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0\FINAL WEB VERSIONS\Wave 1 (doc, supps, CaTs)\"/>
    </mc:Choice>
  </mc:AlternateContent>
  <xr:revisionPtr revIDLastSave="0" documentId="13_ncr:1_{DB474D6D-FED5-41D9-A167-3ECC53CD457F}" xr6:coauthVersionLast="41" xr6:coauthVersionMax="45" xr10:uidLastSave="{00000000-0000-0000-0000-000000000000}"/>
  <bookViews>
    <workbookView xWindow="-110" yWindow="-110" windowWidth="19420" windowHeight="10420" tabRatio="740" xr2:uid="{00000000-000D-0000-FFFF-FFFF00000000}"/>
  </bookViews>
  <sheets>
    <sheet name="Contents" sheetId="4" r:id="rId1"/>
    <sheet name="1.1" sheetId="68" r:id="rId2"/>
    <sheet name="1.2" sheetId="72" r:id="rId3"/>
    <sheet name="1.3" sheetId="21" r:id="rId4"/>
    <sheet name="1.4" sheetId="65" r:id="rId5"/>
    <sheet name="1.5" sheetId="77" r:id="rId6"/>
    <sheet name="1.6" sheetId="78" r:id="rId7"/>
    <sheet name="1.7" sheetId="76" r:id="rId8"/>
    <sheet name="1.8" sheetId="14" r:id="rId9"/>
    <sheet name="1.9" sheetId="66" r:id="rId10"/>
    <sheet name="1.10" sheetId="16" r:id="rId11"/>
    <sheet name="1.11" sheetId="53" r:id="rId12"/>
    <sheet name="1.12" sheetId="73" r:id="rId13"/>
    <sheet name="1.13" sheetId="52" r:id="rId14"/>
    <sheet name="1.14" sheetId="69" r:id="rId15"/>
    <sheet name="1.15" sheetId="70" r:id="rId16"/>
    <sheet name="1.16" sheetId="79" r:id="rId17"/>
    <sheet name="1.17" sheetId="75" r:id="rId18"/>
    <sheet name="1.18" sheetId="80" r:id="rId19"/>
    <sheet name="1.19" sheetId="81" r:id="rId20"/>
    <sheet name="1.20" sheetId="82" r:id="rId21"/>
    <sheet name="1.21" sheetId="71" r:id="rId22"/>
    <sheet name="1.22" sheetId="62" r:id="rId23"/>
    <sheet name="1.23" sheetId="85" r:id="rId24"/>
    <sheet name="1.24" sheetId="87" r:id="rId25"/>
    <sheet name="1.25" sheetId="88"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8" hidden="1">'[1]Model inputs'!#REF!</definedName>
    <definedName name="__123Graph_A" localSheetId="19" hidden="1">'[1]Model inputs'!#REF!</definedName>
    <definedName name="__123Graph_A" localSheetId="20" hidden="1">'[1]Model inputs'!#REF!</definedName>
    <definedName name="__123Graph_A" localSheetId="21" hidden="1">'[1]Model inputs'!#REF!</definedName>
    <definedName name="__123Graph_A" localSheetId="23" hidden="1">'[1]Model inputs'!#REF!</definedName>
    <definedName name="__123Graph_A" localSheetId="24" hidden="1">'[1]Model inputs'!#REF!</definedName>
    <definedName name="__123Graph_A" localSheetId="25"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1" hidden="1">'[2]CHGSPD19.FIN'!$B$10:$B$20</definedName>
    <definedName name="__123Graph_ACHGSPD1" localSheetId="24" hidden="1">'[2]CHGSPD19.FIN'!$B$10:$B$20</definedName>
    <definedName name="__123Graph_ACHGSPD1" localSheetId="25"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1" hidden="1">'[2]CHGSPD19.FIN'!$E$11:$E$20</definedName>
    <definedName name="__123Graph_ACHGSPD2" localSheetId="24" hidden="1">'[2]CHGSPD19.FIN'!$E$11:$E$20</definedName>
    <definedName name="__123Graph_ACHGSPD2" localSheetId="25"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8"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23" hidden="1">'[4]T3 Page 1'!#REF!</definedName>
    <definedName name="__123Graph_AEFF" localSheetId="24" hidden="1">'[4]T3 Page 1'!#REF!</definedName>
    <definedName name="__123Graph_AEFF" localSheetId="25"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localSheetId="21" hidden="1">'[5]HIS19FIN(A)'!$AF$70:$AF$81</definedName>
    <definedName name="__123Graph_AGR14PBF1" localSheetId="24" hidden="1">'[5]HIS19FIN(A)'!$AF$70:$AF$81</definedName>
    <definedName name="__123Graph_AGR14PBF1" localSheetId="25"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8"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23" hidden="1">'[4]FC Page 1'!#REF!</definedName>
    <definedName name="__123Graph_ALBFFIN" localSheetId="24" hidden="1">'[4]FC Page 1'!#REF!</definedName>
    <definedName name="__123Graph_ALBFFIN" localSheetId="25"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1" hidden="1">'[5]HIS19FIN(A)'!$K$59:$Q$59</definedName>
    <definedName name="__123Graph_ALBFFIN2" localSheetId="24" hidden="1">'[5]HIS19FIN(A)'!$K$59:$Q$59</definedName>
    <definedName name="__123Graph_ALBFFIN2" localSheetId="25"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localSheetId="21" hidden="1">'[5]HIS19FIN(A)'!$D$59:$J$59</definedName>
    <definedName name="__123Graph_ALBFHIC2" localSheetId="24" hidden="1">'[5]HIS19FIN(A)'!$D$59:$J$59</definedName>
    <definedName name="__123Graph_ALBFHIC2" localSheetId="25"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1" hidden="1">'[5]HIS19FIN(A)'!$D$83:$I$83</definedName>
    <definedName name="__123Graph_ALCB" localSheetId="24" hidden="1">'[5]HIS19FIN(A)'!$D$83:$I$83</definedName>
    <definedName name="__123Graph_ALCB" localSheetId="25"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1" hidden="1">'[5]HIS19FIN(A)'!$K$97:$Q$97</definedName>
    <definedName name="__123Graph_ANACFIN" localSheetId="24" hidden="1">'[5]HIS19FIN(A)'!$K$97:$Q$97</definedName>
    <definedName name="__123Graph_ANACFIN" localSheetId="25"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1" hidden="1">'[5]HIS19FIN(A)'!$D$97:$J$97</definedName>
    <definedName name="__123Graph_ANACHIC" localSheetId="24" hidden="1">'[5]HIS19FIN(A)'!$D$97:$J$97</definedName>
    <definedName name="__123Graph_ANACHIC" localSheetId="25"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8"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23" hidden="1">'[4]T3 Page 1'!#REF!</definedName>
    <definedName name="__123Graph_APIC" localSheetId="24" hidden="1">'[4]T3 Page 1'!#REF!</definedName>
    <definedName name="__123Graph_APIC" localSheetId="25"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8"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23" hidden="1">'[1]Model inputs'!#REF!</definedName>
    <definedName name="__123Graph_B" localSheetId="24" hidden="1">'[1]Model inputs'!#REF!</definedName>
    <definedName name="__123Graph_B" localSheetId="25"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1" hidden="1">'[2]CHGSPD19.FIN'!$H$10:$H$25</definedName>
    <definedName name="__123Graph_BCHGSPD1" localSheetId="24" hidden="1">'[2]CHGSPD19.FIN'!$H$10:$H$25</definedName>
    <definedName name="__123Graph_BCHGSPD1" localSheetId="25"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1" hidden="1">'[2]CHGSPD19.FIN'!$I$11:$I$25</definedName>
    <definedName name="__123Graph_BCHGSPD2" localSheetId="24" hidden="1">'[2]CHGSPD19.FIN'!$I$11:$I$25</definedName>
    <definedName name="__123Graph_BCHGSPD2" localSheetId="25"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8"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23" hidden="1">'[4]T3 Page 1'!#REF!</definedName>
    <definedName name="__123Graph_BEFF" localSheetId="24" hidden="1">'[4]T3 Page 1'!#REF!</definedName>
    <definedName name="__123Graph_BEFF" localSheetId="25"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8"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23" hidden="1">'[4]T3 Page 1'!#REF!</definedName>
    <definedName name="__123Graph_BLBF" localSheetId="24" hidden="1">'[4]T3 Page 1'!#REF!</definedName>
    <definedName name="__123Graph_BLBF" localSheetId="25"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8"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23" hidden="1">'[4]FC Page 1'!#REF!</definedName>
    <definedName name="__123Graph_BLBFFIN" localSheetId="24" hidden="1">'[4]FC Page 1'!#REF!</definedName>
    <definedName name="__123Graph_BLBFFIN" localSheetId="25"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1" hidden="1">'[5]HIS19FIN(A)'!$D$79:$I$79</definedName>
    <definedName name="__123Graph_BLCB" localSheetId="24" hidden="1">'[5]HIS19FIN(A)'!$D$79:$I$79</definedName>
    <definedName name="__123Graph_BLCB" localSheetId="25"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8"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23" hidden="1">'[4]T3 Page 1'!#REF!</definedName>
    <definedName name="__123Graph_BPIC" localSheetId="24" hidden="1">'[4]T3 Page 1'!#REF!</definedName>
    <definedName name="__123Graph_BPIC" localSheetId="25"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8"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23" hidden="1">'[4]FC Page 1'!#REF!</definedName>
    <definedName name="__123Graph_CACT13BUD" localSheetId="24" hidden="1">'[4]FC Page 1'!#REF!</definedName>
    <definedName name="__123Graph_CACT13BUD" localSheetId="25"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8"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23" hidden="1">'[4]T3 Page 1'!#REF!</definedName>
    <definedName name="__123Graph_CEFF" localSheetId="24" hidden="1">'[4]T3 Page 1'!#REF!</definedName>
    <definedName name="__123Graph_CEFF" localSheetId="25"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1" hidden="1">'[5]HIS19FIN(A)'!$AK$70:$AK$81</definedName>
    <definedName name="__123Graph_CGR14PBF1" localSheetId="24" hidden="1">'[5]HIS19FIN(A)'!$AK$70:$AK$81</definedName>
    <definedName name="__123Graph_CGR14PBF1" localSheetId="25"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8"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23" hidden="1">'[4]T3 Page 1'!#REF!</definedName>
    <definedName name="__123Graph_CLBF" localSheetId="24" hidden="1">'[4]T3 Page 1'!#REF!</definedName>
    <definedName name="__123Graph_CLBF" localSheetId="25"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8"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23" hidden="1">'[4]T3 Page 1'!#REF!</definedName>
    <definedName name="__123Graph_CPIC" localSheetId="24" hidden="1">'[4]T3 Page 1'!#REF!</definedName>
    <definedName name="__123Graph_CPIC" localSheetId="25"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8"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23" hidden="1">'[4]FC Page 1'!#REF!</definedName>
    <definedName name="__123Graph_DACT13BUD" localSheetId="24" hidden="1">'[4]FC Page 1'!#REF!</definedName>
    <definedName name="__123Graph_DACT13BUD" localSheetId="25"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8"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23" hidden="1">'[4]T3 Page 1'!#REF!</definedName>
    <definedName name="__123Graph_DEFF" localSheetId="24" hidden="1">'[4]T3 Page 1'!#REF!</definedName>
    <definedName name="__123Graph_DEFF" localSheetId="25"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1" hidden="1">'[5]HIS19FIN(A)'!$AH$70:$AH$81</definedName>
    <definedName name="__123Graph_DGR14PBF1" localSheetId="24" hidden="1">'[5]HIS19FIN(A)'!$AH$70:$AH$81</definedName>
    <definedName name="__123Graph_DGR14PBF1" localSheetId="25"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8"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23" hidden="1">'[4]T3 Page 1'!#REF!</definedName>
    <definedName name="__123Graph_DLBF" localSheetId="24" hidden="1">'[4]T3 Page 1'!#REF!</definedName>
    <definedName name="__123Graph_DLBF" localSheetId="25"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8"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23" hidden="1">'[4]T3 Page 1'!#REF!</definedName>
    <definedName name="__123Graph_DPIC" localSheetId="24" hidden="1">'[4]T3 Page 1'!#REF!</definedName>
    <definedName name="__123Graph_DPIC" localSheetId="25"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8"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23" hidden="1">'[4]FC Page 1'!#REF!</definedName>
    <definedName name="__123Graph_EACT13BUD" localSheetId="24" hidden="1">'[4]FC Page 1'!#REF!</definedName>
    <definedName name="__123Graph_EACT13BUD" localSheetId="25"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8"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23" hidden="1">'[4]T3 Page 1'!#REF!</definedName>
    <definedName name="__123Graph_EEFF" localSheetId="24" hidden="1">'[4]T3 Page 1'!#REF!</definedName>
    <definedName name="__123Graph_EEFF" localSheetId="25"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8" hidden="1">'[4]FC Page 1'!#REF!</definedName>
    <definedName name="__123Graph_EEFFHIC" localSheetId="19" hidden="1">'[4]FC Page 1'!#REF!</definedName>
    <definedName name="__123Graph_EEFFHIC" localSheetId="20" hidden="1">'[4]FC Page 1'!#REF!</definedName>
    <definedName name="__123Graph_EEFFHIC" localSheetId="21" hidden="1">'[4]FC Page 1'!#REF!</definedName>
    <definedName name="__123Graph_EEFFHIC" localSheetId="23" hidden="1">'[4]FC Page 1'!#REF!</definedName>
    <definedName name="__123Graph_EEFFHIC" localSheetId="24" hidden="1">'[4]FC Page 1'!#REF!</definedName>
    <definedName name="__123Graph_EEFFHIC" localSheetId="25"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1" hidden="1">'[5]HIS19FIN(A)'!$AG$67:$AG$67</definedName>
    <definedName name="__123Graph_EGR14PBF1" localSheetId="24" hidden="1">'[5]HIS19FIN(A)'!$AG$67:$AG$67</definedName>
    <definedName name="__123Graph_EGR14PBF1" localSheetId="25"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8"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23" hidden="1">'[4]T3 Page 1'!#REF!</definedName>
    <definedName name="__123Graph_ELBF" localSheetId="24" hidden="1">'[4]T3 Page 1'!#REF!</definedName>
    <definedName name="__123Graph_ELBF" localSheetId="25"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8"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23" hidden="1">'[4]T3 Page 1'!#REF!</definedName>
    <definedName name="__123Graph_EPIC" localSheetId="24" hidden="1">'[4]T3 Page 1'!#REF!</definedName>
    <definedName name="__123Graph_EPIC" localSheetId="25"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8"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23" hidden="1">'[4]FC Page 1'!#REF!</definedName>
    <definedName name="__123Graph_FACT13BUD" localSheetId="24" hidden="1">'[4]FC Page 1'!#REF!</definedName>
    <definedName name="__123Graph_FACT13BUD" localSheetId="25"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8"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23" hidden="1">'[4]T3 Page 1'!#REF!</definedName>
    <definedName name="__123Graph_FEFF" localSheetId="24" hidden="1">'[4]T3 Page 1'!#REF!</definedName>
    <definedName name="__123Graph_FEFF" localSheetId="25"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8" hidden="1">'[4]FC Page 1'!#REF!</definedName>
    <definedName name="__123Graph_FEFFHIC" localSheetId="19" hidden="1">'[4]FC Page 1'!#REF!</definedName>
    <definedName name="__123Graph_FEFFHIC" localSheetId="20" hidden="1">'[4]FC Page 1'!#REF!</definedName>
    <definedName name="__123Graph_FEFFHIC" localSheetId="21" hidden="1">'[4]FC Page 1'!#REF!</definedName>
    <definedName name="__123Graph_FEFFHIC" localSheetId="23" hidden="1">'[4]FC Page 1'!#REF!</definedName>
    <definedName name="__123Graph_FEFFHIC" localSheetId="24" hidden="1">'[4]FC Page 1'!#REF!</definedName>
    <definedName name="__123Graph_FEFFHIC" localSheetId="25"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1" hidden="1">'[5]HIS19FIN(A)'!$AH$67:$AH$67</definedName>
    <definedName name="__123Graph_FGR14PBF1" localSheetId="24" hidden="1">'[5]HIS19FIN(A)'!$AH$67:$AH$67</definedName>
    <definedName name="__123Graph_FGR14PBF1" localSheetId="25"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8"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23" hidden="1">'[4]T3 Page 1'!#REF!</definedName>
    <definedName name="__123Graph_FLBF" localSheetId="24" hidden="1">'[4]T3 Page 1'!#REF!</definedName>
    <definedName name="__123Graph_FLBF" localSheetId="25"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8"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23" hidden="1">'[4]T3 Page 1'!#REF!</definedName>
    <definedName name="__123Graph_FPIC" localSheetId="24" hidden="1">'[4]T3 Page 1'!#REF!</definedName>
    <definedName name="__123Graph_FPIC" localSheetId="25"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1" hidden="1">'[5]HIS19FIN(A)'!$R$3:$W$3</definedName>
    <definedName name="__123Graph_LBL_ARESID" localSheetId="24" hidden="1">'[5]HIS19FIN(A)'!$R$3:$W$3</definedName>
    <definedName name="__123Graph_LBL_ARESID" localSheetId="25"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1" hidden="1">'[5]HIS19FIN(A)'!$R$3:$W$3</definedName>
    <definedName name="__123Graph_LBL_BRESID" localSheetId="24" hidden="1">'[5]HIS19FIN(A)'!$R$3:$W$3</definedName>
    <definedName name="__123Graph_LBL_BRESID" localSheetId="25"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8"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23" hidden="1">'[4]FC Page 1'!#REF!</definedName>
    <definedName name="__123Graph_XACTHIC" localSheetId="24" hidden="1">'[4]FC Page 1'!#REF!</definedName>
    <definedName name="__123Graph_XACTHIC" localSheetId="25"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1" hidden="1">'[2]CHGSPD19.FIN'!$A$10:$A$25</definedName>
    <definedName name="__123Graph_XCHGSPD1" localSheetId="24" hidden="1">'[2]CHGSPD19.FIN'!$A$10:$A$25</definedName>
    <definedName name="__123Graph_XCHGSPD1" localSheetId="25"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1" hidden="1">'[2]CHGSPD19.FIN'!$A$11:$A$25</definedName>
    <definedName name="__123Graph_XCHGSPD2" localSheetId="24" hidden="1">'[2]CHGSPD19.FIN'!$A$11:$A$25</definedName>
    <definedName name="__123Graph_XCHGSPD2" localSheetId="25"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8"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23" hidden="1">'[4]T3 Page 1'!#REF!</definedName>
    <definedName name="__123Graph_XEFF" localSheetId="24" hidden="1">'[4]T3 Page 1'!#REF!</definedName>
    <definedName name="__123Graph_XEFF" localSheetId="25"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1" hidden="1">'[5]HIS19FIN(A)'!$AL$70:$AL$81</definedName>
    <definedName name="__123Graph_XGR14PBF1" localSheetId="24" hidden="1">'[5]HIS19FIN(A)'!$AL$70:$AL$81</definedName>
    <definedName name="__123Graph_XGR14PBF1" localSheetId="25"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8"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23" hidden="1">'[4]T3 Page 1'!#REF!</definedName>
    <definedName name="__123Graph_XLBF" localSheetId="24" hidden="1">'[4]T3 Page 1'!#REF!</definedName>
    <definedName name="__123Graph_XLBF" localSheetId="25"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1" hidden="1">'[5]HIS19FIN(A)'!$K$61:$Q$61</definedName>
    <definedName name="__123Graph_XLBFFIN2" localSheetId="24" hidden="1">'[5]HIS19FIN(A)'!$K$61:$Q$61</definedName>
    <definedName name="__123Graph_XLBFFIN2" localSheetId="25"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1" hidden="1">'[5]HIS19FIN(A)'!$D$61:$J$61</definedName>
    <definedName name="__123Graph_XLBFHIC" localSheetId="24" hidden="1">'[5]HIS19FIN(A)'!$D$61:$J$61</definedName>
    <definedName name="__123Graph_XLBFHIC" localSheetId="25"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1" hidden="1">'[5]HIS19FIN(A)'!$D$61:$J$61</definedName>
    <definedName name="__123Graph_XLBFHIC2" localSheetId="24" hidden="1">'[5]HIS19FIN(A)'!$D$61:$J$61</definedName>
    <definedName name="__123Graph_XLBFHIC2" localSheetId="25"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1" hidden="1">'[5]HIS19FIN(A)'!$D$79:$I$79</definedName>
    <definedName name="__123Graph_XLCB" localSheetId="24" hidden="1">'[5]HIS19FIN(A)'!$D$79:$I$79</definedName>
    <definedName name="__123Graph_XLCB" localSheetId="25"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1" hidden="1">'[5]HIS19FIN(A)'!$K$95:$Q$95</definedName>
    <definedName name="__123Graph_XNACFIN" localSheetId="24" hidden="1">'[5]HIS19FIN(A)'!$K$95:$Q$95</definedName>
    <definedName name="__123Graph_XNACFIN" localSheetId="25"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1" hidden="1">'[5]HIS19FIN(A)'!$D$95:$J$95</definedName>
    <definedName name="__123Graph_XNACHIC" localSheetId="24" hidden="1">'[5]HIS19FIN(A)'!$D$95:$J$95</definedName>
    <definedName name="__123Graph_XNACHIC" localSheetId="25"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8"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23" hidden="1">'[4]T3 Page 1'!#REF!</definedName>
    <definedName name="__123Graph_XPIC" localSheetId="24" hidden="1">'[4]T3 Page 1'!#REF!</definedName>
    <definedName name="__123Graph_XPIC" localSheetId="25"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8" hidden="1">#REF!</definedName>
    <definedName name="_Regression_Out" localSheetId="19" hidden="1">#REF!</definedName>
    <definedName name="_Regression_Out" localSheetId="20" hidden="1">#REF!</definedName>
    <definedName name="_Regression_Out" localSheetId="21" hidden="1">#REF!</definedName>
    <definedName name="_Regression_Out" localSheetId="23" hidden="1">#REF!</definedName>
    <definedName name="_Regression_Out" localSheetId="24" hidden="1">#REF!</definedName>
    <definedName name="_Regression_Out" localSheetId="25"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8" hidden="1">#REF!</definedName>
    <definedName name="_Regression_X" localSheetId="19" hidden="1">#REF!</definedName>
    <definedName name="_Regression_X" localSheetId="20" hidden="1">#REF!</definedName>
    <definedName name="_Regression_X" localSheetId="21" hidden="1">#REF!</definedName>
    <definedName name="_Regression_X" localSheetId="23" hidden="1">#REF!</definedName>
    <definedName name="_Regression_X" localSheetId="24" hidden="1">#REF!</definedName>
    <definedName name="_Regression_X" localSheetId="25"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8" hidden="1">#REF!</definedName>
    <definedName name="_Regression_Y" localSheetId="19" hidden="1">#REF!</definedName>
    <definedName name="_Regression_Y" localSheetId="20" hidden="1">#REF!</definedName>
    <definedName name="_Regression_Y" localSheetId="21" hidden="1">#REF!</definedName>
    <definedName name="_Regression_Y" localSheetId="23" hidden="1">#REF!</definedName>
    <definedName name="_Regression_Y" localSheetId="24" hidden="1">#REF!</definedName>
    <definedName name="_Regression_Y" localSheetId="25"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8" hidden="1">#REF!</definedName>
    <definedName name="Distribution" localSheetId="19" hidden="1">#REF!</definedName>
    <definedName name="Distribution" localSheetId="20" hidden="1">#REF!</definedName>
    <definedName name="Distribution" localSheetId="21" hidden="1">#REF!</definedName>
    <definedName name="Distribution" localSheetId="23" hidden="1">#REF!</definedName>
    <definedName name="Distribution" localSheetId="24" hidden="1">#REF!</definedName>
    <definedName name="Distribution" localSheetId="25"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8" hidden="1">#REF!</definedName>
    <definedName name="ExtraProfiles" localSheetId="19" hidden="1">#REF!</definedName>
    <definedName name="ExtraProfiles" localSheetId="20" hidden="1">#REF!</definedName>
    <definedName name="ExtraProfiles" localSheetId="21" hidden="1">#REF!</definedName>
    <definedName name="ExtraProfiles" localSheetId="23" hidden="1">#REF!</definedName>
    <definedName name="ExtraProfiles" localSheetId="24" hidden="1">#REF!</definedName>
    <definedName name="ExtraProfiles" localSheetId="25"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8" hidden="1">[8]Population!#REF!</definedName>
    <definedName name="Pop" localSheetId="19" hidden="1">[8]Population!#REF!</definedName>
    <definedName name="Pop" localSheetId="20" hidden="1">[8]Population!#REF!</definedName>
    <definedName name="Pop" localSheetId="21" hidden="1">[8]Population!#REF!</definedName>
    <definedName name="Pop" localSheetId="23" hidden="1">[8]Population!#REF!</definedName>
    <definedName name="Pop" localSheetId="24" hidden="1">[8]Population!#REF!</definedName>
    <definedName name="Pop" localSheetId="25"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8" hidden="1">#REF!</definedName>
    <definedName name="Population" localSheetId="19" hidden="1">#REF!</definedName>
    <definedName name="Population" localSheetId="20" hidden="1">#REF!</definedName>
    <definedName name="Population" localSheetId="21" hidden="1">#REF!</definedName>
    <definedName name="Population" localSheetId="23" hidden="1">#REF!</definedName>
    <definedName name="Population" localSheetId="24" hidden="1">#REF!</definedName>
    <definedName name="Population" localSheetId="25" hidden="1">#REF!</definedName>
    <definedName name="Population" localSheetId="6" hidden="1">#REF!</definedName>
    <definedName name="Population" localSheetId="7" hidden="1">#REF!</definedName>
    <definedName name="Population" hidden="1">#REF!</definedName>
    <definedName name="_xlnm.Print_Area" localSheetId="1">'1.1'!$B$2:$S$130</definedName>
    <definedName name="_xlnm.Print_Area" localSheetId="10">'1.10'!$B$2:$L$120</definedName>
    <definedName name="_xlnm.Print_Area" localSheetId="11">'1.11'!$B$2:$X$98</definedName>
    <definedName name="_xlnm.Print_Area" localSheetId="12">'1.12'!$B$2:$O$13</definedName>
    <definedName name="_xlnm.Print_Area" localSheetId="13">'1.13'!$B$2:$I$93</definedName>
    <definedName name="_xlnm.Print_Area" localSheetId="14">'1.14'!$B$2:$E$116</definedName>
    <definedName name="_xlnm.Print_Area" localSheetId="15">'1.15'!$B$2:$H$114</definedName>
    <definedName name="_xlnm.Print_Area" localSheetId="16">'1.16'!$B$2:$R$56</definedName>
    <definedName name="_xlnm.Print_Area" localSheetId="17">'1.17'!$B$2:$H$8</definedName>
    <definedName name="_xlnm.Print_Area" localSheetId="18">'1.18'!$B$2:$C$294</definedName>
    <definedName name="_xlnm.Print_Area" localSheetId="19">'1.19'!$B$2:$I$31</definedName>
    <definedName name="_xlnm.Print_Area" localSheetId="2">'1.2'!$B$2:$P$128</definedName>
    <definedName name="_xlnm.Print_Area" localSheetId="20">'1.20'!$B$2:$T$49</definedName>
    <definedName name="_xlnm.Print_Area" localSheetId="21">'1.21'!$B$2:$J$118</definedName>
    <definedName name="_xlnm.Print_Area" localSheetId="22">'1.22'!$B$2:$E$116</definedName>
    <definedName name="_xlnm.Print_Area" localSheetId="23">'1.23'!#REF!</definedName>
    <definedName name="_xlnm.Print_Area" localSheetId="24">'1.24'!$B$2:$H$32</definedName>
    <definedName name="_xlnm.Print_Area" localSheetId="25">'1.25'!$B$2:$H$32</definedName>
    <definedName name="_xlnm.Print_Area" localSheetId="3">'1.3'!$A$1:$I$139</definedName>
    <definedName name="_xlnm.Print_Area" localSheetId="4">'1.4'!$B$2:$F$115</definedName>
    <definedName name="_xlnm.Print_Area" localSheetId="5">'1.5'!$B$2:$J$121</definedName>
    <definedName name="_xlnm.Print_Area" localSheetId="6">'1.6'!$B$2:$V$130</definedName>
    <definedName name="_xlnm.Print_Area" localSheetId="7">'1.7'!$B$2:$R$122</definedName>
    <definedName name="_xlnm.Print_Area" localSheetId="8">'1.8'!$B$2:$I$118</definedName>
    <definedName name="_xlnm.Print_Area" localSheetId="9">'1.9'!$B$2:$K$123</definedName>
    <definedName name="_xlnm.Print_Area" localSheetId="0">Contents!$B$2:$B$27</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8" hidden="1">#REF!</definedName>
    <definedName name="Profiles" localSheetId="19" hidden="1">#REF!</definedName>
    <definedName name="Profiles" localSheetId="20" hidden="1">#REF!</definedName>
    <definedName name="Profiles" localSheetId="21" hidden="1">#REF!</definedName>
    <definedName name="Profiles" localSheetId="23" hidden="1">#REF!</definedName>
    <definedName name="Profiles" localSheetId="24" hidden="1">#REF!</definedName>
    <definedName name="Profiles" localSheetId="25"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8" hidden="1">#REF!</definedName>
    <definedName name="Projections" localSheetId="19" hidden="1">#REF!</definedName>
    <definedName name="Projections" localSheetId="20" hidden="1">#REF!</definedName>
    <definedName name="Projections" localSheetId="21" hidden="1">#REF!</definedName>
    <definedName name="Projections" localSheetId="23" hidden="1">#REF!</definedName>
    <definedName name="Projections" localSheetId="24" hidden="1">#REF!</definedName>
    <definedName name="Projections" localSheetId="25"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2" i="66" l="1"/>
  <c r="E93" i="66"/>
  <c r="I110" i="66"/>
  <c r="I92" i="66"/>
  <c r="E109" i="66"/>
  <c r="E91" i="66"/>
  <c r="I108" i="66"/>
  <c r="I90" i="66"/>
  <c r="E107" i="66"/>
  <c r="E89" i="66"/>
  <c r="I106" i="66"/>
  <c r="I88" i="66"/>
  <c r="E105" i="66"/>
  <c r="I104" i="66"/>
  <c r="I102" i="66"/>
  <c r="I84" i="66"/>
  <c r="E101" i="66"/>
  <c r="E83" i="66"/>
  <c r="I100" i="66"/>
  <c r="I82" i="66"/>
  <c r="E99" i="66"/>
  <c r="E81" i="66"/>
  <c r="I98" i="66"/>
  <c r="I80" i="66"/>
  <c r="E97" i="66"/>
  <c r="I96" i="66"/>
  <c r="E77" i="66"/>
  <c r="E98" i="66" l="1"/>
  <c r="I99" i="66"/>
  <c r="E100" i="66"/>
  <c r="I101" i="66"/>
  <c r="E102" i="66"/>
  <c r="I103" i="66"/>
  <c r="E104" i="66"/>
  <c r="I105" i="66"/>
  <c r="I107" i="66"/>
  <c r="E108" i="66"/>
  <c r="I109" i="66"/>
  <c r="E110" i="66"/>
  <c r="I111" i="66"/>
  <c r="E112" i="66"/>
  <c r="E85" i="66"/>
  <c r="E95" i="66"/>
  <c r="E111" i="66"/>
  <c r="I77" i="66"/>
  <c r="E78" i="66"/>
  <c r="I79" i="66"/>
  <c r="I83" i="66"/>
  <c r="I87" i="66"/>
  <c r="I91" i="66"/>
  <c r="E92" i="66"/>
  <c r="I93" i="66"/>
  <c r="E94" i="66"/>
  <c r="I78" i="66"/>
  <c r="E79" i="66"/>
  <c r="E103" i="66"/>
  <c r="I86" i="66"/>
  <c r="E87" i="66"/>
  <c r="I94" i="66"/>
  <c r="E80" i="66"/>
  <c r="I81" i="66"/>
  <c r="E82" i="66"/>
  <c r="E84" i="66"/>
  <c r="I85" i="66"/>
  <c r="E86" i="66"/>
  <c r="E88" i="66"/>
  <c r="I89" i="66"/>
  <c r="I97" i="66"/>
  <c r="E96" i="66"/>
  <c r="E106" i="66"/>
  <c r="E90" i="66"/>
  <c r="I95" i="66"/>
  <c r="D111" i="69"/>
  <c r="E93" i="69"/>
  <c r="E91" i="69"/>
  <c r="D107" i="69"/>
  <c r="E89" i="69"/>
  <c r="D103" i="69"/>
  <c r="E85" i="69"/>
  <c r="E83" i="69"/>
  <c r="D99" i="69"/>
  <c r="E81" i="69"/>
  <c r="D95" i="69"/>
  <c r="E77" i="69"/>
  <c r="T112" i="78"/>
  <c r="S112" i="78"/>
  <c r="R112" i="78"/>
  <c r="Q112" i="78"/>
  <c r="T111" i="78"/>
  <c r="S111" i="78"/>
  <c r="R111" i="78"/>
  <c r="Q111" i="78"/>
  <c r="T110" i="78"/>
  <c r="S110" i="78"/>
  <c r="R110" i="78"/>
  <c r="Q110" i="78"/>
  <c r="T109" i="78"/>
  <c r="S109" i="78"/>
  <c r="R109" i="78"/>
  <c r="Q109" i="78"/>
  <c r="T108" i="78"/>
  <c r="S108" i="78"/>
  <c r="R108" i="78"/>
  <c r="Q108" i="78"/>
  <c r="T107" i="78"/>
  <c r="S107" i="78"/>
  <c r="R107" i="78"/>
  <c r="Q107" i="78"/>
  <c r="T106" i="78"/>
  <c r="S106" i="78"/>
  <c r="R106" i="78"/>
  <c r="Q106" i="78"/>
  <c r="T105" i="78"/>
  <c r="S105" i="78"/>
  <c r="R105" i="78"/>
  <c r="Q105" i="78"/>
  <c r="T104" i="78"/>
  <c r="S104" i="78"/>
  <c r="R104" i="78"/>
  <c r="Q104" i="78"/>
  <c r="T103" i="78"/>
  <c r="S103" i="78"/>
  <c r="R103" i="78"/>
  <c r="Q103" i="78"/>
  <c r="T102" i="78"/>
  <c r="S102" i="78"/>
  <c r="R102" i="78"/>
  <c r="Q102" i="78"/>
  <c r="T101" i="78"/>
  <c r="S101" i="78"/>
  <c r="R101" i="78"/>
  <c r="Q101" i="78"/>
  <c r="T100" i="78"/>
  <c r="S100" i="78"/>
  <c r="R100" i="78"/>
  <c r="Q100" i="78"/>
  <c r="T99" i="78"/>
  <c r="S99" i="78"/>
  <c r="R99" i="78"/>
  <c r="Q99" i="78"/>
  <c r="T98" i="78"/>
  <c r="S98" i="78"/>
  <c r="R98" i="78"/>
  <c r="Q98" i="78"/>
  <c r="T97" i="78"/>
  <c r="S97" i="78"/>
  <c r="R97" i="78"/>
  <c r="Q97" i="78"/>
  <c r="T96" i="78"/>
  <c r="S96" i="78"/>
  <c r="R96" i="78"/>
  <c r="Q96" i="78"/>
  <c r="T95" i="78"/>
  <c r="S95" i="78"/>
  <c r="R95" i="78"/>
  <c r="Q95" i="78"/>
  <c r="T94" i="78"/>
  <c r="S94" i="78"/>
  <c r="R94" i="78"/>
  <c r="Q94" i="78"/>
  <c r="T93" i="78"/>
  <c r="S93" i="78"/>
  <c r="R93" i="78"/>
  <c r="Q93" i="78"/>
  <c r="T92" i="78"/>
  <c r="S92" i="78"/>
  <c r="R92" i="78"/>
  <c r="Q92" i="78"/>
  <c r="T91" i="78"/>
  <c r="S91" i="78"/>
  <c r="R91" i="78"/>
  <c r="Q91" i="78"/>
  <c r="T90" i="78"/>
  <c r="S90" i="78"/>
  <c r="R90" i="78"/>
  <c r="Q90" i="78"/>
  <c r="T89" i="78"/>
  <c r="S89" i="78"/>
  <c r="R89" i="78"/>
  <c r="Q89" i="78"/>
  <c r="T88" i="78"/>
  <c r="S88" i="78"/>
  <c r="R88" i="78"/>
  <c r="Q88" i="78"/>
  <c r="T87" i="78"/>
  <c r="S87" i="78"/>
  <c r="R87" i="78"/>
  <c r="Q87" i="78"/>
  <c r="T86" i="78"/>
  <c r="S86" i="78"/>
  <c r="R86" i="78"/>
  <c r="Q86" i="78"/>
  <c r="T85" i="78"/>
  <c r="S85" i="78"/>
  <c r="R85" i="78"/>
  <c r="Q85" i="78"/>
  <c r="T84" i="78"/>
  <c r="S84" i="78"/>
  <c r="R84" i="78"/>
  <c r="Q84" i="78"/>
  <c r="T83" i="78"/>
  <c r="S83" i="78"/>
  <c r="R83" i="78"/>
  <c r="Q83" i="78"/>
  <c r="T82" i="78"/>
  <c r="S82" i="78"/>
  <c r="R82" i="78"/>
  <c r="Q82" i="78"/>
  <c r="T81" i="78"/>
  <c r="S81" i="78"/>
  <c r="R81" i="78"/>
  <c r="Q81" i="78"/>
  <c r="T80" i="78"/>
  <c r="S80" i="78"/>
  <c r="R80" i="78"/>
  <c r="Q80" i="78"/>
  <c r="T79" i="78"/>
  <c r="S79" i="78"/>
  <c r="R79" i="78"/>
  <c r="Q79" i="78"/>
  <c r="T78" i="78"/>
  <c r="S78" i="78"/>
  <c r="R78" i="78"/>
  <c r="Q78" i="78"/>
  <c r="T77" i="78"/>
  <c r="S77" i="78"/>
  <c r="R77" i="78"/>
  <c r="Q77" i="78"/>
  <c r="L74" i="78"/>
  <c r="V94" i="78"/>
  <c r="N94" i="78"/>
  <c r="L71" i="78"/>
  <c r="L70" i="78"/>
  <c r="N111" i="78"/>
  <c r="L66" i="78"/>
  <c r="U92" i="78"/>
  <c r="M92" i="78"/>
  <c r="L63" i="78"/>
  <c r="L62" i="78"/>
  <c r="V109" i="78"/>
  <c r="N109" i="78"/>
  <c r="L58" i="78"/>
  <c r="U90" i="78"/>
  <c r="M90" i="78"/>
  <c r="L55" i="78"/>
  <c r="L54" i="78"/>
  <c r="V107" i="78"/>
  <c r="N107" i="78"/>
  <c r="L51" i="78"/>
  <c r="L50" i="78"/>
  <c r="U88" i="78"/>
  <c r="M88" i="78"/>
  <c r="L47" i="78"/>
  <c r="L46" i="78"/>
  <c r="V105" i="78"/>
  <c r="N105" i="78"/>
  <c r="V87" i="78"/>
  <c r="N87" i="78"/>
  <c r="L42" i="78"/>
  <c r="U86" i="78"/>
  <c r="L40" i="78"/>
  <c r="L39" i="78"/>
  <c r="L38" i="78"/>
  <c r="V103" i="78"/>
  <c r="N103" i="78"/>
  <c r="L35" i="78"/>
  <c r="L34" i="78"/>
  <c r="U84" i="78"/>
  <c r="L32" i="78"/>
  <c r="L31" i="78"/>
  <c r="L30" i="78"/>
  <c r="V101" i="78"/>
  <c r="N101" i="78"/>
  <c r="L27" i="78"/>
  <c r="L26" i="78"/>
  <c r="U82" i="78"/>
  <c r="L24" i="78"/>
  <c r="L23" i="78"/>
  <c r="L22" i="78"/>
  <c r="V99" i="78"/>
  <c r="N99" i="78"/>
  <c r="L19" i="78"/>
  <c r="L18" i="78"/>
  <c r="U80" i="78"/>
  <c r="L16" i="78"/>
  <c r="L15" i="78"/>
  <c r="V97" i="78"/>
  <c r="N97" i="78"/>
  <c r="V79" i="78"/>
  <c r="N79" i="78"/>
  <c r="L11" i="78"/>
  <c r="L10" i="78"/>
  <c r="U78" i="78"/>
  <c r="M78" i="78"/>
  <c r="L7" i="78"/>
  <c r="V95" i="78"/>
  <c r="N95" i="78"/>
  <c r="G99" i="77"/>
  <c r="C99" i="77"/>
  <c r="G80" i="77"/>
  <c r="C80" i="77"/>
  <c r="G6" i="77"/>
  <c r="C6" i="77"/>
  <c r="L4" i="78" l="1"/>
  <c r="U77" i="78"/>
  <c r="N96" i="78"/>
  <c r="V96" i="78"/>
  <c r="L12" i="78"/>
  <c r="U79" i="78"/>
  <c r="N98" i="78"/>
  <c r="V98" i="78"/>
  <c r="M81" i="78"/>
  <c r="U81" i="78"/>
  <c r="N100" i="78"/>
  <c r="V100" i="78"/>
  <c r="M83" i="78"/>
  <c r="U83" i="78"/>
  <c r="N102" i="78"/>
  <c r="V102" i="78"/>
  <c r="M85" i="78"/>
  <c r="U85" i="78"/>
  <c r="N104" i="78"/>
  <c r="V104" i="78"/>
  <c r="M87" i="78"/>
  <c r="U87" i="78"/>
  <c r="N106" i="78"/>
  <c r="V106" i="78"/>
  <c r="L52" i="78"/>
  <c r="U89" i="78"/>
  <c r="N108" i="78"/>
  <c r="V108" i="78"/>
  <c r="L60" i="78"/>
  <c r="U91" i="78"/>
  <c r="N110" i="78"/>
  <c r="V110" i="78"/>
  <c r="L68" i="78"/>
  <c r="U93" i="78"/>
  <c r="N112" i="78"/>
  <c r="V112" i="78"/>
  <c r="L76" i="78"/>
  <c r="O81" i="78"/>
  <c r="O89" i="78"/>
  <c r="E96" i="69"/>
  <c r="D79" i="69"/>
  <c r="D83" i="69"/>
  <c r="E104" i="69"/>
  <c r="D87" i="69"/>
  <c r="D91" i="69"/>
  <c r="E112" i="69"/>
  <c r="K82" i="78"/>
  <c r="K90" i="78"/>
  <c r="V111" i="78"/>
  <c r="M94" i="78"/>
  <c r="U94" i="78"/>
  <c r="N78" i="78"/>
  <c r="V78" i="78"/>
  <c r="N86" i="78"/>
  <c r="V86" i="78"/>
  <c r="L43" i="78"/>
  <c r="O80" i="78"/>
  <c r="O88" i="78"/>
  <c r="E78" i="69"/>
  <c r="E80" i="69"/>
  <c r="E82" i="69"/>
  <c r="E84" i="69"/>
  <c r="E86" i="69"/>
  <c r="E88" i="69"/>
  <c r="E90" i="69"/>
  <c r="E92" i="69"/>
  <c r="E94" i="69"/>
  <c r="K81" i="78"/>
  <c r="K89" i="78"/>
  <c r="N77" i="78"/>
  <c r="V77" i="78"/>
  <c r="O96" i="78"/>
  <c r="O98" i="78"/>
  <c r="N81" i="78"/>
  <c r="V81" i="78"/>
  <c r="O100" i="78"/>
  <c r="N83" i="78"/>
  <c r="V83" i="78"/>
  <c r="O102" i="78"/>
  <c r="N85" i="78"/>
  <c r="V85" i="78"/>
  <c r="O104" i="78"/>
  <c r="O106" i="78"/>
  <c r="N89" i="78"/>
  <c r="V89" i="78"/>
  <c r="O108" i="78"/>
  <c r="N91" i="78"/>
  <c r="V91" i="78"/>
  <c r="O110" i="78"/>
  <c r="N93" i="78"/>
  <c r="V93" i="78"/>
  <c r="O112" i="78"/>
  <c r="O77" i="78"/>
  <c r="K95" i="78"/>
  <c r="O79" i="78"/>
  <c r="K97" i="78"/>
  <c r="K99" i="78"/>
  <c r="O83" i="78"/>
  <c r="K101" i="78"/>
  <c r="O85" i="78"/>
  <c r="K103" i="78"/>
  <c r="O87" i="78"/>
  <c r="K105" i="78"/>
  <c r="K107" i="78"/>
  <c r="O91" i="78"/>
  <c r="K109" i="78"/>
  <c r="O93" i="78"/>
  <c r="K111" i="78"/>
  <c r="D96" i="69"/>
  <c r="D98" i="69"/>
  <c r="D100" i="69"/>
  <c r="D102" i="69"/>
  <c r="D104" i="69"/>
  <c r="D106" i="69"/>
  <c r="D108" i="69"/>
  <c r="D110" i="69"/>
  <c r="D112" i="69"/>
  <c r="M95" i="78"/>
  <c r="U95" i="78"/>
  <c r="K78" i="78"/>
  <c r="M97" i="78"/>
  <c r="U97" i="78"/>
  <c r="K80" i="78"/>
  <c r="M99" i="78"/>
  <c r="U99" i="78"/>
  <c r="M101" i="78"/>
  <c r="U101" i="78"/>
  <c r="K84" i="78"/>
  <c r="M103" i="78"/>
  <c r="U103" i="78"/>
  <c r="K86" i="78"/>
  <c r="M105" i="78"/>
  <c r="U105" i="78"/>
  <c r="K88" i="78"/>
  <c r="M107" i="78"/>
  <c r="U107" i="78"/>
  <c r="M109" i="78"/>
  <c r="U109" i="78"/>
  <c r="K92" i="78"/>
  <c r="M111" i="78"/>
  <c r="U111" i="78"/>
  <c r="K94" i="78"/>
  <c r="D77" i="69"/>
  <c r="E98" i="69"/>
  <c r="D81" i="69"/>
  <c r="E102" i="69"/>
  <c r="D85" i="69"/>
  <c r="E106" i="69"/>
  <c r="D89" i="69"/>
  <c r="E110" i="69"/>
  <c r="D93" i="69"/>
  <c r="O95" i="78"/>
  <c r="O97" i="78"/>
  <c r="N80" i="78"/>
  <c r="V80" i="78"/>
  <c r="O99" i="78"/>
  <c r="N82" i="78"/>
  <c r="V82" i="78"/>
  <c r="O101" i="78"/>
  <c r="N84" i="78"/>
  <c r="V84" i="78"/>
  <c r="O103" i="78"/>
  <c r="O105" i="78"/>
  <c r="N88" i="78"/>
  <c r="V88" i="78"/>
  <c r="O107" i="78"/>
  <c r="N90" i="78"/>
  <c r="V90" i="78"/>
  <c r="L59" i="78"/>
  <c r="O109" i="78"/>
  <c r="N92" i="78"/>
  <c r="V92" i="78"/>
  <c r="L67" i="78"/>
  <c r="O111" i="78"/>
  <c r="L75" i="78"/>
  <c r="L6" i="78"/>
  <c r="O78" i="78"/>
  <c r="K96" i="78"/>
  <c r="L14" i="78"/>
  <c r="K98" i="78"/>
  <c r="O82" i="78"/>
  <c r="K100" i="78"/>
  <c r="O84" i="78"/>
  <c r="K102" i="78"/>
  <c r="O86" i="78"/>
  <c r="K104" i="78"/>
  <c r="K106" i="78"/>
  <c r="O90" i="78"/>
  <c r="K108" i="78"/>
  <c r="O92" i="78"/>
  <c r="K110" i="78"/>
  <c r="O94" i="78"/>
  <c r="K112" i="78"/>
  <c r="D97" i="69"/>
  <c r="D101" i="69"/>
  <c r="D105" i="69"/>
  <c r="D109" i="69"/>
  <c r="K77" i="78"/>
  <c r="M96" i="78"/>
  <c r="U96" i="78"/>
  <c r="K79" i="78"/>
  <c r="M98" i="78"/>
  <c r="U98" i="78"/>
  <c r="M100" i="78"/>
  <c r="U100" i="78"/>
  <c r="K83" i="78"/>
  <c r="M102" i="78"/>
  <c r="U102" i="78"/>
  <c r="K85" i="78"/>
  <c r="M104" i="78"/>
  <c r="U104" i="78"/>
  <c r="K87" i="78"/>
  <c r="M106" i="78"/>
  <c r="U106" i="78"/>
  <c r="M108" i="78"/>
  <c r="U108" i="78"/>
  <c r="K91" i="78"/>
  <c r="M110" i="78"/>
  <c r="U110" i="78"/>
  <c r="K93" i="78"/>
  <c r="M112" i="78"/>
  <c r="U112" i="78"/>
  <c r="E95" i="69"/>
  <c r="D78" i="69"/>
  <c r="E97" i="69"/>
  <c r="D80" i="69"/>
  <c r="E99" i="69"/>
  <c r="D82" i="69"/>
  <c r="E101" i="69"/>
  <c r="D84" i="69"/>
  <c r="E103" i="69"/>
  <c r="D86" i="69"/>
  <c r="E105" i="69"/>
  <c r="D88" i="69"/>
  <c r="E107" i="69"/>
  <c r="D90" i="69"/>
  <c r="E109" i="69"/>
  <c r="D92" i="69"/>
  <c r="E111" i="69"/>
  <c r="D94" i="69"/>
  <c r="L5" i="78"/>
  <c r="L9" i="78"/>
  <c r="L13" i="78"/>
  <c r="L97" i="78" s="1"/>
  <c r="L17" i="78"/>
  <c r="L21" i="78"/>
  <c r="L99" i="78" s="1"/>
  <c r="L25" i="78"/>
  <c r="L29" i="78"/>
  <c r="L101" i="78" s="1"/>
  <c r="L33" i="78"/>
  <c r="L37" i="78"/>
  <c r="L103" i="78" s="1"/>
  <c r="L41" i="78"/>
  <c r="L45" i="78"/>
  <c r="L49" i="78"/>
  <c r="L106" i="78" s="1"/>
  <c r="L53" i="78"/>
  <c r="L57" i="78"/>
  <c r="L108" i="78" s="1"/>
  <c r="L61" i="78"/>
  <c r="L65" i="78"/>
  <c r="L69" i="78"/>
  <c r="L73" i="78"/>
  <c r="M79" i="78"/>
  <c r="M86" i="78"/>
  <c r="M93" i="78"/>
  <c r="E100" i="69"/>
  <c r="E108" i="69"/>
  <c r="M82" i="78"/>
  <c r="M91" i="78"/>
  <c r="E79" i="69"/>
  <c r="E87" i="69"/>
  <c r="M77" i="78"/>
  <c r="M84" i="78"/>
  <c r="M80" i="78"/>
  <c r="M89" i="78"/>
  <c r="L8" i="78"/>
  <c r="L20" i="78"/>
  <c r="L28" i="78"/>
  <c r="L36" i="78"/>
  <c r="L44" i="78"/>
  <c r="L87" i="78" s="1"/>
  <c r="L48" i="78"/>
  <c r="L56" i="78"/>
  <c r="L90" i="78" s="1"/>
  <c r="L64" i="78"/>
  <c r="L72" i="78"/>
  <c r="L81" i="78" l="1"/>
  <c r="L88" i="78"/>
  <c r="L83" i="78"/>
  <c r="L112" i="78"/>
  <c r="L86" i="78"/>
  <c r="L96" i="78"/>
  <c r="L102" i="78"/>
  <c r="L84" i="78"/>
  <c r="L111" i="78"/>
  <c r="L95" i="78"/>
  <c r="L79" i="78"/>
  <c r="L78" i="78"/>
  <c r="L94" i="78"/>
  <c r="L110" i="78"/>
  <c r="L92" i="78"/>
  <c r="L100" i="78"/>
  <c r="L98" i="78"/>
  <c r="L85" i="78"/>
  <c r="L107" i="78"/>
  <c r="L82" i="78"/>
  <c r="L80" i="78"/>
  <c r="L104" i="78"/>
  <c r="L105" i="78"/>
  <c r="L77" i="78"/>
  <c r="L89" i="78"/>
  <c r="L109" i="78"/>
  <c r="L93" i="78"/>
  <c r="L91" i="78"/>
  <c r="C112" i="62" l="1"/>
  <c r="D111" i="62"/>
  <c r="C110" i="62"/>
  <c r="D109" i="62"/>
  <c r="C109" i="62"/>
  <c r="D107" i="62"/>
  <c r="D106" i="62"/>
  <c r="C106" i="62"/>
  <c r="C104" i="62"/>
  <c r="D103" i="62"/>
  <c r="C102" i="62"/>
  <c r="D101" i="62"/>
  <c r="C101" i="62"/>
  <c r="D99" i="62"/>
  <c r="D98" i="62"/>
  <c r="C98" i="62"/>
  <c r="C96" i="62"/>
  <c r="D95" i="62"/>
  <c r="C94" i="62"/>
  <c r="C93" i="62"/>
  <c r="D91" i="62"/>
  <c r="C90" i="62"/>
  <c r="C88" i="62"/>
  <c r="C86" i="62"/>
  <c r="C85" i="62"/>
  <c r="D83" i="62"/>
  <c r="C82" i="62"/>
  <c r="C80" i="62"/>
  <c r="C78" i="62"/>
  <c r="C77" i="62"/>
  <c r="E76" i="62"/>
  <c r="E112" i="62" s="1"/>
  <c r="D112" i="62"/>
  <c r="D94" i="62"/>
  <c r="E74" i="62"/>
  <c r="E73" i="62"/>
  <c r="E72" i="62"/>
  <c r="E111" i="62" s="1"/>
  <c r="C111" i="62"/>
  <c r="E71" i="62"/>
  <c r="E93" i="62" s="1"/>
  <c r="D93" i="62"/>
  <c r="E70" i="62"/>
  <c r="E69" i="62"/>
  <c r="E68" i="62"/>
  <c r="E110" i="62" s="1"/>
  <c r="D110" i="62"/>
  <c r="D92" i="62"/>
  <c r="C92" i="62"/>
  <c r="E66" i="62"/>
  <c r="E65" i="62"/>
  <c r="E64" i="62"/>
  <c r="E109" i="62" s="1"/>
  <c r="E63" i="62"/>
  <c r="E91" i="62" s="1"/>
  <c r="C91" i="62"/>
  <c r="E62" i="62"/>
  <c r="E61" i="62"/>
  <c r="E60" i="62"/>
  <c r="E108" i="62" s="1"/>
  <c r="D108" i="62"/>
  <c r="C108" i="62"/>
  <c r="D90" i="62"/>
  <c r="E58" i="62"/>
  <c r="E57" i="62"/>
  <c r="E56" i="62"/>
  <c r="E107" i="62" s="1"/>
  <c r="C107" i="62"/>
  <c r="E55" i="62"/>
  <c r="E89" i="62" s="1"/>
  <c r="D89" i="62"/>
  <c r="C89" i="62"/>
  <c r="E54" i="62"/>
  <c r="E53" i="62"/>
  <c r="E52" i="62"/>
  <c r="E106" i="62" s="1"/>
  <c r="D88" i="62"/>
  <c r="E50" i="62"/>
  <c r="E49" i="62"/>
  <c r="E48" i="62"/>
  <c r="E105" i="62" s="1"/>
  <c r="D105" i="62"/>
  <c r="C105" i="62"/>
  <c r="E47" i="62"/>
  <c r="E87" i="62" s="1"/>
  <c r="D87" i="62"/>
  <c r="C87" i="62"/>
  <c r="E46" i="62"/>
  <c r="E45" i="62"/>
  <c r="E44" i="62"/>
  <c r="E104" i="62" s="1"/>
  <c r="D104" i="62"/>
  <c r="D86" i="62"/>
  <c r="E42" i="62"/>
  <c r="E41" i="62"/>
  <c r="E40" i="62"/>
  <c r="E103" i="62" s="1"/>
  <c r="C103" i="62"/>
  <c r="E39" i="62"/>
  <c r="E85" i="62" s="1"/>
  <c r="D85" i="62"/>
  <c r="E38" i="62"/>
  <c r="E37" i="62"/>
  <c r="E36" i="62"/>
  <c r="E102" i="62" s="1"/>
  <c r="D102" i="62"/>
  <c r="D84" i="62"/>
  <c r="C84" i="62"/>
  <c r="E34" i="62"/>
  <c r="E33" i="62"/>
  <c r="E32" i="62"/>
  <c r="E101" i="62" s="1"/>
  <c r="E31" i="62"/>
  <c r="E83" i="62" s="1"/>
  <c r="C83" i="62"/>
  <c r="E30" i="62"/>
  <c r="E29" i="62"/>
  <c r="E28" i="62"/>
  <c r="E100" i="62" s="1"/>
  <c r="D100" i="62"/>
  <c r="C100" i="62"/>
  <c r="D82" i="62"/>
  <c r="E26" i="62"/>
  <c r="E25" i="62"/>
  <c r="E24" i="62"/>
  <c r="E99" i="62" s="1"/>
  <c r="C99" i="62"/>
  <c r="E23" i="62"/>
  <c r="E81" i="62" s="1"/>
  <c r="D81" i="62"/>
  <c r="C81" i="62"/>
  <c r="E22" i="62"/>
  <c r="E21" i="62"/>
  <c r="E20" i="62"/>
  <c r="E98" i="62" s="1"/>
  <c r="D80" i="62"/>
  <c r="E18" i="62"/>
  <c r="E17" i="62"/>
  <c r="E16" i="62"/>
  <c r="E97" i="62" s="1"/>
  <c r="D97" i="62"/>
  <c r="C97" i="62"/>
  <c r="E15" i="62"/>
  <c r="E79" i="62" s="1"/>
  <c r="D79" i="62"/>
  <c r="C79" i="62"/>
  <c r="E14" i="62"/>
  <c r="E13" i="62"/>
  <c r="E12" i="62"/>
  <c r="E96" i="62" s="1"/>
  <c r="D96" i="62"/>
  <c r="D78" i="62"/>
  <c r="E10" i="62"/>
  <c r="E9" i="62"/>
  <c r="E8" i="62"/>
  <c r="E95" i="62" s="1"/>
  <c r="C95" i="62"/>
  <c r="E7" i="62"/>
  <c r="E77" i="62" s="1"/>
  <c r="D77" i="62"/>
  <c r="E6" i="62"/>
  <c r="E5" i="62"/>
  <c r="E4" i="62"/>
  <c r="E88" i="52"/>
  <c r="D74" i="52"/>
  <c r="C74" i="52"/>
  <c r="I87" i="52"/>
  <c r="H87" i="52"/>
  <c r="H73" i="52"/>
  <c r="G73" i="52"/>
  <c r="D86" i="52"/>
  <c r="C86" i="52"/>
  <c r="D72" i="52"/>
  <c r="C72" i="52"/>
  <c r="H85" i="52"/>
  <c r="G71" i="52"/>
  <c r="D84" i="52"/>
  <c r="C70" i="52"/>
  <c r="H83" i="52"/>
  <c r="G69" i="52"/>
  <c r="D82" i="52"/>
  <c r="C68" i="52"/>
  <c r="H81" i="52"/>
  <c r="G67" i="52"/>
  <c r="D80" i="52"/>
  <c r="C66" i="52"/>
  <c r="H79" i="52"/>
  <c r="G65" i="52"/>
  <c r="F65" i="52"/>
  <c r="D78" i="52"/>
  <c r="C78" i="52"/>
  <c r="C64" i="52"/>
  <c r="H77" i="52"/>
  <c r="G63" i="52"/>
  <c r="D76" i="52"/>
  <c r="C62" i="52"/>
  <c r="H75" i="52"/>
  <c r="G75" i="52"/>
  <c r="G61" i="52"/>
  <c r="U88" i="53"/>
  <c r="L88" i="53"/>
  <c r="D88" i="53"/>
  <c r="U86" i="53"/>
  <c r="L86" i="53"/>
  <c r="D86" i="53"/>
  <c r="U84" i="53"/>
  <c r="L84" i="53"/>
  <c r="D84" i="53"/>
  <c r="U82" i="53"/>
  <c r="L82" i="53"/>
  <c r="D82" i="53"/>
  <c r="U80" i="53"/>
  <c r="L80" i="53"/>
  <c r="D80" i="53"/>
  <c r="U78" i="53"/>
  <c r="L78" i="53"/>
  <c r="D78" i="53"/>
  <c r="U76" i="53"/>
  <c r="L76" i="53"/>
  <c r="D76" i="53"/>
  <c r="Q75" i="53"/>
  <c r="H75" i="53"/>
  <c r="Q73" i="53"/>
  <c r="H73" i="53"/>
  <c r="Q71" i="53"/>
  <c r="H71" i="53"/>
  <c r="Q69" i="53"/>
  <c r="H69" i="53"/>
  <c r="Q67" i="53"/>
  <c r="H67" i="53"/>
  <c r="Q65" i="53"/>
  <c r="H65" i="53"/>
  <c r="Q63" i="53"/>
  <c r="H63" i="53"/>
  <c r="X89" i="53"/>
  <c r="W89" i="53"/>
  <c r="U89" i="53"/>
  <c r="T89" i="53"/>
  <c r="R89" i="53"/>
  <c r="Q89" i="53"/>
  <c r="P89" i="53"/>
  <c r="N89" i="53"/>
  <c r="M89" i="53"/>
  <c r="L89" i="53"/>
  <c r="K89" i="53"/>
  <c r="J89" i="53"/>
  <c r="H89" i="53"/>
  <c r="G89" i="53"/>
  <c r="F89" i="53"/>
  <c r="E89" i="53"/>
  <c r="D89" i="53"/>
  <c r="C89" i="53"/>
  <c r="X75" i="53"/>
  <c r="W75" i="53"/>
  <c r="U75" i="53"/>
  <c r="T75" i="53"/>
  <c r="R75" i="53"/>
  <c r="P75" i="53"/>
  <c r="N75" i="53"/>
  <c r="M75" i="53"/>
  <c r="L75" i="53"/>
  <c r="K75" i="53"/>
  <c r="J75" i="53"/>
  <c r="G75" i="53"/>
  <c r="F75" i="53"/>
  <c r="E75" i="53"/>
  <c r="D75" i="53"/>
  <c r="C75" i="53"/>
  <c r="S89" i="53"/>
  <c r="I89" i="53"/>
  <c r="X88" i="53"/>
  <c r="W88" i="53"/>
  <c r="T88" i="53"/>
  <c r="S75" i="53"/>
  <c r="R88" i="53"/>
  <c r="Q88" i="53"/>
  <c r="P88" i="53"/>
  <c r="N88" i="53"/>
  <c r="M88" i="53"/>
  <c r="K88" i="53"/>
  <c r="J88" i="53"/>
  <c r="I75" i="53"/>
  <c r="H88" i="53"/>
  <c r="G88" i="53"/>
  <c r="F88" i="53"/>
  <c r="E88" i="53"/>
  <c r="C88" i="53"/>
  <c r="X74" i="53"/>
  <c r="W74" i="53"/>
  <c r="U74" i="53"/>
  <c r="T74" i="53"/>
  <c r="R74" i="53"/>
  <c r="Q74" i="53"/>
  <c r="P74" i="53"/>
  <c r="N74" i="53"/>
  <c r="M74" i="53"/>
  <c r="L74" i="53"/>
  <c r="K74" i="53"/>
  <c r="J74" i="53"/>
  <c r="H74" i="53"/>
  <c r="G74" i="53"/>
  <c r="F74" i="53"/>
  <c r="E74" i="53"/>
  <c r="D74" i="53"/>
  <c r="C74" i="53"/>
  <c r="S88" i="53"/>
  <c r="I88" i="53"/>
  <c r="X87" i="53"/>
  <c r="W87" i="53"/>
  <c r="U87" i="53"/>
  <c r="T87" i="53"/>
  <c r="S74" i="53"/>
  <c r="R87" i="53"/>
  <c r="Q87" i="53"/>
  <c r="P87" i="53"/>
  <c r="N87" i="53"/>
  <c r="M87" i="53"/>
  <c r="L87" i="53"/>
  <c r="K87" i="53"/>
  <c r="J87" i="53"/>
  <c r="I74" i="53"/>
  <c r="H87" i="53"/>
  <c r="G87" i="53"/>
  <c r="F87" i="53"/>
  <c r="E87" i="53"/>
  <c r="D87" i="53"/>
  <c r="C87" i="53"/>
  <c r="X73" i="53"/>
  <c r="W73" i="53"/>
  <c r="U73" i="53"/>
  <c r="T73" i="53"/>
  <c r="R73" i="53"/>
  <c r="P73" i="53"/>
  <c r="N73" i="53"/>
  <c r="M73" i="53"/>
  <c r="L73" i="53"/>
  <c r="K73" i="53"/>
  <c r="J73" i="53"/>
  <c r="G73" i="53"/>
  <c r="F73" i="53"/>
  <c r="E73" i="53"/>
  <c r="D73" i="53"/>
  <c r="C73" i="53"/>
  <c r="S87" i="53"/>
  <c r="I87" i="53"/>
  <c r="X86" i="53"/>
  <c r="W86" i="53"/>
  <c r="T86" i="53"/>
  <c r="S73" i="53"/>
  <c r="R86" i="53"/>
  <c r="Q86" i="53"/>
  <c r="P86" i="53"/>
  <c r="N86" i="53"/>
  <c r="M86" i="53"/>
  <c r="K86" i="53"/>
  <c r="J86" i="53"/>
  <c r="I73" i="53"/>
  <c r="H86" i="53"/>
  <c r="G86" i="53"/>
  <c r="F86" i="53"/>
  <c r="E86" i="53"/>
  <c r="C86" i="53"/>
  <c r="X72" i="53"/>
  <c r="W72" i="53"/>
  <c r="U72" i="53"/>
  <c r="T72" i="53"/>
  <c r="R72" i="53"/>
  <c r="Q72" i="53"/>
  <c r="P72" i="53"/>
  <c r="N72" i="53"/>
  <c r="M72" i="53"/>
  <c r="L72" i="53"/>
  <c r="K72" i="53"/>
  <c r="J72" i="53"/>
  <c r="H72" i="53"/>
  <c r="G72" i="53"/>
  <c r="F72" i="53"/>
  <c r="E72" i="53"/>
  <c r="D72" i="53"/>
  <c r="C72" i="53"/>
  <c r="S86" i="53"/>
  <c r="I86" i="53"/>
  <c r="X85" i="53"/>
  <c r="W85" i="53"/>
  <c r="U85" i="53"/>
  <c r="T85" i="53"/>
  <c r="S72" i="53"/>
  <c r="R85" i="53"/>
  <c r="Q85" i="53"/>
  <c r="P85" i="53"/>
  <c r="N85" i="53"/>
  <c r="M85" i="53"/>
  <c r="L85" i="53"/>
  <c r="K85" i="53"/>
  <c r="J85" i="53"/>
  <c r="I72" i="53"/>
  <c r="H85" i="53"/>
  <c r="G85" i="53"/>
  <c r="F85" i="53"/>
  <c r="E85" i="53"/>
  <c r="D85" i="53"/>
  <c r="C85" i="53"/>
  <c r="X71" i="53"/>
  <c r="W71" i="53"/>
  <c r="U71" i="53"/>
  <c r="T71" i="53"/>
  <c r="R71" i="53"/>
  <c r="P71" i="53"/>
  <c r="N71" i="53"/>
  <c r="M71" i="53"/>
  <c r="L71" i="53"/>
  <c r="K71" i="53"/>
  <c r="J71" i="53"/>
  <c r="G71" i="53"/>
  <c r="F71" i="53"/>
  <c r="E71" i="53"/>
  <c r="D71" i="53"/>
  <c r="C71" i="53"/>
  <c r="S85" i="53"/>
  <c r="I85" i="53"/>
  <c r="X84" i="53"/>
  <c r="W84" i="53"/>
  <c r="T84" i="53"/>
  <c r="S71" i="53"/>
  <c r="R84" i="53"/>
  <c r="Q84" i="53"/>
  <c r="P84" i="53"/>
  <c r="N84" i="53"/>
  <c r="M84" i="53"/>
  <c r="K84" i="53"/>
  <c r="J84" i="53"/>
  <c r="I71" i="53"/>
  <c r="H84" i="53"/>
  <c r="G84" i="53"/>
  <c r="F84" i="53"/>
  <c r="E84" i="53"/>
  <c r="C84" i="53"/>
  <c r="X70" i="53"/>
  <c r="W70" i="53"/>
  <c r="U70" i="53"/>
  <c r="T70" i="53"/>
  <c r="R70" i="53"/>
  <c r="Q70" i="53"/>
  <c r="P70" i="53"/>
  <c r="N70" i="53"/>
  <c r="M70" i="53"/>
  <c r="L70" i="53"/>
  <c r="K70" i="53"/>
  <c r="J70" i="53"/>
  <c r="H70" i="53"/>
  <c r="G70" i="53"/>
  <c r="F70" i="53"/>
  <c r="E70" i="53"/>
  <c r="D70" i="53"/>
  <c r="C70" i="53"/>
  <c r="S84" i="53"/>
  <c r="I84" i="53"/>
  <c r="X83" i="53"/>
  <c r="W83" i="53"/>
  <c r="U83" i="53"/>
  <c r="T83" i="53"/>
  <c r="S70" i="53"/>
  <c r="R83" i="53"/>
  <c r="Q83" i="53"/>
  <c r="P83" i="53"/>
  <c r="N83" i="53"/>
  <c r="M83" i="53"/>
  <c r="L83" i="53"/>
  <c r="K83" i="53"/>
  <c r="J83" i="53"/>
  <c r="I70" i="53"/>
  <c r="H83" i="53"/>
  <c r="G83" i="53"/>
  <c r="F83" i="53"/>
  <c r="E83" i="53"/>
  <c r="D83" i="53"/>
  <c r="C83" i="53"/>
  <c r="X69" i="53"/>
  <c r="W69" i="53"/>
  <c r="U69" i="53"/>
  <c r="T69" i="53"/>
  <c r="R69" i="53"/>
  <c r="P69" i="53"/>
  <c r="N69" i="53"/>
  <c r="M69" i="53"/>
  <c r="L69" i="53"/>
  <c r="K69" i="53"/>
  <c r="J69" i="53"/>
  <c r="G69" i="53"/>
  <c r="F69" i="53"/>
  <c r="E69" i="53"/>
  <c r="D69" i="53"/>
  <c r="C69" i="53"/>
  <c r="S83" i="53"/>
  <c r="I83" i="53"/>
  <c r="X82" i="53"/>
  <c r="W82" i="53"/>
  <c r="T82" i="53"/>
  <c r="S69" i="53"/>
  <c r="R82" i="53"/>
  <c r="Q82" i="53"/>
  <c r="P82" i="53"/>
  <c r="N82" i="53"/>
  <c r="M82" i="53"/>
  <c r="K82" i="53"/>
  <c r="J82" i="53"/>
  <c r="I69" i="53"/>
  <c r="H82" i="53"/>
  <c r="G82" i="53"/>
  <c r="F82" i="53"/>
  <c r="E82" i="53"/>
  <c r="C82" i="53"/>
  <c r="X68" i="53"/>
  <c r="W68" i="53"/>
  <c r="U68" i="53"/>
  <c r="T68" i="53"/>
  <c r="R68" i="53"/>
  <c r="Q68" i="53"/>
  <c r="P68" i="53"/>
  <c r="N68" i="53"/>
  <c r="M68" i="53"/>
  <c r="L68" i="53"/>
  <c r="K68" i="53"/>
  <c r="J68" i="53"/>
  <c r="H68" i="53"/>
  <c r="G68" i="53"/>
  <c r="F68" i="53"/>
  <c r="E68" i="53"/>
  <c r="D68" i="53"/>
  <c r="C68" i="53"/>
  <c r="S82" i="53"/>
  <c r="I82" i="53"/>
  <c r="X81" i="53"/>
  <c r="W81" i="53"/>
  <c r="U81" i="53"/>
  <c r="T81" i="53"/>
  <c r="S68" i="53"/>
  <c r="R81" i="53"/>
  <c r="Q81" i="53"/>
  <c r="P81" i="53"/>
  <c r="N81" i="53"/>
  <c r="M81" i="53"/>
  <c r="L81" i="53"/>
  <c r="K81" i="53"/>
  <c r="J81" i="53"/>
  <c r="I68" i="53"/>
  <c r="H81" i="53"/>
  <c r="G81" i="53"/>
  <c r="F81" i="53"/>
  <c r="E81" i="53"/>
  <c r="D81" i="53"/>
  <c r="C81" i="53"/>
  <c r="X67" i="53"/>
  <c r="W67" i="53"/>
  <c r="U67" i="53"/>
  <c r="T67" i="53"/>
  <c r="R67" i="53"/>
  <c r="P67" i="53"/>
  <c r="N67" i="53"/>
  <c r="M67" i="53"/>
  <c r="L67" i="53"/>
  <c r="K67" i="53"/>
  <c r="J67" i="53"/>
  <c r="G67" i="53"/>
  <c r="F67" i="53"/>
  <c r="E67" i="53"/>
  <c r="D67" i="53"/>
  <c r="C67" i="53"/>
  <c r="S81" i="53"/>
  <c r="I81" i="53"/>
  <c r="X80" i="53"/>
  <c r="W80" i="53"/>
  <c r="T80" i="53"/>
  <c r="S67" i="53"/>
  <c r="R80" i="53"/>
  <c r="Q80" i="53"/>
  <c r="P80" i="53"/>
  <c r="N80" i="53"/>
  <c r="M80" i="53"/>
  <c r="K80" i="53"/>
  <c r="J80" i="53"/>
  <c r="I67" i="53"/>
  <c r="H80" i="53"/>
  <c r="G80" i="53"/>
  <c r="F80" i="53"/>
  <c r="E80" i="53"/>
  <c r="C80" i="53"/>
  <c r="X66" i="53"/>
  <c r="W66" i="53"/>
  <c r="U66" i="53"/>
  <c r="T66" i="53"/>
  <c r="R66" i="53"/>
  <c r="Q66" i="53"/>
  <c r="P66" i="53"/>
  <c r="N66" i="53"/>
  <c r="M66" i="53"/>
  <c r="L66" i="53"/>
  <c r="K66" i="53"/>
  <c r="J66" i="53"/>
  <c r="H66" i="53"/>
  <c r="G66" i="53"/>
  <c r="F66" i="53"/>
  <c r="E66" i="53"/>
  <c r="D66" i="53"/>
  <c r="C66" i="53"/>
  <c r="S80" i="53"/>
  <c r="I80" i="53"/>
  <c r="X79" i="53"/>
  <c r="W79" i="53"/>
  <c r="U79" i="53"/>
  <c r="T79" i="53"/>
  <c r="S66" i="53"/>
  <c r="R79" i="53"/>
  <c r="Q79" i="53"/>
  <c r="P79" i="53"/>
  <c r="N79" i="53"/>
  <c r="M79" i="53"/>
  <c r="L79" i="53"/>
  <c r="K79" i="53"/>
  <c r="J79" i="53"/>
  <c r="I66" i="53"/>
  <c r="H79" i="53"/>
  <c r="G79" i="53"/>
  <c r="F79" i="53"/>
  <c r="E79" i="53"/>
  <c r="D79" i="53"/>
  <c r="C79" i="53"/>
  <c r="X65" i="53"/>
  <c r="W65" i="53"/>
  <c r="U65" i="53"/>
  <c r="T65" i="53"/>
  <c r="R65" i="53"/>
  <c r="P65" i="53"/>
  <c r="N65" i="53"/>
  <c r="M65" i="53"/>
  <c r="L65" i="53"/>
  <c r="K65" i="53"/>
  <c r="J65" i="53"/>
  <c r="G65" i="53"/>
  <c r="F65" i="53"/>
  <c r="E65" i="53"/>
  <c r="D65" i="53"/>
  <c r="C65" i="53"/>
  <c r="S79" i="53"/>
  <c r="I79" i="53"/>
  <c r="X78" i="53"/>
  <c r="W78" i="53"/>
  <c r="T78" i="53"/>
  <c r="S65" i="53"/>
  <c r="R78" i="53"/>
  <c r="Q78" i="53"/>
  <c r="P78" i="53"/>
  <c r="N78" i="53"/>
  <c r="M78" i="53"/>
  <c r="K78" i="53"/>
  <c r="J78" i="53"/>
  <c r="I65" i="53"/>
  <c r="H78" i="53"/>
  <c r="G78" i="53"/>
  <c r="F78" i="53"/>
  <c r="E78" i="53"/>
  <c r="C78" i="53"/>
  <c r="X64" i="53"/>
  <c r="W64" i="53"/>
  <c r="U64" i="53"/>
  <c r="T64" i="53"/>
  <c r="R64" i="53"/>
  <c r="Q64" i="53"/>
  <c r="P64" i="53"/>
  <c r="N64" i="53"/>
  <c r="M64" i="53"/>
  <c r="L64" i="53"/>
  <c r="K64" i="53"/>
  <c r="J64" i="53"/>
  <c r="H64" i="53"/>
  <c r="G64" i="53"/>
  <c r="F64" i="53"/>
  <c r="E64" i="53"/>
  <c r="D64" i="53"/>
  <c r="C64" i="53"/>
  <c r="S78" i="53"/>
  <c r="I78" i="53"/>
  <c r="X77" i="53"/>
  <c r="W77" i="53"/>
  <c r="U77" i="53"/>
  <c r="T77" i="53"/>
  <c r="S64" i="53"/>
  <c r="R77" i="53"/>
  <c r="Q77" i="53"/>
  <c r="P77" i="53"/>
  <c r="N77" i="53"/>
  <c r="M77" i="53"/>
  <c r="L77" i="53"/>
  <c r="K77" i="53"/>
  <c r="J77" i="53"/>
  <c r="I64" i="53"/>
  <c r="H77" i="53"/>
  <c r="G77" i="53"/>
  <c r="F77" i="53"/>
  <c r="E77" i="53"/>
  <c r="D77" i="53"/>
  <c r="C77" i="53"/>
  <c r="X63" i="53"/>
  <c r="W63" i="53"/>
  <c r="U63" i="53"/>
  <c r="T63" i="53"/>
  <c r="R63" i="53"/>
  <c r="P63" i="53"/>
  <c r="N63" i="53"/>
  <c r="M63" i="53"/>
  <c r="L63" i="53"/>
  <c r="K63" i="53"/>
  <c r="J63" i="53"/>
  <c r="G63" i="53"/>
  <c r="F63" i="53"/>
  <c r="E63" i="53"/>
  <c r="D63" i="53"/>
  <c r="C63" i="53"/>
  <c r="S77" i="53"/>
  <c r="I77" i="53"/>
  <c r="X76" i="53"/>
  <c r="W76" i="53"/>
  <c r="T76" i="53"/>
  <c r="S63" i="53"/>
  <c r="R76" i="53"/>
  <c r="Q76" i="53"/>
  <c r="P76" i="53"/>
  <c r="N76" i="53"/>
  <c r="M76" i="53"/>
  <c r="K76" i="53"/>
  <c r="J76" i="53"/>
  <c r="I63" i="53"/>
  <c r="H76" i="53"/>
  <c r="G76" i="53"/>
  <c r="F76" i="53"/>
  <c r="E76" i="53"/>
  <c r="C76" i="53"/>
  <c r="X62" i="53"/>
  <c r="W62" i="53"/>
  <c r="U62" i="53"/>
  <c r="T62" i="53"/>
  <c r="R62" i="53"/>
  <c r="Q62" i="53"/>
  <c r="P62" i="53"/>
  <c r="N62" i="53"/>
  <c r="M62" i="53"/>
  <c r="L62" i="53"/>
  <c r="K62" i="53"/>
  <c r="J62" i="53"/>
  <c r="H62" i="53"/>
  <c r="G62" i="53"/>
  <c r="F62" i="53"/>
  <c r="E62" i="53"/>
  <c r="D62" i="53"/>
  <c r="C62" i="53"/>
  <c r="S76" i="53"/>
  <c r="I76" i="53"/>
  <c r="S62" i="53"/>
  <c r="I62" i="53"/>
  <c r="G33" i="16"/>
  <c r="F98" i="14"/>
  <c r="E80" i="14"/>
  <c r="F96" i="14"/>
  <c r="E96" i="14"/>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C96" i="65" l="1"/>
  <c r="C98" i="65"/>
  <c r="C100" i="65"/>
  <c r="C102" i="65"/>
  <c r="C104" i="65"/>
  <c r="C106" i="65"/>
  <c r="C108" i="65"/>
  <c r="C110" i="65"/>
  <c r="C112" i="65"/>
  <c r="D71" i="52"/>
  <c r="C88" i="52"/>
  <c r="G81" i="14"/>
  <c r="F75" i="52"/>
  <c r="I62" i="52"/>
  <c r="E65" i="52"/>
  <c r="F81" i="52"/>
  <c r="D88" i="52"/>
  <c r="C97" i="65"/>
  <c r="C111" i="65"/>
  <c r="L14" i="16"/>
  <c r="L31" i="16"/>
  <c r="L32" i="16"/>
  <c r="L34" i="16"/>
  <c r="L35" i="16"/>
  <c r="G79" i="14"/>
  <c r="G83" i="14"/>
  <c r="G87" i="14"/>
  <c r="C92" i="14"/>
  <c r="L26" i="16"/>
  <c r="L58" i="16"/>
  <c r="L70" i="16"/>
  <c r="C63" i="52"/>
  <c r="H84" i="52"/>
  <c r="C71" i="52"/>
  <c r="C78" i="14"/>
  <c r="C84" i="14"/>
  <c r="C86" i="14"/>
  <c r="G89" i="14"/>
  <c r="G91" i="14"/>
  <c r="C94" i="14"/>
  <c r="G23" i="16"/>
  <c r="G26" i="16"/>
  <c r="G78" i="16"/>
  <c r="G90" i="16"/>
  <c r="G112" i="16"/>
  <c r="D63" i="52"/>
  <c r="E98" i="14"/>
  <c r="E100" i="14"/>
  <c r="E102" i="14"/>
  <c r="E104" i="14"/>
  <c r="E106" i="14"/>
  <c r="E108" i="14"/>
  <c r="E110" i="14"/>
  <c r="E112" i="14"/>
  <c r="G108" i="16"/>
  <c r="I68" i="52"/>
  <c r="F83" i="52"/>
  <c r="I70" i="52"/>
  <c r="E73" i="52"/>
  <c r="C103" i="65"/>
  <c r="E82" i="14"/>
  <c r="F100" i="14"/>
  <c r="E84" i="14"/>
  <c r="F102" i="14"/>
  <c r="E86" i="14"/>
  <c r="F104" i="14"/>
  <c r="E88" i="14"/>
  <c r="F106" i="14"/>
  <c r="E90" i="14"/>
  <c r="F108" i="14"/>
  <c r="E92" i="14"/>
  <c r="F110" i="14"/>
  <c r="E94" i="14"/>
  <c r="F112" i="14"/>
  <c r="G68" i="16"/>
  <c r="G86" i="16"/>
  <c r="C80" i="52"/>
  <c r="F67" i="52"/>
  <c r="G83" i="52"/>
  <c r="F73" i="52"/>
  <c r="L36" i="16"/>
  <c r="L38" i="16"/>
  <c r="L39" i="16"/>
  <c r="L40" i="16"/>
  <c r="L42" i="16"/>
  <c r="L43" i="16"/>
  <c r="L44" i="16"/>
  <c r="L46" i="16"/>
  <c r="L50" i="16"/>
  <c r="L74" i="16"/>
  <c r="L112" i="16"/>
  <c r="I77" i="52"/>
  <c r="D64" i="52"/>
  <c r="E80" i="52"/>
  <c r="H67" i="52"/>
  <c r="E78" i="14"/>
  <c r="C77" i="14"/>
  <c r="F78" i="14"/>
  <c r="G96" i="14"/>
  <c r="C97" i="14"/>
  <c r="F80" i="14"/>
  <c r="G98" i="14"/>
  <c r="C99" i="14"/>
  <c r="F82" i="14"/>
  <c r="G100" i="14"/>
  <c r="C101" i="14"/>
  <c r="F84" i="14"/>
  <c r="G102" i="14"/>
  <c r="C85" i="14"/>
  <c r="F86" i="14"/>
  <c r="G104" i="14"/>
  <c r="C105" i="14"/>
  <c r="F88" i="14"/>
  <c r="G106" i="14"/>
  <c r="C107" i="14"/>
  <c r="F90" i="14"/>
  <c r="G108" i="14"/>
  <c r="C109" i="14"/>
  <c r="F92" i="14"/>
  <c r="G110" i="14"/>
  <c r="C93" i="14"/>
  <c r="F94" i="14"/>
  <c r="G112" i="14"/>
  <c r="L21" i="16"/>
  <c r="L22" i="16"/>
  <c r="G64" i="16"/>
  <c r="I61" i="52"/>
  <c r="H76" i="52"/>
  <c r="I76" i="52"/>
  <c r="E64" i="52"/>
  <c r="C79" i="52"/>
  <c r="G66" i="52"/>
  <c r="E81" i="52"/>
  <c r="F82" i="52"/>
  <c r="H68" i="52"/>
  <c r="I69" i="52"/>
  <c r="E72" i="52"/>
  <c r="C87" i="52"/>
  <c r="G74" i="52"/>
  <c r="E95" i="14"/>
  <c r="F95" i="14"/>
  <c r="C79" i="14"/>
  <c r="E97" i="14"/>
  <c r="F79" i="14"/>
  <c r="G80" i="14"/>
  <c r="E81" i="14"/>
  <c r="F81" i="14"/>
  <c r="G82" i="14"/>
  <c r="C100" i="14"/>
  <c r="C102" i="14"/>
  <c r="E103" i="14"/>
  <c r="F103" i="14"/>
  <c r="C87" i="14"/>
  <c r="E105" i="14"/>
  <c r="F87" i="14"/>
  <c r="G88" i="14"/>
  <c r="E89" i="14"/>
  <c r="F89" i="14"/>
  <c r="G90" i="14"/>
  <c r="C108" i="14"/>
  <c r="C110" i="14"/>
  <c r="E111" i="14"/>
  <c r="F111" i="14"/>
  <c r="L18" i="16"/>
  <c r="L64" i="16"/>
  <c r="L66" i="16"/>
  <c r="L67" i="16"/>
  <c r="L68" i="16"/>
  <c r="L69" i="16"/>
  <c r="G87" i="16"/>
  <c r="G96" i="16"/>
  <c r="G98" i="16"/>
  <c r="G99" i="16"/>
  <c r="G100" i="16"/>
  <c r="G102" i="16"/>
  <c r="G103" i="16"/>
  <c r="G104" i="16"/>
  <c r="G106" i="16"/>
  <c r="G107" i="16"/>
  <c r="C99" i="65"/>
  <c r="C101" i="65"/>
  <c r="C107" i="65"/>
  <c r="C109" i="65"/>
  <c r="G20" i="16"/>
  <c r="G27" i="16"/>
  <c r="G30" i="16"/>
  <c r="L54" i="16"/>
  <c r="L57" i="16"/>
  <c r="G82" i="16"/>
  <c r="E67" i="52"/>
  <c r="G97" i="14"/>
  <c r="G77" i="14"/>
  <c r="C82" i="14"/>
  <c r="G85" i="14"/>
  <c r="C90" i="14"/>
  <c r="G93" i="14"/>
  <c r="G5" i="16"/>
  <c r="G9" i="16"/>
  <c r="G13" i="16"/>
  <c r="G40" i="16"/>
  <c r="G44" i="16"/>
  <c r="G47" i="16"/>
  <c r="G50" i="16"/>
  <c r="L86" i="16"/>
  <c r="L87" i="16"/>
  <c r="L89" i="16"/>
  <c r="F77" i="52"/>
  <c r="I64" i="52"/>
  <c r="F79" i="52"/>
  <c r="I66" i="52"/>
  <c r="F85" i="52"/>
  <c r="I72" i="52"/>
  <c r="F87" i="52"/>
  <c r="I74" i="52"/>
  <c r="C105" i="65"/>
  <c r="C80" i="14"/>
  <c r="C88" i="14"/>
  <c r="L7" i="16"/>
  <c r="L8" i="16"/>
  <c r="L10" i="16"/>
  <c r="L11" i="16"/>
  <c r="L12" i="16"/>
  <c r="G51" i="16"/>
  <c r="G54" i="16"/>
  <c r="G55" i="16"/>
  <c r="G58" i="16"/>
  <c r="G59" i="16"/>
  <c r="G62" i="16"/>
  <c r="L90" i="16"/>
  <c r="L91" i="16"/>
  <c r="L93" i="16"/>
  <c r="F61" i="52"/>
  <c r="C76" i="52"/>
  <c r="F63" i="52"/>
  <c r="G77" i="52"/>
  <c r="G79" i="52"/>
  <c r="G81" i="52"/>
  <c r="C82" i="52"/>
  <c r="F69" i="52"/>
  <c r="C84" i="52"/>
  <c r="F71" i="52"/>
  <c r="G85" i="52"/>
  <c r="G87" i="52"/>
  <c r="G105" i="14"/>
  <c r="G71" i="16"/>
  <c r="G72" i="16"/>
  <c r="G74" i="16"/>
  <c r="L103" i="16"/>
  <c r="L107" i="16"/>
  <c r="L108" i="16"/>
  <c r="L109" i="16"/>
  <c r="I85" i="52"/>
  <c r="G75" i="16"/>
  <c r="G76" i="16"/>
  <c r="L113" i="16"/>
  <c r="G84" i="14"/>
  <c r="G86" i="14"/>
  <c r="C89" i="14"/>
  <c r="G92" i="14"/>
  <c r="G95" i="14"/>
  <c r="E99" i="14"/>
  <c r="G103" i="14"/>
  <c r="E91" i="14"/>
  <c r="F107" i="14"/>
  <c r="G48" i="16"/>
  <c r="C96" i="14"/>
  <c r="F83" i="14"/>
  <c r="F85" i="14"/>
  <c r="G109" i="14"/>
  <c r="G37" i="16"/>
  <c r="G41" i="16"/>
  <c r="G45" i="16"/>
  <c r="G52" i="16"/>
  <c r="L98" i="16"/>
  <c r="F97" i="14"/>
  <c r="F105" i="14"/>
  <c r="G16" i="16"/>
  <c r="G19" i="16"/>
  <c r="G22" i="16"/>
  <c r="L29" i="16"/>
  <c r="L33" i="16"/>
  <c r="G70" i="16"/>
  <c r="L82" i="16"/>
  <c r="L83" i="16"/>
  <c r="L85" i="16"/>
  <c r="G95" i="16"/>
  <c r="D61" i="52"/>
  <c r="E75" i="52"/>
  <c r="H62" i="52"/>
  <c r="E77" i="52"/>
  <c r="H64" i="52"/>
  <c r="E79" i="52"/>
  <c r="H66" i="52"/>
  <c r="I80" i="52"/>
  <c r="D67" i="52"/>
  <c r="I82" i="52"/>
  <c r="D69" i="52"/>
  <c r="E83" i="52"/>
  <c r="H70" i="52"/>
  <c r="E85" i="52"/>
  <c r="H72" i="52"/>
  <c r="E87" i="52"/>
  <c r="H74" i="52"/>
  <c r="I88" i="52"/>
  <c r="C91" i="14"/>
  <c r="G94" i="14"/>
  <c r="C95" i="14"/>
  <c r="G99" i="14"/>
  <c r="C103" i="14"/>
  <c r="G107" i="14"/>
  <c r="C111" i="14"/>
  <c r="L6" i="16"/>
  <c r="G43" i="16"/>
  <c r="G46" i="16"/>
  <c r="L53" i="16"/>
  <c r="L59" i="16"/>
  <c r="L60" i="16"/>
  <c r="L62" i="16"/>
  <c r="L63" i="16"/>
  <c r="G65" i="16"/>
  <c r="L104" i="16"/>
  <c r="L105" i="16"/>
  <c r="G113" i="16"/>
  <c r="E107" i="14"/>
  <c r="G111" i="14"/>
  <c r="G69" i="16"/>
  <c r="E79" i="14"/>
  <c r="H61" i="52"/>
  <c r="I75" i="52"/>
  <c r="D62" i="52"/>
  <c r="E76" i="52"/>
  <c r="H63" i="52"/>
  <c r="E78" i="52"/>
  <c r="H65" i="52"/>
  <c r="I79" i="52"/>
  <c r="D66" i="52"/>
  <c r="I81" i="52"/>
  <c r="D68" i="52"/>
  <c r="E82" i="52"/>
  <c r="H69" i="52"/>
  <c r="I83" i="52"/>
  <c r="D70" i="52"/>
  <c r="E84" i="52"/>
  <c r="H71" i="52"/>
  <c r="E86" i="52"/>
  <c r="G78" i="14"/>
  <c r="E83" i="14"/>
  <c r="F101" i="14"/>
  <c r="L61" i="16"/>
  <c r="L111" i="16"/>
  <c r="F77" i="14"/>
  <c r="C104" i="14"/>
  <c r="C112" i="14"/>
  <c r="L106" i="16"/>
  <c r="G76" i="52"/>
  <c r="E66" i="52"/>
  <c r="I67" i="52"/>
  <c r="D81" i="52"/>
  <c r="E68" i="52"/>
  <c r="G68" i="52"/>
  <c r="E70" i="52"/>
  <c r="F84" i="52"/>
  <c r="G84" i="52"/>
  <c r="I71" i="52"/>
  <c r="I84" i="52"/>
  <c r="F86" i="52"/>
  <c r="I73" i="52"/>
  <c r="I86" i="52"/>
  <c r="D87" i="52"/>
  <c r="D73" i="52"/>
  <c r="E74" i="52"/>
  <c r="F88" i="52"/>
  <c r="E62" i="52"/>
  <c r="F76" i="52"/>
  <c r="I63" i="52"/>
  <c r="F78" i="52"/>
  <c r="I65" i="52"/>
  <c r="I78" i="52"/>
  <c r="D79" i="52"/>
  <c r="D65" i="52"/>
  <c r="F80" i="52"/>
  <c r="G11" i="16"/>
  <c r="G14" i="16"/>
  <c r="L27" i="16"/>
  <c r="L28" i="16"/>
  <c r="L30" i="16"/>
  <c r="L76" i="16"/>
  <c r="L77" i="16"/>
  <c r="G92" i="16"/>
  <c r="G93" i="16"/>
  <c r="G94" i="16"/>
  <c r="C75" i="52"/>
  <c r="F62" i="52"/>
  <c r="C77" i="52"/>
  <c r="F64" i="52"/>
  <c r="G78" i="52"/>
  <c r="C65" i="52"/>
  <c r="G80" i="52"/>
  <c r="C81" i="52"/>
  <c r="F68" i="52"/>
  <c r="C83" i="52"/>
  <c r="F70" i="52"/>
  <c r="C85" i="52"/>
  <c r="F72" i="52"/>
  <c r="G86" i="52"/>
  <c r="C73" i="52"/>
  <c r="G88" i="52"/>
  <c r="G82" i="52"/>
  <c r="C81" i="14"/>
  <c r="C83" i="14"/>
  <c r="E109" i="14"/>
  <c r="E77" i="14"/>
  <c r="E85" i="14"/>
  <c r="E93" i="14"/>
  <c r="F99" i="14"/>
  <c r="F109" i="14"/>
  <c r="E87" i="14"/>
  <c r="C98" i="14"/>
  <c r="G101" i="14"/>
  <c r="C106" i="14"/>
  <c r="F91" i="14"/>
  <c r="F93" i="14"/>
  <c r="L102" i="16"/>
  <c r="G8" i="16"/>
  <c r="G12" i="16"/>
  <c r="G15" i="16"/>
  <c r="G18" i="16"/>
  <c r="L25" i="16"/>
  <c r="L78" i="16"/>
  <c r="L79" i="16"/>
  <c r="L81" i="16"/>
  <c r="G91" i="16"/>
  <c r="D75" i="52"/>
  <c r="G62" i="52"/>
  <c r="D77" i="52"/>
  <c r="G64" i="52"/>
  <c r="H78" i="52"/>
  <c r="H80" i="52"/>
  <c r="H82" i="52"/>
  <c r="D83" i="52"/>
  <c r="G70" i="52"/>
  <c r="D85" i="52"/>
  <c r="G72" i="52"/>
  <c r="H86" i="52"/>
  <c r="H88" i="52"/>
  <c r="F66" i="52"/>
  <c r="F74" i="52"/>
  <c r="L37" i="16"/>
  <c r="G49" i="16"/>
  <c r="G56" i="16"/>
  <c r="L65" i="16"/>
  <c r="L80" i="16"/>
  <c r="G97" i="16"/>
  <c r="L110" i="16"/>
  <c r="C61" i="52"/>
  <c r="E63" i="52"/>
  <c r="C69" i="52"/>
  <c r="E71" i="52"/>
  <c r="E101" i="14"/>
  <c r="G24" i="16"/>
  <c r="L9" i="16"/>
  <c r="L15" i="16"/>
  <c r="L16" i="16"/>
  <c r="G21" i="16"/>
  <c r="G28" i="16"/>
  <c r="G31" i="16"/>
  <c r="G34" i="16"/>
  <c r="L41" i="16"/>
  <c r="L47" i="16"/>
  <c r="L48" i="16"/>
  <c r="G53" i="16"/>
  <c r="G60" i="16"/>
  <c r="G63" i="16"/>
  <c r="L71" i="16"/>
  <c r="G73" i="16"/>
  <c r="G80" i="16"/>
  <c r="G81" i="16"/>
  <c r="L84" i="16"/>
  <c r="L94" i="16"/>
  <c r="L95" i="16"/>
  <c r="G101" i="16"/>
  <c r="G110" i="16"/>
  <c r="G111" i="16"/>
  <c r="G6" i="16"/>
  <c r="L13" i="16"/>
  <c r="L19" i="16"/>
  <c r="L20" i="16"/>
  <c r="G25" i="16"/>
  <c r="G32" i="16"/>
  <c r="G35" i="16"/>
  <c r="G38" i="16"/>
  <c r="L45" i="16"/>
  <c r="L51" i="16"/>
  <c r="L52" i="16"/>
  <c r="G57" i="16"/>
  <c r="G66" i="16"/>
  <c r="L72" i="16"/>
  <c r="L73" i="16"/>
  <c r="G79" i="16"/>
  <c r="G84" i="16"/>
  <c r="G85" i="16"/>
  <c r="L88" i="16"/>
  <c r="L96" i="16"/>
  <c r="L97" i="16"/>
  <c r="G105" i="16"/>
  <c r="E61" i="52"/>
  <c r="C67" i="52"/>
  <c r="E69" i="52"/>
  <c r="L5" i="16"/>
  <c r="G17" i="16"/>
  <c r="G7" i="16"/>
  <c r="G10" i="16"/>
  <c r="L17" i="16"/>
  <c r="L23" i="16"/>
  <c r="L24" i="16"/>
  <c r="G29" i="16"/>
  <c r="G36" i="16"/>
  <c r="G39" i="16"/>
  <c r="G42" i="16"/>
  <c r="L49" i="16"/>
  <c r="L55" i="16"/>
  <c r="L56" i="16"/>
  <c r="G61" i="16"/>
  <c r="G67" i="16"/>
  <c r="L75" i="16"/>
  <c r="G77" i="16"/>
  <c r="G83" i="16"/>
  <c r="G88" i="16"/>
  <c r="G89" i="16"/>
  <c r="L92" i="16"/>
  <c r="L99" i="16"/>
  <c r="L100" i="16"/>
  <c r="L101" i="16"/>
  <c r="G109" i="16"/>
  <c r="E11" i="62"/>
  <c r="E78" i="62" s="1"/>
  <c r="E19" i="62"/>
  <c r="E80" i="62" s="1"/>
  <c r="E27" i="62"/>
  <c r="E82" i="62" s="1"/>
  <c r="E35" i="62"/>
  <c r="E84" i="62" s="1"/>
  <c r="E43" i="62"/>
  <c r="E86" i="62" s="1"/>
  <c r="E51" i="62"/>
  <c r="E88" i="62" s="1"/>
  <c r="E59" i="62"/>
  <c r="E90" i="62" s="1"/>
  <c r="E67" i="62"/>
  <c r="E92" i="62" s="1"/>
  <c r="E75" i="62"/>
  <c r="E94" i="62" s="1"/>
  <c r="J108" i="71" l="1"/>
  <c r="J103" i="71"/>
  <c r="J95" i="71"/>
  <c r="G102" i="70"/>
  <c r="E82" i="70"/>
  <c r="E80" i="70"/>
  <c r="G97" i="70"/>
  <c r="E78" i="70"/>
  <c r="G95" i="70"/>
  <c r="E77" i="70"/>
  <c r="E85" i="70" l="1"/>
  <c r="G103" i="70"/>
  <c r="E86" i="70"/>
  <c r="G105" i="70"/>
  <c r="E88" i="70"/>
  <c r="G106" i="70"/>
  <c r="E89" i="70"/>
  <c r="G107" i="70"/>
  <c r="E90" i="70"/>
  <c r="G109" i="70"/>
  <c r="E92" i="70"/>
  <c r="G110" i="70"/>
  <c r="E93" i="70"/>
  <c r="G111" i="70"/>
  <c r="E94" i="70"/>
  <c r="E81" i="70"/>
  <c r="G101" i="70"/>
  <c r="G98" i="70"/>
  <c r="G99" i="70"/>
  <c r="E84" i="70"/>
  <c r="D97" i="70"/>
  <c r="D101" i="70"/>
  <c r="D105" i="70"/>
  <c r="D109" i="70"/>
  <c r="D112" i="70"/>
  <c r="J107" i="71"/>
  <c r="J6" i="71"/>
  <c r="J14" i="71"/>
  <c r="J22" i="71"/>
  <c r="J30" i="71"/>
  <c r="J38" i="71"/>
  <c r="J54" i="71"/>
  <c r="J62" i="71"/>
  <c r="J70" i="71"/>
  <c r="J78" i="71"/>
  <c r="J86" i="71"/>
  <c r="J94" i="71"/>
  <c r="J102" i="71"/>
  <c r="D96" i="70"/>
  <c r="D100" i="70"/>
  <c r="D104" i="70"/>
  <c r="D108" i="70"/>
  <c r="F96" i="72"/>
  <c r="F97" i="72"/>
  <c r="F98" i="72"/>
  <c r="F99" i="72"/>
  <c r="F100" i="72"/>
  <c r="F101" i="72"/>
  <c r="F102" i="72"/>
  <c r="F103" i="72"/>
  <c r="F104" i="72"/>
  <c r="F105" i="72"/>
  <c r="F106" i="72"/>
  <c r="F107" i="72"/>
  <c r="F108" i="72"/>
  <c r="F109" i="72"/>
  <c r="F110" i="72"/>
  <c r="F111" i="72"/>
  <c r="F112" i="72"/>
  <c r="F113" i="72"/>
  <c r="E97" i="70"/>
  <c r="C80" i="70"/>
  <c r="E101" i="70"/>
  <c r="C84" i="70"/>
  <c r="E105" i="70"/>
  <c r="C88" i="70"/>
  <c r="E109" i="70"/>
  <c r="C92" i="70"/>
  <c r="D77" i="70"/>
  <c r="F97" i="70"/>
  <c r="D80" i="70"/>
  <c r="F98" i="70"/>
  <c r="D81" i="70"/>
  <c r="F101" i="70"/>
  <c r="D84" i="70"/>
  <c r="F102" i="70"/>
  <c r="D85" i="70"/>
  <c r="F105" i="70"/>
  <c r="D88" i="70"/>
  <c r="F106" i="70"/>
  <c r="D89" i="70"/>
  <c r="F109" i="70"/>
  <c r="D92" i="70"/>
  <c r="F110" i="70"/>
  <c r="D93" i="70"/>
  <c r="F78" i="72"/>
  <c r="F79" i="72"/>
  <c r="F81" i="72"/>
  <c r="F82" i="72"/>
  <c r="F83" i="72"/>
  <c r="F84" i="72"/>
  <c r="F85" i="72"/>
  <c r="F86" i="72"/>
  <c r="F87" i="72"/>
  <c r="F88" i="72"/>
  <c r="F89" i="72"/>
  <c r="F90" i="72"/>
  <c r="F91" i="72"/>
  <c r="F92" i="72"/>
  <c r="F93" i="72"/>
  <c r="F94" i="72"/>
  <c r="F95" i="72"/>
  <c r="J109" i="71"/>
  <c r="F77" i="70"/>
  <c r="H95" i="70"/>
  <c r="D95" i="70"/>
  <c r="F78" i="70"/>
  <c r="H96" i="70"/>
  <c r="F79" i="70"/>
  <c r="H97" i="70"/>
  <c r="D79" i="70"/>
  <c r="F80" i="70"/>
  <c r="H98" i="70"/>
  <c r="F81" i="70"/>
  <c r="H99" i="70"/>
  <c r="D99" i="70"/>
  <c r="F82" i="70"/>
  <c r="H100" i="70"/>
  <c r="F83" i="70"/>
  <c r="H101" i="70"/>
  <c r="D83" i="70"/>
  <c r="F84" i="70"/>
  <c r="H102" i="70"/>
  <c r="F85" i="70"/>
  <c r="H85" i="70"/>
  <c r="D103" i="70"/>
  <c r="F86" i="70"/>
  <c r="H104" i="70"/>
  <c r="F87" i="70"/>
  <c r="H105" i="70"/>
  <c r="D87" i="70"/>
  <c r="F88" i="70"/>
  <c r="H106" i="70"/>
  <c r="F89" i="70"/>
  <c r="H107" i="70"/>
  <c r="D107" i="70"/>
  <c r="F90" i="70"/>
  <c r="H108" i="70"/>
  <c r="F91" i="70"/>
  <c r="H109" i="70"/>
  <c r="D91" i="70"/>
  <c r="F92" i="70"/>
  <c r="H110" i="70"/>
  <c r="F93" i="70"/>
  <c r="H111" i="70"/>
  <c r="D111" i="70"/>
  <c r="F94" i="70"/>
  <c r="H112" i="70"/>
  <c r="F112" i="70"/>
  <c r="J97" i="71"/>
  <c r="E95" i="70"/>
  <c r="G79" i="70"/>
  <c r="E79" i="70"/>
  <c r="C98" i="70"/>
  <c r="G82" i="70"/>
  <c r="G83" i="70"/>
  <c r="E83" i="70"/>
  <c r="C102" i="70"/>
  <c r="E103" i="70"/>
  <c r="G86" i="70"/>
  <c r="C86" i="70"/>
  <c r="G87" i="70"/>
  <c r="C87" i="70"/>
  <c r="E87" i="70"/>
  <c r="G88" i="70"/>
  <c r="C106" i="70"/>
  <c r="G89" i="70"/>
  <c r="E107" i="70"/>
  <c r="G90" i="70"/>
  <c r="C90" i="70"/>
  <c r="G108" i="70"/>
  <c r="C91" i="70"/>
  <c r="E91" i="70"/>
  <c r="G92" i="70"/>
  <c r="C110" i="70"/>
  <c r="G93" i="70"/>
  <c r="E111" i="70"/>
  <c r="G94" i="70"/>
  <c r="C94" i="70"/>
  <c r="G112" i="70"/>
  <c r="J16" i="71"/>
  <c r="J48" i="71"/>
  <c r="J56" i="71"/>
  <c r="J64" i="71"/>
  <c r="J72" i="71"/>
  <c r="J80" i="71"/>
  <c r="J96" i="71"/>
  <c r="G77" i="70"/>
  <c r="G78" i="70"/>
  <c r="C78" i="70"/>
  <c r="C79" i="70"/>
  <c r="G80" i="70"/>
  <c r="G81" i="70"/>
  <c r="E99" i="70"/>
  <c r="C82" i="70"/>
  <c r="C83" i="70"/>
  <c r="G84" i="70"/>
  <c r="G85" i="70"/>
  <c r="F95" i="70"/>
  <c r="H78" i="70"/>
  <c r="D78" i="70"/>
  <c r="H79" i="70"/>
  <c r="H80" i="70"/>
  <c r="D98" i="70"/>
  <c r="F99" i="70"/>
  <c r="H82" i="70"/>
  <c r="D82" i="70"/>
  <c r="H83" i="70"/>
  <c r="H84" i="70"/>
  <c r="D102" i="70"/>
  <c r="F103" i="70"/>
  <c r="H86" i="70"/>
  <c r="D86" i="70"/>
  <c r="H87" i="70"/>
  <c r="H88" i="70"/>
  <c r="D106" i="70"/>
  <c r="F107" i="70"/>
  <c r="H90" i="70"/>
  <c r="D90" i="70"/>
  <c r="H91" i="70"/>
  <c r="H92" i="70"/>
  <c r="D110" i="70"/>
  <c r="F111" i="70"/>
  <c r="H94" i="70"/>
  <c r="D94" i="70"/>
  <c r="J106" i="71"/>
  <c r="F80" i="72"/>
  <c r="C95" i="70"/>
  <c r="C96" i="70"/>
  <c r="E96" i="70"/>
  <c r="C97" i="70"/>
  <c r="E98" i="70"/>
  <c r="C99" i="70"/>
  <c r="C100" i="70"/>
  <c r="E100" i="70"/>
  <c r="C101" i="70"/>
  <c r="E102" i="70"/>
  <c r="C103" i="70"/>
  <c r="C104" i="70"/>
  <c r="E104" i="70"/>
  <c r="C105" i="70"/>
  <c r="E106" i="70"/>
  <c r="C107" i="70"/>
  <c r="C108" i="70"/>
  <c r="E108" i="70"/>
  <c r="C109" i="70"/>
  <c r="E110" i="70"/>
  <c r="C111" i="70"/>
  <c r="C112" i="70"/>
  <c r="E112" i="70"/>
  <c r="H93" i="70"/>
  <c r="H77" i="70"/>
  <c r="H81" i="70"/>
  <c r="H89" i="70"/>
  <c r="F96" i="70"/>
  <c r="F100" i="70"/>
  <c r="F104" i="70"/>
  <c r="G96" i="70"/>
  <c r="G100" i="70"/>
  <c r="G104" i="70"/>
  <c r="C77" i="70"/>
  <c r="C81" i="70"/>
  <c r="C85" i="70"/>
  <c r="C89" i="70"/>
  <c r="C93" i="70"/>
  <c r="J105" i="71"/>
  <c r="H103" i="70"/>
  <c r="J77" i="71"/>
  <c r="J85" i="71"/>
  <c r="J93" i="71"/>
  <c r="J101" i="71"/>
  <c r="J104" i="71"/>
  <c r="J112" i="71"/>
  <c r="G91" i="70"/>
  <c r="J4" i="71"/>
  <c r="J12" i="71"/>
  <c r="J20" i="71"/>
  <c r="J28" i="71"/>
  <c r="J36" i="71"/>
  <c r="J44" i="71"/>
  <c r="J52" i="71"/>
  <c r="J60" i="71"/>
  <c r="J68" i="71"/>
  <c r="J76" i="71"/>
  <c r="J84" i="71"/>
  <c r="J92" i="71"/>
  <c r="J100" i="71"/>
  <c r="J111" i="71"/>
  <c r="F108" i="70"/>
  <c r="J11" i="71"/>
  <c r="J19" i="71"/>
  <c r="J27" i="71"/>
  <c r="J35" i="71"/>
  <c r="J43" i="71"/>
  <c r="J51" i="71"/>
  <c r="J59" i="71"/>
  <c r="J67" i="71"/>
  <c r="J75" i="71"/>
  <c r="J83" i="71"/>
  <c r="J91" i="71"/>
  <c r="J99" i="71"/>
  <c r="J110" i="71"/>
  <c r="J10" i="71"/>
  <c r="J18" i="71"/>
  <c r="J26" i="71"/>
  <c r="J34" i="71"/>
  <c r="J42" i="71"/>
  <c r="J50" i="71"/>
  <c r="J58" i="71"/>
  <c r="J66" i="71"/>
  <c r="J74" i="71"/>
  <c r="J82" i="71"/>
  <c r="J98" i="71"/>
  <c r="J5" i="71"/>
  <c r="J13" i="71"/>
  <c r="J21" i="71"/>
  <c r="J29" i="71"/>
  <c r="J37" i="71"/>
  <c r="J45" i="71"/>
  <c r="J53" i="71"/>
  <c r="J61" i="71"/>
  <c r="J69" i="71"/>
  <c r="J90" i="71"/>
  <c r="J9" i="71"/>
  <c r="J17" i="71"/>
  <c r="J25" i="71"/>
  <c r="J33" i="71"/>
  <c r="J41" i="71"/>
  <c r="J49" i="71"/>
  <c r="J57" i="71"/>
  <c r="J65" i="71"/>
  <c r="J73" i="71"/>
  <c r="J81" i="71"/>
  <c r="J89" i="71"/>
  <c r="J8" i="71"/>
  <c r="J24" i="71"/>
  <c r="J32" i="71"/>
  <c r="J40" i="71"/>
  <c r="J88" i="71"/>
  <c r="J7" i="71"/>
  <c r="J15" i="71"/>
  <c r="J23" i="71"/>
  <c r="J31" i="71"/>
  <c r="J39" i="71"/>
  <c r="J47" i="71"/>
  <c r="J55" i="71"/>
  <c r="J63" i="71"/>
  <c r="J71" i="71"/>
  <c r="J79" i="71"/>
  <c r="J87" i="71"/>
  <c r="J46" i="71"/>
  <c r="B78" i="62" l="1"/>
  <c r="B79" i="62" s="1"/>
  <c r="B80" i="62" s="1"/>
  <c r="B81" i="62" s="1"/>
  <c r="B82" i="62" s="1"/>
  <c r="B83" i="62" s="1"/>
  <c r="B84" i="62" s="1"/>
  <c r="B85" i="62" s="1"/>
  <c r="B86" i="62" s="1"/>
  <c r="B87" i="62" s="1"/>
  <c r="B88" i="62" s="1"/>
  <c r="B89" i="62" s="1"/>
  <c r="B90" i="62" s="1"/>
  <c r="B91" i="62" s="1"/>
  <c r="B92" i="62" s="1"/>
  <c r="B78" i="71" l="1"/>
  <c r="B79" i="71" s="1"/>
  <c r="B80" i="71" s="1"/>
  <c r="B81" i="71" s="1"/>
  <c r="B82" i="71" s="1"/>
  <c r="B83" i="71" s="1"/>
  <c r="B84" i="71" s="1"/>
  <c r="B85" i="71" s="1"/>
  <c r="B86" i="71" s="1"/>
  <c r="B87" i="71" s="1"/>
  <c r="B88" i="71" s="1"/>
  <c r="B89" i="71" s="1"/>
  <c r="B90" i="71" s="1"/>
  <c r="B91" i="71" s="1"/>
  <c r="B92" i="71" s="1"/>
</calcChain>
</file>

<file path=xl/sharedStrings.xml><?xml version="1.0" encoding="utf-8"?>
<sst xmlns="http://schemas.openxmlformats.org/spreadsheetml/2006/main" count="2351" uniqueCount="711">
  <si>
    <t xml:space="preserve"> </t>
  </si>
  <si>
    <t>GDP at market prices</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</si>
  <si>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</si>
  <si>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</si>
  <si>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</si>
  <si>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</si>
  <si>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</si>
  <si>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</si>
  <si>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</si>
  <si>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</si>
  <si>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</si>
  <si>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</si>
  <si>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</si>
  <si>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</si>
  <si>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</si>
  <si>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</si>
  <si>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</si>
  <si>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</si>
  <si>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</si>
  <si>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</si>
  <si>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</si>
  <si>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</si>
  <si>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</si>
  <si>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</si>
  <si>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</si>
  <si>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</si>
  <si>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</si>
  <si>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</si>
  <si>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</si>
  <si>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</si>
  <si>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</si>
  <si>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</si>
  <si>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</si>
  <si>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</si>
  <si>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</si>
  <si>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</si>
  <si>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</si>
  <si>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</si>
  <si>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</si>
  <si>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</si>
  <si>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</si>
  <si>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</si>
  <si>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</si>
  <si>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</si>
  <si>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Notes:</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</si>
  <si>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</si>
  <si>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</si>
  <si>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</si>
  <si>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</si>
  <si>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</si>
  <si>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</si>
  <si>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</si>
  <si>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2016Q2</t>
  </si>
  <si>
    <t>2016Q3</t>
  </si>
  <si>
    <t>2016Q4</t>
  </si>
  <si>
    <t>2017Q1</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</si>
  <si>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</si>
  <si>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</si>
  <si>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</si>
  <si>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</si>
  <si>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</si>
  <si>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</si>
  <si>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</si>
  <si>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</si>
  <si>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</si>
  <si>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</si>
  <si>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Household disposable income (ONS Economic Accounts, identifier: RPHQ)</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</si>
  <si>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</si>
  <si>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</si>
  <si>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</si>
  <si>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</si>
  <si>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</si>
  <si>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</si>
  <si>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</si>
  <si>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</si>
  <si>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</si>
  <si>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</si>
  <si>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</si>
  <si>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</si>
  <si>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</si>
  <si>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</si>
  <si>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</si>
  <si>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</si>
  <si>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</si>
  <si>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</si>
  <si>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2017Q2</t>
  </si>
  <si>
    <t>2017Q3</t>
  </si>
  <si>
    <t>2017Q4</t>
  </si>
  <si>
    <t>2018Q1</t>
  </si>
  <si>
    <t>Household financial assets (ONS Economic Accounts, identifier: NNML)</t>
  </si>
  <si>
    <t>GDP at market prices (ONS Economic Accounts, identifier: YBHA)</t>
  </si>
  <si>
    <t>Back to contents</t>
  </si>
  <si>
    <t>Non-labour income</t>
  </si>
  <si>
    <t>Net taxes and benefits</t>
  </si>
  <si>
    <t>Household disposable income</t>
  </si>
  <si>
    <t>Households</t>
  </si>
  <si>
    <t>1.3 GDP income components (current prices, seasonally adjusted)</t>
  </si>
  <si>
    <t>Lending</t>
  </si>
  <si>
    <t>2018Q2</t>
  </si>
  <si>
    <t>2018Q3</t>
  </si>
  <si>
    <t>2018Q4</t>
  </si>
  <si>
    <t>2019Q1</t>
  </si>
  <si>
    <t>UK bank sterling-denominated lending to firms and households (ONS Economic Accounts, identifier: NLBE-NLBG+NNPP)</t>
  </si>
  <si>
    <t>% GDP</t>
  </si>
  <si>
    <t>Employee compensation (a)</t>
  </si>
  <si>
    <t>Mixed Income (b)</t>
  </si>
  <si>
    <t>Labour Income (a + b - c)</t>
  </si>
  <si>
    <t>Table 1.4: Nominal GDP (non-seasonally adjusted)</t>
  </si>
  <si>
    <t>1.8 Balance of payments (£ billion, current prices)</t>
  </si>
  <si>
    <t>1.10 Financial balances by sector (% GDP)</t>
  </si>
  <si>
    <t>1.11 Household balance sheet, PNFC, balance sheet and bank lending</t>
  </si>
  <si>
    <t>1.13 Household disposable income (£ billion current prices, 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</si>
  <si>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</si>
  <si>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</si>
  <si>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</si>
  <si>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</si>
  <si>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</si>
  <si>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</si>
  <si>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</si>
  <si>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</si>
  <si>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</si>
  <si>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</si>
  <si>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</si>
  <si>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</si>
  <si>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 billion</t>
  </si>
  <si>
    <t>Public sector net lending (ONS Economic Accounts Table A12, X7, identifiers: RQBN+RPZD)</t>
  </si>
  <si>
    <t>Labour income = Employee compensation (including net compensation from abroad) + mixed income (largely self-employment income) - employer social contributions. (ONS Economic Accounts, identifier: DTWM+ROYH-ROYK+IJAH-IJAI)</t>
  </si>
  <si>
    <t>Table 1.15: Import Weighted Domestic Demand (£ billion chain-linked volumes, seasonally adjusted)</t>
  </si>
  <si>
    <t>2019Q2</t>
  </si>
  <si>
    <t>2019Q3</t>
  </si>
  <si>
    <t>2019Q4</t>
  </si>
  <si>
    <t>2020Q1</t>
  </si>
  <si>
    <t>Secured liabilities (£bn)</t>
  </si>
  <si>
    <t>Other liabilities (£bn)</t>
  </si>
  <si>
    <t>Household secured liabilities (ONS Economic Accounts, identifier: NNRP)</t>
  </si>
  <si>
    <t>Household other liabilities (ONS Economic Accounts, identifier: NNPP-NNRP)</t>
  </si>
  <si>
    <t>2008Q4</t>
  </si>
  <si>
    <t>Statistical discrepancy (ONS Economic Accounts, identifier: GIXQ)</t>
  </si>
  <si>
    <t>2020Q2</t>
  </si>
  <si>
    <t>2020Q3</t>
  </si>
  <si>
    <t>2020Q4</t>
  </si>
  <si>
    <t>2021Q1</t>
  </si>
  <si>
    <t>Employers social contributions (c)</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</si>
  <si>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</si>
  <si>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</si>
  <si>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</si>
  <si>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</si>
  <si>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</si>
  <si>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</si>
  <si>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</si>
  <si>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</si>
  <si>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</si>
  <si>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</si>
  <si>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</si>
  <si>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2021Q2</t>
  </si>
  <si>
    <t>2021Q3</t>
  </si>
  <si>
    <t>2021Q4</t>
  </si>
  <si>
    <t>2022Q1</t>
  </si>
  <si>
    <t>2022Q2</t>
  </si>
  <si>
    <t>2022Q3</t>
  </si>
  <si>
    <t>2022Q4</t>
  </si>
  <si>
    <t>2023Q1</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</si>
  <si>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</si>
  <si>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</si>
  <si>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</si>
  <si>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</si>
  <si>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</si>
  <si>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</si>
  <si>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</si>
  <si>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Table 1.9: Market-derived assumptions</t>
  </si>
  <si>
    <t>2023Q2</t>
  </si>
  <si>
    <t>2023Q3</t>
  </si>
  <si>
    <t>2023Q4</t>
  </si>
  <si>
    <t>2024Q1</t>
  </si>
  <si>
    <t xml:space="preserve">Net benefits and taxes = Social benefits (resource) - taxation on income and wealth - employees' social contributions (excluding employee contributions to funded pension schemes). (ONS Economic Accounts, identifier: RPHL-RPHS-RPHT-L8PS-L8Q8-L8LU + (L8PE+L8Q2+L8LQ)). </t>
  </si>
  <si>
    <t xml:space="preserve">Non-labour income = Operating surplus of households + net property income + imputed social contributions - social benefits (use) + net miscellaneous transfers. (ONS Economic Accounts identifier: CAEN+ROYL-ROYT+L8RF-QWMZ+RPHO-RPID - (L8PE+L8Q2+L8LQ)). </t>
  </si>
  <si>
    <t>1.4 Nominal GDP (£ billion, non-seasonally adjusted)</t>
  </si>
  <si>
    <t>Calendar Year</t>
  </si>
  <si>
    <t>Centred end-March</t>
  </si>
  <si>
    <t>Nominal GDP NSA, billions (ONS identifier: BKTL)</t>
  </si>
  <si>
    <t>1.9 Market-derived assumptions</t>
  </si>
  <si>
    <t>Bank Rate</t>
  </si>
  <si>
    <t>3-month LIBOR</t>
  </si>
  <si>
    <t>Long-term interest rates</t>
  </si>
  <si>
    <t>Average mortgage rate</t>
  </si>
  <si>
    <t>Trade-weighted sterling</t>
  </si>
  <si>
    <t>US$/£ exchange rate</t>
  </si>
  <si>
    <t>€/£ exchange rate</t>
  </si>
  <si>
    <t>Oil prices ($)</t>
  </si>
  <si>
    <t>Equity prices</t>
  </si>
  <si>
    <t>The sterling exchange rate projection is based on the assumption that the exchange rate moves in line with an uncovered interest parity condition, consistent with the interest rates underlying the forecast.</t>
  </si>
  <si>
    <t>Three-month interbank rate (Bank of England, Bankstats, identifier: IUQAAMIJ)</t>
  </si>
  <si>
    <t>20-year government gilts (Bank of England)</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</si>
  <si>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</si>
  <si>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</si>
  <si>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</si>
  <si>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</si>
  <si>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</si>
  <si>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</si>
  <si>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House price index (Jan 2015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</si>
  <si>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</si>
  <si>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</si>
  <si>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</si>
  <si>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</si>
  <si>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</si>
  <si>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</si>
  <si>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</si>
  <si>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</si>
  <si>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</si>
  <si>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</si>
  <si>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</si>
  <si>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</si>
  <si>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</si>
  <si>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</si>
  <si>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</si>
  <si>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</si>
  <si>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</si>
  <si>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</si>
  <si>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</si>
  <si>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</si>
  <si>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</si>
  <si>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</si>
  <si>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</si>
  <si>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</si>
  <si>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</si>
  <si>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</si>
  <si>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</si>
  <si>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</si>
  <si>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General government</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</si>
  <si>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</si>
  <si>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</si>
  <si>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</si>
  <si>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</si>
  <si>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</si>
  <si>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</si>
  <si>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</si>
  <si>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</si>
  <si>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</si>
  <si>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</si>
  <si>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</si>
  <si>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</si>
  <si>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</si>
  <si>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</si>
  <si>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</si>
  <si>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</si>
  <si>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</si>
  <si>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1.14 Export markets</t>
  </si>
  <si>
    <t>UK export volumes (£bn)</t>
  </si>
  <si>
    <t>Export markets (2007Q1=100)</t>
  </si>
  <si>
    <t>Export market share (1998Q1=100)</t>
  </si>
  <si>
    <t>Export markets is an OBR estimate constructed with series from OECD, IMF and ONS. For more information, please refer to the Economy forecast in-depth section of our website.</t>
  </si>
  <si>
    <t>Export market share = UK exports / Export markets</t>
  </si>
  <si>
    <t>1.15 Import-Weighted Domestic Demand (£ billion chain-linked volumes, seasonally adjusted)</t>
  </si>
  <si>
    <t>Private consumption</t>
  </si>
  <si>
    <t>Government consumption</t>
  </si>
  <si>
    <t>Investment</t>
  </si>
  <si>
    <t>Stocks</t>
  </si>
  <si>
    <t>Import-weighted domestic demand</t>
  </si>
  <si>
    <t>OBR calculations, based on ONS data</t>
  </si>
  <si>
    <t>1.2 GDP expenditure components (£ billion current prices, seasonally adjusted)</t>
  </si>
  <si>
    <t>Private consum-ption</t>
  </si>
  <si>
    <t>Net acquisiti-on of valuables</t>
  </si>
  <si>
    <t>Change in invento-ries</t>
  </si>
  <si>
    <t>Total final expenditure</t>
  </si>
  <si>
    <t>Statistical discrepancy</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</si>
  <si>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</si>
  <si>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</si>
  <si>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</si>
  <si>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</si>
  <si>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</si>
  <si>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</si>
  <si>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</si>
  <si>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</si>
  <si>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</si>
  <si>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</si>
  <si>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</si>
  <si>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</si>
  <si>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</si>
  <si>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1.12 Market Sector and general government employment (millions, final quarter of the financial year)</t>
  </si>
  <si>
    <t>2011-12</t>
  </si>
  <si>
    <t>2012-13</t>
  </si>
  <si>
    <t>2013-14</t>
  </si>
  <si>
    <t>2014-15</t>
  </si>
  <si>
    <t>2015-16</t>
  </si>
  <si>
    <t>2016-17</t>
  </si>
  <si>
    <t>2017-18</t>
  </si>
  <si>
    <t>2018-19</t>
  </si>
  <si>
    <t>2019-20</t>
  </si>
  <si>
    <t>2020-21</t>
  </si>
  <si>
    <t>2021-22</t>
  </si>
  <si>
    <t>2022-23</t>
  </si>
  <si>
    <t>2023-24</t>
  </si>
  <si>
    <t>Market sector</t>
  </si>
  <si>
    <t xml:space="preserve">£ per hour </t>
  </si>
  <si>
    <t>National Minimum Wage (NMW)</t>
  </si>
  <si>
    <t>National Living Wage (NLW)</t>
  </si>
  <si>
    <t>1.7 Inflation</t>
  </si>
  <si>
    <t>year-on-year growth</t>
  </si>
  <si>
    <t>Jan 1987=100</t>
  </si>
  <si>
    <t>2015=100</t>
  </si>
  <si>
    <t>2010=100</t>
  </si>
  <si>
    <t>2015 = 100</t>
  </si>
  <si>
    <t>2016=100</t>
  </si>
  <si>
    <t>RPI</t>
  </si>
  <si>
    <t>RPIX</t>
  </si>
  <si>
    <t>CPI</t>
  </si>
  <si>
    <t>Producer output prices</t>
  </si>
  <si>
    <t>Mortgage interest payments</t>
  </si>
  <si>
    <t>Actual rents for housing</t>
  </si>
  <si>
    <t>Consumer expenditure deflator</t>
  </si>
  <si>
    <t>GDP deflator</t>
  </si>
  <si>
    <t>2012</t>
  </si>
  <si>
    <t>2013</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</si>
  <si>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</si>
  <si>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</si>
  <si>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</si>
  <si>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</si>
  <si>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</si>
  <si>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</si>
  <si>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</si>
  <si>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</si>
  <si>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</si>
  <si>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</si>
  <si>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</si>
  <si>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</si>
  <si>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</si>
  <si>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</si>
  <si>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total population (ONS identifier: EBAQ)</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</si>
  <si>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</si>
  <si>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</si>
  <si>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</si>
  <si>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</si>
  <si>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</si>
  <si>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</si>
  <si>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</si>
  <si>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</si>
  <si>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</si>
  <si>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</si>
  <si>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</si>
  <si>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</si>
  <si>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</si>
  <si>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</si>
  <si>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</si>
  <si>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</si>
  <si>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</si>
  <si>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</si>
  <si>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</si>
  <si>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</si>
  <si>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</si>
  <si>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</si>
  <si>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</si>
  <si>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</si>
  <si>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</si>
  <si>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</si>
  <si>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</si>
  <si>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</si>
  <si>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</si>
  <si>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</si>
  <si>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</si>
  <si>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</si>
  <si>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</si>
  <si>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</si>
  <si>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</si>
  <si>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</si>
  <si>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Labour share: total compensation of employees (ONS identifier: DTWM) and mixed income (ONS identifier: ROYH) as a share of nominal Gross Value Added (ONS identifier: ABML).</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</si>
  <si>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</si>
  <si>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</si>
  <si>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</si>
  <si>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</si>
  <si>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</si>
  <si>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</si>
  <si>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</si>
  <si>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</si>
  <si>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Univariate methods</t>
  </si>
  <si>
    <t>Multivariate methods</t>
  </si>
  <si>
    <t>Cyclical indicators</t>
  </si>
  <si>
    <t>Production function</t>
  </si>
  <si>
    <t>Prior-constrained filter</t>
  </si>
  <si>
    <t>Hodrick-Prescott filter</t>
  </si>
  <si>
    <t>Inflation-augmented</t>
  </si>
  <si>
    <t>Unemployment-augmented</t>
  </si>
  <si>
    <t>Capacity utilisation-augmented</t>
  </si>
  <si>
    <t>Multivariate filter</t>
  </si>
  <si>
    <t>Aggregate composite</t>
  </si>
  <si>
    <t>Principal components analysis</t>
  </si>
  <si>
    <t xml:space="preserve">2018Q4 </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</si>
  <si>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</si>
  <si>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r>
      <rPr>
        <vertAlign val="superscript"/>
        <sz val="8"/>
        <color indexed="8"/>
        <rFont val="Calibri"/>
        <family val="2"/>
      </rPr>
      <t xml:space="preserve">2 </t>
    </r>
    <r>
      <rPr>
        <sz val="8"/>
        <color indexed="8"/>
        <rFont val="Calibri"/>
        <family val="2"/>
      </rPr>
      <t>Estimates of the output gap between 2010 and 2015 are based on the 'production function' approach. Estimates prior to 2010 are based on our 'principle component analysis'.</t>
    </r>
  </si>
  <si>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</si>
  <si>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</si>
  <si>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</si>
  <si>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</si>
  <si>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</si>
  <si>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</si>
  <si>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</si>
  <si>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</si>
  <si>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</si>
  <si>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</si>
  <si>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</si>
  <si>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</si>
  <si>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</si>
  <si>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</si>
  <si>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</si>
  <si>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</si>
  <si>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</si>
  <si>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</si>
  <si>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</si>
  <si>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</si>
  <si>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</si>
  <si>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</si>
  <si>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</si>
  <si>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</si>
  <si>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</si>
  <si>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</si>
  <si>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</si>
  <si>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</si>
  <si>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</si>
  <si>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</si>
  <si>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</si>
  <si>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</si>
  <si>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</si>
  <si>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</si>
  <si>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</si>
  <si>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</si>
  <si>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</si>
  <si>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</si>
  <si>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</si>
  <si>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</si>
  <si>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</si>
  <si>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</si>
  <si>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</si>
  <si>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</si>
  <si>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</si>
  <si>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</si>
  <si>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</si>
  <si>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</si>
  <si>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</si>
  <si>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</si>
  <si>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</si>
  <si>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</si>
  <si>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</si>
  <si>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</si>
  <si>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</si>
  <si>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</si>
  <si>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</si>
  <si>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</si>
  <si>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</si>
  <si>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</si>
  <si>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</si>
  <si>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</si>
  <si>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</si>
  <si>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</si>
  <si>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</si>
  <si>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</si>
  <si>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</si>
  <si>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</si>
  <si>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</si>
  <si>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</si>
  <si>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</si>
  <si>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</si>
  <si>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</si>
  <si>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</si>
  <si>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</si>
  <si>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</si>
  <si>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</si>
  <si>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</si>
  <si>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</si>
  <si>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</si>
  <si>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</si>
  <si>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</si>
  <si>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</si>
  <si>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</si>
  <si>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</si>
  <si>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</si>
  <si>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</si>
  <si>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</si>
  <si>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</si>
  <si>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</si>
  <si>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</si>
  <si>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</si>
  <si>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</si>
  <si>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</si>
  <si>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</si>
  <si>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</si>
  <si>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</si>
  <si>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</si>
  <si>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</si>
  <si>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</si>
  <si>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</si>
  <si>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</si>
  <si>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</si>
  <si>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</si>
  <si>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</si>
  <si>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</si>
  <si>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</si>
  <si>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</si>
  <si>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</si>
  <si>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</si>
  <si>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</si>
  <si>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</si>
  <si>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</si>
  <si>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</si>
  <si>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</si>
  <si>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</si>
  <si>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</si>
  <si>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</si>
  <si>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</si>
  <si>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</si>
  <si>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</si>
  <si>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</si>
  <si>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</si>
  <si>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</si>
  <si>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</si>
  <si>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</si>
  <si>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</si>
  <si>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</si>
  <si>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</si>
  <si>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</si>
  <si>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</si>
  <si>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</si>
  <si>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</si>
  <si>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</si>
  <si>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</si>
  <si>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</si>
  <si>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</si>
  <si>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</si>
  <si>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</si>
  <si>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</si>
  <si>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</si>
  <si>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</si>
  <si>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</si>
  <si>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</si>
  <si>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</si>
  <si>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</si>
  <si>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</si>
  <si>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</si>
  <si>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</si>
  <si>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</si>
  <si>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</si>
  <si>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</si>
  <si>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</si>
  <si>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</si>
  <si>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</si>
  <si>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</si>
  <si>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</si>
  <si>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</si>
  <si>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</si>
  <si>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</si>
  <si>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</si>
  <si>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</si>
  <si>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</si>
  <si>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</si>
  <si>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</si>
  <si>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</si>
  <si>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</si>
  <si>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</si>
  <si>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</si>
  <si>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</si>
  <si>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</si>
  <si>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</si>
  <si>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</si>
  <si>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</si>
  <si>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</si>
  <si>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</si>
  <si>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</si>
  <si>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</si>
  <si>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</si>
  <si>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</si>
  <si>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</si>
  <si>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</si>
  <si>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</si>
  <si>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</si>
  <si>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Population: natural change</t>
  </si>
  <si>
    <t>Population: net migration</t>
  </si>
  <si>
    <t>Participation: natural change</t>
  </si>
  <si>
    <t>Participation: net migration</t>
  </si>
  <si>
    <t>Equilibrium unemployment</t>
  </si>
  <si>
    <t>Average hours</t>
  </si>
  <si>
    <t>Hourly productivity (output per hour)</t>
  </si>
  <si>
    <t>We implicitly assume that, conditioned on age and gender, migrants are as likely to be employed as the broader population.</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</si>
  <si>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</si>
  <si>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</si>
  <si>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</si>
  <si>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</si>
  <si>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</si>
  <si>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</si>
  <si>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</si>
  <si>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</si>
  <si>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</si>
  <si>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 xml:space="preserve">OBR estimate of potential population, based on LFS household population, all aged 16 and over (ONS identifier: MGSL) and the ONS 'principal' population projection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</si>
  <si>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</si>
  <si>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</si>
  <si>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</si>
  <si>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</si>
  <si>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</si>
  <si>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</si>
  <si>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</si>
  <si>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</si>
  <si>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</si>
  <si>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</si>
  <si>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</si>
  <si>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</si>
  <si>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</si>
  <si>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t>Household physical assets (OBR interpolation of annual ONS data. Blue Book, identifiers: E42X+NG45-MU8A-MHT3+CGRO)</t>
  </si>
  <si>
    <t>Household total net worth = (ONS Economic Accounts and Blue Book, identifier: NZEA+E42X+NG45-MU8A-MHT3+CGRO)</t>
  </si>
  <si>
    <t>Forecast from the fourth quarter of 2019.</t>
  </si>
  <si>
    <r>
      <t>March 2020 forecast</t>
    </r>
    <r>
      <rPr>
        <vertAlign val="superscript"/>
        <sz val="10"/>
        <rFont val="Calibri"/>
        <family val="2"/>
      </rPr>
      <t>1,2</t>
    </r>
  </si>
  <si>
    <t xml:space="preserve">This is an updated version of Chart 3.6 from the November 2016 EFO and is based on the ONS 'zero EU' population migration variant and OBR estimates of the elements of potential output. </t>
  </si>
  <si>
    <r>
      <t>Potential output</t>
    </r>
    <r>
      <rPr>
        <vertAlign val="superscript"/>
        <sz val="12"/>
        <color indexed="8"/>
        <rFont val="Calibri"/>
        <family val="2"/>
      </rPr>
      <t xml:space="preserve">3 </t>
    </r>
  </si>
  <si>
    <t xml:space="preserve">Potential employment rate </t>
  </si>
  <si>
    <t>RPI, RPIX and CPI inflation and Producer output prices are based on outturn data up to and including December 2020.</t>
  </si>
  <si>
    <t>Table 1.16: Output gap model estimates</t>
  </si>
  <si>
    <t>Table 1.17: National Minimum Wage and National Living Wage</t>
  </si>
  <si>
    <t>Table 1.18: OBR central estimate of the output gap</t>
  </si>
  <si>
    <t>Table 1.19: Cumulative potential output growth from 2017 Q4</t>
  </si>
  <si>
    <t>Table 1.20: Potential output forecast</t>
  </si>
  <si>
    <t>Table 1.21: Housing forecast</t>
  </si>
  <si>
    <t>Table 1.22: Household debt servicing costs</t>
  </si>
  <si>
    <t>November 2020 Economic and Fiscal Outlook: Economy supplementary tables</t>
  </si>
  <si>
    <t>2025Q2</t>
  </si>
  <si>
    <t>2025Q3</t>
  </si>
  <si>
    <t>2025Q4</t>
  </si>
  <si>
    <t>2026Q1</t>
  </si>
  <si>
    <t>2025-26</t>
  </si>
  <si>
    <r>
      <t>November 2020 forecast</t>
    </r>
    <r>
      <rPr>
        <vertAlign val="superscript"/>
        <sz val="10"/>
        <rFont val="Calibri"/>
        <family val="2"/>
      </rPr>
      <t>1</t>
    </r>
  </si>
  <si>
    <t>Forecast</t>
  </si>
  <si>
    <t>Output gap (per cent of potential output)</t>
  </si>
  <si>
    <t>Employment (million)</t>
  </si>
  <si>
    <r>
      <t xml:space="preserve">The following table usually features in the </t>
    </r>
    <r>
      <rPr>
        <i/>
        <sz val="11"/>
        <rFont val="Calibri"/>
        <family val="2"/>
      </rPr>
      <t>Economic and fiscal outlook (EFO)</t>
    </r>
    <r>
      <rPr>
        <sz val="11"/>
        <rFont val="Calibri"/>
        <family val="2"/>
      </rPr>
      <t xml:space="preserve"> to show the differences since our last forecast. As we produced an economy scenario in the July 2020 </t>
    </r>
    <r>
      <rPr>
        <i/>
        <sz val="11"/>
        <rFont val="Calibri"/>
        <family val="2"/>
      </rPr>
      <t xml:space="preserve">Fiscal sustainability report </t>
    </r>
    <r>
      <rPr>
        <sz val="11"/>
        <rFont val="Calibri"/>
        <family val="2"/>
      </rPr>
      <t xml:space="preserve">more recently, we have focused on the differences since July in the November 2020 </t>
    </r>
    <r>
      <rPr>
        <i/>
        <sz val="11"/>
        <rFont val="Calibri"/>
        <family val="2"/>
      </rPr>
      <t>Economic and fiscal outlook</t>
    </r>
    <r>
      <rPr>
        <sz val="11"/>
        <rFont val="Calibri"/>
        <family val="2"/>
      </rPr>
      <t>. Therefore, for completeness we have included the changes since March in these supplementary tables.</t>
    </r>
  </si>
  <si>
    <t>Changes in determinants of the fiscal forecast since March 2020</t>
  </si>
  <si>
    <t>GDP and its components</t>
  </si>
  <si>
    <t>Prices and earnings</t>
  </si>
  <si>
    <t>'Triple-lock' guarantee (September)</t>
  </si>
  <si>
    <t>Key fiscal determinants</t>
  </si>
  <si>
    <t>Financial and property sectors</t>
  </si>
  <si>
    <t>Equity prices (FTSE All-Share index)</t>
  </si>
  <si>
    <t>Oil and gas</t>
  </si>
  <si>
    <t>Interest rates and exchange rates</t>
  </si>
  <si>
    <t>Euro/Sterling exchange rate (€/£)</t>
  </si>
  <si>
    <t>Percentage point difference, unless otherwise specified</t>
  </si>
  <si>
    <r>
      <t>Nominal GDP</t>
    </r>
    <r>
      <rPr>
        <vertAlign val="superscript"/>
        <sz val="10"/>
        <rFont val="Calibri"/>
        <family val="2"/>
      </rPr>
      <t>1</t>
    </r>
  </si>
  <si>
    <r>
      <t>Nominal GDP (£ billion)</t>
    </r>
    <r>
      <rPr>
        <vertAlign val="superscript"/>
        <sz val="10"/>
        <rFont val="Calibri"/>
        <family val="2"/>
      </rPr>
      <t>1,2</t>
    </r>
  </si>
  <si>
    <r>
      <t>Nominal GDP (centred end-March £bn)</t>
    </r>
    <r>
      <rPr>
        <vertAlign val="superscript"/>
        <sz val="10"/>
        <rFont val="Calibri"/>
        <family val="2"/>
      </rPr>
      <t>1,3</t>
    </r>
  </si>
  <si>
    <r>
      <t>Wages and salaries</t>
    </r>
    <r>
      <rPr>
        <vertAlign val="superscript"/>
        <sz val="10"/>
        <rFont val="Calibri"/>
        <family val="2"/>
      </rPr>
      <t>4</t>
    </r>
  </si>
  <si>
    <r>
      <t>Non-oil PNFC profits</t>
    </r>
    <r>
      <rPr>
        <vertAlign val="superscript"/>
        <sz val="10"/>
        <rFont val="Calibri"/>
        <family val="2"/>
      </rPr>
      <t>4,5</t>
    </r>
  </si>
  <si>
    <r>
      <t>Consumer spending</t>
    </r>
    <r>
      <rPr>
        <vertAlign val="superscript"/>
        <sz val="10"/>
        <rFont val="Calibri"/>
        <family val="2"/>
      </rPr>
      <t>4,5</t>
    </r>
  </si>
  <si>
    <r>
      <t>Average earnings</t>
    </r>
    <r>
      <rPr>
        <vertAlign val="superscript"/>
        <sz val="10"/>
        <rFont val="Calibri"/>
        <family val="2"/>
      </rPr>
      <t>6</t>
    </r>
  </si>
  <si>
    <r>
      <t>HMRC financial sector profits</t>
    </r>
    <r>
      <rPr>
        <vertAlign val="superscript"/>
        <sz val="10"/>
        <rFont val="Calibri"/>
        <family val="2"/>
      </rPr>
      <t>1,5,8</t>
    </r>
  </si>
  <si>
    <r>
      <t>Residential property prices</t>
    </r>
    <r>
      <rPr>
        <vertAlign val="superscript"/>
        <sz val="10"/>
        <rFont val="Calibri"/>
        <family val="2"/>
      </rPr>
      <t>9</t>
    </r>
  </si>
  <si>
    <r>
      <t>Residential property transactions (000s)</t>
    </r>
    <r>
      <rPr>
        <vertAlign val="superscript"/>
        <sz val="10"/>
        <rFont val="Calibri"/>
        <family val="2"/>
      </rPr>
      <t>10</t>
    </r>
  </si>
  <si>
    <r>
      <t>Commercial property prices</t>
    </r>
    <r>
      <rPr>
        <vertAlign val="superscript"/>
        <sz val="10"/>
        <rFont val="Calibri"/>
        <family val="2"/>
      </rPr>
      <t>10</t>
    </r>
  </si>
  <si>
    <r>
      <t>Commercial property transactions</t>
    </r>
    <r>
      <rPr>
        <vertAlign val="superscript"/>
        <sz val="10"/>
        <rFont val="Calibri"/>
        <family val="2"/>
      </rPr>
      <t>10</t>
    </r>
  </si>
  <si>
    <r>
      <t>Oil prices ($ per barrel)</t>
    </r>
    <r>
      <rPr>
        <vertAlign val="superscript"/>
        <sz val="10"/>
        <rFont val="Calibri"/>
        <family val="2"/>
      </rPr>
      <t>5</t>
    </r>
  </si>
  <si>
    <r>
      <t>Oil prices (£ per barrel)</t>
    </r>
    <r>
      <rPr>
        <vertAlign val="superscript"/>
        <sz val="10"/>
        <rFont val="Calibri"/>
        <family val="2"/>
      </rPr>
      <t>5</t>
    </r>
  </si>
  <si>
    <r>
      <t>Gas prices (p/therm)</t>
    </r>
    <r>
      <rPr>
        <vertAlign val="superscript"/>
        <sz val="10"/>
        <rFont val="Calibri"/>
        <family val="2"/>
      </rPr>
      <t>5</t>
    </r>
  </si>
  <si>
    <r>
      <t>Oil production (million tonnes)</t>
    </r>
    <r>
      <rPr>
        <vertAlign val="superscript"/>
        <sz val="10"/>
        <rFont val="Calibri"/>
        <family val="2"/>
      </rPr>
      <t>5</t>
    </r>
  </si>
  <si>
    <r>
      <t>Gas production (billion therms)</t>
    </r>
    <r>
      <rPr>
        <vertAlign val="superscript"/>
        <sz val="10"/>
        <rFont val="Calibri"/>
        <family val="2"/>
      </rPr>
      <t>5</t>
    </r>
  </si>
  <si>
    <r>
      <t>Market short-term interest rates (%)</t>
    </r>
    <r>
      <rPr>
        <vertAlign val="superscript"/>
        <sz val="10"/>
        <rFont val="Calibri"/>
        <family val="2"/>
      </rPr>
      <t>11</t>
    </r>
  </si>
  <si>
    <r>
      <t>Market gilt rates (%)</t>
    </r>
    <r>
      <rPr>
        <vertAlign val="superscript"/>
        <sz val="10"/>
        <rFont val="Calibri"/>
        <family val="2"/>
      </rPr>
      <t>12</t>
    </r>
  </si>
  <si>
    <r>
      <t xml:space="preserve">1 </t>
    </r>
    <r>
      <rPr>
        <sz val="8"/>
        <rFont val="Calibri"/>
        <family val="2"/>
      </rPr>
      <t>Non-seasonally adjusted.</t>
    </r>
  </si>
  <si>
    <r>
      <t xml:space="preserve">7 </t>
    </r>
    <r>
      <rPr>
        <sz val="8"/>
        <rFont val="Calibri"/>
        <family val="2"/>
      </rPr>
      <t>Adjusted for timing effects.</t>
    </r>
  </si>
  <si>
    <r>
      <rPr>
        <vertAlign val="superscript"/>
        <sz val="8"/>
        <rFont val="Calibri"/>
        <family val="2"/>
      </rPr>
      <t xml:space="preserve">2 </t>
    </r>
    <r>
      <rPr>
        <sz val="8"/>
        <rFont val="Calibri"/>
        <family val="2"/>
      </rPr>
      <t xml:space="preserve">Denominator for receipts, spending and deficit forecasts as a per cent of GDP. </t>
    </r>
  </si>
  <si>
    <r>
      <t>8</t>
    </r>
    <r>
      <rPr>
        <sz val="8"/>
        <rFont val="Calibri"/>
        <family val="2"/>
      </rPr>
      <t xml:space="preserve"> HMRC Gross Case 1 trading profits.
</t>
    </r>
    <r>
      <rPr>
        <vertAlign val="superscript"/>
        <sz val="8"/>
        <rFont val="Calibri"/>
        <family val="2"/>
      </rPr>
      <t>9</t>
    </r>
    <r>
      <rPr>
        <sz val="8"/>
        <rFont val="Calibri"/>
        <family val="2"/>
      </rPr>
      <t xml:space="preserve"> Outturn data from ONS House Price Index.  </t>
    </r>
  </si>
  <si>
    <r>
      <t xml:space="preserve">3 </t>
    </r>
    <r>
      <rPr>
        <sz val="8"/>
        <rFont val="Calibri"/>
        <family val="2"/>
      </rPr>
      <t>Denominator for net debt as a per cent of GDP.</t>
    </r>
  </si>
  <si>
    <r>
      <rPr>
        <vertAlign val="superscript"/>
        <sz val="8"/>
        <rFont val="Calibri"/>
        <family val="2"/>
      </rPr>
      <t>10</t>
    </r>
    <r>
      <rPr>
        <sz val="8"/>
        <rFont val="Calibri"/>
        <family val="2"/>
      </rPr>
      <t xml:space="preserve"> Outturn data from HMRC information on stamp duty land tax.</t>
    </r>
  </si>
  <si>
    <r>
      <t>4</t>
    </r>
    <r>
      <rPr>
        <sz val="8"/>
        <color theme="1"/>
        <rFont val="Calibri"/>
        <family val="2"/>
      </rPr>
      <t xml:space="preserve"> Nominal. </t>
    </r>
    <r>
      <rPr>
        <vertAlign val="superscript"/>
        <sz val="8"/>
        <color theme="1"/>
        <rFont val="Calibri"/>
        <family val="2"/>
      </rPr>
      <t>5</t>
    </r>
    <r>
      <rPr>
        <sz val="8"/>
        <color theme="1"/>
        <rFont val="Calibri"/>
        <family val="2"/>
      </rPr>
      <t xml:space="preserve"> Calendar year.   </t>
    </r>
  </si>
  <si>
    <r>
      <t>11</t>
    </r>
    <r>
      <rPr>
        <sz val="8"/>
        <color theme="1"/>
        <rFont val="Calibri"/>
        <family val="2"/>
      </rPr>
      <t xml:space="preserve"> 3-month sterling interbank rate (LIBOR). </t>
    </r>
  </si>
  <si>
    <r>
      <t xml:space="preserve">6 </t>
    </r>
    <r>
      <rPr>
        <sz val="8"/>
        <color theme="1"/>
        <rFont val="Calibri"/>
        <family val="2"/>
      </rPr>
      <t>Wages and salaries divided by employees.</t>
    </r>
  </si>
  <si>
    <r>
      <t xml:space="preserve">12 </t>
    </r>
    <r>
      <rPr>
        <sz val="8"/>
        <rFont val="Calibri"/>
        <family val="2"/>
      </rPr>
      <t>Weighted average interest rate on conventional gilts.</t>
    </r>
  </si>
  <si>
    <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</si>
  <si>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2</t>
    </r>
    <r>
      <rPr>
        <sz val="8"/>
        <rFont val="Calibri"/>
        <family val="2"/>
      </rPr>
      <t xml:space="preserve"> Market sector employment projections by final quarter of the calendar year are as follows:  27.2m (2018); 27.5m (2019); 26.8m (2020); 26.0 (2021); 26.6 (2022); 27.0 (2023); 27.3 (2024); 27.4 (2025)</t>
    </r>
  </si>
  <si>
    <r>
      <t>3</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2019Q3 Public Sector Employment release. </t>
    </r>
  </si>
  <si>
    <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2020Q2 Public Sector Employment release. </t>
    </r>
  </si>
  <si>
    <r>
      <t>March 2020 forecast</t>
    </r>
    <r>
      <rPr>
        <vertAlign val="superscript"/>
        <sz val="10"/>
        <rFont val="Calibri"/>
        <family val="2"/>
      </rPr>
      <t>3</t>
    </r>
  </si>
  <si>
    <r>
      <t>November 2020 forecast</t>
    </r>
    <r>
      <rPr>
        <vertAlign val="superscript"/>
        <sz val="10"/>
        <rFont val="Calibri"/>
        <family val="2"/>
      </rPr>
      <t>4</t>
    </r>
  </si>
  <si>
    <t>Table 1.23: Changes in determinants of the fiscal forecast since March 2020</t>
  </si>
  <si>
    <t xml:space="preserve">1.17 National Minimum Wage and National Living Wage </t>
  </si>
  <si>
    <t>1.20 Potential output forecast</t>
  </si>
  <si>
    <t>1.21 Housing market</t>
  </si>
  <si>
    <t>1.22 Household debt servicing costs</t>
  </si>
  <si>
    <t>Table 1.24: Unemployment Levels in scenarios</t>
  </si>
  <si>
    <t>November forecast</t>
  </si>
  <si>
    <t>Central WTO scenario</t>
  </si>
  <si>
    <t>Downside virus, WTO scenario</t>
  </si>
  <si>
    <t>Upside virus, WTO scenario</t>
  </si>
  <si>
    <t>Downside virus</t>
  </si>
  <si>
    <t>Upside virus</t>
  </si>
  <si>
    <t>1.24  Unemployment Levels (millions)</t>
  </si>
  <si>
    <t>These unemployment levels apply the unemployment rates set out in chapter 2 and Annex B , assuming the same participation levels set out in table 1.6, which can be calculated by adding up employment and unemployment.</t>
  </si>
  <si>
    <t>Percentage change on a year earlier, unless otherwise stated</t>
  </si>
  <si>
    <t>Outturn</t>
  </si>
  <si>
    <t xml:space="preserve">Nominal GDP         </t>
  </si>
  <si>
    <t>Productivity per hour</t>
  </si>
  <si>
    <t>LFS unemployment (% rate)</t>
  </si>
  <si>
    <t>Downside virus scenario</t>
  </si>
  <si>
    <t>Upside virus scenario</t>
  </si>
  <si>
    <t>Table 1.25: Coronavirus scenarios</t>
  </si>
  <si>
    <t>1.19 OBR central estimate of the output gap</t>
  </si>
  <si>
    <t xml:space="preserve">Note: Annual totals were misaligned in an earlier version of this table, this has been corrected on 25th November 2020. </t>
  </si>
  <si>
    <t>1.19 Cumulative potential output growth from 2020 Q3</t>
  </si>
  <si>
    <t>Note: The NMW and NLW have been set for 2019, 2020 and 2021, and all other figures are OBR estimates consistent with the rest of our economy forecast. The actual rates of the NLW and the NMW, are decided each year by the Government following recommendations from the Low Pay Commission in accordance with its remit, and the state of the labour market and economy. We have not included data from the ASHE 2020, due to data issues caused by the CJRS, and more broadly the coronavirus. Our estimates are based on the 'bite' of the NLW increasing linearly to reach two thirds of median earnings in 2024, with coverage increasing to those aged 23 and over in 2021 and those 21 and over in 2024. This is in-line with the target the Government has set the LPC for the NLW to apply to workers aged 21 and over by 2024.</t>
  </si>
  <si>
    <r>
      <t>1.17 Output gap model estimates</t>
    </r>
    <r>
      <rPr>
        <vertAlign val="superscript"/>
        <sz val="14"/>
        <color indexed="8"/>
        <rFont val="Calibri"/>
        <family val="2"/>
      </rPr>
      <t>1</t>
    </r>
    <r>
      <rPr>
        <sz val="14"/>
        <color indexed="8"/>
        <rFont val="Calibri"/>
        <family val="2"/>
      </rPr>
      <t xml:space="preserve"> (per cent)</t>
    </r>
  </si>
  <si>
    <r>
      <t>Central estimate</t>
    </r>
    <r>
      <rPr>
        <vertAlign val="superscript"/>
        <sz val="14"/>
        <color indexed="8"/>
        <rFont val="Calibri"/>
        <family val="2"/>
      </rPr>
      <t>2,3</t>
    </r>
  </si>
  <si>
    <r>
      <t>Potential output</t>
    </r>
    <r>
      <rPr>
        <vertAlign val="superscript"/>
        <sz val="14"/>
        <color theme="1"/>
        <rFont val="Calibri"/>
        <family val="2"/>
      </rPr>
      <t>4</t>
    </r>
  </si>
  <si>
    <r>
      <rPr>
        <vertAlign val="superscript"/>
        <sz val="8"/>
        <color rgb="FF000000"/>
        <rFont val="Calibri"/>
        <family val="2"/>
      </rPr>
      <t>3</t>
    </r>
    <r>
      <rPr>
        <sz val="8"/>
        <color indexed="8"/>
        <rFont val="Calibri"/>
        <family val="2"/>
      </rPr>
      <t xml:space="preserve">In normal times, when output is driven by fluctuations in demand around a smoothly rising path for potential output, the output gap is a useful concept, albeit one that poses considerable estimation challenges. The pandemic has had a significant depressing effect on supply as well as demand, reflecting the impact of both the Government’s restrictive health measures and voluntary social distancing. This makes the output gap even more difficult to measure. The univariate, multivariate and production function methods will suffer from the end point problem, and the cyclical indicators have tended to suggest overheating prior to the pandemic. As such, we have placed less weight on these models than we normally do when forming our output gap judgment.  </t>
    </r>
  </si>
  <si>
    <r>
      <rPr>
        <vertAlign val="superscript"/>
        <sz val="8"/>
        <color indexed="8"/>
        <rFont val="Calibri"/>
        <family val="2"/>
      </rPr>
      <t xml:space="preserve">4 </t>
    </r>
    <r>
      <rPr>
        <sz val="8"/>
        <color indexed="8"/>
        <rFont val="Calibri"/>
        <family val="2"/>
      </rPr>
      <t xml:space="preserve">Estimates of potential output on a non-North Sea basis, using the central estimate of the output gap and latest data on actual output from the ONS. </t>
    </r>
  </si>
  <si>
    <t xml:space="preserve">Note: The previous version of this table did not have the footnote updated, this has been corrected on 25th November </t>
  </si>
  <si>
    <t>Correction on 26 Nov 2020: In the original version of the supplementary economy tables the quarterly and annual GNI data in column P was copied incorrectly. We have made this correction to the highlighted cells above.</t>
  </si>
  <si>
    <t>'Actual rents for housing’ component of CPI. This series is constructed using forecasts of social housing rents and private rents. Details of our forecasts for social housing rents can be found in Table 1.16.</t>
  </si>
  <si>
    <r>
      <t xml:space="preserve">Correction on 22 01 2021: In the original version of the </t>
    </r>
    <r>
      <rPr>
        <b/>
        <i/>
        <sz val="10"/>
        <color theme="1"/>
        <rFont val="Futura Bk BT"/>
        <family val="2"/>
        <scheme val="minor"/>
      </rPr>
      <t xml:space="preserve">Supplementary economy tables </t>
    </r>
    <r>
      <rPr>
        <b/>
        <sz val="10"/>
        <color theme="1"/>
        <rFont val="Futura Bk BT"/>
        <family val="2"/>
        <scheme val="minor"/>
      </rPr>
      <t>we wrote that private rents are assumed to grow in line with our average earnings forecast. However, our forecast doesn't grow in line with average earnings. We have made this correction to the highlighted cells above by deleting said sentence.</t>
    </r>
  </si>
  <si>
    <t>Correction on 18 Dec 2020: In the original version of the supplementary economy tables, the CPI inflation index figures were incorrectly published.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</si>
</sst>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
    <numFmt numFmtId="181" formatCode="#,##0.000"/>
    <numFmt numFmtId="182" formatCode="0.000000"/>
    <numFmt numFmtId="183" formatCode="0.00000"/>
  </numFmts>
  <fonts count="124"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14"/>
      <color indexed="8"/>
      <name val="Calibri"/>
      <family val="2"/>
    </font>
    <font>
      <vertAlign val="superscript"/>
      <sz val="14"/>
      <color indexed="8"/>
      <name val="Calibri"/>
      <family val="2"/>
    </font>
    <font>
      <sz val="14"/>
      <color indexed="8"/>
      <name val="Calibri"/>
      <family val="2"/>
    </font>
    <font>
      <sz val="12"/>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15"/>
      <color indexed="8"/>
      <name val="Calibri"/>
      <family val="2"/>
    </font>
    <font>
      <u/>
      <sz val="11"/>
      <name val="Calibri"/>
      <family val="2"/>
    </font>
    <font>
      <b/>
      <sz val="8"/>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vertAlign val="superscript"/>
      <sz val="12"/>
      <name val="Calibri"/>
      <family val="2"/>
    </font>
    <font>
      <sz val="8"/>
      <color theme="1"/>
      <name val="Futura Bk BT"/>
      <family val="2"/>
      <scheme val="minor"/>
    </font>
    <font>
      <sz val="15"/>
      <name val="Calibri"/>
      <family val="2"/>
    </font>
    <font>
      <sz val="9"/>
      <color indexed="8"/>
      <name val="Calibri"/>
      <family val="2"/>
    </font>
    <font>
      <sz val="13"/>
      <color rgb="FF477391"/>
      <name val="Calibri"/>
      <family val="2"/>
    </font>
    <font>
      <i/>
      <sz val="12"/>
      <name val="Calibri"/>
      <family val="2"/>
    </font>
    <font>
      <sz val="7"/>
      <color indexed="8"/>
      <name val="Calibri"/>
      <family val="2"/>
    </font>
    <font>
      <sz val="12"/>
      <color rgb="FFFF0000"/>
      <name val="Calibri"/>
      <family val="2"/>
    </font>
    <font>
      <sz val="14"/>
      <name val="Calibri"/>
      <family val="2"/>
    </font>
    <font>
      <b/>
      <sz val="11"/>
      <color theme="1"/>
      <name val="Calibri"/>
      <family val="2"/>
    </font>
    <font>
      <sz val="9"/>
      <color theme="1"/>
      <name val="Calibri"/>
      <family val="2"/>
    </font>
    <font>
      <sz val="6"/>
      <name val="Calibri"/>
      <family val="2"/>
    </font>
    <font>
      <b/>
      <sz val="10"/>
      <name val="Calibri"/>
      <family val="2"/>
    </font>
    <font>
      <vertAlign val="superscript"/>
      <sz val="10"/>
      <name val="Calibri"/>
      <family val="2"/>
    </font>
    <font>
      <sz val="12"/>
      <color rgb="FF000000"/>
      <name val="Calibri"/>
      <family val="2"/>
    </font>
    <font>
      <sz val="10"/>
      <color rgb="FF000000"/>
      <name val="Calibri"/>
      <family val="2"/>
    </font>
    <font>
      <sz val="8"/>
      <color rgb="FF000000"/>
      <name val="Calibri"/>
      <family val="2"/>
    </font>
    <font>
      <sz val="10"/>
      <color theme="1"/>
      <name val="Arial"/>
      <family val="2"/>
    </font>
    <font>
      <vertAlign val="superscript"/>
      <sz val="12"/>
      <color indexed="8"/>
      <name val="Futura Bk BT"/>
      <family val="2"/>
    </font>
    <font>
      <i/>
      <sz val="8"/>
      <color indexed="8"/>
      <name val="Calibri"/>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b/>
      <sz val="11"/>
      <color theme="8"/>
      <name val="Futura Bk BT"/>
      <family val="2"/>
      <scheme val="minor"/>
    </font>
    <font>
      <i/>
      <sz val="11"/>
      <name val="Calibri"/>
      <family val="2"/>
    </font>
    <font>
      <vertAlign val="superscript"/>
      <sz val="8"/>
      <color theme="1"/>
      <name val="Calibri"/>
      <family val="2"/>
    </font>
    <font>
      <b/>
      <sz val="10"/>
      <color indexed="8"/>
      <name val="Calibri"/>
      <family val="2"/>
    </font>
    <font>
      <vertAlign val="superscript"/>
      <sz val="14"/>
      <color theme="1"/>
      <name val="Calibri"/>
      <family val="2"/>
    </font>
    <font>
      <vertAlign val="superscript"/>
      <sz val="8"/>
      <color rgb="FF000000"/>
      <name val="Calibri"/>
      <family val="2"/>
    </font>
    <font>
      <b/>
      <sz val="10"/>
      <color theme="1"/>
      <name val="Futura Bk BT"/>
      <family val="2"/>
      <scheme val="minor"/>
    </font>
    <font>
      <b/>
      <i/>
      <sz val="10"/>
      <color theme="1"/>
      <name val="Futura Bk BT"/>
      <family val="2"/>
      <scheme val="minor"/>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rgb="FFFFFF00"/>
        <bgColor indexed="64"/>
      </patternFill>
    </fill>
  </fills>
  <borders count="105">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right style="medium">
        <color theme="8"/>
      </right>
      <top style="thin">
        <color indexed="45"/>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style="thin">
        <color theme="8"/>
      </left>
      <right/>
      <top/>
      <bottom/>
      <diagonal/>
    </border>
    <border>
      <left/>
      <right style="medium">
        <color theme="8"/>
      </right>
      <top style="medium">
        <color indexed="45"/>
      </top>
      <bottom style="medium">
        <color indexed="45"/>
      </bottom>
      <diagonal/>
    </border>
    <border>
      <left/>
      <right style="medium">
        <color theme="8"/>
      </right>
      <top style="medium">
        <color indexed="45"/>
      </top>
      <bottom/>
      <diagonal/>
    </border>
    <border>
      <left/>
      <right style="medium">
        <color theme="8"/>
      </right>
      <top/>
      <bottom style="medium">
        <color indexed="45"/>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style="medium">
        <color indexed="45"/>
      </left>
      <right style="medium">
        <color theme="8"/>
      </right>
      <top/>
      <bottom style="thin">
        <color theme="8"/>
      </bottom>
      <diagonal/>
    </border>
    <border>
      <left/>
      <right style="medium">
        <color indexed="45"/>
      </right>
      <top/>
      <bottom style="thin">
        <color theme="8"/>
      </bottom>
      <diagonal/>
    </border>
    <border>
      <left/>
      <right style="thin">
        <color indexed="45"/>
      </right>
      <top/>
      <bottom/>
      <diagonal/>
    </border>
    <border>
      <left style="medium">
        <color indexed="45"/>
      </left>
      <right style="medium">
        <color theme="8"/>
      </right>
      <top style="thin">
        <color theme="8"/>
      </top>
      <bottom/>
      <diagonal/>
    </border>
    <border>
      <left/>
      <right/>
      <top style="thin">
        <color theme="8"/>
      </top>
      <bottom style="thin">
        <color theme="8"/>
      </bottom>
      <diagonal/>
    </border>
    <border>
      <left style="thick">
        <color theme="9"/>
      </left>
      <right/>
      <top/>
      <bottom style="thick">
        <color theme="9"/>
      </bottom>
      <diagonal/>
    </border>
    <border>
      <left/>
      <right style="thin">
        <color indexed="64"/>
      </right>
      <top style="medium">
        <color theme="8"/>
      </top>
      <bottom style="medium">
        <color theme="8"/>
      </bottom>
      <diagonal/>
    </border>
    <border>
      <left/>
      <right style="thin">
        <color indexed="64"/>
      </right>
      <top style="thin">
        <color theme="8"/>
      </top>
      <bottom/>
      <diagonal/>
    </border>
    <border>
      <left/>
      <right style="thin">
        <color indexed="64"/>
      </right>
      <top/>
      <bottom style="medium">
        <color theme="8"/>
      </bottom>
      <diagonal/>
    </border>
    <border>
      <left style="thin">
        <color indexed="64"/>
      </left>
      <right/>
      <top/>
      <bottom/>
      <diagonal/>
    </border>
    <border>
      <left style="medium">
        <color theme="8"/>
      </left>
      <right style="medium">
        <color theme="8"/>
      </right>
      <top/>
      <bottom style="medium">
        <color theme="8"/>
      </bottom>
      <diagonal/>
    </border>
    <border>
      <left style="medium">
        <color indexed="45"/>
      </left>
      <right/>
      <top/>
      <bottom style="thin">
        <color indexed="64"/>
      </bottom>
      <diagonal/>
    </border>
    <border>
      <left/>
      <right style="medium">
        <color theme="8"/>
      </right>
      <top/>
      <bottom style="thin">
        <color indexed="64"/>
      </bottom>
      <diagonal/>
    </border>
    <border>
      <left style="medium">
        <color theme="5" tint="-0.499984740745262"/>
      </left>
      <right style="medium">
        <color theme="5" tint="-0.499984740745262"/>
      </right>
      <top/>
      <bottom/>
      <diagonal/>
    </border>
  </borders>
  <cellStyleXfs count="336">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4"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5" fillId="0" borderId="0">
      <alignment vertical="top" wrapText="1"/>
    </xf>
    <xf numFmtId="0" fontId="28" fillId="0" borderId="7" applyNumberFormat="0" applyFill="0" applyAlignment="0" applyProtection="0"/>
    <xf numFmtId="168" fontId="46" fillId="0" borderId="0" applyNumberFormat="0" applyFill="0" applyAlignment="0" applyProtection="0"/>
    <xf numFmtId="0" fontId="29" fillId="0" borderId="8" applyNumberFormat="0" applyFill="0" applyAlignment="0" applyProtection="0"/>
    <xf numFmtId="168" fontId="47" fillId="0" borderId="0" applyNumberFormat="0" applyFill="0" applyAlignment="0" applyProtection="0"/>
    <xf numFmtId="0" fontId="29" fillId="0" borderId="0" applyNumberFormat="0" applyFill="0" applyBorder="0" applyAlignment="0" applyProtection="0"/>
    <xf numFmtId="168" fontId="48"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84"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1"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2" fillId="0" borderId="0"/>
    <xf numFmtId="0" fontId="83" fillId="0" borderId="0"/>
    <xf numFmtId="0" fontId="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1" fillId="27" borderId="0">
      <alignment horizontal="right"/>
    </xf>
    <xf numFmtId="0" fontId="52" fillId="27" borderId="0">
      <alignment horizontal="right"/>
    </xf>
    <xf numFmtId="0" fontId="53" fillId="27" borderId="15"/>
    <xf numFmtId="0" fontId="53" fillId="0" borderId="0" applyBorder="0">
      <alignment horizontal="centerContinuous"/>
    </xf>
    <xf numFmtId="0" fontId="54"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5" fillId="28" borderId="16" applyAlignment="0" applyProtection="0">
      <protection locked="0"/>
    </xf>
    <xf numFmtId="0" fontId="56" fillId="25" borderId="16" applyNumberFormat="0" applyAlignment="0" applyProtection="0"/>
    <xf numFmtId="0" fontId="57" fillId="29" borderId="9" applyNumberFormat="0" applyAlignment="0" applyProtection="0">
      <alignment horizontal="center" vertical="center"/>
    </xf>
    <xf numFmtId="4" fontId="12" fillId="30" borderId="14" applyNumberFormat="0" applyProtection="0">
      <alignment vertical="center"/>
    </xf>
    <xf numFmtId="4" fontId="58"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9" fillId="41" borderId="14" applyNumberFormat="0" applyProtection="0">
      <alignment horizontal="left" vertical="center" indent="1"/>
    </xf>
    <xf numFmtId="4" fontId="12" fillId="42" borderId="17" applyNumberFormat="0" applyProtection="0">
      <alignment horizontal="left" vertical="center" indent="1"/>
    </xf>
    <xf numFmtId="4" fontId="60"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8"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8"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1" fillId="0" borderId="0"/>
    <xf numFmtId="4" fontId="62"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3" fillId="0" borderId="0"/>
    <xf numFmtId="0" fontId="34" fillId="0" borderId="0" applyNumberFormat="0" applyFill="0" applyBorder="0" applyAlignment="0" applyProtection="0"/>
    <xf numFmtId="0" fontId="64" fillId="0" borderId="0" applyNumberFormat="0" applyFill="0" applyBorder="0" applyProtection="0">
      <alignment horizontal="left" vertical="center" indent="10"/>
    </xf>
    <xf numFmtId="0" fontId="64"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837">
    <xf numFmtId="0" fontId="0" fillId="0" borderId="0" xfId="0"/>
    <xf numFmtId="164" fontId="40" fillId="27" borderId="0" xfId="0" applyNumberFormat="1" applyFont="1" applyFill="1" applyBorder="1" applyAlignment="1">
      <alignment horizontal="center"/>
    </xf>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0" fontId="40" fillId="47" borderId="0" xfId="0" applyFont="1" applyFill="1" applyBorder="1" applyProtection="1">
      <protection locked="0"/>
    </xf>
    <xf numFmtId="164" fontId="40" fillId="47" borderId="0" xfId="0" applyNumberFormat="1" applyFont="1" applyFill="1" applyAlignment="1">
      <alignment horizontal="center"/>
    </xf>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0" fontId="42" fillId="47" borderId="0" xfId="0" applyFont="1" applyFill="1" applyBorder="1" applyProtection="1">
      <protection locked="0"/>
    </xf>
    <xf numFmtId="164" fontId="42" fillId="47" borderId="0" xfId="0" applyNumberFormat="1" applyFont="1" applyFill="1" applyAlignment="1">
      <alignment horizontal="center"/>
    </xf>
    <xf numFmtId="0" fontId="40" fillId="49" borderId="0" xfId="0" applyFont="1" applyFill="1"/>
    <xf numFmtId="0" fontId="0" fillId="49" borderId="0" xfId="0" applyFill="1"/>
    <xf numFmtId="178" fontId="38" fillId="47" borderId="0" xfId="0" applyNumberFormat="1" applyFont="1" applyFill="1"/>
    <xf numFmtId="179" fontId="38" fillId="47" borderId="0" xfId="0" applyNumberFormat="1" applyFont="1" applyFill="1"/>
    <xf numFmtId="164" fontId="40" fillId="47" borderId="0" xfId="0" applyNumberFormat="1" applyFont="1" applyFill="1" applyBorder="1"/>
    <xf numFmtId="2" fontId="40" fillId="47" borderId="0" xfId="0" applyNumberFormat="1" applyFont="1" applyFill="1" applyBorder="1" applyAlignment="1">
      <alignment horizontal="center"/>
    </xf>
    <xf numFmtId="0" fontId="1" fillId="47" borderId="0" xfId="0" applyFont="1" applyFill="1"/>
    <xf numFmtId="0" fontId="86" fillId="49" borderId="41" xfId="0" applyFont="1" applyFill="1" applyBorder="1"/>
    <xf numFmtId="0" fontId="68" fillId="27" borderId="23" xfId="0" applyFont="1" applyFill="1" applyBorder="1" applyAlignment="1" applyProtection="1">
      <alignment horizontal="left"/>
    </xf>
    <xf numFmtId="164" fontId="86" fillId="49" borderId="0" xfId="0" applyNumberFormat="1" applyFont="1" applyFill="1" applyBorder="1" applyAlignment="1">
      <alignment horizontal="center"/>
    </xf>
    <xf numFmtId="0" fontId="68" fillId="27" borderId="23" xfId="0" applyFont="1" applyFill="1" applyBorder="1" applyProtection="1"/>
    <xf numFmtId="164" fontId="68" fillId="49" borderId="0" xfId="0" applyNumberFormat="1" applyFont="1" applyFill="1" applyBorder="1" applyAlignment="1">
      <alignment horizontal="center"/>
    </xf>
    <xf numFmtId="164" fontId="68" fillId="49" borderId="24" xfId="0" applyNumberFormat="1" applyFont="1" applyFill="1" applyBorder="1" applyAlignment="1">
      <alignment horizontal="center"/>
    </xf>
    <xf numFmtId="164" fontId="1" fillId="47" borderId="0" xfId="0" applyNumberFormat="1" applyFont="1" applyFill="1"/>
    <xf numFmtId="0" fontId="68" fillId="27" borderId="23" xfId="0" applyFont="1" applyFill="1" applyBorder="1"/>
    <xf numFmtId="1" fontId="68" fillId="49" borderId="0" xfId="0" applyNumberFormat="1" applyFont="1" applyFill="1" applyAlignment="1">
      <alignment horizontal="center"/>
    </xf>
    <xf numFmtId="0" fontId="68" fillId="27" borderId="23" xfId="0" applyFont="1" applyFill="1" applyBorder="1" applyProtection="1">
      <protection locked="0"/>
    </xf>
    <xf numFmtId="164" fontId="68" fillId="27" borderId="43" xfId="0" applyNumberFormat="1" applyFont="1" applyFill="1" applyBorder="1" applyAlignment="1">
      <alignment horizontal="center"/>
    </xf>
    <xf numFmtId="2" fontId="69" fillId="47" borderId="0" xfId="0" applyNumberFormat="1" applyFont="1" applyFill="1" applyAlignment="1">
      <alignment horizontal="center"/>
    </xf>
    <xf numFmtId="0" fontId="69" fillId="47" borderId="0" xfId="0" applyFont="1" applyFill="1"/>
    <xf numFmtId="0" fontId="68" fillId="27" borderId="23" xfId="0" applyFont="1" applyFill="1" applyBorder="1" applyAlignment="1" applyProtection="1">
      <protection locked="0"/>
    </xf>
    <xf numFmtId="164" fontId="68" fillId="27" borderId="0" xfId="0" applyNumberFormat="1" applyFont="1" applyFill="1" applyBorder="1" applyAlignment="1">
      <alignment horizontal="center" vertical="center"/>
    </xf>
    <xf numFmtId="164" fontId="68"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68" fillId="27" borderId="23" xfId="0" applyFont="1" applyFill="1" applyBorder="1" applyAlignment="1">
      <alignment horizontal="left"/>
    </xf>
    <xf numFmtId="164" fontId="68" fillId="0" borderId="42" xfId="0" applyNumberFormat="1" applyFont="1" applyFill="1" applyBorder="1" applyAlignment="1">
      <alignment horizontal="center"/>
    </xf>
    <xf numFmtId="164" fontId="70" fillId="27" borderId="0" xfId="0" applyNumberFormat="1" applyFont="1" applyFill="1" applyBorder="1" applyAlignment="1">
      <alignment horizontal="center"/>
    </xf>
    <xf numFmtId="164" fontId="69" fillId="47" borderId="0" xfId="0" applyNumberFormat="1" applyFont="1" applyFill="1" applyBorder="1"/>
    <xf numFmtId="164" fontId="70" fillId="49" borderId="0" xfId="0" applyNumberFormat="1" applyFont="1" applyFill="1" applyBorder="1" applyAlignment="1">
      <alignment horizontal="center"/>
    </xf>
    <xf numFmtId="0" fontId="88" fillId="47" borderId="0" xfId="80" applyFont="1" applyFill="1" applyBorder="1" applyAlignment="1" applyProtection="1">
      <alignment horizontal="center" vertical="center" wrapText="1"/>
    </xf>
    <xf numFmtId="164" fontId="86" fillId="49" borderId="44" xfId="0" applyNumberFormat="1" applyFont="1" applyFill="1" applyBorder="1" applyAlignment="1">
      <alignment horizontal="center"/>
    </xf>
    <xf numFmtId="0" fontId="1" fillId="49" borderId="0" xfId="0" applyFont="1" applyFill="1"/>
    <xf numFmtId="0" fontId="68" fillId="48" borderId="27" xfId="0" applyFont="1" applyFill="1" applyBorder="1" applyAlignment="1">
      <alignment vertical="center" wrapText="1"/>
    </xf>
    <xf numFmtId="0" fontId="75" fillId="48" borderId="22" xfId="0" applyFont="1" applyFill="1" applyBorder="1" applyAlignment="1">
      <alignment horizontal="center" vertical="center" wrapText="1"/>
    </xf>
    <xf numFmtId="0" fontId="75" fillId="48" borderId="25" xfId="0" applyFont="1" applyFill="1" applyBorder="1" applyAlignment="1">
      <alignment horizontal="center" vertical="center" wrapText="1"/>
    </xf>
    <xf numFmtId="0" fontId="1" fillId="47" borderId="0" xfId="0" applyFont="1" applyFill="1" applyBorder="1"/>
    <xf numFmtId="0" fontId="76" fillId="48" borderId="46" xfId="0" applyFont="1" applyFill="1" applyBorder="1" applyAlignment="1">
      <alignment wrapText="1"/>
    </xf>
    <xf numFmtId="0" fontId="69" fillId="47" borderId="47" xfId="0" applyFont="1" applyFill="1" applyBorder="1"/>
    <xf numFmtId="0" fontId="74" fillId="49" borderId="0" xfId="0" applyFont="1" applyFill="1" applyBorder="1" applyAlignment="1"/>
    <xf numFmtId="0" fontId="69" fillId="47" borderId="0" xfId="0" applyFont="1" applyFill="1" applyAlignment="1">
      <alignment wrapText="1"/>
    </xf>
    <xf numFmtId="0" fontId="69" fillId="48" borderId="23" xfId="0" applyFont="1" applyFill="1" applyBorder="1" applyAlignment="1">
      <alignment vertical="center" wrapText="1"/>
    </xf>
    <xf numFmtId="0" fontId="75" fillId="48" borderId="0" xfId="0" applyFont="1" applyFill="1" applyBorder="1" applyAlignment="1">
      <alignment horizontal="center" vertical="center" wrapText="1"/>
    </xf>
    <xf numFmtId="0" fontId="75" fillId="48" borderId="43" xfId="0" applyFont="1" applyFill="1" applyBorder="1" applyAlignment="1">
      <alignment horizontal="center" vertical="center" wrapText="1"/>
    </xf>
    <xf numFmtId="0" fontId="90" fillId="50" borderId="48" xfId="0" applyFont="1" applyFill="1" applyBorder="1" applyAlignment="1">
      <alignment horizontal="center" vertical="center"/>
    </xf>
    <xf numFmtId="0" fontId="75" fillId="47" borderId="0" xfId="0" applyFont="1" applyFill="1" applyAlignment="1">
      <alignment horizontal="center" wrapText="1"/>
    </xf>
    <xf numFmtId="0" fontId="71" fillId="47" borderId="0" xfId="0" applyFont="1" applyFill="1"/>
    <xf numFmtId="0" fontId="69" fillId="48" borderId="27" xfId="0" applyFont="1" applyFill="1" applyBorder="1" applyAlignment="1">
      <alignment wrapText="1"/>
    </xf>
    <xf numFmtId="0" fontId="1" fillId="47" borderId="0" xfId="0" applyFont="1" applyFill="1" applyAlignment="1">
      <alignment wrapText="1"/>
    </xf>
    <xf numFmtId="0" fontId="77" fillId="47" borderId="0" xfId="0" applyFont="1" applyFill="1" applyAlignment="1">
      <alignment horizontal="center" wrapText="1"/>
    </xf>
    <xf numFmtId="0" fontId="69" fillId="48" borderId="0" xfId="0" applyFont="1" applyFill="1" applyBorder="1" applyAlignment="1">
      <alignment horizontal="center" vertical="center" wrapText="1"/>
    </xf>
    <xf numFmtId="0" fontId="71" fillId="47" borderId="0" xfId="0" applyFont="1" applyFill="1" applyBorder="1"/>
    <xf numFmtId="0" fontId="78" fillId="47" borderId="0" xfId="0" applyFont="1" applyFill="1"/>
    <xf numFmtId="0" fontId="79" fillId="47" borderId="0" xfId="0" applyFont="1" applyFill="1" applyBorder="1" applyAlignment="1"/>
    <xf numFmtId="0" fontId="78" fillId="47" borderId="0" xfId="0" applyFont="1" applyFill="1" applyAlignment="1">
      <alignment wrapText="1"/>
    </xf>
    <xf numFmtId="0" fontId="69" fillId="48" borderId="23" xfId="0" applyFont="1" applyFill="1" applyBorder="1" applyAlignment="1">
      <alignment wrapText="1"/>
    </xf>
    <xf numFmtId="0" fontId="78" fillId="47" borderId="0" xfId="0" applyFont="1" applyFill="1" applyBorder="1" applyAlignment="1">
      <alignment wrapText="1"/>
    </xf>
    <xf numFmtId="165" fontId="69" fillId="47" borderId="0" xfId="0" applyNumberFormat="1" applyFont="1" applyFill="1" applyBorder="1"/>
    <xf numFmtId="0" fontId="1" fillId="47" borderId="28" xfId="0" applyFont="1" applyFill="1" applyBorder="1"/>
    <xf numFmtId="0" fontId="80" fillId="48" borderId="31" xfId="0" applyFont="1" applyFill="1" applyBorder="1" applyAlignment="1">
      <alignment horizontal="center" vertical="center"/>
    </xf>
    <xf numFmtId="0" fontId="77" fillId="47" borderId="0" xfId="0" applyFont="1" applyFill="1"/>
    <xf numFmtId="2" fontId="77" fillId="47" borderId="0" xfId="0" applyNumberFormat="1" applyFont="1" applyFill="1"/>
    <xf numFmtId="0" fontId="77" fillId="47" borderId="42" xfId="0" applyFont="1" applyFill="1" applyBorder="1"/>
    <xf numFmtId="0" fontId="77" fillId="47" borderId="0" xfId="0" applyFont="1" applyFill="1" applyBorder="1"/>
    <xf numFmtId="0" fontId="86" fillId="49" borderId="41" xfId="0" applyFont="1" applyFill="1" applyBorder="1" applyAlignment="1">
      <alignment horizontal="left"/>
    </xf>
    <xf numFmtId="0" fontId="86" fillId="49" borderId="51" xfId="0" applyFont="1" applyFill="1" applyBorder="1" applyAlignment="1">
      <alignment horizontal="left"/>
    </xf>
    <xf numFmtId="164" fontId="68" fillId="49" borderId="42" xfId="0" applyNumberFormat="1" applyFont="1" applyFill="1" applyBorder="1" applyAlignment="1">
      <alignment horizontal="center"/>
    </xf>
    <xf numFmtId="164" fontId="68" fillId="49" borderId="32" xfId="0" applyNumberFormat="1" applyFont="1" applyFill="1" applyBorder="1" applyAlignment="1">
      <alignment horizontal="center"/>
    </xf>
    <xf numFmtId="0" fontId="68" fillId="49" borderId="23" xfId="0" applyFont="1" applyFill="1" applyBorder="1"/>
    <xf numFmtId="1" fontId="68" fillId="0" borderId="23" xfId="0" applyNumberFormat="1" applyFont="1" applyFill="1" applyBorder="1" applyAlignment="1">
      <alignment horizontal="center"/>
    </xf>
    <xf numFmtId="1" fontId="68" fillId="0" borderId="0" xfId="0" applyNumberFormat="1" applyFont="1" applyFill="1" applyBorder="1" applyAlignment="1">
      <alignment horizontal="center"/>
    </xf>
    <xf numFmtId="1" fontId="68" fillId="0" borderId="24" xfId="0" applyNumberFormat="1" applyFont="1" applyFill="1" applyBorder="1" applyAlignment="1">
      <alignment horizontal="center"/>
    </xf>
    <xf numFmtId="1" fontId="68" fillId="49" borderId="0" xfId="0" applyNumberFormat="1" applyFont="1" applyFill="1" applyBorder="1" applyAlignment="1">
      <alignment horizontal="center"/>
    </xf>
    <xf numFmtId="0" fontId="68" fillId="27" borderId="33" xfId="0" applyFont="1" applyFill="1" applyBorder="1" applyAlignment="1">
      <alignment horizontal="left"/>
    </xf>
    <xf numFmtId="0" fontId="1" fillId="27" borderId="42" xfId="0" applyFont="1" applyFill="1" applyBorder="1" applyAlignment="1">
      <alignment wrapText="1"/>
    </xf>
    <xf numFmtId="0" fontId="82" fillId="27" borderId="42" xfId="0" applyFont="1" applyFill="1" applyBorder="1"/>
    <xf numFmtId="0" fontId="1" fillId="27" borderId="32" xfId="0" applyFont="1" applyFill="1" applyBorder="1"/>
    <xf numFmtId="0" fontId="1" fillId="27" borderId="42" xfId="0" applyFont="1" applyFill="1" applyBorder="1"/>
    <xf numFmtId="0" fontId="1" fillId="49" borderId="23" xfId="0" applyFont="1" applyFill="1" applyBorder="1" applyAlignment="1">
      <alignment vertical="top" wrapText="1"/>
    </xf>
    <xf numFmtId="0" fontId="87" fillId="49" borderId="24" xfId="0" applyFont="1" applyFill="1" applyBorder="1" applyAlignment="1">
      <alignment vertical="top" wrapText="1"/>
    </xf>
    <xf numFmtId="0" fontId="1" fillId="27" borderId="28" xfId="0" applyFont="1" applyFill="1" applyBorder="1"/>
    <xf numFmtId="0" fontId="1" fillId="27" borderId="36" xfId="0" applyFont="1" applyFill="1" applyBorder="1"/>
    <xf numFmtId="0" fontId="1" fillId="49" borderId="34" xfId="0" applyFont="1" applyFill="1" applyBorder="1" applyAlignment="1">
      <alignment vertical="top" wrapText="1"/>
    </xf>
    <xf numFmtId="0" fontId="87" fillId="49" borderId="35" xfId="0" applyFont="1" applyFill="1" applyBorder="1" applyAlignment="1">
      <alignment vertical="top" wrapText="1"/>
    </xf>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Border="1" applyProtection="1">
      <protection locked="0"/>
    </xf>
    <xf numFmtId="0" fontId="68" fillId="49" borderId="23" xfId="0" applyFont="1" applyFill="1" applyBorder="1" applyAlignment="1" applyProtection="1">
      <alignment horizontal="left"/>
    </xf>
    <xf numFmtId="0" fontId="68" fillId="49" borderId="23" xfId="0" applyNumberFormat="1" applyFont="1" applyFill="1" applyBorder="1" applyAlignment="1" applyProtection="1">
      <alignment horizontal="left"/>
    </xf>
    <xf numFmtId="0" fontId="68" fillId="49" borderId="33" xfId="0" applyNumberFormat="1" applyFont="1" applyFill="1" applyBorder="1" applyAlignment="1" applyProtection="1">
      <alignment horizontal="left"/>
      <protection locked="0"/>
    </xf>
    <xf numFmtId="164" fontId="68" fillId="49" borderId="29" xfId="0" applyNumberFormat="1" applyFont="1" applyFill="1" applyBorder="1" applyAlignment="1">
      <alignment horizontal="center"/>
    </xf>
    <xf numFmtId="0" fontId="68" fillId="49" borderId="23" xfId="0" applyNumberFormat="1" applyFont="1" applyFill="1" applyBorder="1" applyAlignment="1" applyProtection="1">
      <alignment horizontal="left"/>
      <protection locked="0"/>
    </xf>
    <xf numFmtId="0" fontId="68" fillId="49" borderId="26" xfId="0" applyNumberFormat="1" applyFont="1" applyFill="1" applyBorder="1" applyAlignment="1" applyProtection="1">
      <alignment horizontal="left"/>
      <protection locked="0"/>
    </xf>
    <xf numFmtId="164" fontId="70" fillId="49" borderId="29" xfId="0" applyNumberFormat="1" applyFont="1" applyFill="1" applyBorder="1" applyAlignment="1">
      <alignment horizontal="center"/>
    </xf>
    <xf numFmtId="164" fontId="68" fillId="49" borderId="30" xfId="0" applyNumberFormat="1" applyFont="1" applyFill="1" applyBorder="1" applyAlignment="1">
      <alignment horizontal="center"/>
    </xf>
    <xf numFmtId="164" fontId="68" fillId="49" borderId="48" xfId="0" applyNumberFormat="1" applyFont="1" applyFill="1" applyBorder="1" applyAlignment="1">
      <alignment horizontal="center"/>
    </xf>
    <xf numFmtId="0" fontId="69" fillId="49" borderId="0" xfId="0" applyFont="1" applyFill="1"/>
    <xf numFmtId="0" fontId="69" fillId="49" borderId="42" xfId="0" applyFont="1" applyFill="1" applyBorder="1"/>
    <xf numFmtId="0" fontId="69" fillId="49" borderId="47" xfId="0" applyFont="1" applyFill="1" applyBorder="1"/>
    <xf numFmtId="0" fontId="69" fillId="49" borderId="58" xfId="0" applyFont="1" applyFill="1" applyBorder="1"/>
    <xf numFmtId="0" fontId="68" fillId="27" borderId="33" xfId="0" applyFont="1" applyFill="1" applyBorder="1" applyAlignment="1" applyProtection="1">
      <alignment horizontal="left"/>
    </xf>
    <xf numFmtId="178" fontId="38" fillId="47" borderId="0" xfId="200" applyNumberFormat="1" applyFont="1" applyFill="1"/>
    <xf numFmtId="178" fontId="65" fillId="47" borderId="0" xfId="200" applyNumberFormat="1" applyFont="1" applyFill="1"/>
    <xf numFmtId="178" fontId="1" fillId="47" borderId="0" xfId="200" applyNumberFormat="1" applyFont="1" applyFill="1"/>
    <xf numFmtId="0" fontId="68" fillId="27" borderId="33" xfId="0" applyFont="1" applyFill="1" applyBorder="1"/>
    <xf numFmtId="1" fontId="70" fillId="0" borderId="23" xfId="182" applyNumberFormat="1" applyFont="1" applyFill="1" applyBorder="1" applyAlignment="1">
      <alignment horizontal="center"/>
    </xf>
    <xf numFmtId="0" fontId="68" fillId="49" borderId="59" xfId="0" applyFont="1" applyFill="1" applyBorder="1"/>
    <xf numFmtId="1" fontId="68" fillId="49" borderId="24" xfId="0" applyNumberFormat="1" applyFont="1" applyFill="1" applyBorder="1" applyAlignment="1">
      <alignment horizontal="center"/>
    </xf>
    <xf numFmtId="0" fontId="68" fillId="49" borderId="0" xfId="0" applyFont="1" applyFill="1" applyBorder="1"/>
    <xf numFmtId="1" fontId="68" fillId="27" borderId="29" xfId="0" applyNumberFormat="1" applyFont="1" applyFill="1" applyBorder="1" applyAlignment="1">
      <alignment horizontal="center"/>
    </xf>
    <xf numFmtId="1" fontId="68" fillId="0" borderId="29" xfId="0" applyNumberFormat="1" applyFont="1" applyFill="1" applyBorder="1" applyAlignment="1">
      <alignment horizontal="center"/>
    </xf>
    <xf numFmtId="1" fontId="68" fillId="0" borderId="30" xfId="0" applyNumberFormat="1" applyFont="1" applyFill="1" applyBorder="1" applyAlignment="1">
      <alignment horizontal="center"/>
    </xf>
    <xf numFmtId="1" fontId="68" fillId="0" borderId="41" xfId="0" applyNumberFormat="1" applyFont="1" applyFill="1" applyBorder="1" applyAlignment="1">
      <alignment horizontal="center"/>
    </xf>
    <xf numFmtId="1" fontId="68" fillId="27" borderId="30" xfId="0" applyNumberFormat="1" applyFont="1" applyFill="1" applyBorder="1" applyAlignment="1">
      <alignment horizontal="center"/>
    </xf>
    <xf numFmtId="1" fontId="68" fillId="27" borderId="23" xfId="0" applyNumberFormat="1" applyFont="1" applyFill="1" applyBorder="1" applyAlignment="1">
      <alignment horizontal="center"/>
    </xf>
    <xf numFmtId="0" fontId="79" fillId="48" borderId="23" xfId="0" applyFont="1" applyFill="1" applyBorder="1" applyAlignment="1">
      <alignment wrapText="1"/>
    </xf>
    <xf numFmtId="164" fontId="68" fillId="27" borderId="60" xfId="0" applyNumberFormat="1" applyFont="1" applyFill="1" applyBorder="1" applyAlignment="1">
      <alignment horizontal="center"/>
    </xf>
    <xf numFmtId="164" fontId="68" fillId="27" borderId="42" xfId="0" applyNumberFormat="1" applyFont="1" applyFill="1" applyBorder="1" applyAlignment="1">
      <alignment horizontal="center"/>
    </xf>
    <xf numFmtId="164" fontId="68" fillId="27" borderId="54" xfId="0" applyNumberFormat="1" applyFont="1" applyFill="1" applyBorder="1" applyAlignment="1">
      <alignment horizontal="center"/>
    </xf>
    <xf numFmtId="164" fontId="68" fillId="49" borderId="60" xfId="0" applyNumberFormat="1" applyFont="1" applyFill="1" applyBorder="1" applyAlignment="1">
      <alignment horizontal="center"/>
    </xf>
    <xf numFmtId="0" fontId="68" fillId="27" borderId="41" xfId="0" applyFont="1" applyFill="1" applyBorder="1" applyAlignment="1" applyProtection="1">
      <alignment horizontal="left"/>
    </xf>
    <xf numFmtId="1" fontId="70" fillId="0" borderId="24" xfId="182" applyNumberFormat="1" applyFont="1" applyFill="1" applyBorder="1" applyAlignment="1">
      <alignment horizontal="center"/>
    </xf>
    <xf numFmtId="1" fontId="68" fillId="27" borderId="0" xfId="0" applyNumberFormat="1" applyFont="1" applyFill="1" applyBorder="1" applyAlignment="1">
      <alignment horizontal="center"/>
    </xf>
    <xf numFmtId="164" fontId="68" fillId="49" borderId="23" xfId="0" applyNumberFormat="1" applyFont="1" applyFill="1" applyBorder="1" applyAlignment="1">
      <alignment horizontal="center"/>
    </xf>
    <xf numFmtId="0" fontId="1" fillId="27" borderId="24" xfId="0" applyFont="1" applyFill="1" applyBorder="1"/>
    <xf numFmtId="0" fontId="1" fillId="27" borderId="35" xfId="0" applyFont="1" applyFill="1" applyBorder="1"/>
    <xf numFmtId="1" fontId="68" fillId="27" borderId="24" xfId="0" applyNumberFormat="1" applyFont="1" applyFill="1" applyBorder="1" applyAlignment="1">
      <alignment horizontal="center"/>
    </xf>
    <xf numFmtId="0" fontId="1" fillId="49" borderId="24" xfId="0" applyFont="1" applyFill="1" applyBorder="1"/>
    <xf numFmtId="0" fontId="68" fillId="27" borderId="26" xfId="0" applyFont="1" applyFill="1" applyBorder="1" applyAlignment="1" applyProtection="1">
      <alignment horizontal="left"/>
    </xf>
    <xf numFmtId="0" fontId="66" fillId="27" borderId="23" xfId="0" applyFont="1" applyFill="1" applyBorder="1"/>
    <xf numFmtId="164" fontId="68" fillId="27" borderId="0" xfId="0" applyNumberFormat="1" applyFont="1" applyFill="1" applyBorder="1" applyAlignment="1">
      <alignment horizontal="center"/>
    </xf>
    <xf numFmtId="0" fontId="75" fillId="48" borderId="69" xfId="0" applyFont="1" applyFill="1" applyBorder="1" applyAlignment="1">
      <alignment horizontal="center" vertical="center" wrapText="1"/>
    </xf>
    <xf numFmtId="164" fontId="86" fillId="49" borderId="72" xfId="0" applyNumberFormat="1" applyFont="1" applyFill="1" applyBorder="1" applyAlignment="1">
      <alignment horizontal="center"/>
    </xf>
    <xf numFmtId="0" fontId="89" fillId="50" borderId="53" xfId="0" applyFont="1" applyFill="1" applyBorder="1" applyAlignment="1">
      <alignment vertical="center" wrapText="1"/>
    </xf>
    <xf numFmtId="0" fontId="90" fillId="50" borderId="40" xfId="0" applyFont="1" applyFill="1" applyBorder="1" applyAlignment="1">
      <alignment vertical="center" wrapText="1"/>
    </xf>
    <xf numFmtId="0" fontId="90" fillId="50" borderId="57" xfId="0" applyFont="1" applyFill="1" applyBorder="1" applyAlignment="1">
      <alignment vertical="center" wrapText="1"/>
    </xf>
    <xf numFmtId="3" fontId="68" fillId="27" borderId="0" xfId="0" applyNumberFormat="1" applyFont="1" applyFill="1" applyBorder="1" applyAlignment="1" applyProtection="1">
      <alignment horizontal="center"/>
    </xf>
    <xf numFmtId="3" fontId="68" fillId="27" borderId="44" xfId="0" applyNumberFormat="1" applyFont="1" applyFill="1" applyBorder="1" applyAlignment="1" applyProtection="1">
      <alignment horizontal="center"/>
    </xf>
    <xf numFmtId="1" fontId="86" fillId="49" borderId="0" xfId="0" applyNumberFormat="1" applyFont="1" applyFill="1" applyBorder="1" applyAlignment="1">
      <alignment horizontal="center"/>
    </xf>
    <xf numFmtId="3" fontId="68" fillId="27" borderId="48" xfId="0" applyNumberFormat="1" applyFont="1" applyFill="1" applyBorder="1" applyAlignment="1" applyProtection="1">
      <alignment horizontal="center"/>
    </xf>
    <xf numFmtId="180" fontId="68" fillId="49" borderId="42" xfId="0" applyNumberFormat="1" applyFont="1" applyFill="1" applyBorder="1" applyAlignment="1">
      <alignment horizontal="center"/>
    </xf>
    <xf numFmtId="1" fontId="86" fillId="49" borderId="0" xfId="0" applyNumberFormat="1" applyFont="1" applyFill="1" applyAlignment="1">
      <alignment horizontal="center"/>
    </xf>
    <xf numFmtId="0" fontId="86" fillId="49" borderId="52" xfId="0" applyFont="1" applyFill="1" applyBorder="1" applyAlignment="1">
      <alignment horizontal="left"/>
    </xf>
    <xf numFmtId="180" fontId="68" fillId="27" borderId="49" xfId="0" applyNumberFormat="1" applyFont="1" applyFill="1" applyBorder="1" applyAlignment="1" applyProtection="1">
      <alignment horizontal="center"/>
    </xf>
    <xf numFmtId="180" fontId="68" fillId="27" borderId="42" xfId="0" applyNumberFormat="1" applyFont="1" applyFill="1" applyBorder="1" applyAlignment="1" applyProtection="1">
      <alignment horizontal="center"/>
    </xf>
    <xf numFmtId="0" fontId="91" fillId="49" borderId="0" xfId="0" applyFont="1" applyFill="1" applyBorder="1" applyAlignment="1"/>
    <xf numFmtId="0" fontId="91" fillId="49" borderId="42" xfId="0" applyFont="1" applyFill="1" applyBorder="1" applyAlignment="1"/>
    <xf numFmtId="0" fontId="75" fillId="48" borderId="49" xfId="0" applyFont="1" applyFill="1" applyBorder="1" applyAlignment="1">
      <alignment horizontal="center" vertical="center" wrapText="1"/>
    </xf>
    <xf numFmtId="1" fontId="68" fillId="27" borderId="41" xfId="0" applyNumberFormat="1" applyFont="1" applyFill="1" applyBorder="1" applyAlignment="1">
      <alignment horizontal="center"/>
    </xf>
    <xf numFmtId="164" fontId="68" fillId="0" borderId="0" xfId="0" applyNumberFormat="1" applyFont="1" applyFill="1" applyBorder="1" applyAlignment="1">
      <alignment horizontal="center"/>
    </xf>
    <xf numFmtId="164" fontId="68" fillId="27" borderId="0" xfId="0" applyNumberFormat="1" applyFont="1" applyFill="1" applyBorder="1" applyAlignment="1" applyProtection="1">
      <alignment horizontal="center"/>
    </xf>
    <xf numFmtId="0" fontId="87" fillId="49" borderId="0" xfId="0" applyFont="1" applyFill="1" applyBorder="1"/>
    <xf numFmtId="0" fontId="87" fillId="49" borderId="0" xfId="0" applyFont="1" applyFill="1"/>
    <xf numFmtId="164" fontId="68" fillId="27" borderId="48" xfId="0" applyNumberFormat="1" applyFont="1" applyFill="1" applyBorder="1" applyAlignment="1" applyProtection="1">
      <alignment horizontal="center"/>
    </xf>
    <xf numFmtId="0" fontId="87" fillId="49" borderId="42" xfId="0" applyFont="1" applyFill="1" applyBorder="1"/>
    <xf numFmtId="0" fontId="88" fillId="49" borderId="0" xfId="80" applyFont="1" applyFill="1" applyBorder="1" applyAlignment="1" applyProtection="1">
      <alignment horizontal="center" vertical="center" wrapText="1"/>
    </xf>
    <xf numFmtId="0" fontId="66" fillId="49" borderId="47" xfId="0" applyFont="1" applyFill="1" applyBorder="1"/>
    <xf numFmtId="0" fontId="87" fillId="49" borderId="47" xfId="0" applyFont="1" applyFill="1" applyBorder="1"/>
    <xf numFmtId="164" fontId="68" fillId="47" borderId="42" xfId="0" applyNumberFormat="1" applyFont="1" applyFill="1" applyBorder="1" applyAlignment="1">
      <alignment horizontal="center"/>
    </xf>
    <xf numFmtId="164" fontId="87" fillId="49" borderId="0" xfId="0" applyNumberFormat="1" applyFont="1" applyFill="1"/>
    <xf numFmtId="164" fontId="0" fillId="49" borderId="0" xfId="0" applyNumberFormat="1" applyFill="1"/>
    <xf numFmtId="1" fontId="2" fillId="49" borderId="0" xfId="1" applyNumberFormat="1" applyFont="1" applyFill="1" applyBorder="1" applyAlignment="1">
      <alignment horizontal="right"/>
    </xf>
    <xf numFmtId="164" fontId="68" fillId="27" borderId="44" xfId="0" applyNumberFormat="1" applyFont="1" applyFill="1" applyBorder="1" applyAlignment="1" applyProtection="1">
      <alignment horizontal="center"/>
    </xf>
    <xf numFmtId="0" fontId="66" fillId="47" borderId="0" xfId="0" applyFont="1" applyFill="1"/>
    <xf numFmtId="0" fontId="69" fillId="48" borderId="22"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75" fillId="50" borderId="0" xfId="0" applyFont="1" applyFill="1" applyBorder="1" applyAlignment="1">
      <alignment horizontal="center" vertical="center" wrapText="1"/>
    </xf>
    <xf numFmtId="0" fontId="75" fillId="50" borderId="24" xfId="0" applyFont="1" applyFill="1" applyBorder="1" applyAlignment="1">
      <alignment horizontal="center" vertical="center" wrapText="1"/>
    </xf>
    <xf numFmtId="164" fontId="69" fillId="47" borderId="0" xfId="0" applyNumberFormat="1" applyFont="1" applyFill="1"/>
    <xf numFmtId="164" fontId="68" fillId="27" borderId="0" xfId="0" applyNumberFormat="1" applyFont="1" applyFill="1" applyBorder="1" applyAlignment="1" applyProtection="1">
      <alignment horizontal="center"/>
      <protection locked="0"/>
    </xf>
    <xf numFmtId="2" fontId="68" fillId="47" borderId="0" xfId="0" applyNumberFormat="1" applyFont="1" applyFill="1" applyBorder="1" applyAlignment="1">
      <alignment horizontal="center"/>
    </xf>
    <xf numFmtId="164" fontId="68" fillId="47" borderId="0" xfId="0" applyNumberFormat="1" applyFont="1" applyFill="1" applyBorder="1" applyAlignment="1">
      <alignment horizontal="center"/>
    </xf>
    <xf numFmtId="1" fontId="68" fillId="47" borderId="24" xfId="0" applyNumberFormat="1" applyFont="1" applyFill="1" applyBorder="1" applyAlignment="1">
      <alignment horizontal="center"/>
    </xf>
    <xf numFmtId="2" fontId="68" fillId="49" borderId="0" xfId="0" applyNumberFormat="1" applyFont="1" applyFill="1" applyBorder="1" applyAlignment="1">
      <alignment horizontal="center"/>
    </xf>
    <xf numFmtId="0" fontId="0" fillId="49" borderId="0" xfId="0" applyFill="1" applyBorder="1" applyAlignment="1"/>
    <xf numFmtId="0" fontId="0" fillId="49" borderId="24" xfId="0" applyFill="1" applyBorder="1" applyAlignment="1"/>
    <xf numFmtId="0" fontId="66" fillId="47" borderId="34" xfId="0" applyFont="1" applyFill="1" applyBorder="1"/>
    <xf numFmtId="0" fontId="66" fillId="47" borderId="28" xfId="0" applyFont="1" applyFill="1" applyBorder="1"/>
    <xf numFmtId="0" fontId="95" fillId="47" borderId="28" xfId="0" applyFont="1" applyFill="1" applyBorder="1"/>
    <xf numFmtId="0" fontId="69" fillId="47" borderId="28" xfId="0" applyFont="1" applyFill="1" applyBorder="1"/>
    <xf numFmtId="0" fontId="69" fillId="47" borderId="35" xfId="0" applyFont="1" applyFill="1" applyBorder="1"/>
    <xf numFmtId="0" fontId="66" fillId="49" borderId="0" xfId="0" applyFont="1" applyFill="1" applyBorder="1"/>
    <xf numFmtId="0" fontId="96" fillId="27" borderId="0" xfId="0" applyFont="1" applyFill="1"/>
    <xf numFmtId="0" fontId="90" fillId="50" borderId="40" xfId="0" applyFont="1" applyFill="1" applyBorder="1" applyAlignment="1">
      <alignment horizontal="center" vertical="center" wrapText="1"/>
    </xf>
    <xf numFmtId="0" fontId="90" fillId="50" borderId="57" xfId="0" applyFont="1" applyFill="1" applyBorder="1" applyAlignment="1">
      <alignment horizontal="center" vertical="center" wrapText="1"/>
    </xf>
    <xf numFmtId="3" fontId="68" fillId="49" borderId="0" xfId="0" applyNumberFormat="1" applyFont="1" applyFill="1" applyBorder="1" applyAlignment="1">
      <alignment horizontal="center"/>
    </xf>
    <xf numFmtId="180" fontId="68" fillId="49" borderId="0" xfId="0" applyNumberFormat="1" applyFont="1" applyFill="1" applyBorder="1" applyAlignment="1">
      <alignment horizontal="center"/>
    </xf>
    <xf numFmtId="4" fontId="68" fillId="49" borderId="42" xfId="0" applyNumberFormat="1" applyFont="1" applyFill="1" applyBorder="1" applyAlignment="1">
      <alignment horizontal="center"/>
    </xf>
    <xf numFmtId="0" fontId="86" fillId="49" borderId="51" xfId="0" applyFont="1" applyFill="1" applyBorder="1"/>
    <xf numFmtId="4" fontId="68" fillId="49" borderId="45" xfId="0" applyNumberFormat="1" applyFont="1" applyFill="1" applyBorder="1" applyAlignment="1">
      <alignment horizontal="center"/>
    </xf>
    <xf numFmtId="1" fontId="68" fillId="49" borderId="44" xfId="0" applyNumberFormat="1" applyFont="1" applyFill="1" applyBorder="1" applyAlignment="1">
      <alignment horizontal="center"/>
    </xf>
    <xf numFmtId="0" fontId="91" fillId="49" borderId="52" xfId="0" applyFont="1" applyFill="1" applyBorder="1" applyAlignment="1">
      <alignment horizontal="left"/>
    </xf>
    <xf numFmtId="0" fontId="91" fillId="49" borderId="48" xfId="0" applyFont="1" applyFill="1" applyBorder="1" applyAlignment="1">
      <alignment horizontal="left"/>
    </xf>
    <xf numFmtId="164" fontId="66" fillId="27" borderId="48" xfId="0" applyNumberFormat="1" applyFont="1" applyFill="1" applyBorder="1" applyAlignment="1">
      <alignment horizontal="center"/>
    </xf>
    <xf numFmtId="164" fontId="66" fillId="27" borderId="49" xfId="0" applyNumberFormat="1" applyFont="1" applyFill="1" applyBorder="1" applyAlignment="1">
      <alignment horizontal="center"/>
    </xf>
    <xf numFmtId="178" fontId="87" fillId="49" borderId="0" xfId="200" applyNumberFormat="1" applyFont="1" applyFill="1"/>
    <xf numFmtId="1" fontId="87" fillId="49" borderId="0" xfId="0" applyNumberFormat="1" applyFont="1" applyFill="1"/>
    <xf numFmtId="181" fontId="87" fillId="49" borderId="0" xfId="0" applyNumberFormat="1" applyFont="1" applyFill="1"/>
    <xf numFmtId="3" fontId="87" fillId="49" borderId="0" xfId="0" applyNumberFormat="1" applyFont="1" applyFill="1"/>
    <xf numFmtId="0" fontId="66" fillId="47" borderId="22" xfId="0" applyFont="1" applyFill="1" applyBorder="1"/>
    <xf numFmtId="0" fontId="69" fillId="47" borderId="0" xfId="0" applyFont="1" applyFill="1" applyBorder="1"/>
    <xf numFmtId="0" fontId="68" fillId="48" borderId="23" xfId="0" applyFont="1" applyFill="1" applyBorder="1" applyAlignment="1">
      <alignment wrapText="1"/>
    </xf>
    <xf numFmtId="0" fontId="75" fillId="48" borderId="0" xfId="0" applyFont="1" applyFill="1" applyBorder="1" applyAlignment="1">
      <alignment horizontal="center" vertical="top" wrapText="1"/>
    </xf>
    <xf numFmtId="0" fontId="75" fillId="48" borderId="0" xfId="0" applyFont="1" applyFill="1" applyBorder="1" applyAlignment="1">
      <alignment horizontal="center" wrapText="1"/>
    </xf>
    <xf numFmtId="0" fontId="97" fillId="48" borderId="0" xfId="0" applyFont="1" applyFill="1" applyBorder="1" applyAlignment="1">
      <alignment horizontal="center" wrapText="1"/>
    </xf>
    <xf numFmtId="2" fontId="98" fillId="27" borderId="0" xfId="0" applyNumberFormat="1" applyFont="1" applyFill="1" applyBorder="1" applyAlignment="1">
      <alignment horizontal="center" wrapText="1"/>
    </xf>
    <xf numFmtId="0" fontId="68" fillId="49" borderId="23" xfId="0" applyFont="1" applyFill="1" applyBorder="1" applyProtection="1">
      <protection locked="0"/>
    </xf>
    <xf numFmtId="182" fontId="40" fillId="47" borderId="0" xfId="0" applyNumberFormat="1" applyFont="1" applyFill="1"/>
    <xf numFmtId="0" fontId="68" fillId="49" borderId="23" xfId="0" applyFont="1" applyFill="1" applyBorder="1" applyProtection="1"/>
    <xf numFmtId="0" fontId="99" fillId="47" borderId="24" xfId="0" applyFont="1" applyFill="1" applyBorder="1" applyAlignment="1">
      <alignment wrapText="1"/>
    </xf>
    <xf numFmtId="0" fontId="66" fillId="49" borderId="0" xfId="0" applyFont="1" applyFill="1" applyBorder="1"/>
    <xf numFmtId="0" fontId="88" fillId="49" borderId="42" xfId="80" applyFont="1" applyFill="1" applyBorder="1" applyAlignment="1" applyProtection="1">
      <alignment horizontal="center" vertical="center" wrapText="1"/>
    </xf>
    <xf numFmtId="0" fontId="100" fillId="49" borderId="0" xfId="80" applyFont="1" applyFill="1" applyBorder="1" applyAlignment="1" applyProtection="1">
      <alignment vertical="center" wrapText="1"/>
    </xf>
    <xf numFmtId="0" fontId="87" fillId="50" borderId="0" xfId="0" applyFont="1" applyFill="1" applyBorder="1"/>
    <xf numFmtId="0" fontId="90" fillId="50" borderId="42" xfId="0" applyFont="1" applyFill="1" applyBorder="1" applyAlignment="1">
      <alignment horizontal="center" vertical="center" wrapText="1"/>
    </xf>
    <xf numFmtId="0" fontId="101" fillId="49" borderId="0" xfId="0" applyFont="1" applyFill="1"/>
    <xf numFmtId="164" fontId="86" fillId="49" borderId="42" xfId="0" applyNumberFormat="1" applyFont="1" applyFill="1" applyBorder="1" applyAlignment="1">
      <alignment horizontal="center"/>
    </xf>
    <xf numFmtId="164" fontId="68" fillId="49" borderId="45" xfId="0" applyNumberFormat="1" applyFont="1" applyFill="1" applyBorder="1" applyAlignment="1">
      <alignment horizontal="center"/>
    </xf>
    <xf numFmtId="0" fontId="87" fillId="49" borderId="41" xfId="0" applyFont="1" applyFill="1" applyBorder="1"/>
    <xf numFmtId="0" fontId="102" fillId="49" borderId="0" xfId="0" applyFont="1" applyFill="1" applyBorder="1"/>
    <xf numFmtId="164" fontId="86" fillId="49" borderId="45" xfId="0" applyNumberFormat="1" applyFont="1" applyFill="1" applyBorder="1" applyAlignment="1">
      <alignment horizontal="center"/>
    </xf>
    <xf numFmtId="180" fontId="68" fillId="27" borderId="0" xfId="0" applyNumberFormat="1" applyFont="1" applyFill="1" applyBorder="1" applyAlignment="1" applyProtection="1">
      <alignment horizontal="center"/>
    </xf>
    <xf numFmtId="0" fontId="42" fillId="47" borderId="0" xfId="0" applyFont="1" applyFill="1"/>
    <xf numFmtId="0" fontId="75" fillId="48" borderId="22" xfId="0" applyFont="1" applyFill="1" applyBorder="1" applyAlignment="1">
      <alignment horizontal="center" wrapText="1"/>
    </xf>
    <xf numFmtId="2" fontId="40" fillId="47" borderId="0" xfId="0" applyNumberFormat="1" applyFont="1" applyFill="1"/>
    <xf numFmtId="166" fontId="40" fillId="47" borderId="0" xfId="0" applyNumberFormat="1" applyFont="1" applyFill="1"/>
    <xf numFmtId="1" fontId="40" fillId="47" borderId="0" xfId="0" applyNumberFormat="1" applyFont="1" applyFill="1" applyAlignment="1">
      <alignment horizontal="center"/>
    </xf>
    <xf numFmtId="2" fontId="75" fillId="48" borderId="0" xfId="127" applyNumberFormat="1" applyFont="1" applyFill="1" applyBorder="1" applyAlignment="1">
      <alignment horizontal="center" vertical="center"/>
    </xf>
    <xf numFmtId="2" fontId="104" fillId="49" borderId="23" xfId="127" applyNumberFormat="1" applyFont="1" applyFill="1" applyBorder="1" applyAlignment="1"/>
    <xf numFmtId="2" fontId="70" fillId="49" borderId="0" xfId="127" applyNumberFormat="1" applyFont="1" applyFill="1" applyBorder="1" applyAlignment="1">
      <alignment vertical="center"/>
    </xf>
    <xf numFmtId="17" fontId="70" fillId="49" borderId="23" xfId="127" quotePrefix="1" applyNumberFormat="1" applyFont="1" applyFill="1" applyBorder="1" applyAlignment="1">
      <alignment horizontal="left" wrapText="1"/>
    </xf>
    <xf numFmtId="164" fontId="70" fillId="49" borderId="0" xfId="127" applyNumberFormat="1" applyFont="1" applyFill="1" applyBorder="1" applyAlignment="1">
      <alignment horizontal="right" vertical="top" wrapText="1" indent="2"/>
    </xf>
    <xf numFmtId="17" fontId="104" fillId="49" borderId="23" xfId="127" applyNumberFormat="1" applyFont="1" applyFill="1" applyBorder="1" applyAlignment="1">
      <alignment horizontal="left" wrapText="1"/>
    </xf>
    <xf numFmtId="0" fontId="38" fillId="49" borderId="0" xfId="0" applyFont="1" applyFill="1"/>
    <xf numFmtId="0" fontId="36" fillId="47" borderId="0" xfId="0" applyFont="1" applyFill="1" applyAlignment="1"/>
    <xf numFmtId="1" fontId="1" fillId="47" borderId="0" xfId="0" applyNumberFormat="1" applyFont="1" applyFill="1" applyAlignment="1"/>
    <xf numFmtId="164" fontId="1" fillId="49" borderId="0" xfId="0" applyNumberFormat="1" applyFont="1" applyFill="1"/>
    <xf numFmtId="0" fontId="0" fillId="50" borderId="53" xfId="0" applyFill="1" applyBorder="1"/>
    <xf numFmtId="0" fontId="0" fillId="50" borderId="41" xfId="0" applyFill="1" applyBorder="1"/>
    <xf numFmtId="0" fontId="106" fillId="50" borderId="48" xfId="0" applyFont="1" applyFill="1" applyBorder="1" applyAlignment="1">
      <alignment horizontal="center" vertical="center"/>
    </xf>
    <xf numFmtId="0" fontId="106" fillId="50" borderId="49" xfId="0" applyFont="1" applyFill="1" applyBorder="1" applyAlignment="1">
      <alignment horizontal="center" vertical="center"/>
    </xf>
    <xf numFmtId="0" fontId="107" fillId="49" borderId="41" xfId="0" applyFont="1" applyFill="1" applyBorder="1" applyAlignment="1">
      <alignment horizontal="left" vertical="center"/>
    </xf>
    <xf numFmtId="2" fontId="107" fillId="49" borderId="0" xfId="0" applyNumberFormat="1" applyFont="1" applyFill="1" applyBorder="1" applyAlignment="1">
      <alignment horizontal="center" vertical="center"/>
    </xf>
    <xf numFmtId="0" fontId="107" fillId="49" borderId="51" xfId="0" applyFont="1" applyFill="1" applyBorder="1" applyAlignment="1">
      <alignment horizontal="left" vertical="center"/>
    </xf>
    <xf numFmtId="2" fontId="107" fillId="49" borderId="44" xfId="0" applyNumberFormat="1" applyFont="1" applyFill="1" applyBorder="1" applyAlignment="1">
      <alignment horizontal="center" vertical="center"/>
    </xf>
    <xf numFmtId="2" fontId="107" fillId="49" borderId="45" xfId="0" applyNumberFormat="1" applyFont="1" applyFill="1" applyBorder="1" applyAlignment="1">
      <alignment horizontal="center" vertical="center"/>
    </xf>
    <xf numFmtId="0" fontId="86" fillId="49" borderId="0" xfId="0" applyFont="1" applyFill="1" applyBorder="1" applyAlignment="1">
      <alignment horizontal="left" wrapText="1"/>
    </xf>
    <xf numFmtId="2" fontId="0" fillId="49" borderId="0" xfId="0" applyNumberFormat="1" applyFill="1"/>
    <xf numFmtId="0" fontId="66" fillId="27" borderId="0" xfId="0" applyFont="1" applyFill="1"/>
    <xf numFmtId="0" fontId="69" fillId="27" borderId="0" xfId="0" applyFont="1" applyFill="1" applyBorder="1"/>
    <xf numFmtId="0" fontId="69" fillId="27" borderId="47" xfId="0" applyFont="1" applyFill="1" applyBorder="1"/>
    <xf numFmtId="0" fontId="40" fillId="27" borderId="0" xfId="0" applyFont="1" applyFill="1" applyBorder="1"/>
    <xf numFmtId="0" fontId="40" fillId="27" borderId="0" xfId="0" applyFont="1" applyFill="1"/>
    <xf numFmtId="0" fontId="69" fillId="48" borderId="23" xfId="0" applyFont="1" applyFill="1" applyBorder="1"/>
    <xf numFmtId="0" fontId="108" fillId="51" borderId="50" xfId="0" applyFont="1" applyFill="1" applyBorder="1" applyAlignment="1">
      <alignment horizontal="center" vertical="center" wrapText="1"/>
    </xf>
    <xf numFmtId="0" fontId="108" fillId="51" borderId="56" xfId="0" applyFont="1" applyFill="1" applyBorder="1" applyAlignment="1">
      <alignment horizontal="center" vertical="center" wrapText="1"/>
    </xf>
    <xf numFmtId="0" fontId="69" fillId="48" borderId="29" xfId="0" applyFont="1" applyFill="1" applyBorder="1" applyAlignment="1">
      <alignment horizontal="center" vertical="center"/>
    </xf>
    <xf numFmtId="0" fontId="69" fillId="48" borderId="29" xfId="0" applyFont="1" applyFill="1" applyBorder="1" applyAlignment="1">
      <alignment horizontal="center" vertical="center" wrapText="1"/>
    </xf>
    <xf numFmtId="0" fontId="69" fillId="48" borderId="48" xfId="0" applyFont="1" applyFill="1" applyBorder="1" applyAlignment="1">
      <alignment horizontal="center" vertical="center" wrapText="1"/>
    </xf>
    <xf numFmtId="0" fontId="69" fillId="48" borderId="48" xfId="0" applyFont="1" applyFill="1" applyBorder="1" applyAlignment="1">
      <alignment horizontal="center" wrapText="1"/>
    </xf>
    <xf numFmtId="0" fontId="69" fillId="50" borderId="49" xfId="0" applyFont="1" applyFill="1" applyBorder="1" applyAlignment="1">
      <alignment vertical="center" wrapText="1"/>
    </xf>
    <xf numFmtId="0" fontId="69" fillId="50" borderId="49" xfId="0" applyFont="1" applyFill="1" applyBorder="1" applyAlignment="1">
      <alignment horizontal="center" vertical="center" wrapText="1"/>
    </xf>
    <xf numFmtId="165" fontId="40" fillId="27" borderId="0" xfId="0" applyNumberFormat="1" applyFont="1" applyFill="1"/>
    <xf numFmtId="164" fontId="40" fillId="27" borderId="0" xfId="0" applyNumberFormat="1" applyFont="1" applyFill="1" applyBorder="1"/>
    <xf numFmtId="164" fontId="40" fillId="27" borderId="0" xfId="0" applyNumberFormat="1" applyFont="1" applyFill="1"/>
    <xf numFmtId="2" fontId="40" fillId="27" borderId="0" xfId="0" applyNumberFormat="1" applyFont="1" applyFill="1"/>
    <xf numFmtId="0" fontId="109" fillId="0" borderId="0" xfId="0" applyFont="1" applyAlignment="1">
      <alignment vertical="center"/>
    </xf>
    <xf numFmtId="164" fontId="68" fillId="49" borderId="0" xfId="0" applyNumberFormat="1" applyFont="1" applyFill="1" applyBorder="1" applyAlignment="1">
      <alignment horizontal="center" vertical="center"/>
    </xf>
    <xf numFmtId="182" fontId="40" fillId="27" borderId="0" xfId="0" applyNumberFormat="1" applyFont="1" applyFill="1"/>
    <xf numFmtId="0" fontId="68" fillId="27" borderId="23" xfId="0" applyNumberFormat="1" applyFont="1" applyFill="1" applyBorder="1" applyAlignment="1" applyProtection="1">
      <alignment horizontal="left"/>
    </xf>
    <xf numFmtId="164" fontId="68" fillId="0" borderId="54" xfId="0" applyNumberFormat="1" applyFont="1" applyFill="1" applyBorder="1" applyAlignment="1">
      <alignment horizontal="center"/>
    </xf>
    <xf numFmtId="0" fontId="110" fillId="27" borderId="0" xfId="0" applyFont="1" applyFill="1" applyBorder="1"/>
    <xf numFmtId="0" fontId="42" fillId="27" borderId="0" xfId="0" applyFont="1" applyFill="1" applyBorder="1" applyAlignment="1">
      <alignment wrapText="1"/>
    </xf>
    <xf numFmtId="0" fontId="42" fillId="27" borderId="0" xfId="0" applyFont="1" applyFill="1" applyBorder="1"/>
    <xf numFmtId="0" fontId="86" fillId="49" borderId="47" xfId="0" applyFont="1" applyFill="1" applyBorder="1"/>
    <xf numFmtId="0" fontId="86" fillId="49" borderId="0" xfId="0" applyFont="1" applyFill="1"/>
    <xf numFmtId="0" fontId="86" fillId="49" borderId="42" xfId="0" applyFont="1" applyFill="1" applyBorder="1"/>
    <xf numFmtId="0" fontId="89" fillId="50" borderId="0" xfId="0" applyFont="1" applyFill="1" applyBorder="1" applyAlignment="1">
      <alignment horizontal="center"/>
    </xf>
    <xf numFmtId="0" fontId="90" fillId="50" borderId="0" xfId="0" applyFont="1" applyFill="1" applyBorder="1"/>
    <xf numFmtId="0" fontId="90" fillId="50" borderId="0" xfId="0" applyFont="1" applyFill="1"/>
    <xf numFmtId="0" fontId="90" fillId="50" borderId="0" xfId="0" applyFont="1" applyFill="1" applyAlignment="1">
      <alignment horizontal="center" vertical="center" wrapText="1"/>
    </xf>
    <xf numFmtId="0" fontId="90" fillId="50" borderId="42" xfId="0" applyFont="1" applyFill="1" applyBorder="1" applyAlignment="1">
      <alignment horizontal="center" vertical="center"/>
    </xf>
    <xf numFmtId="0" fontId="86" fillId="49" borderId="0" xfId="0" applyFont="1" applyFill="1" applyAlignment="1">
      <alignment horizontal="left"/>
    </xf>
    <xf numFmtId="164" fontId="86" fillId="49" borderId="0" xfId="0" applyNumberFormat="1" applyFont="1" applyFill="1"/>
    <xf numFmtId="164" fontId="86" fillId="49" borderId="42" xfId="0" applyNumberFormat="1" applyFont="1" applyFill="1" applyBorder="1"/>
    <xf numFmtId="164" fontId="86" fillId="49" borderId="41" xfId="0" applyNumberFormat="1" applyFont="1" applyFill="1" applyBorder="1"/>
    <xf numFmtId="164" fontId="86" fillId="49" borderId="0" xfId="0" applyNumberFormat="1" applyFont="1" applyFill="1" applyBorder="1"/>
    <xf numFmtId="164" fontId="86" fillId="49" borderId="44" xfId="0" applyNumberFormat="1" applyFont="1" applyFill="1" applyBorder="1"/>
    <xf numFmtId="164" fontId="86" fillId="49" borderId="45" xfId="0" applyNumberFormat="1" applyFont="1" applyFill="1" applyBorder="1"/>
    <xf numFmtId="0" fontId="86" fillId="50" borderId="48" xfId="0" applyFont="1" applyFill="1" applyBorder="1" applyAlignment="1">
      <alignment horizontal="left"/>
    </xf>
    <xf numFmtId="0" fontId="86" fillId="49" borderId="0" xfId="0" applyFont="1" applyFill="1" applyBorder="1" applyAlignment="1">
      <alignment horizontal="left"/>
    </xf>
    <xf numFmtId="0" fontId="91" fillId="49" borderId="53" xfId="0" applyFont="1" applyFill="1" applyBorder="1"/>
    <xf numFmtId="0" fontId="87" fillId="49" borderId="40" xfId="0" applyFont="1" applyFill="1" applyBorder="1"/>
    <xf numFmtId="0" fontId="91" fillId="49" borderId="40" xfId="0" applyFont="1" applyFill="1" applyBorder="1"/>
    <xf numFmtId="0" fontId="91" fillId="49" borderId="57" xfId="0" applyFont="1" applyFill="1" applyBorder="1"/>
    <xf numFmtId="0" fontId="66" fillId="47" borderId="0" xfId="0" applyFont="1" applyFill="1" applyBorder="1"/>
    <xf numFmtId="0" fontId="75" fillId="50" borderId="40" xfId="0" applyFont="1" applyFill="1" applyBorder="1" applyAlignment="1">
      <alignment horizontal="center" vertical="center" wrapText="1"/>
    </xf>
    <xf numFmtId="0" fontId="75" fillId="48" borderId="40" xfId="0" applyFont="1" applyFill="1" applyBorder="1" applyAlignment="1">
      <alignment horizontal="center" vertical="center" wrapText="1"/>
    </xf>
    <xf numFmtId="0" fontId="75" fillId="48" borderId="57" xfId="0" applyFont="1" applyFill="1" applyBorder="1" applyAlignment="1">
      <alignment horizontal="center" vertical="center" wrapText="1"/>
    </xf>
    <xf numFmtId="0" fontId="68" fillId="49" borderId="23" xfId="0" applyFont="1" applyFill="1" applyBorder="1" applyAlignment="1">
      <alignment horizontal="left"/>
    </xf>
    <xf numFmtId="164" fontId="68" fillId="49" borderId="0" xfId="0" applyNumberFormat="1" applyFont="1" applyFill="1" applyBorder="1" applyAlignment="1">
      <alignment horizontal="center" wrapText="1"/>
    </xf>
    <xf numFmtId="164" fontId="68" fillId="0" borderId="0" xfId="0" applyNumberFormat="1" applyFont="1" applyFill="1" applyBorder="1" applyAlignment="1">
      <alignment horizontal="center" wrapText="1"/>
    </xf>
    <xf numFmtId="164" fontId="86" fillId="0" borderId="42" xfId="0" applyNumberFormat="1" applyFont="1" applyFill="1" applyBorder="1" applyAlignment="1">
      <alignment horizontal="center" vertical="center"/>
    </xf>
    <xf numFmtId="1" fontId="40" fillId="47" borderId="0" xfId="0" applyNumberFormat="1" applyFont="1" applyFill="1"/>
    <xf numFmtId="164" fontId="69" fillId="47" borderId="42" xfId="0" applyNumberFormat="1" applyFont="1" applyFill="1" applyBorder="1"/>
    <xf numFmtId="164" fontId="68" fillId="0" borderId="48" xfId="0" applyNumberFormat="1" applyFont="1" applyFill="1" applyBorder="1" applyAlignment="1">
      <alignment horizontal="center" wrapText="1"/>
    </xf>
    <xf numFmtId="164" fontId="86" fillId="0" borderId="49" xfId="0" applyNumberFormat="1" applyFont="1" applyFill="1" applyBorder="1" applyAlignment="1">
      <alignment horizontal="center" vertical="center"/>
    </xf>
    <xf numFmtId="165" fontId="69" fillId="47" borderId="0" xfId="0" applyNumberFormat="1" applyFont="1" applyFill="1"/>
    <xf numFmtId="0" fontId="68" fillId="27" borderId="77" xfId="0" applyFont="1" applyFill="1" applyBorder="1" applyAlignment="1">
      <alignment horizontal="left"/>
    </xf>
    <xf numFmtId="164" fontId="68" fillId="49" borderId="49" xfId="0" applyNumberFormat="1" applyFont="1" applyFill="1" applyBorder="1" applyAlignment="1">
      <alignment horizontal="center"/>
    </xf>
    <xf numFmtId="0" fontId="68" fillId="27" borderId="41" xfId="0" applyFont="1" applyFill="1" applyBorder="1" applyAlignment="1">
      <alignment horizontal="left"/>
    </xf>
    <xf numFmtId="0" fontId="40" fillId="47" borderId="40" xfId="0" applyFont="1" applyFill="1" applyBorder="1"/>
    <xf numFmtId="0" fontId="40" fillId="0" borderId="40" xfId="0" applyFont="1" applyFill="1" applyBorder="1"/>
    <xf numFmtId="0" fontId="40" fillId="0" borderId="0" xfId="0" applyFont="1" applyFill="1"/>
    <xf numFmtId="0" fontId="90" fillId="50" borderId="78" xfId="0" applyFont="1" applyFill="1" applyBorder="1" applyAlignment="1">
      <alignment horizontal="center" vertical="center" wrapText="1"/>
    </xf>
    <xf numFmtId="0" fontId="89" fillId="50" borderId="41" xfId="0" applyFont="1" applyFill="1" applyBorder="1" applyAlignment="1">
      <alignment horizontal="center" vertical="center" wrapText="1"/>
    </xf>
    <xf numFmtId="0" fontId="90" fillId="50" borderId="79" xfId="0" applyFont="1" applyFill="1" applyBorder="1" applyAlignment="1">
      <alignment horizontal="center" vertical="center" wrapText="1"/>
    </xf>
    <xf numFmtId="164" fontId="86" fillId="0" borderId="0" xfId="0" applyNumberFormat="1" applyFont="1" applyFill="1" applyBorder="1" applyAlignment="1">
      <alignment horizontal="right" indent="2"/>
    </xf>
    <xf numFmtId="164" fontId="86" fillId="49" borderId="0" xfId="0" applyNumberFormat="1" applyFont="1" applyFill="1" applyBorder="1" applyAlignment="1">
      <alignment horizontal="right" indent="2"/>
    </xf>
    <xf numFmtId="164" fontId="68" fillId="47" borderId="0" xfId="0" applyNumberFormat="1" applyFont="1" applyFill="1" applyBorder="1" applyAlignment="1">
      <alignment horizontal="right" indent="2"/>
    </xf>
    <xf numFmtId="164" fontId="68" fillId="47" borderId="79" xfId="0" applyNumberFormat="1" applyFont="1" applyFill="1" applyBorder="1" applyAlignment="1">
      <alignment horizontal="right" indent="2"/>
    </xf>
    <xf numFmtId="164" fontId="87" fillId="49" borderId="0" xfId="0" applyNumberFormat="1" applyFont="1" applyFill="1" applyAlignment="1">
      <alignment horizontal="center"/>
    </xf>
    <xf numFmtId="3" fontId="68" fillId="47" borderId="42" xfId="0" applyNumberFormat="1" applyFont="1" applyFill="1" applyBorder="1" applyAlignment="1">
      <alignment horizontal="right" indent="2"/>
    </xf>
    <xf numFmtId="2" fontId="87" fillId="49" borderId="0" xfId="0" applyNumberFormat="1" applyFont="1" applyFill="1"/>
    <xf numFmtId="164" fontId="68" fillId="47" borderId="42" xfId="0" applyNumberFormat="1" applyFont="1" applyFill="1" applyBorder="1" applyAlignment="1">
      <alignment horizontal="right" indent="2"/>
    </xf>
    <xf numFmtId="3" fontId="68" fillId="47" borderId="79" xfId="0" applyNumberFormat="1" applyFont="1" applyFill="1" applyBorder="1" applyAlignment="1">
      <alignment horizontal="right" indent="2"/>
    </xf>
    <xf numFmtId="165" fontId="87" fillId="49" borderId="0" xfId="0" applyNumberFormat="1" applyFont="1" applyFill="1"/>
    <xf numFmtId="0" fontId="68" fillId="27" borderId="0" xfId="0" applyFont="1" applyFill="1" applyBorder="1" applyAlignment="1" applyProtection="1">
      <alignment horizontal="left"/>
    </xf>
    <xf numFmtId="0" fontId="91" fillId="49" borderId="41" xfId="0" applyFont="1" applyFill="1" applyBorder="1"/>
    <xf numFmtId="0" fontId="91" fillId="49" borderId="0" xfId="0" applyFont="1" applyFill="1" applyBorder="1"/>
    <xf numFmtId="0" fontId="91" fillId="49" borderId="42" xfId="0" applyFont="1" applyFill="1" applyBorder="1"/>
    <xf numFmtId="0" fontId="69" fillId="48" borderId="84" xfId="0" applyFont="1" applyFill="1" applyBorder="1" applyAlignment="1">
      <alignment horizontal="center" vertical="center" wrapText="1"/>
    </xf>
    <xf numFmtId="0" fontId="113" fillId="48" borderId="48" xfId="0" applyFont="1" applyFill="1" applyBorder="1" applyAlignment="1">
      <alignment horizontal="center" vertical="center" wrapText="1"/>
    </xf>
    <xf numFmtId="164" fontId="68" fillId="27" borderId="79" xfId="0" applyNumberFormat="1" applyFont="1" applyFill="1" applyBorder="1" applyAlignment="1">
      <alignment horizontal="center" vertical="center"/>
    </xf>
    <xf numFmtId="3" fontId="68" fillId="27" borderId="0" xfId="0" applyNumberFormat="1" applyFont="1" applyFill="1" applyBorder="1" applyAlignment="1">
      <alignment horizontal="center" vertical="center"/>
    </xf>
    <xf numFmtId="164" fontId="68" fillId="0" borderId="0" xfId="0" applyNumberFormat="1" applyFont="1" applyFill="1" applyBorder="1" applyAlignment="1">
      <alignment horizontal="center" vertical="center"/>
    </xf>
    <xf numFmtId="164" fontId="68" fillId="0" borderId="79" xfId="0" applyNumberFormat="1" applyFont="1" applyFill="1" applyBorder="1" applyAlignment="1">
      <alignment horizontal="center" vertical="center"/>
    </xf>
    <xf numFmtId="164" fontId="68" fillId="0" borderId="41" xfId="0" applyNumberFormat="1" applyFont="1" applyFill="1" applyBorder="1" applyAlignment="1">
      <alignment horizontal="center" vertical="center"/>
    </xf>
    <xf numFmtId="164" fontId="68" fillId="0" borderId="42" xfId="0" applyNumberFormat="1" applyFont="1" applyFill="1" applyBorder="1" applyAlignment="1">
      <alignment horizontal="center" vertical="center"/>
    </xf>
    <xf numFmtId="0" fontId="66" fillId="49" borderId="0" xfId="0" applyFont="1" applyFill="1" applyBorder="1" applyAlignment="1"/>
    <xf numFmtId="0" fontId="40" fillId="47" borderId="42" xfId="0" applyFont="1" applyFill="1" applyBorder="1"/>
    <xf numFmtId="0" fontId="66" fillId="49" borderId="61" xfId="0" applyFont="1" applyFill="1" applyBorder="1" applyAlignment="1">
      <alignment vertical="center"/>
    </xf>
    <xf numFmtId="0" fontId="66" fillId="49" borderId="47" xfId="0" applyFont="1" applyFill="1" applyBorder="1" applyAlignment="1">
      <alignment vertical="center"/>
    </xf>
    <xf numFmtId="0" fontId="66" fillId="49" borderId="58" xfId="0" applyFont="1" applyFill="1" applyBorder="1" applyAlignment="1">
      <alignment vertical="center"/>
    </xf>
    <xf numFmtId="0" fontId="66" fillId="0" borderId="0" xfId="0" applyFont="1" applyFill="1" applyBorder="1"/>
    <xf numFmtId="0" fontId="66" fillId="0" borderId="0" xfId="0" applyFont="1" applyFill="1"/>
    <xf numFmtId="0" fontId="69" fillId="0" borderId="0" xfId="0" applyFont="1" applyFill="1"/>
    <xf numFmtId="0" fontId="66" fillId="49" borderId="0" xfId="0" applyFont="1" applyFill="1"/>
    <xf numFmtId="0" fontId="69" fillId="49" borderId="0" xfId="0" applyFont="1" applyFill="1" applyBorder="1"/>
    <xf numFmtId="0" fontId="40" fillId="49" borderId="0" xfId="0" applyFont="1" applyFill="1" applyBorder="1"/>
    <xf numFmtId="0" fontId="0" fillId="49" borderId="0" xfId="0" applyFill="1" applyBorder="1"/>
    <xf numFmtId="0" fontId="68" fillId="27" borderId="27" xfId="0" applyFont="1" applyFill="1" applyBorder="1" applyAlignment="1" applyProtection="1">
      <alignment horizontal="left"/>
    </xf>
    <xf numFmtId="1" fontId="68" fillId="0" borderId="51" xfId="0" applyNumberFormat="1" applyFont="1" applyFill="1" applyBorder="1" applyAlignment="1">
      <alignment horizontal="center"/>
    </xf>
    <xf numFmtId="1" fontId="68" fillId="0" borderId="44" xfId="0" applyNumberFormat="1" applyFont="1" applyFill="1" applyBorder="1" applyAlignment="1">
      <alignment horizontal="center"/>
    </xf>
    <xf numFmtId="1" fontId="68" fillId="0" borderId="45" xfId="0" applyNumberFormat="1" applyFont="1" applyFill="1" applyBorder="1" applyAlignment="1">
      <alignment horizontal="center"/>
    </xf>
    <xf numFmtId="1" fontId="70" fillId="0" borderId="45" xfId="182" applyNumberFormat="1" applyFont="1" applyFill="1" applyBorder="1" applyAlignment="1">
      <alignment horizontal="center"/>
    </xf>
    <xf numFmtId="1" fontId="68" fillId="27" borderId="44" xfId="0" applyNumberFormat="1" applyFont="1" applyFill="1" applyBorder="1" applyAlignment="1">
      <alignment horizontal="center"/>
    </xf>
    <xf numFmtId="1" fontId="68" fillId="27" borderId="51" xfId="0" applyNumberFormat="1" applyFont="1" applyFill="1" applyBorder="1" applyAlignment="1">
      <alignment horizontal="center"/>
    </xf>
    <xf numFmtId="1" fontId="68" fillId="49" borderId="45" xfId="0" applyNumberFormat="1" applyFont="1" applyFill="1" applyBorder="1" applyAlignment="1">
      <alignment horizontal="center"/>
    </xf>
    <xf numFmtId="0" fontId="68" fillId="27" borderId="26" xfId="0" applyFont="1" applyFill="1" applyBorder="1" applyProtection="1"/>
    <xf numFmtId="0" fontId="66" fillId="49" borderId="23" xfId="0" applyFont="1" applyFill="1" applyBorder="1"/>
    <xf numFmtId="0" fontId="66" fillId="49" borderId="0" xfId="0" applyFont="1" applyFill="1" applyBorder="1"/>
    <xf numFmtId="0" fontId="66" fillId="49" borderId="23" xfId="0" applyFont="1" applyFill="1" applyBorder="1" applyProtection="1">
      <protection locked="0"/>
    </xf>
    <xf numFmtId="0" fontId="69" fillId="50" borderId="0" xfId="0" applyFont="1" applyFill="1" applyBorder="1" applyAlignment="1">
      <alignment horizontal="center" vertical="center" wrapText="1"/>
    </xf>
    <xf numFmtId="0" fontId="69" fillId="48" borderId="42" xfId="0" applyFont="1" applyFill="1" applyBorder="1" applyAlignment="1">
      <alignment horizontal="center" vertical="center" wrapText="1"/>
    </xf>
    <xf numFmtId="0" fontId="75" fillId="50" borderId="0" xfId="0" applyFont="1" applyFill="1" applyBorder="1" applyAlignment="1">
      <alignment horizontal="center" vertical="center" wrapText="1"/>
    </xf>
    <xf numFmtId="0" fontId="66" fillId="49" borderId="24" xfId="0" applyFont="1" applyFill="1" applyBorder="1"/>
    <xf numFmtId="0" fontId="66" fillId="49" borderId="47" xfId="0" applyFont="1" applyFill="1" applyBorder="1" applyAlignment="1">
      <alignment horizontal="left" wrapText="1"/>
    </xf>
    <xf numFmtId="0" fontId="66" fillId="49" borderId="23" xfId="0" applyFont="1" applyFill="1" applyBorder="1" applyAlignment="1"/>
    <xf numFmtId="0" fontId="66" fillId="49" borderId="0" xfId="0" applyFont="1" applyFill="1" applyBorder="1" applyAlignment="1"/>
    <xf numFmtId="0" fontId="66" fillId="49" borderId="42" xfId="0" applyFont="1" applyFill="1" applyBorder="1" applyAlignment="1"/>
    <xf numFmtId="0" fontId="66" fillId="49" borderId="23" xfId="0" applyFont="1" applyFill="1" applyBorder="1" applyAlignment="1">
      <alignment horizontal="left" vertical="center"/>
    </xf>
    <xf numFmtId="0" fontId="66" fillId="49" borderId="0" xfId="0" applyFont="1" applyFill="1" applyBorder="1" applyAlignment="1">
      <alignment horizontal="left" vertical="center"/>
    </xf>
    <xf numFmtId="0" fontId="66" fillId="49" borderId="42" xfId="0" applyFont="1" applyFill="1" applyBorder="1" applyAlignment="1">
      <alignment horizontal="left" vertical="center"/>
    </xf>
    <xf numFmtId="0" fontId="66" fillId="49" borderId="23" xfId="0" applyFont="1" applyFill="1" applyBorder="1" applyAlignment="1">
      <alignment vertical="center"/>
    </xf>
    <xf numFmtId="0" fontId="66" fillId="49" borderId="0" xfId="0" applyFont="1" applyFill="1" applyBorder="1" applyAlignment="1">
      <alignment vertical="center"/>
    </xf>
    <xf numFmtId="0" fontId="66" fillId="49" borderId="42" xfId="0" applyFont="1" applyFill="1" applyBorder="1" applyAlignment="1">
      <alignment vertical="center"/>
    </xf>
    <xf numFmtId="0" fontId="90" fillId="50" borderId="0" xfId="0" applyFont="1" applyFill="1" applyBorder="1" applyAlignment="1">
      <alignment horizontal="center" vertical="center" wrapText="1"/>
    </xf>
    <xf numFmtId="164" fontId="68" fillId="49" borderId="44" xfId="0" applyNumberFormat="1" applyFont="1" applyFill="1" applyBorder="1" applyAlignment="1">
      <alignment horizontal="center"/>
    </xf>
    <xf numFmtId="0" fontId="72" fillId="48" borderId="23" xfId="0" applyFont="1" applyFill="1" applyBorder="1" applyAlignment="1">
      <alignment horizontal="center"/>
    </xf>
    <xf numFmtId="2" fontId="66" fillId="49" borderId="0" xfId="0" applyNumberFormat="1" applyFont="1" applyFill="1" applyBorder="1" applyAlignment="1">
      <alignment horizontal="center"/>
    </xf>
    <xf numFmtId="0" fontId="66" fillId="49" borderId="0" xfId="0" applyFont="1" applyFill="1" applyBorder="1" applyAlignment="1" applyProtection="1">
      <alignment wrapText="1"/>
      <protection locked="0"/>
    </xf>
    <xf numFmtId="0" fontId="66" fillId="49" borderId="0" xfId="0" applyFont="1" applyFill="1" applyBorder="1" applyAlignment="1" applyProtection="1">
      <alignment horizontal="left" wrapText="1"/>
      <protection locked="0"/>
    </xf>
    <xf numFmtId="0" fontId="66" fillId="49" borderId="0" xfId="0" applyFont="1" applyFill="1" applyBorder="1" applyAlignment="1">
      <alignment horizontal="left" wrapText="1"/>
    </xf>
    <xf numFmtId="0" fontId="72" fillId="48" borderId="25" xfId="0" applyFont="1" applyFill="1" applyBorder="1" applyAlignment="1">
      <alignment wrapText="1"/>
    </xf>
    <xf numFmtId="0" fontId="72" fillId="48" borderId="23" xfId="0" applyFont="1" applyFill="1" applyBorder="1"/>
    <xf numFmtId="0" fontId="72" fillId="48" borderId="0" xfId="0" applyFont="1" applyFill="1" applyAlignment="1">
      <alignment horizontal="center" vertical="center" wrapText="1"/>
    </xf>
    <xf numFmtId="0" fontId="72" fillId="50" borderId="0" xfId="0" applyFont="1" applyFill="1" applyBorder="1" applyAlignment="1">
      <alignment horizontal="center" vertical="center" wrapText="1"/>
    </xf>
    <xf numFmtId="0" fontId="72" fillId="48" borderId="23" xfId="0" applyFont="1" applyFill="1" applyBorder="1" applyAlignment="1">
      <alignment vertical="center"/>
    </xf>
    <xf numFmtId="0" fontId="72" fillId="48" borderId="23" xfId="0" applyFont="1" applyFill="1" applyBorder="1" applyAlignment="1">
      <alignment horizontal="center" vertical="center" wrapText="1"/>
    </xf>
    <xf numFmtId="0" fontId="72" fillId="48" borderId="24" xfId="0" applyFont="1" applyFill="1" applyBorder="1" applyAlignment="1">
      <alignment horizontal="center" vertical="center" wrapText="1"/>
    </xf>
    <xf numFmtId="0" fontId="72" fillId="48" borderId="24" xfId="183" applyFont="1" applyFill="1" applyBorder="1" applyAlignment="1">
      <alignment horizontal="center" vertical="center" wrapText="1"/>
    </xf>
    <xf numFmtId="164" fontId="66" fillId="27" borderId="0" xfId="0" applyNumberFormat="1" applyFont="1" applyFill="1" applyBorder="1" applyAlignment="1">
      <alignment horizontal="center"/>
    </xf>
    <xf numFmtId="0" fontId="66" fillId="27" borderId="42" xfId="0" applyFont="1" applyFill="1" applyBorder="1"/>
    <xf numFmtId="0" fontId="66" fillId="0" borderId="23" xfId="0" applyFont="1" applyFill="1" applyBorder="1"/>
    <xf numFmtId="0" fontId="66" fillId="27" borderId="34" xfId="0" applyFont="1" applyFill="1" applyBorder="1" applyAlignment="1">
      <alignment vertical="top"/>
    </xf>
    <xf numFmtId="0" fontId="66" fillId="27" borderId="28" xfId="0" applyFont="1" applyFill="1" applyBorder="1" applyAlignment="1">
      <alignment vertical="center"/>
    </xf>
    <xf numFmtId="0" fontId="66" fillId="27" borderId="33" xfId="0" applyFont="1" applyFill="1" applyBorder="1"/>
    <xf numFmtId="0" fontId="66" fillId="27" borderId="29" xfId="0" applyFont="1" applyFill="1" applyBorder="1"/>
    <xf numFmtId="1" fontId="66" fillId="27" borderId="30" xfId="0" applyNumberFormat="1" applyFont="1" applyFill="1" applyBorder="1"/>
    <xf numFmtId="0" fontId="66" fillId="27" borderId="34" xfId="0" applyFont="1" applyFill="1" applyBorder="1"/>
    <xf numFmtId="0" fontId="66" fillId="47" borderId="35" xfId="0" applyFont="1" applyFill="1" applyBorder="1"/>
    <xf numFmtId="0" fontId="75" fillId="50" borderId="0" xfId="0" applyFont="1" applyFill="1" applyAlignment="1">
      <alignment horizontal="center" vertical="center" wrapText="1"/>
    </xf>
    <xf numFmtId="164" fontId="70" fillId="49" borderId="0" xfId="0" applyNumberFormat="1" applyFont="1" applyFill="1" applyBorder="1" applyAlignment="1">
      <alignment horizontal="center" wrapText="1"/>
    </xf>
    <xf numFmtId="164" fontId="70" fillId="0" borderId="0" xfId="0" applyNumberFormat="1" applyFont="1" applyFill="1" applyBorder="1" applyAlignment="1">
      <alignment horizontal="center" wrapText="1"/>
    </xf>
    <xf numFmtId="164" fontId="70" fillId="0" borderId="48" xfId="0" applyNumberFormat="1" applyFont="1" applyFill="1" applyBorder="1" applyAlignment="1">
      <alignment horizontal="center" wrapText="1"/>
    </xf>
    <xf numFmtId="164" fontId="70" fillId="49" borderId="48" xfId="0" applyNumberFormat="1" applyFont="1" applyFill="1" applyBorder="1" applyAlignment="1">
      <alignment horizontal="center"/>
    </xf>
    <xf numFmtId="164" fontId="70" fillId="0" borderId="0" xfId="127" applyNumberFormat="1" applyFont="1" applyFill="1" applyBorder="1" applyAlignment="1">
      <alignment horizontal="right" vertical="top" wrapText="1" indent="2"/>
    </xf>
    <xf numFmtId="0" fontId="97" fillId="48" borderId="48" xfId="0" applyFont="1" applyFill="1" applyBorder="1" applyAlignment="1">
      <alignment horizontal="center" vertical="center" wrapText="1"/>
    </xf>
    <xf numFmtId="164" fontId="70" fillId="0" borderId="0" xfId="0" applyNumberFormat="1" applyFont="1" applyFill="1" applyBorder="1" applyAlignment="1">
      <alignment horizontal="center" vertical="center"/>
    </xf>
    <xf numFmtId="0" fontId="68" fillId="0" borderId="23" xfId="0" applyNumberFormat="1" applyFont="1" applyFill="1" applyBorder="1" applyAlignment="1" applyProtection="1">
      <alignment horizontal="left"/>
    </xf>
    <xf numFmtId="3" fontId="68" fillId="0" borderId="0" xfId="0" applyNumberFormat="1" applyFont="1" applyFill="1" applyBorder="1" applyAlignment="1">
      <alignment horizontal="center" vertical="center"/>
    </xf>
    <xf numFmtId="180" fontId="68" fillId="0" borderId="0" xfId="0" applyNumberFormat="1" applyFont="1" applyFill="1" applyBorder="1" applyAlignment="1">
      <alignment horizontal="center" vertical="center"/>
    </xf>
    <xf numFmtId="3" fontId="68" fillId="0" borderId="79" xfId="0" applyNumberFormat="1" applyFont="1" applyFill="1" applyBorder="1" applyAlignment="1">
      <alignment horizontal="center" vertical="center"/>
    </xf>
    <xf numFmtId="0" fontId="66" fillId="0" borderId="23" xfId="0" applyFont="1" applyFill="1" applyBorder="1" applyAlignment="1">
      <alignment vertical="center"/>
    </xf>
    <xf numFmtId="0" fontId="66" fillId="0" borderId="0" xfId="0" applyFont="1" applyFill="1" applyBorder="1" applyAlignment="1">
      <alignment vertical="center"/>
    </xf>
    <xf numFmtId="0" fontId="37" fillId="0" borderId="0" xfId="0" applyFont="1" applyFill="1" applyBorder="1" applyAlignment="1">
      <alignment vertical="center"/>
    </xf>
    <xf numFmtId="0" fontId="66" fillId="0" borderId="42" xfId="0" applyFont="1" applyFill="1" applyBorder="1" applyAlignment="1">
      <alignment vertical="center"/>
    </xf>
    <xf numFmtId="0" fontId="37" fillId="49" borderId="0" xfId="0" applyFont="1" applyFill="1" applyBorder="1" applyAlignment="1"/>
    <xf numFmtId="0" fontId="115" fillId="47" borderId="0" xfId="0" applyFont="1" applyFill="1"/>
    <xf numFmtId="0" fontId="37" fillId="49" borderId="0" xfId="0" applyFont="1" applyFill="1" applyBorder="1" applyAlignment="1">
      <alignment vertical="center"/>
    </xf>
    <xf numFmtId="0" fontId="37" fillId="49" borderId="0" xfId="0" applyFont="1" applyFill="1" applyBorder="1" applyAlignment="1">
      <alignment horizontal="left" vertical="center"/>
    </xf>
    <xf numFmtId="0" fontId="37" fillId="49" borderId="47" xfId="0" applyFont="1" applyFill="1" applyBorder="1" applyAlignment="1">
      <alignment vertical="center"/>
    </xf>
    <xf numFmtId="0" fontId="68" fillId="27" borderId="88" xfId="0" applyFont="1" applyFill="1" applyBorder="1" applyAlignment="1">
      <alignment horizontal="left"/>
    </xf>
    <xf numFmtId="164" fontId="68" fillId="27" borderId="89" xfId="0" applyNumberFormat="1" applyFont="1" applyFill="1" applyBorder="1" applyAlignment="1">
      <alignment horizontal="center" vertical="center"/>
    </xf>
    <xf numFmtId="164" fontId="68" fillId="0" borderId="89" xfId="0" applyNumberFormat="1" applyFont="1" applyFill="1" applyBorder="1" applyAlignment="1">
      <alignment horizontal="center" vertical="center"/>
    </xf>
    <xf numFmtId="164" fontId="68" fillId="49" borderId="90" xfId="0" applyNumberFormat="1" applyFont="1" applyFill="1" applyBorder="1" applyAlignment="1">
      <alignment horizontal="center"/>
    </xf>
    <xf numFmtId="0" fontId="91" fillId="49" borderId="47" xfId="0" applyFont="1" applyFill="1" applyBorder="1"/>
    <xf numFmtId="0" fontId="68" fillId="49" borderId="76" xfId="0" applyNumberFormat="1" applyFont="1" applyFill="1" applyBorder="1" applyAlignment="1" applyProtection="1">
      <alignment horizontal="left"/>
    </xf>
    <xf numFmtId="1" fontId="70" fillId="0" borderId="0" xfId="182" applyNumberFormat="1" applyFont="1" applyFill="1" applyBorder="1" applyAlignment="1">
      <alignment horizontal="center"/>
    </xf>
    <xf numFmtId="1" fontId="68" fillId="49" borderId="42" xfId="0" applyNumberFormat="1" applyFont="1" applyFill="1" applyBorder="1" applyAlignment="1">
      <alignment horizontal="center"/>
    </xf>
    <xf numFmtId="0" fontId="116" fillId="49" borderId="0" xfId="0" applyFont="1" applyFill="1"/>
    <xf numFmtId="0" fontId="68" fillId="49" borderId="77" xfId="0" applyNumberFormat="1" applyFont="1" applyFill="1" applyBorder="1" applyAlignment="1" applyProtection="1">
      <alignment horizontal="left"/>
      <protection locked="0"/>
    </xf>
    <xf numFmtId="0" fontId="68" fillId="27" borderId="76" xfId="0" applyFont="1" applyFill="1" applyBorder="1" applyAlignment="1">
      <alignment horizontal="left"/>
    </xf>
    <xf numFmtId="164" fontId="68" fillId="27" borderId="44" xfId="0" applyNumberFormat="1" applyFont="1" applyFill="1" applyBorder="1" applyAlignment="1">
      <alignment horizontal="center" vertical="center"/>
    </xf>
    <xf numFmtId="164" fontId="68" fillId="0" borderId="45" xfId="0" applyNumberFormat="1" applyFont="1" applyFill="1" applyBorder="1" applyAlignment="1">
      <alignment horizontal="center"/>
    </xf>
    <xf numFmtId="0" fontId="68" fillId="27" borderId="76" xfId="0" applyFont="1" applyFill="1" applyBorder="1" applyAlignment="1" applyProtection="1">
      <protection locked="0"/>
    </xf>
    <xf numFmtId="164" fontId="68" fillId="27" borderId="92" xfId="0" applyNumberFormat="1" applyFont="1" applyFill="1" applyBorder="1" applyAlignment="1">
      <alignment horizontal="center" vertical="center"/>
    </xf>
    <xf numFmtId="0" fontId="68" fillId="27" borderId="76" xfId="0" applyFont="1" applyFill="1" applyBorder="1" applyProtection="1">
      <protection locked="0"/>
    </xf>
    <xf numFmtId="2" fontId="68" fillId="49" borderId="44" xfId="0" applyNumberFormat="1" applyFont="1" applyFill="1" applyBorder="1" applyAlignment="1">
      <alignment horizontal="center"/>
    </xf>
    <xf numFmtId="1" fontId="68" fillId="47" borderId="92" xfId="0" applyNumberFormat="1" applyFont="1" applyFill="1" applyBorder="1" applyAlignment="1">
      <alignment horizontal="center"/>
    </xf>
    <xf numFmtId="0" fontId="68" fillId="27" borderId="76" xfId="0" applyFont="1" applyFill="1" applyBorder="1" applyProtection="1"/>
    <xf numFmtId="2" fontId="68" fillId="47" borderId="44" xfId="0" applyNumberFormat="1" applyFont="1" applyFill="1" applyBorder="1" applyAlignment="1">
      <alignment horizontal="center"/>
    </xf>
    <xf numFmtId="1" fontId="68" fillId="49" borderId="92" xfId="0" applyNumberFormat="1" applyFont="1" applyFill="1" applyBorder="1" applyAlignment="1">
      <alignment horizontal="center"/>
    </xf>
    <xf numFmtId="0" fontId="68" fillId="27" borderId="76" xfId="0" applyFont="1" applyFill="1" applyBorder="1" applyAlignment="1" applyProtection="1">
      <alignment horizontal="left"/>
    </xf>
    <xf numFmtId="164" fontId="68" fillId="27" borderId="45" xfId="0" applyNumberFormat="1" applyFont="1" applyFill="1" applyBorder="1" applyAlignment="1">
      <alignment horizontal="center"/>
    </xf>
    <xf numFmtId="1" fontId="68" fillId="0" borderId="52" xfId="0" applyNumberFormat="1" applyFont="1" applyFill="1" applyBorder="1" applyAlignment="1">
      <alignment horizontal="center"/>
    </xf>
    <xf numFmtId="1" fontId="68" fillId="0" borderId="77" xfId="0" applyNumberFormat="1" applyFont="1" applyFill="1" applyBorder="1" applyAlignment="1">
      <alignment horizontal="center"/>
    </xf>
    <xf numFmtId="0" fontId="68" fillId="27" borderId="44" xfId="0" applyFont="1" applyFill="1" applyBorder="1" applyAlignment="1" applyProtection="1">
      <alignment horizontal="left"/>
    </xf>
    <xf numFmtId="0" fontId="68" fillId="27" borderId="76" xfId="0" applyNumberFormat="1" applyFont="1" applyFill="1" applyBorder="1" applyAlignment="1" applyProtection="1">
      <alignment horizontal="left"/>
    </xf>
    <xf numFmtId="164" fontId="68" fillId="49" borderId="44" xfId="0" applyNumberFormat="1" applyFont="1" applyFill="1" applyBorder="1" applyAlignment="1">
      <alignment horizontal="center" vertical="center"/>
    </xf>
    <xf numFmtId="164" fontId="68" fillId="0" borderId="44" xfId="0" applyNumberFormat="1" applyFont="1" applyFill="1" applyBorder="1" applyAlignment="1">
      <alignment horizontal="center" vertical="center"/>
    </xf>
    <xf numFmtId="164" fontId="68" fillId="0" borderId="24" xfId="0" applyNumberFormat="1" applyFont="1" applyFill="1" applyBorder="1" applyAlignment="1">
      <alignment horizontal="center"/>
    </xf>
    <xf numFmtId="164" fontId="68" fillId="47" borderId="44" xfId="0" applyNumberFormat="1" applyFont="1" applyFill="1" applyBorder="1" applyAlignment="1">
      <alignment horizontal="center"/>
    </xf>
    <xf numFmtId="164" fontId="68" fillId="27" borderId="55" xfId="0" applyNumberFormat="1" applyFont="1" applyFill="1" applyBorder="1" applyAlignment="1">
      <alignment horizontal="center"/>
    </xf>
    <xf numFmtId="0" fontId="68" fillId="49" borderId="76" xfId="0" applyFont="1" applyFill="1" applyBorder="1" applyAlignment="1" applyProtection="1">
      <alignment horizontal="left"/>
    </xf>
    <xf numFmtId="164" fontId="68" fillId="27" borderId="93" xfId="0" applyNumberFormat="1" applyFont="1" applyFill="1" applyBorder="1" applyAlignment="1">
      <alignment horizontal="center"/>
    </xf>
    <xf numFmtId="1" fontId="68" fillId="0" borderId="42" xfId="0" applyNumberFormat="1" applyFont="1" applyFill="1" applyBorder="1" applyAlignment="1">
      <alignment horizontal="center"/>
    </xf>
    <xf numFmtId="1" fontId="70" fillId="0" borderId="41" xfId="182" applyNumberFormat="1" applyFont="1" applyFill="1" applyBorder="1" applyAlignment="1">
      <alignment horizontal="center"/>
    </xf>
    <xf numFmtId="1" fontId="70" fillId="0" borderId="42" xfId="182" applyNumberFormat="1" applyFont="1" applyFill="1" applyBorder="1" applyAlignment="1">
      <alignment horizontal="center"/>
    </xf>
    <xf numFmtId="0" fontId="68" fillId="27" borderId="76" xfId="0" applyFont="1" applyFill="1" applyBorder="1"/>
    <xf numFmtId="1" fontId="68" fillId="27" borderId="92" xfId="0" applyNumberFormat="1" applyFont="1" applyFill="1" applyBorder="1" applyAlignment="1">
      <alignment horizontal="center"/>
    </xf>
    <xf numFmtId="0" fontId="68" fillId="0" borderId="91" xfId="0" applyNumberFormat="1" applyFont="1" applyFill="1" applyBorder="1" applyAlignment="1" applyProtection="1">
      <alignment horizontal="left"/>
    </xf>
    <xf numFmtId="3" fontId="68" fillId="0" borderId="44" xfId="0" applyNumberFormat="1" applyFont="1" applyFill="1" applyBorder="1" applyAlignment="1">
      <alignment horizontal="center" vertical="center"/>
    </xf>
    <xf numFmtId="164" fontId="68" fillId="0" borderId="80" xfId="0" applyNumberFormat="1" applyFont="1" applyFill="1" applyBorder="1" applyAlignment="1">
      <alignment horizontal="center" vertical="center"/>
    </xf>
    <xf numFmtId="3" fontId="68" fillId="0" borderId="51" xfId="0" applyNumberFormat="1" applyFont="1" applyFill="1" applyBorder="1" applyAlignment="1">
      <alignment horizontal="center" vertical="center"/>
    </xf>
    <xf numFmtId="164" fontId="68" fillId="0" borderId="45" xfId="0" applyNumberFormat="1" applyFont="1" applyFill="1" applyBorder="1" applyAlignment="1">
      <alignment horizontal="center" vertical="center"/>
    </xf>
    <xf numFmtId="180" fontId="68" fillId="0" borderId="44" xfId="0" applyNumberFormat="1" applyFont="1" applyFill="1" applyBorder="1" applyAlignment="1">
      <alignment horizontal="center" vertical="center"/>
    </xf>
    <xf numFmtId="164" fontId="70" fillId="0" borderId="44" xfId="0" applyNumberFormat="1" applyFont="1" applyFill="1" applyBorder="1" applyAlignment="1">
      <alignment horizontal="center" vertical="center"/>
    </xf>
    <xf numFmtId="180" fontId="68" fillId="0" borderId="41" xfId="0" applyNumberFormat="1" applyFont="1" applyFill="1" applyBorder="1" applyAlignment="1">
      <alignment horizontal="center" vertical="center"/>
    </xf>
    <xf numFmtId="164" fontId="68" fillId="0" borderId="32" xfId="0" applyNumberFormat="1" applyFont="1" applyFill="1" applyBorder="1" applyAlignment="1">
      <alignment horizontal="center" vertical="center"/>
    </xf>
    <xf numFmtId="3" fontId="68" fillId="27" borderId="79" xfId="0" applyNumberFormat="1" applyFont="1" applyFill="1" applyBorder="1" applyAlignment="1">
      <alignment horizontal="center" vertical="center"/>
    </xf>
    <xf numFmtId="0" fontId="109" fillId="0" borderId="41" xfId="0" applyFont="1" applyBorder="1" applyAlignment="1">
      <alignment vertical="center"/>
    </xf>
    <xf numFmtId="1" fontId="68" fillId="47" borderId="42" xfId="0" applyNumberFormat="1" applyFont="1" applyFill="1" applyBorder="1" applyAlignment="1">
      <alignment horizontal="center"/>
    </xf>
    <xf numFmtId="0" fontId="69" fillId="47" borderId="42" xfId="0" applyFont="1" applyFill="1" applyBorder="1"/>
    <xf numFmtId="164" fontId="68" fillId="49" borderId="41" xfId="0" applyNumberFormat="1" applyFont="1" applyFill="1" applyBorder="1" applyAlignment="1">
      <alignment horizontal="center"/>
    </xf>
    <xf numFmtId="164" fontId="38" fillId="47" borderId="41" xfId="0" applyNumberFormat="1" applyFont="1" applyFill="1" applyBorder="1"/>
    <xf numFmtId="164" fontId="68" fillId="0" borderId="79" xfId="0" applyNumberFormat="1" applyFont="1" applyFill="1" applyBorder="1" applyAlignment="1">
      <alignment horizontal="center"/>
    </xf>
    <xf numFmtId="0" fontId="1" fillId="47" borderId="79" xfId="0" applyFont="1" applyFill="1" applyBorder="1"/>
    <xf numFmtId="164" fontId="68" fillId="0" borderId="24" xfId="0" applyNumberFormat="1" applyFont="1" applyFill="1" applyBorder="1" applyAlignment="1">
      <alignment horizontal="center" vertical="center"/>
    </xf>
    <xf numFmtId="3" fontId="68" fillId="0" borderId="42" xfId="0" applyNumberFormat="1" applyFont="1" applyFill="1" applyBorder="1" applyAlignment="1">
      <alignment horizontal="center" vertical="center"/>
    </xf>
    <xf numFmtId="3" fontId="68" fillId="0" borderId="45" xfId="0" applyNumberFormat="1" applyFont="1" applyFill="1" applyBorder="1" applyAlignment="1">
      <alignment horizontal="center" vertical="center"/>
    </xf>
    <xf numFmtId="0" fontId="68" fillId="0" borderId="94" xfId="0" applyNumberFormat="1" applyFont="1" applyFill="1" applyBorder="1" applyAlignment="1" applyProtection="1">
      <alignment horizontal="left"/>
    </xf>
    <xf numFmtId="3" fontId="68" fillId="0" borderId="84" xfId="0" applyNumberFormat="1" applyFont="1" applyFill="1" applyBorder="1" applyAlignment="1">
      <alignment horizontal="center" vertical="center"/>
    </xf>
    <xf numFmtId="3" fontId="68" fillId="27" borderId="51" xfId="0" applyNumberFormat="1" applyFont="1" applyFill="1" applyBorder="1" applyAlignment="1">
      <alignment horizontal="center" vertical="center"/>
    </xf>
    <xf numFmtId="164" fontId="68" fillId="27" borderId="45" xfId="0" applyNumberFormat="1" applyFont="1" applyFill="1" applyBorder="1" applyAlignment="1">
      <alignment horizontal="center" vertical="center"/>
    </xf>
    <xf numFmtId="164" fontId="68" fillId="0" borderId="84" xfId="0" applyNumberFormat="1" applyFont="1" applyFill="1" applyBorder="1" applyAlignment="1">
      <alignment horizontal="center" vertical="center"/>
    </xf>
    <xf numFmtId="164" fontId="68" fillId="0" borderId="51" xfId="0" applyNumberFormat="1" applyFont="1" applyFill="1" applyBorder="1" applyAlignment="1">
      <alignment horizontal="center" vertical="center"/>
    </xf>
    <xf numFmtId="0" fontId="68" fillId="27" borderId="52" xfId="0" applyFont="1" applyFill="1" applyBorder="1" applyAlignment="1" applyProtection="1">
      <alignment horizontal="left"/>
    </xf>
    <xf numFmtId="0" fontId="1" fillId="47" borderId="42" xfId="0" applyFont="1" applyFill="1" applyBorder="1"/>
    <xf numFmtId="0" fontId="100" fillId="49" borderId="0" xfId="80" applyFont="1" applyFill="1" applyBorder="1" applyAlignment="1" applyProtection="1">
      <alignment horizontal="left" vertical="center"/>
    </xf>
    <xf numFmtId="0" fontId="86" fillId="0" borderId="0" xfId="0" applyFont="1" applyFill="1"/>
    <xf numFmtId="0" fontId="86" fillId="50" borderId="40" xfId="0" applyFont="1" applyFill="1" applyBorder="1"/>
    <xf numFmtId="0" fontId="86" fillId="50" borderId="0" xfId="0" applyFont="1" applyFill="1"/>
    <xf numFmtId="0" fontId="102" fillId="50" borderId="0" xfId="0" applyFont="1" applyFill="1" applyAlignment="1">
      <alignment horizontal="right"/>
    </xf>
    <xf numFmtId="0" fontId="70" fillId="0" borderId="0" xfId="0" applyFont="1" applyFill="1" applyBorder="1" applyAlignment="1">
      <alignment horizontal="left" vertical="center"/>
    </xf>
    <xf numFmtId="0" fontId="86" fillId="0" borderId="0" xfId="0" applyFont="1"/>
    <xf numFmtId="164" fontId="86" fillId="0" borderId="0" xfId="0" applyNumberFormat="1" applyFont="1"/>
    <xf numFmtId="0" fontId="70" fillId="0" borderId="0" xfId="0" applyFont="1" applyFill="1" applyBorder="1" applyAlignment="1">
      <alignment horizontal="left" vertical="top"/>
    </xf>
    <xf numFmtId="0" fontId="70" fillId="0" borderId="0" xfId="0" applyFont="1" applyFill="1" applyBorder="1" applyAlignment="1">
      <alignment horizontal="left"/>
    </xf>
    <xf numFmtId="0" fontId="70" fillId="0" borderId="0" xfId="0" quotePrefix="1" applyFont="1" applyFill="1" applyBorder="1" applyAlignment="1">
      <alignment horizontal="left" vertical="center"/>
    </xf>
    <xf numFmtId="2" fontId="114" fillId="49" borderId="48" xfId="0" applyNumberFormat="1" applyFont="1" applyFill="1" applyBorder="1" applyAlignment="1">
      <alignment horizontal="left" vertical="center" wrapText="1"/>
    </xf>
    <xf numFmtId="2" fontId="114" fillId="49" borderId="48" xfId="0" applyNumberFormat="1" applyFont="1" applyFill="1" applyBorder="1" applyAlignment="1">
      <alignment vertical="center" wrapText="1"/>
    </xf>
    <xf numFmtId="2" fontId="114" fillId="49" borderId="48" xfId="0" applyNumberFormat="1" applyFont="1" applyFill="1" applyBorder="1" applyAlignment="1">
      <alignment horizontal="left" vertical="center"/>
    </xf>
    <xf numFmtId="2" fontId="37" fillId="49" borderId="0" xfId="0" applyNumberFormat="1" applyFont="1" applyFill="1" applyBorder="1" applyAlignment="1">
      <alignment vertical="center" wrapText="1"/>
    </xf>
    <xf numFmtId="0" fontId="91" fillId="0" borderId="0" xfId="0" applyFont="1" applyBorder="1"/>
    <xf numFmtId="2" fontId="114" fillId="49" borderId="0" xfId="0" applyNumberFormat="1" applyFont="1" applyFill="1" applyBorder="1" applyAlignment="1">
      <alignment horizontal="left" vertical="center"/>
    </xf>
    <xf numFmtId="2" fontId="37" fillId="49" borderId="0" xfId="0" applyNumberFormat="1" applyFont="1" applyFill="1" applyBorder="1" applyAlignment="1">
      <alignment vertical="center"/>
    </xf>
    <xf numFmtId="0" fontId="118" fillId="49" borderId="0" xfId="0" applyFont="1" applyFill="1" applyBorder="1" applyAlignment="1">
      <alignment vertical="center"/>
    </xf>
    <xf numFmtId="0" fontId="118" fillId="49" borderId="96" xfId="0" applyFont="1" applyFill="1" applyBorder="1"/>
    <xf numFmtId="0" fontId="118" fillId="49" borderId="47" xfId="0" applyFont="1" applyFill="1" applyBorder="1"/>
    <xf numFmtId="0" fontId="118" fillId="49" borderId="47" xfId="0" applyFont="1" applyFill="1" applyBorder="1" applyAlignment="1"/>
    <xf numFmtId="2" fontId="86" fillId="0" borderId="0" xfId="0" applyNumberFormat="1" applyFont="1"/>
    <xf numFmtId="0" fontId="104" fillId="0" borderId="0" xfId="0" applyFont="1" applyFill="1" applyBorder="1" applyAlignment="1">
      <alignment horizontal="left" vertical="center"/>
    </xf>
    <xf numFmtId="0" fontId="104" fillId="0" borderId="0" xfId="0" applyFont="1" applyFill="1" applyBorder="1" applyAlignment="1">
      <alignment horizontal="left"/>
    </xf>
    <xf numFmtId="2" fontId="75" fillId="48" borderId="23" xfId="127" applyNumberFormat="1" applyFont="1" applyFill="1" applyBorder="1" applyAlignment="1">
      <alignment horizontal="center" vertical="center"/>
    </xf>
    <xf numFmtId="0" fontId="38" fillId="47" borderId="40" xfId="0" applyFont="1" applyFill="1" applyBorder="1"/>
    <xf numFmtId="0" fontId="38" fillId="47" borderId="42" xfId="0" applyFont="1" applyFill="1" applyBorder="1"/>
    <xf numFmtId="2" fontId="75" fillId="48" borderId="57" xfId="127" applyNumberFormat="1" applyFont="1" applyFill="1" applyBorder="1" applyAlignment="1">
      <alignment horizontal="center" vertical="center"/>
    </xf>
    <xf numFmtId="0" fontId="38" fillId="47" borderId="57" xfId="0" applyFont="1" applyFill="1" applyBorder="1"/>
    <xf numFmtId="0" fontId="68" fillId="47" borderId="42" xfId="0" applyFont="1" applyFill="1" applyBorder="1"/>
    <xf numFmtId="0" fontId="38" fillId="49" borderId="0" xfId="0" applyFont="1" applyFill="1" applyBorder="1"/>
    <xf numFmtId="164" fontId="68" fillId="47" borderId="42" xfId="0" applyNumberFormat="1" applyFont="1" applyFill="1" applyBorder="1"/>
    <xf numFmtId="0" fontId="0" fillId="49" borderId="42" xfId="0" applyFill="1" applyBorder="1"/>
    <xf numFmtId="0" fontId="87" fillId="0" borderId="0" xfId="0" applyFont="1" applyFill="1"/>
    <xf numFmtId="0" fontId="86" fillId="52" borderId="42" xfId="0" applyFont="1" applyFill="1" applyBorder="1"/>
    <xf numFmtId="0" fontId="66" fillId="52" borderId="0" xfId="0" applyFont="1" applyFill="1" applyBorder="1"/>
    <xf numFmtId="183" fontId="87" fillId="52" borderId="0" xfId="0" applyNumberFormat="1" applyFont="1" applyFill="1"/>
    <xf numFmtId="0" fontId="87" fillId="52" borderId="0" xfId="0" applyFont="1" applyFill="1"/>
    <xf numFmtId="164" fontId="0" fillId="52" borderId="0" xfId="0" applyNumberFormat="1" applyFill="1"/>
    <xf numFmtId="0" fontId="0" fillId="52" borderId="0" xfId="0" applyFill="1"/>
    <xf numFmtId="183" fontId="0" fillId="52" borderId="0" xfId="0" applyNumberFormat="1" applyFill="1"/>
    <xf numFmtId="2" fontId="0" fillId="52" borderId="0" xfId="0" applyNumberFormat="1" applyFill="1"/>
    <xf numFmtId="0" fontId="87" fillId="52" borderId="0" xfId="0" applyFont="1" applyFill="1" applyBorder="1"/>
    <xf numFmtId="0" fontId="102" fillId="52" borderId="0" xfId="0" applyFont="1" applyFill="1" applyBorder="1"/>
    <xf numFmtId="164" fontId="0" fillId="52" borderId="0" xfId="0" applyNumberFormat="1" applyFill="1" applyBorder="1"/>
    <xf numFmtId="165" fontId="87" fillId="52" borderId="0" xfId="0" applyNumberFormat="1" applyFont="1" applyFill="1"/>
    <xf numFmtId="0" fontId="0" fillId="52" borderId="0" xfId="0" applyFill="1" applyBorder="1"/>
    <xf numFmtId="183" fontId="0" fillId="52" borderId="0" xfId="0" applyNumberFormat="1" applyFill="1" applyBorder="1"/>
    <xf numFmtId="2" fontId="0" fillId="52" borderId="0" xfId="0" applyNumberFormat="1" applyFill="1" applyBorder="1"/>
    <xf numFmtId="165" fontId="87" fillId="52" borderId="0" xfId="0" applyNumberFormat="1" applyFont="1" applyFill="1" applyBorder="1"/>
    <xf numFmtId="164" fontId="87" fillId="52" borderId="0" xfId="0" applyNumberFormat="1" applyFont="1" applyFill="1"/>
    <xf numFmtId="0" fontId="94" fillId="49" borderId="32" xfId="0" applyFont="1" applyFill="1" applyBorder="1" applyAlignment="1">
      <alignment horizontal="left" vertical="center"/>
    </xf>
    <xf numFmtId="0" fontId="1" fillId="52" borderId="0" xfId="0" applyFont="1" applyFill="1"/>
    <xf numFmtId="0" fontId="38" fillId="52" borderId="0" xfId="0" applyFont="1" applyFill="1"/>
    <xf numFmtId="0" fontId="77" fillId="52" borderId="0" xfId="0" applyFont="1" applyFill="1"/>
    <xf numFmtId="0" fontId="66" fillId="49" borderId="0" xfId="0" applyFont="1" applyFill="1" applyBorder="1"/>
    <xf numFmtId="0" fontId="90" fillId="50" borderId="40" xfId="0" applyFont="1" applyFill="1" applyBorder="1" applyAlignment="1">
      <alignment horizontal="center" vertical="center" wrapText="1"/>
    </xf>
    <xf numFmtId="0" fontId="81" fillId="47" borderId="32" xfId="80" applyFont="1" applyFill="1" applyBorder="1" applyAlignment="1" applyProtection="1">
      <alignment horizontal="left" indent="1"/>
    </xf>
    <xf numFmtId="0" fontId="81" fillId="52" borderId="79" xfId="80" applyFont="1" applyFill="1" applyBorder="1" applyAlignment="1" applyProtection="1">
      <alignment horizontal="left" indent="1"/>
    </xf>
    <xf numFmtId="0" fontId="81" fillId="52" borderId="32" xfId="80" applyFont="1" applyFill="1" applyBorder="1" applyAlignment="1" applyProtection="1">
      <alignment horizontal="left" indent="1"/>
    </xf>
    <xf numFmtId="0" fontId="68" fillId="27" borderId="51" xfId="0" applyFont="1" applyFill="1" applyBorder="1" applyAlignment="1" applyProtection="1">
      <alignment horizontal="left"/>
    </xf>
    <xf numFmtId="164" fontId="70" fillId="49" borderId="44" xfId="0" applyNumberFormat="1" applyFont="1" applyFill="1" applyBorder="1" applyAlignment="1">
      <alignment horizontal="center"/>
    </xf>
    <xf numFmtId="0" fontId="66" fillId="49" borderId="0" xfId="0" applyFont="1" applyFill="1" applyBorder="1"/>
    <xf numFmtId="0" fontId="90" fillId="50" borderId="40" xfId="0" applyFont="1" applyFill="1" applyBorder="1" applyAlignment="1">
      <alignment horizontal="center" vertical="center" wrapText="1"/>
    </xf>
    <xf numFmtId="0" fontId="91" fillId="49" borderId="98" xfId="0" applyFont="1" applyFill="1" applyBorder="1" applyAlignment="1">
      <alignment horizontal="left"/>
    </xf>
    <xf numFmtId="0" fontId="87" fillId="49" borderId="100" xfId="0" applyFont="1" applyFill="1" applyBorder="1"/>
    <xf numFmtId="0" fontId="91" fillId="49" borderId="41" xfId="0" applyFont="1" applyFill="1" applyBorder="1" applyAlignment="1">
      <alignment vertical="center"/>
    </xf>
    <xf numFmtId="0" fontId="91" fillId="49" borderId="0" xfId="0" applyFont="1" applyFill="1" applyBorder="1" applyAlignment="1">
      <alignment vertical="center"/>
    </xf>
    <xf numFmtId="0" fontId="91" fillId="49" borderId="15" xfId="0" applyFont="1" applyFill="1" applyBorder="1" applyAlignment="1">
      <alignment vertical="center"/>
    </xf>
    <xf numFmtId="0" fontId="66" fillId="49" borderId="65" xfId="0" applyFont="1" applyFill="1" applyBorder="1" applyAlignment="1">
      <alignment vertical="center"/>
    </xf>
    <xf numFmtId="0" fontId="91" fillId="49" borderId="47" xfId="0" applyFont="1" applyFill="1" applyBorder="1" applyAlignment="1">
      <alignment vertical="center"/>
    </xf>
    <xf numFmtId="0" fontId="91" fillId="49" borderId="99" xfId="0" applyFont="1" applyFill="1" applyBorder="1" applyAlignment="1">
      <alignment vertical="center"/>
    </xf>
    <xf numFmtId="164" fontId="68" fillId="49" borderId="0" xfId="0" applyNumberFormat="1" applyFont="1" applyFill="1" applyBorder="1" applyAlignment="1" applyProtection="1">
      <alignment horizontal="center"/>
    </xf>
    <xf numFmtId="0" fontId="96" fillId="49" borderId="0" xfId="0" applyFont="1" applyFill="1" applyBorder="1"/>
    <xf numFmtId="0" fontId="68" fillId="49" borderId="0" xfId="0" applyFont="1" applyFill="1" applyBorder="1" applyAlignment="1" applyProtection="1">
      <alignment horizontal="left"/>
    </xf>
    <xf numFmtId="0" fontId="86" fillId="49" borderId="0" xfId="0" applyFont="1" applyFill="1" applyBorder="1"/>
    <xf numFmtId="0" fontId="91" fillId="49" borderId="0" xfId="0" applyFont="1" applyFill="1" applyBorder="1" applyAlignment="1">
      <alignment horizontal="left"/>
    </xf>
    <xf numFmtId="0" fontId="70" fillId="50" borderId="0" xfId="319" applyFont="1" applyFill="1" applyBorder="1" applyAlignment="1">
      <alignment vertical="center"/>
    </xf>
    <xf numFmtId="0" fontId="70" fillId="50" borderId="0" xfId="319" applyFont="1" applyFill="1" applyBorder="1" applyAlignment="1">
      <alignment horizontal="center" vertical="center"/>
    </xf>
    <xf numFmtId="164" fontId="87" fillId="49" borderId="0" xfId="0" applyNumberFormat="1" applyFont="1" applyFill="1" applyBorder="1"/>
    <xf numFmtId="0" fontId="119" fillId="49" borderId="0" xfId="0" applyFont="1" applyFill="1" applyBorder="1" applyAlignment="1" applyProtection="1">
      <alignment horizontal="left"/>
    </xf>
    <xf numFmtId="0" fontId="1" fillId="47" borderId="101" xfId="0" applyFont="1" applyFill="1" applyBorder="1"/>
    <xf numFmtId="0" fontId="68" fillId="49" borderId="44" xfId="0" applyFont="1" applyFill="1" applyBorder="1" applyAlignment="1" applyProtection="1">
      <alignment horizontal="left"/>
    </xf>
    <xf numFmtId="164" fontId="68" fillId="49" borderId="44" xfId="0" applyNumberFormat="1" applyFont="1" applyFill="1" applyBorder="1" applyAlignment="1" applyProtection="1">
      <alignment horizontal="center"/>
    </xf>
    <xf numFmtId="180" fontId="68" fillId="49" borderId="44" xfId="0" applyNumberFormat="1" applyFont="1" applyFill="1" applyBorder="1" applyAlignment="1">
      <alignment horizontal="center"/>
    </xf>
    <xf numFmtId="0" fontId="70" fillId="49" borderId="0" xfId="319" applyFont="1" applyFill="1" applyBorder="1" applyAlignment="1">
      <alignment horizontal="center" vertical="center"/>
    </xf>
    <xf numFmtId="164" fontId="87" fillId="49" borderId="44" xfId="0" applyNumberFormat="1" applyFont="1" applyFill="1" applyBorder="1"/>
    <xf numFmtId="0" fontId="68" fillId="49" borderId="47" xfId="0" applyFont="1" applyFill="1" applyBorder="1" applyAlignment="1" applyProtection="1">
      <alignment horizontal="left"/>
    </xf>
    <xf numFmtId="164" fontId="68" fillId="49" borderId="47" xfId="0" applyNumberFormat="1" applyFont="1" applyFill="1" applyBorder="1" applyAlignment="1" applyProtection="1">
      <alignment horizontal="center"/>
    </xf>
    <xf numFmtId="180" fontId="68" fillId="49" borderId="47" xfId="0" applyNumberFormat="1" applyFont="1" applyFill="1" applyBorder="1" applyAlignment="1">
      <alignment horizontal="center"/>
    </xf>
    <xf numFmtId="164" fontId="87" fillId="49" borderId="47" xfId="0" applyNumberFormat="1" applyFont="1" applyFill="1" applyBorder="1"/>
    <xf numFmtId="16" fontId="70" fillId="50" borderId="40" xfId="319" applyNumberFormat="1" applyFont="1" applyFill="1" applyBorder="1"/>
    <xf numFmtId="0" fontId="68" fillId="49" borderId="102" xfId="0" applyFont="1" applyFill="1" applyBorder="1" applyAlignment="1" applyProtection="1">
      <alignment horizontal="left"/>
    </xf>
    <xf numFmtId="164" fontId="68" fillId="53" borderId="54" xfId="0" applyNumberFormat="1" applyFont="1" applyFill="1" applyBorder="1" applyAlignment="1">
      <alignment horizontal="center"/>
    </xf>
    <xf numFmtId="164" fontId="68" fillId="53" borderId="74" xfId="0" applyNumberFormat="1" applyFont="1" applyFill="1" applyBorder="1" applyAlignment="1">
      <alignment horizontal="center"/>
    </xf>
    <xf numFmtId="164" fontId="68" fillId="53" borderId="42" xfId="0" applyNumberFormat="1" applyFont="1" applyFill="1" applyBorder="1" applyAlignment="1">
      <alignment horizontal="center"/>
    </xf>
    <xf numFmtId="164" fontId="68" fillId="53" borderId="103" xfId="0" applyNumberFormat="1" applyFont="1" applyFill="1" applyBorder="1" applyAlignment="1">
      <alignment horizontal="center"/>
    </xf>
    <xf numFmtId="0" fontId="87" fillId="53" borderId="0" xfId="0" applyFont="1" applyFill="1"/>
    <xf numFmtId="0" fontId="90" fillId="50" borderId="0" xfId="0" applyFont="1" applyFill="1" applyBorder="1" applyAlignment="1">
      <alignment horizontal="center" vertical="center" wrapText="1"/>
    </xf>
    <xf numFmtId="164" fontId="87" fillId="49" borderId="104" xfId="0" applyNumberFormat="1" applyFont="1" applyFill="1" applyBorder="1" applyAlignment="1">
      <alignment horizontal="center"/>
    </xf>
    <xf numFmtId="0" fontId="0" fillId="53" borderId="0" xfId="0" applyFill="1"/>
    <xf numFmtId="0" fontId="102" fillId="0" borderId="0" xfId="0" applyFont="1" applyFill="1" applyBorder="1"/>
    <xf numFmtId="164" fontId="68" fillId="53" borderId="24" xfId="0" applyNumberFormat="1" applyFont="1" applyFill="1" applyBorder="1" applyAlignment="1">
      <alignment horizontal="center"/>
    </xf>
    <xf numFmtId="164" fontId="68" fillId="53" borderId="45" xfId="0" applyNumberFormat="1" applyFont="1" applyFill="1" applyBorder="1" applyAlignment="1">
      <alignment horizontal="center"/>
    </xf>
    <xf numFmtId="0" fontId="122" fillId="0" borderId="0" xfId="0" applyFont="1"/>
    <xf numFmtId="164" fontId="68" fillId="53" borderId="89" xfId="0" applyNumberFormat="1" applyFont="1" applyFill="1" applyBorder="1" applyAlignment="1">
      <alignment horizontal="center" vertical="center"/>
    </xf>
    <xf numFmtId="164" fontId="68" fillId="53" borderId="44" xfId="0" applyNumberFormat="1" applyFont="1" applyFill="1" applyBorder="1" applyAlignment="1">
      <alignment horizontal="center" vertical="center"/>
    </xf>
    <xf numFmtId="0" fontId="72" fillId="48" borderId="37" xfId="0" applyFont="1" applyFill="1" applyBorder="1" applyAlignment="1">
      <alignment horizontal="center" vertical="center"/>
    </xf>
    <xf numFmtId="0" fontId="72" fillId="48" borderId="38" xfId="0" applyFont="1" applyFill="1" applyBorder="1" applyAlignment="1">
      <alignment horizontal="center" vertical="center"/>
    </xf>
    <xf numFmtId="0" fontId="89" fillId="0" borderId="73" xfId="0" applyFont="1" applyBorder="1" applyAlignment="1">
      <alignment vertical="center"/>
    </xf>
    <xf numFmtId="0" fontId="75" fillId="50" borderId="0"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66" fillId="49" borderId="23" xfId="0" applyFont="1" applyFill="1" applyBorder="1"/>
    <xf numFmtId="0" fontId="66" fillId="49" borderId="0" xfId="0" applyFont="1" applyFill="1" applyBorder="1"/>
    <xf numFmtId="0" fontId="66" fillId="49" borderId="42" xfId="0" applyFont="1" applyFill="1" applyBorder="1"/>
    <xf numFmtId="0" fontId="69" fillId="48" borderId="74" xfId="0" applyFont="1" applyFill="1" applyBorder="1" applyAlignment="1">
      <alignment horizontal="center" vertical="center" wrapText="1"/>
    </xf>
    <xf numFmtId="0" fontId="69" fillId="48" borderId="42" xfId="0" applyFont="1" applyFill="1" applyBorder="1" applyAlignment="1">
      <alignment horizontal="center" vertical="center" wrapText="1"/>
    </xf>
    <xf numFmtId="0" fontId="99" fillId="47" borderId="24" xfId="0" applyFont="1" applyFill="1" applyBorder="1" applyAlignment="1">
      <alignment horizontal="center" wrapText="1"/>
    </xf>
    <xf numFmtId="0" fontId="66" fillId="49" borderId="33" xfId="0" applyFont="1" applyFill="1" applyBorder="1" applyProtection="1">
      <protection locked="0"/>
    </xf>
    <xf numFmtId="0" fontId="66" fillId="49" borderId="29" xfId="0" applyFont="1" applyFill="1" applyBorder="1" applyProtection="1">
      <protection locked="0"/>
    </xf>
    <xf numFmtId="0" fontId="66" fillId="49" borderId="60" xfId="0" applyFont="1" applyFill="1" applyBorder="1" applyProtection="1">
      <protection locked="0"/>
    </xf>
    <xf numFmtId="0" fontId="66" fillId="49" borderId="23" xfId="0" applyFont="1" applyFill="1" applyBorder="1" applyProtection="1">
      <protection locked="0"/>
    </xf>
    <xf numFmtId="0" fontId="66" fillId="49" borderId="0" xfId="0" applyFont="1" applyFill="1" applyBorder="1" applyProtection="1">
      <protection locked="0"/>
    </xf>
    <xf numFmtId="0" fontId="66" fillId="49" borderId="42" xfId="0" applyFont="1" applyFill="1" applyBorder="1" applyProtection="1">
      <protection locked="0"/>
    </xf>
    <xf numFmtId="0" fontId="66" fillId="49" borderId="34" xfId="0" applyFont="1" applyFill="1" applyBorder="1"/>
    <xf numFmtId="0" fontId="66" fillId="49" borderId="28" xfId="0" applyFont="1" applyFill="1" applyBorder="1"/>
    <xf numFmtId="0" fontId="66" fillId="49" borderId="75" xfId="0" applyFont="1" applyFill="1" applyBorder="1"/>
    <xf numFmtId="0" fontId="66" fillId="49" borderId="24" xfId="0" applyFont="1" applyFill="1" applyBorder="1"/>
    <xf numFmtId="0" fontId="72" fillId="48" borderId="37" xfId="0" applyFont="1" applyFill="1" applyBorder="1" applyAlignment="1">
      <alignment horizontal="center"/>
    </xf>
    <xf numFmtId="0" fontId="72" fillId="48" borderId="38" xfId="0" applyFont="1" applyFill="1" applyBorder="1" applyAlignment="1">
      <alignment horizontal="center"/>
    </xf>
    <xf numFmtId="0" fontId="72" fillId="48" borderId="39" xfId="0" applyFont="1" applyFill="1" applyBorder="1" applyAlignment="1"/>
    <xf numFmtId="0" fontId="103" fillId="48" borderId="27" xfId="0" applyFont="1" applyFill="1" applyBorder="1" applyAlignment="1">
      <alignment horizontal="center" vertical="top" wrapText="1"/>
    </xf>
    <xf numFmtId="0" fontId="103" fillId="48" borderId="23" xfId="0" applyFont="1" applyFill="1" applyBorder="1" applyAlignment="1">
      <alignment horizontal="center" vertical="top" wrapText="1"/>
    </xf>
    <xf numFmtId="0" fontId="75" fillId="48" borderId="74" xfId="0" applyFont="1" applyFill="1" applyBorder="1" applyAlignment="1">
      <alignment horizontal="center" vertical="center" wrapText="1"/>
    </xf>
    <xf numFmtId="0" fontId="75" fillId="48" borderId="24" xfId="0" applyFont="1" applyFill="1" applyBorder="1" applyAlignment="1">
      <alignment horizontal="center" vertical="center" wrapText="1"/>
    </xf>
    <xf numFmtId="0" fontId="66" fillId="49" borderId="30" xfId="0" applyFont="1" applyFill="1" applyBorder="1" applyProtection="1">
      <protection locked="0"/>
    </xf>
    <xf numFmtId="0" fontId="66" fillId="53" borderId="34" xfId="0" applyFont="1" applyFill="1" applyBorder="1"/>
    <xf numFmtId="0" fontId="66" fillId="53" borderId="28" xfId="0" applyFont="1" applyFill="1" applyBorder="1"/>
    <xf numFmtId="0" fontId="66" fillId="53" borderId="35" xfId="0" applyFont="1" applyFill="1" applyBorder="1"/>
    <xf numFmtId="0" fontId="66" fillId="49" borderId="24" xfId="0" applyFont="1" applyFill="1" applyBorder="1" applyProtection="1">
      <protection locked="0"/>
    </xf>
    <xf numFmtId="0" fontId="66" fillId="49" borderId="61" xfId="0" applyFont="1" applyFill="1" applyBorder="1" applyProtection="1">
      <protection locked="0"/>
    </xf>
    <xf numFmtId="0" fontId="66" fillId="49" borderId="47" xfId="0" applyFont="1" applyFill="1" applyBorder="1" applyProtection="1">
      <protection locked="0"/>
    </xf>
    <xf numFmtId="0" fontId="66" fillId="49" borderId="62" xfId="0" applyFont="1" applyFill="1" applyBorder="1" applyProtection="1">
      <protection locked="0"/>
    </xf>
    <xf numFmtId="0" fontId="66" fillId="49" borderId="23" xfId="0" applyFont="1" applyFill="1" applyBorder="1" applyAlignment="1" applyProtection="1">
      <alignment wrapText="1"/>
      <protection locked="0"/>
    </xf>
    <xf numFmtId="0" fontId="66" fillId="49" borderId="0" xfId="0" applyFont="1" applyFill="1" applyBorder="1" applyAlignment="1" applyProtection="1">
      <alignment wrapText="1"/>
      <protection locked="0"/>
    </xf>
    <xf numFmtId="0" fontId="66" fillId="49" borderId="24" xfId="0" applyFont="1" applyFill="1" applyBorder="1" applyAlignment="1" applyProtection="1">
      <alignment wrapText="1"/>
      <protection locked="0"/>
    </xf>
    <xf numFmtId="0" fontId="72" fillId="48" borderId="39" xfId="0" applyFont="1" applyFill="1" applyBorder="1" applyAlignment="1">
      <alignment horizontal="center"/>
    </xf>
    <xf numFmtId="0" fontId="89" fillId="50" borderId="63" xfId="0" applyFont="1" applyFill="1" applyBorder="1" applyAlignment="1">
      <alignment horizontal="center" vertical="center" wrapText="1"/>
    </xf>
    <xf numFmtId="0" fontId="89" fillId="50" borderId="64" xfId="0" applyFont="1" applyFill="1" applyBorder="1" applyAlignment="1">
      <alignment horizontal="center" vertical="center" wrapText="1"/>
    </xf>
    <xf numFmtId="0" fontId="90" fillId="50" borderId="52" xfId="0" applyFont="1" applyFill="1" applyBorder="1" applyAlignment="1">
      <alignment horizontal="center"/>
    </xf>
    <xf numFmtId="0" fontId="90" fillId="50" borderId="49" xfId="0" applyFont="1" applyFill="1" applyBorder="1" applyAlignment="1">
      <alignment horizontal="center"/>
    </xf>
    <xf numFmtId="0" fontId="91" fillId="49" borderId="52" xfId="0" applyFont="1" applyFill="1" applyBorder="1"/>
    <xf numFmtId="0" fontId="91" fillId="49" borderId="49" xfId="0" applyFont="1" applyFill="1" applyBorder="1"/>
    <xf numFmtId="0" fontId="91" fillId="49" borderId="65" xfId="0" applyFont="1" applyFill="1" applyBorder="1"/>
    <xf numFmtId="0" fontId="91" fillId="49" borderId="58" xfId="0" applyFont="1" applyFill="1" applyBorder="1"/>
    <xf numFmtId="0" fontId="86" fillId="50" borderId="48" xfId="0" applyFont="1" applyFill="1" applyBorder="1" applyAlignment="1">
      <alignment horizontal="center"/>
    </xf>
    <xf numFmtId="0" fontId="86" fillId="50" borderId="49" xfId="0" applyFont="1" applyFill="1" applyBorder="1" applyAlignment="1">
      <alignment horizontal="center"/>
    </xf>
    <xf numFmtId="0" fontId="86" fillId="50" borderId="52" xfId="0" applyFont="1" applyFill="1" applyBorder="1" applyAlignment="1">
      <alignment horizontal="center"/>
    </xf>
    <xf numFmtId="0" fontId="89" fillId="50" borderId="63" xfId="0" applyFont="1" applyFill="1" applyBorder="1" applyAlignment="1">
      <alignment horizontal="center"/>
    </xf>
    <xf numFmtId="0" fontId="89" fillId="50" borderId="66" xfId="0" applyFont="1" applyFill="1" applyBorder="1" applyAlignment="1">
      <alignment horizontal="center"/>
    </xf>
    <xf numFmtId="0" fontId="89" fillId="50" borderId="64" xfId="0" applyFont="1" applyFill="1" applyBorder="1" applyAlignment="1">
      <alignment horizontal="center"/>
    </xf>
    <xf numFmtId="0" fontId="90" fillId="50" borderId="50" xfId="0" applyFont="1" applyFill="1" applyBorder="1" applyAlignment="1">
      <alignment horizontal="center" vertical="center"/>
    </xf>
    <xf numFmtId="0" fontId="90" fillId="50" borderId="56" xfId="0" applyFont="1" applyFill="1" applyBorder="1" applyAlignment="1">
      <alignment horizontal="center" vertical="center"/>
    </xf>
    <xf numFmtId="0" fontId="91" fillId="49" borderId="41" xfId="0" applyFont="1" applyFill="1" applyBorder="1" applyAlignment="1">
      <alignment vertical="center" wrapText="1"/>
    </xf>
    <xf numFmtId="0" fontId="87" fillId="49" borderId="0" xfId="0" applyFont="1" applyFill="1" applyBorder="1" applyAlignment="1">
      <alignment vertical="center" wrapText="1"/>
    </xf>
    <xf numFmtId="0" fontId="87" fillId="49" borderId="42" xfId="0" applyFont="1" applyFill="1" applyBorder="1" applyAlignment="1">
      <alignment vertical="center" wrapText="1"/>
    </xf>
    <xf numFmtId="0" fontId="91" fillId="49" borderId="0" xfId="0" applyFont="1" applyFill="1" applyBorder="1" applyAlignment="1">
      <alignment vertical="center" wrapText="1"/>
    </xf>
    <xf numFmtId="0" fontId="91" fillId="49" borderId="42" xfId="0" applyFont="1" applyFill="1" applyBorder="1" applyAlignment="1">
      <alignment vertical="center" wrapText="1"/>
    </xf>
    <xf numFmtId="0" fontId="91" fillId="49" borderId="65" xfId="0" applyFont="1" applyFill="1" applyBorder="1" applyAlignment="1">
      <alignment vertical="center" wrapText="1"/>
    </xf>
    <xf numFmtId="0" fontId="87" fillId="49" borderId="47" xfId="0" applyFont="1" applyFill="1" applyBorder="1" applyAlignment="1">
      <alignment vertical="center" wrapText="1"/>
    </xf>
    <xf numFmtId="0" fontId="87" fillId="49" borderId="58" xfId="0" applyFont="1" applyFill="1" applyBorder="1" applyAlignment="1">
      <alignment vertical="center" wrapText="1"/>
    </xf>
    <xf numFmtId="0" fontId="91" fillId="49" borderId="47" xfId="0" applyFont="1" applyFill="1" applyBorder="1" applyAlignment="1">
      <alignment vertical="center" wrapText="1"/>
    </xf>
    <xf numFmtId="0" fontId="91" fillId="49" borderId="58" xfId="0" applyFont="1" applyFill="1" applyBorder="1" applyAlignment="1">
      <alignment vertical="center" wrapText="1"/>
    </xf>
    <xf numFmtId="0" fontId="66" fillId="49" borderId="23" xfId="0" applyFont="1" applyFill="1" applyBorder="1" applyAlignment="1"/>
    <xf numFmtId="0" fontId="66" fillId="49" borderId="0" xfId="0" applyFont="1" applyFill="1" applyBorder="1" applyAlignment="1"/>
    <xf numFmtId="0" fontId="66" fillId="49" borderId="42" xfId="0" applyFont="1" applyFill="1" applyBorder="1" applyAlignment="1"/>
    <xf numFmtId="0" fontId="72" fillId="48" borderId="63" xfId="0" applyFont="1" applyFill="1" applyBorder="1" applyAlignment="1">
      <alignment horizontal="center"/>
    </xf>
    <xf numFmtId="0" fontId="72" fillId="48" borderId="66" xfId="0" applyFont="1" applyFill="1" applyBorder="1" applyAlignment="1">
      <alignment horizontal="center"/>
    </xf>
    <xf numFmtId="0" fontId="72" fillId="48" borderId="64" xfId="0" applyFont="1" applyFill="1" applyBorder="1" applyAlignment="1">
      <alignment horizontal="center"/>
    </xf>
    <xf numFmtId="0" fontId="66" fillId="49" borderId="52" xfId="0" applyFont="1" applyFill="1" applyBorder="1"/>
    <xf numFmtId="0" fontId="66" fillId="49" borderId="48" xfId="0" applyFont="1" applyFill="1" applyBorder="1"/>
    <xf numFmtId="0" fontId="66" fillId="49" borderId="49" xfId="0" applyFont="1" applyFill="1" applyBorder="1"/>
    <xf numFmtId="0" fontId="66" fillId="49" borderId="61" xfId="0" applyFont="1" applyFill="1" applyBorder="1" applyAlignment="1">
      <alignment horizontal="left" wrapText="1"/>
    </xf>
    <xf numFmtId="0" fontId="66" fillId="49" borderId="47" xfId="0" applyFont="1" applyFill="1" applyBorder="1" applyAlignment="1">
      <alignment horizontal="left" wrapText="1"/>
    </xf>
    <xf numFmtId="0" fontId="66" fillId="49" borderId="58" xfId="0" applyFont="1" applyFill="1" applyBorder="1" applyAlignment="1">
      <alignment horizontal="left" wrapText="1"/>
    </xf>
    <xf numFmtId="0" fontId="66" fillId="0" borderId="23" xfId="0" applyFont="1" applyFill="1" applyBorder="1" applyAlignment="1">
      <alignment vertical="center" wrapText="1"/>
    </xf>
    <xf numFmtId="0" fontId="66" fillId="0" borderId="0" xfId="0" applyFont="1" applyFill="1" applyBorder="1" applyAlignment="1">
      <alignment vertical="center" wrapText="1"/>
    </xf>
    <xf numFmtId="0" fontId="66" fillId="0" borderId="42" xfId="0" applyFont="1" applyFill="1" applyBorder="1" applyAlignment="1">
      <alignment vertical="center" wrapText="1"/>
    </xf>
    <xf numFmtId="0" fontId="66" fillId="0" borderId="23"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42" xfId="0" applyFont="1" applyFill="1" applyBorder="1" applyAlignment="1">
      <alignment horizontal="left" vertical="center" wrapText="1"/>
    </xf>
    <xf numFmtId="0" fontId="69" fillId="50" borderId="40" xfId="0" applyFont="1" applyFill="1" applyBorder="1" applyAlignment="1">
      <alignment horizontal="center" vertical="center"/>
    </xf>
    <xf numFmtId="0" fontId="69" fillId="50" borderId="57" xfId="0" applyFont="1" applyFill="1" applyBorder="1" applyAlignment="1">
      <alignment horizontal="center" vertical="center"/>
    </xf>
    <xf numFmtId="0" fontId="66" fillId="0" borderId="33" xfId="0" applyFont="1" applyFill="1" applyBorder="1" applyAlignment="1">
      <alignment vertical="center"/>
    </xf>
    <xf numFmtId="0" fontId="66" fillId="0" borderId="29" xfId="0" applyFont="1" applyFill="1" applyBorder="1" applyAlignment="1">
      <alignment vertical="center"/>
    </xf>
    <xf numFmtId="0" fontId="66" fillId="0" borderId="60" xfId="0" applyFont="1" applyFill="1" applyBorder="1" applyAlignment="1">
      <alignment vertical="center"/>
    </xf>
    <xf numFmtId="0" fontId="66" fillId="0" borderId="23" xfId="0" applyFont="1" applyFill="1" applyBorder="1" applyAlignment="1">
      <alignment horizontal="left" vertical="center"/>
    </xf>
    <xf numFmtId="0" fontId="66" fillId="0" borderId="0" xfId="0" applyFont="1" applyFill="1" applyBorder="1" applyAlignment="1">
      <alignment horizontal="left" vertical="center"/>
    </xf>
    <xf numFmtId="0" fontId="66" fillId="0" borderId="42" xfId="0" applyFont="1" applyFill="1" applyBorder="1" applyAlignment="1">
      <alignment horizontal="left" vertical="center"/>
    </xf>
    <xf numFmtId="0" fontId="66" fillId="53" borderId="23" xfId="0" quotePrefix="1" applyFont="1" applyFill="1" applyBorder="1" applyAlignment="1">
      <alignment horizontal="left" vertical="center"/>
    </xf>
    <xf numFmtId="0" fontId="66" fillId="53" borderId="0" xfId="0" applyFont="1" applyFill="1" applyBorder="1" applyAlignment="1">
      <alignment horizontal="left" vertical="center"/>
    </xf>
    <xf numFmtId="0" fontId="66" fillId="53" borderId="42" xfId="0" applyFont="1" applyFill="1" applyBorder="1" applyAlignment="1">
      <alignment horizontal="left" vertical="center"/>
    </xf>
    <xf numFmtId="0" fontId="66" fillId="0" borderId="23" xfId="0" applyFont="1" applyFill="1" applyBorder="1" applyAlignment="1">
      <alignment vertical="center"/>
    </xf>
    <xf numFmtId="0" fontId="66" fillId="0" borderId="0" xfId="0" applyFont="1" applyFill="1" applyBorder="1" applyAlignment="1">
      <alignment vertical="center"/>
    </xf>
    <xf numFmtId="0" fontId="66" fillId="0" borderId="42" xfId="0" applyFont="1" applyFill="1" applyBorder="1" applyAlignment="1">
      <alignment vertical="center"/>
    </xf>
    <xf numFmtId="0" fontId="66" fillId="53" borderId="61" xfId="0" applyFont="1" applyFill="1" applyBorder="1" applyAlignment="1">
      <alignment vertical="center" wrapText="1"/>
    </xf>
    <xf numFmtId="0" fontId="66" fillId="53" borderId="47" xfId="0" applyFont="1" applyFill="1" applyBorder="1" applyAlignment="1">
      <alignment vertical="center" wrapText="1"/>
    </xf>
    <xf numFmtId="0" fontId="66" fillId="53" borderId="58" xfId="0" applyFont="1" applyFill="1" applyBorder="1" applyAlignment="1">
      <alignment vertical="center" wrapText="1"/>
    </xf>
    <xf numFmtId="0" fontId="66" fillId="49" borderId="34" xfId="0" applyFont="1" applyFill="1" applyBorder="1" applyProtection="1">
      <protection locked="0"/>
    </xf>
    <xf numFmtId="0" fontId="66" fillId="49" borderId="28" xfId="0" applyFont="1" applyFill="1" applyBorder="1" applyProtection="1">
      <protection locked="0"/>
    </xf>
    <xf numFmtId="0" fontId="66" fillId="49" borderId="35" xfId="0" applyFont="1" applyFill="1" applyBorder="1" applyProtection="1">
      <protection locked="0"/>
    </xf>
    <xf numFmtId="0" fontId="72" fillId="48" borderId="67" xfId="0" applyFont="1" applyFill="1" applyBorder="1" applyAlignment="1">
      <alignment horizontal="center"/>
    </xf>
    <xf numFmtId="0" fontId="66" fillId="49" borderId="0" xfId="0" applyFont="1" applyFill="1" applyBorder="1" applyAlignment="1">
      <alignment wrapText="1"/>
    </xf>
    <xf numFmtId="0" fontId="0" fillId="49" borderId="0" xfId="0" applyFill="1" applyBorder="1" applyAlignment="1"/>
    <xf numFmtId="0" fontId="66" fillId="49" borderId="23" xfId="0" applyFont="1" applyFill="1" applyBorder="1" applyAlignment="1" applyProtection="1"/>
    <xf numFmtId="0" fontId="66" fillId="49" borderId="0" xfId="0" applyFont="1" applyFill="1" applyBorder="1" applyAlignment="1" applyProtection="1"/>
    <xf numFmtId="0" fontId="66" fillId="49" borderId="23" xfId="0" applyFont="1" applyFill="1" applyBorder="1" applyAlignment="1">
      <alignment wrapText="1"/>
    </xf>
    <xf numFmtId="0" fontId="72" fillId="48" borderId="68" xfId="0" applyFont="1" applyFill="1" applyBorder="1" applyAlignment="1">
      <alignment horizontal="center"/>
    </xf>
    <xf numFmtId="0" fontId="87" fillId="0" borderId="66" xfId="0" applyFont="1" applyBorder="1" applyAlignment="1">
      <alignment horizontal="center"/>
    </xf>
    <xf numFmtId="0" fontId="87" fillId="0" borderId="64" xfId="0" applyFont="1" applyBorder="1" applyAlignment="1">
      <alignment horizontal="center"/>
    </xf>
    <xf numFmtId="0" fontId="69" fillId="48" borderId="50" xfId="0" applyFont="1" applyFill="1" applyBorder="1" applyAlignment="1">
      <alignment horizontal="center"/>
    </xf>
    <xf numFmtId="0" fontId="87" fillId="0" borderId="50" xfId="0" applyFont="1" applyBorder="1" applyAlignment="1">
      <alignment horizontal="center"/>
    </xf>
    <xf numFmtId="0" fontId="87" fillId="0" borderId="56" xfId="0" applyFont="1" applyBorder="1" applyAlignment="1">
      <alignment horizontal="center"/>
    </xf>
    <xf numFmtId="0" fontId="66" fillId="49" borderId="34" xfId="0" applyFont="1" applyFill="1" applyBorder="1" applyAlignment="1">
      <alignment horizontal="left" wrapText="1"/>
    </xf>
    <xf numFmtId="0" fontId="66" fillId="49" borderId="28" xfId="0" applyFont="1" applyFill="1" applyBorder="1" applyAlignment="1">
      <alignment horizontal="left" wrapText="1"/>
    </xf>
    <xf numFmtId="0" fontId="66" fillId="49" borderId="23" xfId="0" applyFont="1" applyFill="1" applyBorder="1" applyAlignment="1">
      <alignment horizontal="left" wrapText="1"/>
    </xf>
    <xf numFmtId="0" fontId="66" fillId="49" borderId="0" xfId="0" applyFont="1" applyFill="1" applyBorder="1" applyAlignment="1">
      <alignment horizontal="left" wrapText="1"/>
    </xf>
    <xf numFmtId="0" fontId="66" fillId="49" borderId="23" xfId="0" applyFont="1" applyFill="1" applyBorder="1" applyAlignment="1" applyProtection="1">
      <alignment horizontal="left" wrapText="1"/>
      <protection locked="0"/>
    </xf>
    <xf numFmtId="0" fontId="66" fillId="49" borderId="0" xfId="0" applyFont="1" applyFill="1" applyBorder="1" applyAlignment="1" applyProtection="1">
      <alignment horizontal="left" wrapText="1"/>
      <protection locked="0"/>
    </xf>
    <xf numFmtId="0" fontId="1" fillId="27" borderId="28" xfId="0" applyFont="1" applyFill="1" applyBorder="1" applyAlignment="1">
      <alignment vertical="center" wrapText="1"/>
    </xf>
    <xf numFmtId="0" fontId="72" fillId="47" borderId="38" xfId="0" applyFont="1" applyFill="1" applyBorder="1" applyAlignment="1">
      <alignment horizontal="center" vertical="center"/>
    </xf>
    <xf numFmtId="0" fontId="72" fillId="47" borderId="38" xfId="0" applyFont="1" applyFill="1" applyBorder="1" applyAlignment="1">
      <alignment vertical="center"/>
    </xf>
    <xf numFmtId="0" fontId="72" fillId="47" borderId="39" xfId="0" applyFont="1" applyFill="1" applyBorder="1" applyAlignment="1">
      <alignment vertical="center"/>
    </xf>
    <xf numFmtId="0" fontId="72" fillId="48" borderId="70" xfId="0" applyFont="1" applyFill="1" applyBorder="1" applyAlignment="1">
      <alignment horizontal="center" wrapText="1"/>
    </xf>
    <xf numFmtId="0" fontId="72" fillId="48" borderId="71" xfId="0" applyFont="1" applyFill="1" applyBorder="1" applyAlignment="1">
      <alignment horizontal="center" wrapText="1"/>
    </xf>
    <xf numFmtId="0" fontId="72" fillId="48" borderId="46" xfId="0" applyFont="1" applyFill="1" applyBorder="1" applyAlignment="1">
      <alignment horizontal="center" wrapText="1"/>
    </xf>
    <xf numFmtId="0" fontId="66" fillId="27" borderId="42" xfId="0" applyFont="1" applyFill="1" applyBorder="1" applyAlignment="1">
      <alignment wrapText="1"/>
    </xf>
    <xf numFmtId="0" fontId="66" fillId="49" borderId="0" xfId="0" applyFont="1" applyFill="1" applyBorder="1" applyAlignment="1">
      <alignment vertical="top" wrapText="1"/>
    </xf>
    <xf numFmtId="0" fontId="66" fillId="49" borderId="24" xfId="0" applyFont="1" applyFill="1" applyBorder="1" applyAlignment="1">
      <alignment vertical="top" wrapText="1"/>
    </xf>
    <xf numFmtId="0" fontId="66" fillId="49" borderId="23" xfId="0" applyFont="1" applyFill="1" applyBorder="1" applyAlignment="1">
      <alignment vertical="top" wrapText="1"/>
    </xf>
    <xf numFmtId="0" fontId="66" fillId="27" borderId="0" xfId="0" applyFont="1" applyFill="1" applyAlignment="1">
      <alignment vertical="top" wrapText="1"/>
    </xf>
    <xf numFmtId="0" fontId="67" fillId="49" borderId="27" xfId="0" applyFont="1" applyFill="1" applyBorder="1" applyAlignment="1">
      <alignment horizontal="left" vertical="center" wrapText="1"/>
    </xf>
    <xf numFmtId="0" fontId="66" fillId="49" borderId="22" xfId="0" applyFont="1" applyFill="1" applyBorder="1" applyAlignment="1">
      <alignment horizontal="left" vertical="center" wrapText="1"/>
    </xf>
    <xf numFmtId="0" fontId="114" fillId="0" borderId="23" xfId="0" applyFont="1" applyFill="1" applyBorder="1" applyAlignment="1">
      <alignment wrapText="1"/>
    </xf>
    <xf numFmtId="0" fontId="37" fillId="0" borderId="0" xfId="0" applyFont="1" applyFill="1" applyBorder="1" applyAlignment="1">
      <alignment wrapText="1"/>
    </xf>
    <xf numFmtId="0" fontId="67" fillId="0" borderId="23" xfId="0" applyFont="1" applyFill="1" applyBorder="1" applyAlignment="1">
      <alignment wrapText="1"/>
    </xf>
    <xf numFmtId="0" fontId="66" fillId="0" borderId="0" xfId="0" applyFont="1" applyFill="1" applyBorder="1" applyAlignment="1">
      <alignment wrapText="1"/>
    </xf>
    <xf numFmtId="0" fontId="67" fillId="0" borderId="61" xfId="0" applyFont="1" applyFill="1" applyBorder="1" applyAlignment="1">
      <alignment wrapText="1"/>
    </xf>
    <xf numFmtId="0" fontId="66" fillId="0" borderId="47" xfId="0" applyFont="1" applyFill="1" applyBorder="1" applyAlignment="1">
      <alignment wrapText="1"/>
    </xf>
    <xf numFmtId="0" fontId="72" fillId="48" borderId="63" xfId="0" applyFont="1" applyFill="1" applyBorder="1" applyAlignment="1">
      <alignment horizontal="center" vertical="center"/>
    </xf>
    <xf numFmtId="0" fontId="72" fillId="48" borderId="66" xfId="0" applyFont="1" applyFill="1" applyBorder="1" applyAlignment="1">
      <alignment horizontal="center" vertical="center"/>
    </xf>
    <xf numFmtId="0" fontId="72" fillId="48" borderId="64" xfId="0" applyFont="1" applyFill="1" applyBorder="1" applyAlignment="1">
      <alignment horizontal="center" vertical="center"/>
    </xf>
    <xf numFmtId="0" fontId="72" fillId="48" borderId="39" xfId="0" applyFont="1" applyFill="1" applyBorder="1" applyAlignment="1">
      <alignment horizontal="center" vertical="center"/>
    </xf>
    <xf numFmtId="0" fontId="66" fillId="47" borderId="0" xfId="0" applyFont="1" applyFill="1" applyBorder="1" applyAlignment="1">
      <alignment wrapText="1"/>
    </xf>
    <xf numFmtId="0" fontId="66" fillId="47" borderId="24" xfId="0" applyFont="1" applyFill="1" applyBorder="1" applyAlignment="1">
      <alignment wrapText="1"/>
    </xf>
    <xf numFmtId="0" fontId="100" fillId="50" borderId="63" xfId="80" applyFont="1" applyFill="1" applyBorder="1" applyAlignment="1" applyProtection="1">
      <alignment horizontal="center" vertical="center" wrapText="1"/>
    </xf>
    <xf numFmtId="0" fontId="100" fillId="50" borderId="66" xfId="80" applyFont="1" applyFill="1" applyBorder="1" applyAlignment="1" applyProtection="1">
      <alignment horizontal="center" vertical="center" wrapText="1"/>
    </xf>
    <xf numFmtId="0" fontId="100" fillId="50" borderId="64" xfId="80" applyFont="1" applyFill="1" applyBorder="1" applyAlignment="1" applyProtection="1">
      <alignment horizontal="center" vertical="center" wrapText="1"/>
    </xf>
    <xf numFmtId="0" fontId="91" fillId="49" borderId="48" xfId="0" applyFont="1" applyFill="1" applyBorder="1"/>
    <xf numFmtId="0" fontId="91" fillId="49" borderId="41" xfId="0" applyFont="1" applyFill="1" applyBorder="1" applyAlignment="1">
      <alignment wrapText="1"/>
    </xf>
    <xf numFmtId="0" fontId="91" fillId="49" borderId="0" xfId="0" applyFont="1" applyFill="1" applyBorder="1" applyAlignment="1">
      <alignment wrapText="1"/>
    </xf>
    <xf numFmtId="0" fontId="91" fillId="49" borderId="42" xfId="0" applyFont="1" applyFill="1" applyBorder="1" applyAlignment="1">
      <alignment wrapText="1"/>
    </xf>
    <xf numFmtId="0" fontId="91" fillId="49" borderId="41" xfId="0" applyFont="1" applyFill="1" applyBorder="1" applyAlignment="1">
      <alignment horizontal="left" wrapText="1"/>
    </xf>
    <xf numFmtId="0" fontId="91" fillId="49" borderId="0" xfId="0" applyFont="1" applyFill="1" applyBorder="1" applyAlignment="1">
      <alignment horizontal="left" wrapText="1"/>
    </xf>
    <xf numFmtId="0" fontId="91" fillId="49" borderId="42" xfId="0" applyFont="1" applyFill="1" applyBorder="1" applyAlignment="1">
      <alignment horizontal="left" wrapText="1"/>
    </xf>
    <xf numFmtId="0" fontId="91" fillId="49" borderId="47" xfId="0" applyFont="1" applyFill="1" applyBorder="1"/>
    <xf numFmtId="0" fontId="66" fillId="49" borderId="65" xfId="0" applyFont="1" applyFill="1" applyBorder="1" applyAlignment="1">
      <alignment horizontal="left" vertical="center"/>
    </xf>
    <xf numFmtId="0" fontId="91" fillId="49" borderId="47" xfId="0" applyFont="1" applyFill="1" applyBorder="1" applyAlignment="1">
      <alignment horizontal="left" vertical="center"/>
    </xf>
    <xf numFmtId="0" fontId="91" fillId="49" borderId="58" xfId="0" applyFont="1" applyFill="1" applyBorder="1" applyAlignment="1">
      <alignment horizontal="left" vertical="center"/>
    </xf>
    <xf numFmtId="0" fontId="66" fillId="53" borderId="41" xfId="0" applyFont="1" applyFill="1" applyBorder="1" applyAlignment="1">
      <alignment horizontal="left" vertical="center" wrapText="1"/>
    </xf>
    <xf numFmtId="0" fontId="66" fillId="53" borderId="0" xfId="0" applyFont="1" applyFill="1" applyBorder="1" applyAlignment="1">
      <alignment horizontal="left" vertical="center" wrapText="1"/>
    </xf>
    <xf numFmtId="0" fontId="66" fillId="53" borderId="42" xfId="0" applyFont="1" applyFill="1" applyBorder="1" applyAlignment="1">
      <alignment horizontal="left" vertical="center" wrapText="1"/>
    </xf>
    <xf numFmtId="0" fontId="91" fillId="49" borderId="52" xfId="0" applyFont="1" applyFill="1" applyBorder="1" applyAlignment="1">
      <alignment horizontal="left" vertical="center"/>
    </xf>
    <xf numFmtId="0" fontId="91" fillId="49" borderId="48" xfId="0" applyFont="1" applyFill="1" applyBorder="1" applyAlignment="1">
      <alignment horizontal="left" vertical="center"/>
    </xf>
    <xf numFmtId="0" fontId="91" fillId="49" borderId="49" xfId="0" applyFont="1" applyFill="1" applyBorder="1" applyAlignment="1">
      <alignment horizontal="left" vertical="center"/>
    </xf>
    <xf numFmtId="0" fontId="66" fillId="49" borderId="41" xfId="0" applyFont="1" applyFill="1" applyBorder="1" applyAlignment="1">
      <alignment horizontal="left" vertical="center"/>
    </xf>
    <xf numFmtId="0" fontId="91" fillId="49" borderId="0" xfId="0" applyFont="1" applyFill="1" applyBorder="1" applyAlignment="1">
      <alignment horizontal="left" vertical="center"/>
    </xf>
    <xf numFmtId="0" fontId="91" fillId="49" borderId="42" xfId="0" applyFont="1" applyFill="1" applyBorder="1" applyAlignment="1">
      <alignment horizontal="left" vertical="center"/>
    </xf>
    <xf numFmtId="0" fontId="89" fillId="50" borderId="66" xfId="0" applyFont="1" applyFill="1" applyBorder="1" applyAlignment="1">
      <alignment horizontal="center" vertical="center" wrapText="1"/>
    </xf>
    <xf numFmtId="0" fontId="89" fillId="50" borderId="78" xfId="0" applyFont="1" applyFill="1" applyBorder="1" applyAlignment="1">
      <alignment horizontal="center" vertical="center" wrapText="1"/>
    </xf>
    <xf numFmtId="0" fontId="89" fillId="50" borderId="79" xfId="0" applyFont="1" applyFill="1" applyBorder="1" applyAlignment="1">
      <alignment horizontal="center" vertical="center" wrapText="1"/>
    </xf>
    <xf numFmtId="0" fontId="90" fillId="50" borderId="50" xfId="0" applyFont="1" applyFill="1" applyBorder="1" applyAlignment="1">
      <alignment horizontal="center" vertical="center" wrapText="1"/>
    </xf>
    <xf numFmtId="0" fontId="90" fillId="50" borderId="40" xfId="0" applyFont="1" applyFill="1" applyBorder="1" applyAlignment="1">
      <alignment horizontal="center" vertical="center" wrapText="1"/>
    </xf>
    <xf numFmtId="0" fontId="90" fillId="50" borderId="0" xfId="0" applyFont="1" applyFill="1" applyBorder="1" applyAlignment="1">
      <alignment horizontal="center" vertical="center" wrapText="1"/>
    </xf>
    <xf numFmtId="0" fontId="89" fillId="50" borderId="53" xfId="0" applyFont="1" applyFill="1" applyBorder="1" applyAlignment="1">
      <alignment horizontal="center" vertical="center" wrapText="1"/>
    </xf>
    <xf numFmtId="0" fontId="89" fillId="50" borderId="40" xfId="0" applyFont="1" applyFill="1" applyBorder="1" applyAlignment="1">
      <alignment horizontal="center" vertical="center" wrapText="1"/>
    </xf>
    <xf numFmtId="0" fontId="89" fillId="50" borderId="57" xfId="0" applyFont="1" applyFill="1" applyBorder="1" applyAlignment="1">
      <alignment horizontal="center" vertical="center" wrapText="1"/>
    </xf>
    <xf numFmtId="0" fontId="106" fillId="50" borderId="50" xfId="0" applyFont="1" applyFill="1" applyBorder="1" applyAlignment="1">
      <alignment horizontal="center" vertical="center" wrapText="1"/>
    </xf>
    <xf numFmtId="0" fontId="106" fillId="50" borderId="56" xfId="0" applyFont="1" applyFill="1" applyBorder="1" applyAlignment="1">
      <alignment horizontal="center" vertical="center" wrapText="1"/>
    </xf>
    <xf numFmtId="0" fontId="91" fillId="53" borderId="85" xfId="0" applyFont="1" applyFill="1" applyBorder="1" applyAlignment="1">
      <alignment horizontal="left" vertical="top" wrapText="1"/>
    </xf>
    <xf numFmtId="0" fontId="91" fillId="53" borderId="86" xfId="0" applyFont="1" applyFill="1" applyBorder="1" applyAlignment="1">
      <alignment horizontal="left" vertical="top" wrapText="1"/>
    </xf>
    <xf numFmtId="0" fontId="91" fillId="53" borderId="87" xfId="0" applyFont="1" applyFill="1" applyBorder="1" applyAlignment="1">
      <alignment horizontal="left" vertical="top" wrapText="1"/>
    </xf>
    <xf numFmtId="164" fontId="68" fillId="47" borderId="81" xfId="0" applyNumberFormat="1" applyFont="1" applyFill="1" applyBorder="1" applyAlignment="1">
      <alignment horizontal="left" vertical="center" wrapText="1"/>
    </xf>
    <xf numFmtId="164" fontId="68" fillId="47" borderId="82" xfId="0" applyNumberFormat="1" applyFont="1" applyFill="1" applyBorder="1" applyAlignment="1">
      <alignment horizontal="left" vertical="center" wrapText="1"/>
    </xf>
    <xf numFmtId="0" fontId="87" fillId="52" borderId="0" xfId="0" applyFont="1" applyFill="1" applyAlignment="1">
      <alignment horizontal="center"/>
    </xf>
    <xf numFmtId="0" fontId="72" fillId="50" borderId="63" xfId="0" applyFont="1" applyFill="1" applyBorder="1" applyAlignment="1">
      <alignment horizontal="center"/>
    </xf>
    <xf numFmtId="0" fontId="72" fillId="50" borderId="66" xfId="0" applyFont="1" applyFill="1" applyBorder="1" applyAlignment="1">
      <alignment horizontal="center"/>
    </xf>
    <xf numFmtId="0" fontId="72" fillId="50" borderId="64" xfId="0" applyFont="1" applyFill="1" applyBorder="1" applyAlignment="1">
      <alignment horizontal="center"/>
    </xf>
    <xf numFmtId="0" fontId="106" fillId="51" borderId="40" xfId="0" applyFont="1" applyFill="1" applyBorder="1" applyAlignment="1">
      <alignment horizontal="center" vertical="center"/>
    </xf>
    <xf numFmtId="0" fontId="106" fillId="51" borderId="57" xfId="0" applyFont="1" applyFill="1" applyBorder="1" applyAlignment="1">
      <alignment horizontal="center" vertical="center"/>
    </xf>
    <xf numFmtId="0" fontId="106" fillId="51" borderId="83" xfId="0" applyFont="1" applyFill="1" applyBorder="1" applyAlignment="1">
      <alignment horizontal="center" vertical="center"/>
    </xf>
    <xf numFmtId="0" fontId="106" fillId="51" borderId="50" xfId="0" applyFont="1" applyFill="1" applyBorder="1" applyAlignment="1">
      <alignment horizontal="center" vertical="center"/>
    </xf>
    <xf numFmtId="0" fontId="106" fillId="51" borderId="56" xfId="0" applyFont="1" applyFill="1" applyBorder="1" applyAlignment="1">
      <alignment horizontal="center" vertical="center"/>
    </xf>
    <xf numFmtId="0" fontId="91" fillId="49" borderId="65" xfId="0" applyFont="1" applyFill="1" applyBorder="1" applyAlignment="1">
      <alignment horizontal="left" vertical="center" wrapText="1"/>
    </xf>
    <xf numFmtId="0" fontId="91" fillId="49" borderId="47" xfId="0" applyFont="1" applyFill="1" applyBorder="1" applyAlignment="1">
      <alignment horizontal="left" vertical="center" wrapText="1"/>
    </xf>
    <xf numFmtId="0" fontId="91" fillId="49" borderId="58" xfId="0" applyFont="1" applyFill="1" applyBorder="1" applyAlignment="1">
      <alignment horizontal="left" vertical="center" wrapText="1"/>
    </xf>
    <xf numFmtId="0" fontId="91" fillId="49" borderId="41" xfId="0" applyFont="1" applyFill="1" applyBorder="1" applyAlignment="1">
      <alignment horizontal="left" vertical="center"/>
    </xf>
    <xf numFmtId="0" fontId="91" fillId="49" borderId="41" xfId="0" applyFont="1" applyFill="1" applyBorder="1" applyAlignment="1">
      <alignment horizontal="left" vertical="center" wrapText="1"/>
    </xf>
    <xf numFmtId="0" fontId="91" fillId="49" borderId="0" xfId="0" applyFont="1" applyFill="1" applyBorder="1" applyAlignment="1">
      <alignment horizontal="left" vertical="center" wrapText="1"/>
    </xf>
    <xf numFmtId="0" fontId="91" fillId="49" borderId="42" xfId="0" applyFont="1" applyFill="1" applyBorder="1" applyAlignment="1">
      <alignment horizontal="left" vertical="center" wrapText="1"/>
    </xf>
    <xf numFmtId="0" fontId="90" fillId="50" borderId="66" xfId="0" applyFont="1" applyFill="1" applyBorder="1" applyAlignment="1">
      <alignment horizontal="center"/>
    </xf>
    <xf numFmtId="0" fontId="90" fillId="50" borderId="64" xfId="0" applyFont="1" applyFill="1" applyBorder="1" applyAlignment="1">
      <alignment horizontal="center"/>
    </xf>
    <xf numFmtId="0" fontId="91" fillId="0" borderId="65" xfId="0" applyFont="1" applyFill="1" applyBorder="1" applyAlignment="1">
      <alignment vertical="center" wrapText="1"/>
    </xf>
    <xf numFmtId="0" fontId="93" fillId="0" borderId="47" xfId="0" applyFont="1" applyBorder="1" applyAlignment="1"/>
    <xf numFmtId="0" fontId="93" fillId="0" borderId="58" xfId="0" applyFont="1" applyBorder="1" applyAlignment="1"/>
    <xf numFmtId="0" fontId="91" fillId="49" borderId="53" xfId="0" applyFont="1" applyFill="1" applyBorder="1" applyAlignment="1">
      <alignment horizontal="left" vertical="center"/>
    </xf>
    <xf numFmtId="0" fontId="91" fillId="49" borderId="40" xfId="0" applyFont="1" applyFill="1" applyBorder="1" applyAlignment="1">
      <alignment horizontal="left" vertical="center"/>
    </xf>
    <xf numFmtId="0" fontId="91" fillId="49" borderId="57" xfId="0" applyFont="1" applyFill="1" applyBorder="1" applyAlignment="1">
      <alignment horizontal="left" vertical="center"/>
    </xf>
    <xf numFmtId="2" fontId="114" fillId="49" borderId="0" xfId="0" applyNumberFormat="1" applyFont="1" applyFill="1" applyBorder="1" applyAlignment="1">
      <alignment horizontal="left" vertical="center" wrapText="1"/>
    </xf>
    <xf numFmtId="0" fontId="77" fillId="49" borderId="0" xfId="80" applyFont="1" applyFill="1" applyBorder="1" applyAlignment="1" applyProtection="1">
      <alignment horizontal="left" vertical="center" wrapText="1"/>
    </xf>
    <xf numFmtId="0" fontId="102" fillId="50" borderId="50" xfId="0" applyFont="1" applyFill="1" applyBorder="1" applyAlignment="1">
      <alignment horizontal="center" vertical="center"/>
    </xf>
    <xf numFmtId="0" fontId="102" fillId="0" borderId="50" xfId="0" applyFont="1" applyBorder="1" applyAlignment="1">
      <alignment horizontal="center" vertical="center"/>
    </xf>
    <xf numFmtId="0" fontId="102" fillId="50" borderId="95" xfId="0" applyFont="1" applyFill="1" applyBorder="1" applyAlignment="1">
      <alignment horizontal="center" vertical="top"/>
    </xf>
    <xf numFmtId="0" fontId="102" fillId="0" borderId="95" xfId="0" applyFont="1" applyBorder="1" applyAlignment="1">
      <alignment horizontal="center" vertical="top"/>
    </xf>
    <xf numFmtId="0" fontId="89" fillId="50" borderId="97" xfId="0" applyFont="1" applyFill="1" applyBorder="1" applyAlignment="1">
      <alignment horizontal="center" vertical="center" wrapText="1"/>
    </xf>
    <xf numFmtId="0" fontId="89" fillId="49" borderId="0" xfId="0" applyFont="1" applyFill="1" applyBorder="1" applyAlignment="1">
      <alignment horizontal="center" vertical="center" wrapText="1"/>
    </xf>
    <xf numFmtId="0" fontId="70" fillId="50" borderId="50" xfId="319" applyFont="1" applyFill="1" applyBorder="1" applyAlignment="1">
      <alignment horizontal="center" vertical="center"/>
    </xf>
    <xf numFmtId="0" fontId="70" fillId="50" borderId="95" xfId="319" applyFont="1" applyFill="1" applyBorder="1" applyAlignment="1">
      <alignment horizontal="center" vertical="center"/>
    </xf>
    <xf numFmtId="0" fontId="70" fillId="49" borderId="0" xfId="319" applyFont="1" applyFill="1" applyBorder="1" applyAlignment="1">
      <alignment horizontal="center" vertical="center"/>
    </xf>
  </cellXfs>
  <cellStyles count="336">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2 2" xfId="321" xr:uid="{F62912E2-7CC3-41EE-B395-BB3126AF9E1A}"/>
    <cellStyle name="Comma 2 3" xfId="313" xr:uid="{00000000-0005-0000-0000-00002B000000}"/>
    <cellStyle name="Comma 2 3 2" xfId="331" xr:uid="{AE24896E-A8B4-43DC-B227-03A736BECECF}"/>
    <cellStyle name="Comma 2 4" xfId="320" xr:uid="{96E914BD-10AB-497D-9F3A-5BF633488872}"/>
    <cellStyle name="Comma 3" xfId="44" xr:uid="{00000000-0005-0000-0000-00002C000000}"/>
    <cellStyle name="Comma 3 2" xfId="45" xr:uid="{00000000-0005-0000-0000-00002D000000}"/>
    <cellStyle name="Comma 3 2 2" xfId="46" xr:uid="{00000000-0005-0000-0000-00002E000000}"/>
    <cellStyle name="Comma 3 2 2 2" xfId="324" xr:uid="{0DE6E617-B2CF-4310-BFCD-ADA1C6603818}"/>
    <cellStyle name="Comma 3 2 3" xfId="315" xr:uid="{00000000-0005-0000-0000-00002F000000}"/>
    <cellStyle name="Comma 3 2 3 2" xfId="333" xr:uid="{260256CF-57EC-4032-B8BF-0940B8F0A0BF}"/>
    <cellStyle name="Comma 3 2 4" xfId="323" xr:uid="{84862321-5E3B-4755-BE7F-68A1D05A78C1}"/>
    <cellStyle name="Comma 3 3" xfId="47" xr:uid="{00000000-0005-0000-0000-000030000000}"/>
    <cellStyle name="Comma 3 3 2" xfId="325" xr:uid="{C722DFDF-FCEF-4031-980B-C2394A856E14}"/>
    <cellStyle name="Comma 3 4" xfId="314" xr:uid="{00000000-0005-0000-0000-000031000000}"/>
    <cellStyle name="Comma 3 4 2" xfId="332" xr:uid="{A2127B92-8C12-4835-86E9-AC622384819E}"/>
    <cellStyle name="Comma 3 5" xfId="322" xr:uid="{0A56012A-CA4A-4C0A-9D9A-C382C8FFB60D}"/>
    <cellStyle name="Comma 4" xfId="48" xr:uid="{00000000-0005-0000-0000-000032000000}"/>
    <cellStyle name="Comma 4 2" xfId="49" xr:uid="{00000000-0005-0000-0000-000033000000}"/>
    <cellStyle name="Comma 4 2 2" xfId="327" xr:uid="{D1E0737B-6948-4736-8B17-AD748FE60C91}"/>
    <cellStyle name="Comma 4 3" xfId="316" xr:uid="{00000000-0005-0000-0000-000034000000}"/>
    <cellStyle name="Comma 4 3 2" xfId="334" xr:uid="{DF969ACA-C9DC-4DC2-BF61-62D704E941E6}"/>
    <cellStyle name="Comma 4 4" xfId="326" xr:uid="{2B905F8C-BF25-4477-A9F0-6D5421977D6D}"/>
    <cellStyle name="Comma 5" xfId="50" xr:uid="{00000000-0005-0000-0000-000035000000}"/>
    <cellStyle name="Comma 5 2" xfId="328" xr:uid="{32526730-572B-4A9E-B74A-D88023EDC93A}"/>
    <cellStyle name="Currency 2" xfId="51" xr:uid="{00000000-0005-0000-0000-000036000000}"/>
    <cellStyle name="Currency 2 2" xfId="52" xr:uid="{00000000-0005-0000-0000-000037000000}"/>
    <cellStyle name="Currency 2 2 2" xfId="330" xr:uid="{1ABDF7DE-E394-4D73-8368-0A762FB306BB}"/>
    <cellStyle name="Currency 2 3" xfId="317" xr:uid="{00000000-0005-0000-0000-000038000000}"/>
    <cellStyle name="Currency 2 3 2" xfId="335" xr:uid="{BA3BF56D-9189-4187-B93B-0F43DA7E8EB7}"/>
    <cellStyle name="Currency 2 4" xfId="329" xr:uid="{B70E387A-1E9D-48FA-8320-F7CC01188886}"/>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8" xr:uid="{00000000-0005-0000-0000-00007B000000}"/>
    <cellStyle name="Normal 11" xfId="118" xr:uid="{00000000-0005-0000-0000-00007C000000}"/>
    <cellStyle name="Normal 12" xfId="119" xr:uid="{00000000-0005-0000-0000-00007D000000}"/>
    <cellStyle name="Normal 13" xfId="120" xr:uid="{00000000-0005-0000-0000-00007E000000}"/>
    <cellStyle name="Normal 14" xfId="121" xr:uid="{00000000-0005-0000-0000-00007F000000}"/>
    <cellStyle name="Normal 15" xfId="122" xr:uid="{00000000-0005-0000-0000-000080000000}"/>
    <cellStyle name="Normal 16" xfId="123" xr:uid="{00000000-0005-0000-0000-000081000000}"/>
    <cellStyle name="Normal 17" xfId="124" xr:uid="{00000000-0005-0000-0000-000082000000}"/>
    <cellStyle name="Normal 18" xfId="125" xr:uid="{00000000-0005-0000-0000-000083000000}"/>
    <cellStyle name="Normal 19" xfId="126" xr:uid="{00000000-0005-0000-0000-000084000000}"/>
    <cellStyle name="Normal 2" xfId="127" xr:uid="{00000000-0005-0000-0000-000085000000}"/>
    <cellStyle name="Normal 2 2" xfId="128" xr:uid="{00000000-0005-0000-0000-000086000000}"/>
    <cellStyle name="Normal 20" xfId="129" xr:uid="{00000000-0005-0000-0000-000087000000}"/>
    <cellStyle name="Normal 21" xfId="130" xr:uid="{00000000-0005-0000-0000-000088000000}"/>
    <cellStyle name="Normal 21 2" xfId="131" xr:uid="{00000000-0005-0000-0000-000089000000}"/>
    <cellStyle name="Normal 21_Copy of Fiscal Tables" xfId="132" xr:uid="{00000000-0005-0000-0000-00008A000000}"/>
    <cellStyle name="Normal 22" xfId="133" xr:uid="{00000000-0005-0000-0000-00008B000000}"/>
    <cellStyle name="Normal 22 2" xfId="134" xr:uid="{00000000-0005-0000-0000-00008C000000}"/>
    <cellStyle name="Normal 22_Copy of Fiscal Tables" xfId="135" xr:uid="{00000000-0005-0000-0000-00008D000000}"/>
    <cellStyle name="Normal 23" xfId="136" xr:uid="{00000000-0005-0000-0000-00008E000000}"/>
    <cellStyle name="Normal 24" xfId="137" xr:uid="{00000000-0005-0000-0000-00008F000000}"/>
    <cellStyle name="Normal 24 2" xfId="138" xr:uid="{00000000-0005-0000-0000-000090000000}"/>
    <cellStyle name="Normal 25" xfId="139" xr:uid="{00000000-0005-0000-0000-000091000000}"/>
    <cellStyle name="Normal 25 2" xfId="140" xr:uid="{00000000-0005-0000-0000-000092000000}"/>
    <cellStyle name="Normal 26" xfId="141" xr:uid="{00000000-0005-0000-0000-000093000000}"/>
    <cellStyle name="Normal 26 2" xfId="142" xr:uid="{00000000-0005-0000-0000-000094000000}"/>
    <cellStyle name="Normal 27" xfId="143" xr:uid="{00000000-0005-0000-0000-000095000000}"/>
    <cellStyle name="Normal 27 2" xfId="144" xr:uid="{00000000-0005-0000-0000-000096000000}"/>
    <cellStyle name="Normal 28" xfId="145" xr:uid="{00000000-0005-0000-0000-000097000000}"/>
    <cellStyle name="Normal 28 2" xfId="146" xr:uid="{00000000-0005-0000-0000-000098000000}"/>
    <cellStyle name="Normal 29" xfId="147" xr:uid="{00000000-0005-0000-0000-000099000000}"/>
    <cellStyle name="Normal 29 2" xfId="148" xr:uid="{00000000-0005-0000-0000-00009A000000}"/>
    <cellStyle name="Normal 3" xfId="149" xr:uid="{00000000-0005-0000-0000-00009B000000}"/>
    <cellStyle name="Normal 3 2" xfId="150" xr:uid="{00000000-0005-0000-0000-00009C000000}"/>
    <cellStyle name="Normal 3_asset sales" xfId="151" xr:uid="{00000000-0005-0000-0000-00009D000000}"/>
    <cellStyle name="Normal 30" xfId="152" xr:uid="{00000000-0005-0000-0000-00009E000000}"/>
    <cellStyle name="Normal 30 2" xfId="153" xr:uid="{00000000-0005-0000-0000-00009F000000}"/>
    <cellStyle name="Normal 31" xfId="154" xr:uid="{00000000-0005-0000-0000-0000A0000000}"/>
    <cellStyle name="Normal 31 2" xfId="155" xr:uid="{00000000-0005-0000-0000-0000A1000000}"/>
    <cellStyle name="Normal 32" xfId="156" xr:uid="{00000000-0005-0000-0000-0000A2000000}"/>
    <cellStyle name="Normal 32 2" xfId="157" xr:uid="{00000000-0005-0000-0000-0000A3000000}"/>
    <cellStyle name="Normal 33" xfId="158" xr:uid="{00000000-0005-0000-0000-0000A4000000}"/>
    <cellStyle name="Normal 33 2" xfId="159" xr:uid="{00000000-0005-0000-0000-0000A5000000}"/>
    <cellStyle name="Normal 34" xfId="160" xr:uid="{00000000-0005-0000-0000-0000A6000000}"/>
    <cellStyle name="Normal 34 2" xfId="161" xr:uid="{00000000-0005-0000-0000-0000A7000000}"/>
    <cellStyle name="Normal 35" xfId="162" xr:uid="{00000000-0005-0000-0000-0000A8000000}"/>
    <cellStyle name="Normal 35 2" xfId="163" xr:uid="{00000000-0005-0000-0000-0000A9000000}"/>
    <cellStyle name="Normal 36" xfId="164" xr:uid="{00000000-0005-0000-0000-0000AA000000}"/>
    <cellStyle name="Normal 37" xfId="165" xr:uid="{00000000-0005-0000-0000-0000AB000000}"/>
    <cellStyle name="Normal 38" xfId="166" xr:uid="{00000000-0005-0000-0000-0000AC000000}"/>
    <cellStyle name="Normal 39" xfId="167" xr:uid="{00000000-0005-0000-0000-0000AD000000}"/>
    <cellStyle name="Normal 4" xfId="168" xr:uid="{00000000-0005-0000-0000-0000AE000000}"/>
    <cellStyle name="Normal 40" xfId="169" xr:uid="{00000000-0005-0000-0000-0000AF000000}"/>
    <cellStyle name="Normal 41" xfId="170" xr:uid="{00000000-0005-0000-0000-0000B0000000}"/>
    <cellStyle name="Normal 42" xfId="171" xr:uid="{00000000-0005-0000-0000-0000B1000000}"/>
    <cellStyle name="Normal 43" xfId="172" xr:uid="{00000000-0005-0000-0000-0000B2000000}"/>
    <cellStyle name="Normal 44" xfId="173" xr:uid="{00000000-0005-0000-0000-0000B3000000}"/>
    <cellStyle name="Normal 45" xfId="174" xr:uid="{00000000-0005-0000-0000-0000B4000000}"/>
    <cellStyle name="Normal 46" xfId="175" xr:uid="{00000000-0005-0000-0000-0000B5000000}"/>
    <cellStyle name="Normal 47" xfId="176" xr:uid="{00000000-0005-0000-0000-0000B6000000}"/>
    <cellStyle name="Normal 5" xfId="177" xr:uid="{00000000-0005-0000-0000-0000B7000000}"/>
    <cellStyle name="Normal 6" xfId="178" xr:uid="{00000000-0005-0000-0000-0000B8000000}"/>
    <cellStyle name="Normal 7" xfId="179" xr:uid="{00000000-0005-0000-0000-0000B9000000}"/>
    <cellStyle name="Normal 8" xfId="180" xr:uid="{00000000-0005-0000-0000-0000BA000000}"/>
    <cellStyle name="Normal 9" xfId="181" xr:uid="{00000000-0005-0000-0000-0000BB000000}"/>
    <cellStyle name="Normal_Firms 2" xfId="182" xr:uid="{00000000-0005-0000-0000-0000BC000000}"/>
    <cellStyle name="Normal_Linked Economy Supplementary Tables AS11" xfId="183" xr:uid="{00000000-0005-0000-0000-0000BD000000}"/>
    <cellStyle name="Normal_SOBR table1" xfId="319" xr:uid="{00000000-0005-0000-0000-0000BE000000}"/>
    <cellStyle name="Note 2" xfId="184" xr:uid="{00000000-0005-0000-0000-0000BF000000}"/>
    <cellStyle name="Output 2" xfId="185" xr:uid="{00000000-0005-0000-0000-0000C0000000}"/>
    <cellStyle name="Output Amounts" xfId="186" xr:uid="{00000000-0005-0000-0000-0000C1000000}"/>
    <cellStyle name="Output Column Headings" xfId="187" xr:uid="{00000000-0005-0000-0000-0000C2000000}"/>
    <cellStyle name="Output Line Items" xfId="188" xr:uid="{00000000-0005-0000-0000-0000C3000000}"/>
    <cellStyle name="Output Report Heading" xfId="189" xr:uid="{00000000-0005-0000-0000-0000C4000000}"/>
    <cellStyle name="Output Report Title" xfId="190" xr:uid="{00000000-0005-0000-0000-0000C5000000}"/>
    <cellStyle name="P" xfId="191" xr:uid="{00000000-0005-0000-0000-0000C6000000}"/>
    <cellStyle name="P 2" xfId="192" xr:uid="{00000000-0005-0000-0000-0000C7000000}"/>
    <cellStyle name="Percent [2]" xfId="193" xr:uid="{00000000-0005-0000-0000-0000C8000000}"/>
    <cellStyle name="Percent 2" xfId="194" xr:uid="{00000000-0005-0000-0000-0000C9000000}"/>
    <cellStyle name="Percent 3" xfId="195" xr:uid="{00000000-0005-0000-0000-0000CA000000}"/>
    <cellStyle name="Percent 3 2" xfId="196" xr:uid="{00000000-0005-0000-0000-0000CB000000}"/>
    <cellStyle name="Percent 4" xfId="197" xr:uid="{00000000-0005-0000-0000-0000CC000000}"/>
    <cellStyle name="Percent 4 2" xfId="198" xr:uid="{00000000-0005-0000-0000-0000CD000000}"/>
    <cellStyle name="Percent 5" xfId="199" xr:uid="{00000000-0005-0000-0000-0000CE000000}"/>
    <cellStyle name="Percent 6" xfId="200" xr:uid="{00000000-0005-0000-0000-0000CF000000}"/>
    <cellStyle name="Percent 7" xfId="201" xr:uid="{00000000-0005-0000-0000-0000D0000000}"/>
    <cellStyle name="Refdb standard" xfId="202" xr:uid="{00000000-0005-0000-0000-0000D1000000}"/>
    <cellStyle name="ReportData" xfId="203" xr:uid="{00000000-0005-0000-0000-0000D2000000}"/>
    <cellStyle name="ReportElements" xfId="204" xr:uid="{00000000-0005-0000-0000-0000D3000000}"/>
    <cellStyle name="ReportHeader" xfId="205" xr:uid="{00000000-0005-0000-0000-0000D4000000}"/>
    <cellStyle name="SAPBEXaggData" xfId="206" xr:uid="{00000000-0005-0000-0000-0000D5000000}"/>
    <cellStyle name="SAPBEXaggDataEmph" xfId="207" xr:uid="{00000000-0005-0000-0000-0000D6000000}"/>
    <cellStyle name="SAPBEXaggItem" xfId="208" xr:uid="{00000000-0005-0000-0000-0000D7000000}"/>
    <cellStyle name="SAPBEXaggItemX" xfId="209" xr:uid="{00000000-0005-0000-0000-0000D8000000}"/>
    <cellStyle name="SAPBEXchaText" xfId="210" xr:uid="{00000000-0005-0000-0000-0000D9000000}"/>
    <cellStyle name="SAPBEXexcBad7" xfId="211" xr:uid="{00000000-0005-0000-0000-0000DA000000}"/>
    <cellStyle name="SAPBEXexcBad8" xfId="212" xr:uid="{00000000-0005-0000-0000-0000DB000000}"/>
    <cellStyle name="SAPBEXexcBad9" xfId="213" xr:uid="{00000000-0005-0000-0000-0000DC000000}"/>
    <cellStyle name="SAPBEXexcCritical4" xfId="214" xr:uid="{00000000-0005-0000-0000-0000DD000000}"/>
    <cellStyle name="SAPBEXexcCritical5" xfId="215" xr:uid="{00000000-0005-0000-0000-0000DE000000}"/>
    <cellStyle name="SAPBEXexcCritical6" xfId="216" xr:uid="{00000000-0005-0000-0000-0000DF000000}"/>
    <cellStyle name="SAPBEXexcGood1" xfId="217" xr:uid="{00000000-0005-0000-0000-0000E0000000}"/>
    <cellStyle name="SAPBEXexcGood2" xfId="218" xr:uid="{00000000-0005-0000-0000-0000E1000000}"/>
    <cellStyle name="SAPBEXexcGood3" xfId="219" xr:uid="{00000000-0005-0000-0000-0000E2000000}"/>
    <cellStyle name="SAPBEXfilterDrill" xfId="220" xr:uid="{00000000-0005-0000-0000-0000E3000000}"/>
    <cellStyle name="SAPBEXfilterItem" xfId="221" xr:uid="{00000000-0005-0000-0000-0000E4000000}"/>
    <cellStyle name="SAPBEXfilterText" xfId="222" xr:uid="{00000000-0005-0000-0000-0000E5000000}"/>
    <cellStyle name="SAPBEXformats" xfId="223" xr:uid="{00000000-0005-0000-0000-0000E6000000}"/>
    <cellStyle name="SAPBEXheaderItem" xfId="224" xr:uid="{00000000-0005-0000-0000-0000E7000000}"/>
    <cellStyle name="SAPBEXheaderText" xfId="225" xr:uid="{00000000-0005-0000-0000-0000E8000000}"/>
    <cellStyle name="SAPBEXHLevel0" xfId="226" xr:uid="{00000000-0005-0000-0000-0000E9000000}"/>
    <cellStyle name="SAPBEXHLevel0X" xfId="227" xr:uid="{00000000-0005-0000-0000-0000EA000000}"/>
    <cellStyle name="SAPBEXHLevel1" xfId="228" xr:uid="{00000000-0005-0000-0000-0000EB000000}"/>
    <cellStyle name="SAPBEXHLevel1X" xfId="229" xr:uid="{00000000-0005-0000-0000-0000EC000000}"/>
    <cellStyle name="SAPBEXHLevel2" xfId="230" xr:uid="{00000000-0005-0000-0000-0000ED000000}"/>
    <cellStyle name="SAPBEXHLevel2X" xfId="231" xr:uid="{00000000-0005-0000-0000-0000EE000000}"/>
    <cellStyle name="SAPBEXHLevel3" xfId="232" xr:uid="{00000000-0005-0000-0000-0000EF000000}"/>
    <cellStyle name="SAPBEXHLevel3X" xfId="233" xr:uid="{00000000-0005-0000-0000-0000F0000000}"/>
    <cellStyle name="SAPBEXresData" xfId="234" xr:uid="{00000000-0005-0000-0000-0000F1000000}"/>
    <cellStyle name="SAPBEXresDataEmph" xfId="235" xr:uid="{00000000-0005-0000-0000-0000F2000000}"/>
    <cellStyle name="SAPBEXresItem" xfId="236" xr:uid="{00000000-0005-0000-0000-0000F3000000}"/>
    <cellStyle name="SAPBEXresItemX" xfId="237" xr:uid="{00000000-0005-0000-0000-0000F4000000}"/>
    <cellStyle name="SAPBEXstdData" xfId="238" xr:uid="{00000000-0005-0000-0000-0000F5000000}"/>
    <cellStyle name="SAPBEXstdDataEmph" xfId="239" xr:uid="{00000000-0005-0000-0000-0000F6000000}"/>
    <cellStyle name="SAPBEXstdItem" xfId="240" xr:uid="{00000000-0005-0000-0000-0000F7000000}"/>
    <cellStyle name="SAPBEXstdItemX" xfId="241" xr:uid="{00000000-0005-0000-0000-0000F8000000}"/>
    <cellStyle name="SAPBEXtitle" xfId="242" xr:uid="{00000000-0005-0000-0000-0000F9000000}"/>
    <cellStyle name="SAPBEXundefined" xfId="243" xr:uid="{00000000-0005-0000-0000-0000FA000000}"/>
    <cellStyle name="Style 1" xfId="244" xr:uid="{00000000-0005-0000-0000-0000FB000000}"/>
    <cellStyle name="Style1" xfId="245" xr:uid="{00000000-0005-0000-0000-0000FC000000}"/>
    <cellStyle name="Style2" xfId="246" xr:uid="{00000000-0005-0000-0000-0000FD000000}"/>
    <cellStyle name="Style3" xfId="247" xr:uid="{00000000-0005-0000-0000-0000FE000000}"/>
    <cellStyle name="Style4" xfId="248" xr:uid="{00000000-0005-0000-0000-0000FF000000}"/>
    <cellStyle name="Style5" xfId="249" xr:uid="{00000000-0005-0000-0000-000000010000}"/>
    <cellStyle name="Style6" xfId="250" xr:uid="{00000000-0005-0000-0000-000001010000}"/>
    <cellStyle name="Table Footnote" xfId="251" xr:uid="{00000000-0005-0000-0000-000002010000}"/>
    <cellStyle name="Table Footnote 2" xfId="252" xr:uid="{00000000-0005-0000-0000-000003010000}"/>
    <cellStyle name="Table Footnote 2 2" xfId="253" xr:uid="{00000000-0005-0000-0000-000004010000}"/>
    <cellStyle name="Table Footnote_Table 5.6 sales of assets 23Feb2010" xfId="254" xr:uid="{00000000-0005-0000-0000-000005010000}"/>
    <cellStyle name="Table Header" xfId="255" xr:uid="{00000000-0005-0000-0000-000006010000}"/>
    <cellStyle name="Table Header 2" xfId="256" xr:uid="{00000000-0005-0000-0000-000007010000}"/>
    <cellStyle name="Table Header 2 2" xfId="257" xr:uid="{00000000-0005-0000-0000-000008010000}"/>
    <cellStyle name="Table Header_Table 5.6 sales of assets 23Feb2010" xfId="258" xr:uid="{00000000-0005-0000-0000-000009010000}"/>
    <cellStyle name="Table Heading 1" xfId="259" xr:uid="{00000000-0005-0000-0000-00000A010000}"/>
    <cellStyle name="Table Heading 1 2" xfId="260" xr:uid="{00000000-0005-0000-0000-00000B010000}"/>
    <cellStyle name="Table Heading 1 2 2" xfId="261" xr:uid="{00000000-0005-0000-0000-00000C010000}"/>
    <cellStyle name="Table Heading 1_Table 5.6 sales of assets 23Feb2010" xfId="262" xr:uid="{00000000-0005-0000-0000-00000D010000}"/>
    <cellStyle name="Table Heading 2" xfId="263" xr:uid="{00000000-0005-0000-0000-00000E010000}"/>
    <cellStyle name="Table Heading 2 2" xfId="264" xr:uid="{00000000-0005-0000-0000-00000F010000}"/>
    <cellStyle name="Table Heading 2_Table 5.6 sales of assets 23Feb2010" xfId="265" xr:uid="{00000000-0005-0000-0000-000010010000}"/>
    <cellStyle name="Table Of Which" xfId="266" xr:uid="{00000000-0005-0000-0000-000011010000}"/>
    <cellStyle name="Table Of Which 2" xfId="267" xr:uid="{00000000-0005-0000-0000-000012010000}"/>
    <cellStyle name="Table Of Which_Table 5.6 sales of assets 23Feb2010" xfId="268" xr:uid="{00000000-0005-0000-0000-000013010000}"/>
    <cellStyle name="Table Row Billions" xfId="269" xr:uid="{00000000-0005-0000-0000-000014010000}"/>
    <cellStyle name="Table Row Billions 2" xfId="270" xr:uid="{00000000-0005-0000-0000-000015010000}"/>
    <cellStyle name="Table Row Billions Check" xfId="271" xr:uid="{00000000-0005-0000-0000-000016010000}"/>
    <cellStyle name="Table Row Billions Check 2" xfId="272" xr:uid="{00000000-0005-0000-0000-000017010000}"/>
    <cellStyle name="Table Row Billions Check 3" xfId="273" xr:uid="{00000000-0005-0000-0000-000018010000}"/>
    <cellStyle name="Table Row Billions Check_asset sales" xfId="274" xr:uid="{00000000-0005-0000-0000-000019010000}"/>
    <cellStyle name="Table Row Billions_Table 5.6 sales of assets 23Feb2010" xfId="275" xr:uid="{00000000-0005-0000-0000-00001A010000}"/>
    <cellStyle name="Table Row Millions" xfId="276" xr:uid="{00000000-0005-0000-0000-00001B010000}"/>
    <cellStyle name="Table Row Millions 2" xfId="277" xr:uid="{00000000-0005-0000-0000-00001C010000}"/>
    <cellStyle name="Table Row Millions 2 2" xfId="278" xr:uid="{00000000-0005-0000-0000-00001D010000}"/>
    <cellStyle name="Table Row Millions Check" xfId="279" xr:uid="{00000000-0005-0000-0000-00001E010000}"/>
    <cellStyle name="Table Row Millions Check 2" xfId="280" xr:uid="{00000000-0005-0000-0000-00001F010000}"/>
    <cellStyle name="Table Row Millions Check 3" xfId="281" xr:uid="{00000000-0005-0000-0000-000020010000}"/>
    <cellStyle name="Table Row Millions Check 4" xfId="282" xr:uid="{00000000-0005-0000-0000-000021010000}"/>
    <cellStyle name="Table Row Millions Check_asset sales" xfId="283" xr:uid="{00000000-0005-0000-0000-000022010000}"/>
    <cellStyle name="Table Row Millions_Table 5.6 sales of assets 23Feb2010" xfId="284" xr:uid="{00000000-0005-0000-0000-000023010000}"/>
    <cellStyle name="Table Row Percentage" xfId="285" xr:uid="{00000000-0005-0000-0000-000024010000}"/>
    <cellStyle name="Table Row Percentage 2" xfId="286" xr:uid="{00000000-0005-0000-0000-000025010000}"/>
    <cellStyle name="Table Row Percentage Check" xfId="287" xr:uid="{00000000-0005-0000-0000-000026010000}"/>
    <cellStyle name="Table Row Percentage Check 2" xfId="288" xr:uid="{00000000-0005-0000-0000-000027010000}"/>
    <cellStyle name="Table Row Percentage Check 3" xfId="289" xr:uid="{00000000-0005-0000-0000-000028010000}"/>
    <cellStyle name="Table Row Percentage Check_asset sales" xfId="290" xr:uid="{00000000-0005-0000-0000-000029010000}"/>
    <cellStyle name="Table Row Percentage_Table 5.6 sales of assets 23Feb2010" xfId="291" xr:uid="{00000000-0005-0000-0000-00002A010000}"/>
    <cellStyle name="Table Total Billions" xfId="292" xr:uid="{00000000-0005-0000-0000-00002B010000}"/>
    <cellStyle name="Table Total Billions 2" xfId="293" xr:uid="{00000000-0005-0000-0000-00002C010000}"/>
    <cellStyle name="Table Total Billions_Table 5.6 sales of assets 23Feb2010" xfId="294" xr:uid="{00000000-0005-0000-0000-00002D010000}"/>
    <cellStyle name="Table Total Millions" xfId="295" xr:uid="{00000000-0005-0000-0000-00002E010000}"/>
    <cellStyle name="Table Total Millions 2" xfId="296" xr:uid="{00000000-0005-0000-0000-00002F010000}"/>
    <cellStyle name="Table Total Millions 2 2" xfId="297" xr:uid="{00000000-0005-0000-0000-000030010000}"/>
    <cellStyle name="Table Total Millions_Table 5.6 sales of assets 23Feb2010" xfId="298" xr:uid="{00000000-0005-0000-0000-000031010000}"/>
    <cellStyle name="Table Total Percentage" xfId="299" xr:uid="{00000000-0005-0000-0000-000032010000}"/>
    <cellStyle name="Table Total Percentage 2" xfId="300" xr:uid="{00000000-0005-0000-0000-000033010000}"/>
    <cellStyle name="Table Total Percentage_Table 5.6 sales of assets 23Feb2010" xfId="301" xr:uid="{00000000-0005-0000-0000-000034010000}"/>
    <cellStyle name="Table Units" xfId="302" xr:uid="{00000000-0005-0000-0000-000035010000}"/>
    <cellStyle name="Table Units 2" xfId="303" xr:uid="{00000000-0005-0000-0000-000036010000}"/>
    <cellStyle name="Table Units 2 2" xfId="304" xr:uid="{00000000-0005-0000-0000-000037010000}"/>
    <cellStyle name="Table Units_Table 5.6 sales of assets 23Feb2010" xfId="305" xr:uid="{00000000-0005-0000-0000-000038010000}"/>
    <cellStyle name="Times New Roman" xfId="306" xr:uid="{00000000-0005-0000-0000-000039010000}"/>
    <cellStyle name="Title 2" xfId="307" xr:uid="{00000000-0005-0000-0000-00003A010000}"/>
    <cellStyle name="Title 3" xfId="308" xr:uid="{00000000-0005-0000-0000-00003B010000}"/>
    <cellStyle name="Title 4" xfId="309" xr:uid="{00000000-0005-0000-0000-00003C010000}"/>
    <cellStyle name="Total 2" xfId="310" xr:uid="{00000000-0005-0000-0000-00003D010000}"/>
    <cellStyle name="Warning Text 2" xfId="311" xr:uid="{00000000-0005-0000-0000-00003E010000}"/>
    <cellStyle name="whole number" xfId="312" xr:uid="{00000000-0005-0000-0000-00003F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N35"/>
  <sheetViews>
    <sheetView tabSelected="1" zoomScaleNormal="100" zoomScaleSheetLayoutView="100" workbookViewId="0"/>
  </sheetViews>
  <sheetFormatPr defaultColWidth="8.84375" defaultRowHeight="14" x14ac:dyDescent="0.3"/>
  <cols>
    <col min="1" max="1" width="9.3046875" style="2" customWidth="1"/>
    <col min="2" max="2" width="105.3046875" style="2" customWidth="1"/>
    <col min="3" max="16384" width="8.84375" style="2"/>
  </cols>
  <sheetData>
    <row r="1" spans="1:14" ht="33.75" customHeight="1" thickBot="1" x14ac:dyDescent="0.4">
      <c r="A1" s="47"/>
      <c r="B1" s="75"/>
      <c r="C1" s="22"/>
      <c r="D1" s="22"/>
      <c r="E1" s="22"/>
      <c r="F1" s="22"/>
      <c r="G1" s="22"/>
      <c r="H1" s="22"/>
      <c r="I1" s="22"/>
      <c r="J1" s="22"/>
      <c r="K1" s="22"/>
      <c r="L1" s="22"/>
      <c r="M1" s="22"/>
      <c r="N1" s="22"/>
    </row>
    <row r="2" spans="1:14" ht="33" customHeight="1" x14ac:dyDescent="0.35">
      <c r="A2" s="22"/>
      <c r="B2" s="76" t="s">
        <v>618</v>
      </c>
      <c r="C2" s="22"/>
      <c r="D2" s="22"/>
      <c r="E2" s="22"/>
      <c r="F2" s="22"/>
      <c r="G2" s="22"/>
      <c r="H2" s="22"/>
      <c r="I2" s="22"/>
      <c r="J2" s="22"/>
      <c r="K2" s="22"/>
      <c r="L2" s="22"/>
      <c r="M2" s="22"/>
      <c r="N2" s="22"/>
    </row>
    <row r="3" spans="1:14" ht="15.75" customHeight="1" x14ac:dyDescent="0.35">
      <c r="A3" s="22"/>
      <c r="B3" s="559"/>
      <c r="C3" s="22"/>
      <c r="D3" s="22"/>
      <c r="E3" s="22"/>
      <c r="F3" s="22"/>
      <c r="G3" s="22"/>
      <c r="H3" s="22"/>
      <c r="I3" s="22"/>
      <c r="J3" s="22"/>
      <c r="K3" s="22"/>
      <c r="L3" s="22"/>
      <c r="M3" s="22"/>
      <c r="N3" s="22"/>
    </row>
    <row r="4" spans="1:14" ht="15.75" customHeight="1" x14ac:dyDescent="0.35">
      <c r="A4" s="77"/>
      <c r="B4" s="565" t="s">
        <v>84</v>
      </c>
      <c r="C4" s="22"/>
      <c r="E4" s="22"/>
      <c r="F4" s="22"/>
      <c r="G4" s="22"/>
      <c r="H4" s="22"/>
      <c r="I4" s="22"/>
      <c r="J4" s="22"/>
      <c r="K4" s="22"/>
      <c r="L4" s="22"/>
      <c r="M4" s="22"/>
      <c r="N4" s="22"/>
    </row>
    <row r="5" spans="1:14" ht="15.75" customHeight="1" x14ac:dyDescent="0.35">
      <c r="A5" s="77"/>
      <c r="B5" s="565" t="s">
        <v>83</v>
      </c>
      <c r="C5" s="22"/>
      <c r="D5" s="22"/>
      <c r="E5" s="22"/>
      <c r="F5" s="22"/>
      <c r="G5" s="22"/>
      <c r="H5" s="22"/>
      <c r="I5" s="22"/>
      <c r="J5" s="22"/>
      <c r="K5" s="22"/>
      <c r="L5" s="22"/>
      <c r="M5" s="22"/>
      <c r="N5" s="22"/>
    </row>
    <row r="6" spans="1:14" ht="15.75" customHeight="1" x14ac:dyDescent="0.35">
      <c r="A6" s="77"/>
      <c r="B6" s="565" t="s">
        <v>82</v>
      </c>
      <c r="C6" s="22"/>
      <c r="D6" s="22"/>
      <c r="E6" s="22"/>
      <c r="F6" s="22"/>
      <c r="G6" s="22"/>
      <c r="H6" s="22"/>
      <c r="I6" s="22"/>
      <c r="J6" s="22"/>
      <c r="K6" s="22"/>
      <c r="L6" s="22"/>
      <c r="M6" s="22"/>
      <c r="N6" s="22"/>
    </row>
    <row r="7" spans="1:14" ht="15.75" customHeight="1" x14ac:dyDescent="0.35">
      <c r="A7" s="77"/>
      <c r="B7" s="565" t="s">
        <v>107</v>
      </c>
      <c r="C7" s="22"/>
      <c r="D7" s="22"/>
      <c r="E7" s="22"/>
      <c r="F7" s="22"/>
      <c r="G7" s="22"/>
      <c r="H7" s="22"/>
      <c r="I7" s="22"/>
      <c r="J7" s="22"/>
      <c r="K7" s="22"/>
      <c r="L7" s="22"/>
      <c r="M7" s="22"/>
      <c r="N7" s="22"/>
    </row>
    <row r="8" spans="1:14" ht="15.75" customHeight="1" x14ac:dyDescent="0.35">
      <c r="A8" s="77"/>
      <c r="B8" s="565" t="s">
        <v>113</v>
      </c>
      <c r="C8" s="22"/>
      <c r="D8" s="22"/>
      <c r="E8" s="22"/>
      <c r="F8" s="22"/>
      <c r="G8" s="22"/>
      <c r="H8" s="22"/>
      <c r="I8" s="22"/>
      <c r="J8" s="22"/>
      <c r="K8" s="22"/>
      <c r="L8" s="22"/>
      <c r="M8" s="22"/>
      <c r="N8" s="22"/>
    </row>
    <row r="9" spans="1:14" ht="15.75" customHeight="1" x14ac:dyDescent="0.35">
      <c r="A9" s="77"/>
      <c r="B9" s="565" t="s">
        <v>112</v>
      </c>
      <c r="C9" s="22"/>
      <c r="D9" s="22"/>
      <c r="E9" s="22"/>
      <c r="F9" s="22"/>
      <c r="G9" s="22"/>
      <c r="H9" s="22"/>
      <c r="I9" s="22"/>
      <c r="J9" s="22"/>
      <c r="K9" s="22"/>
      <c r="L9" s="22"/>
      <c r="M9" s="22"/>
      <c r="N9" s="22"/>
    </row>
    <row r="10" spans="1:14" ht="15.75" customHeight="1" x14ac:dyDescent="0.35">
      <c r="A10" s="77"/>
      <c r="B10" s="565" t="s">
        <v>114</v>
      </c>
      <c r="C10" s="22"/>
      <c r="D10" s="22"/>
      <c r="E10" s="22"/>
      <c r="F10" s="22"/>
      <c r="G10" s="22"/>
      <c r="H10" s="22"/>
      <c r="I10" s="22"/>
      <c r="J10" s="22"/>
      <c r="K10" s="22"/>
      <c r="L10" s="22"/>
      <c r="M10" s="22"/>
      <c r="N10" s="22"/>
    </row>
    <row r="11" spans="1:14" ht="15.75" customHeight="1" x14ac:dyDescent="0.35">
      <c r="A11" s="77"/>
      <c r="B11" s="565" t="s">
        <v>115</v>
      </c>
      <c r="C11" s="22"/>
      <c r="D11" s="22"/>
      <c r="E11" s="22"/>
      <c r="F11" s="22"/>
      <c r="G11" s="22"/>
      <c r="H11" s="22"/>
      <c r="I11" s="22"/>
      <c r="J11" s="22"/>
      <c r="K11" s="22"/>
      <c r="L11" s="22"/>
      <c r="M11" s="22"/>
      <c r="N11" s="22"/>
    </row>
    <row r="12" spans="1:14" ht="15.75" customHeight="1" x14ac:dyDescent="0.35">
      <c r="A12" s="77"/>
      <c r="B12" s="565" t="s">
        <v>169</v>
      </c>
      <c r="C12" s="22"/>
      <c r="D12" s="22"/>
      <c r="E12" s="22"/>
      <c r="F12" s="22"/>
      <c r="G12" s="22"/>
      <c r="H12" s="22"/>
      <c r="I12" s="22"/>
      <c r="J12" s="22"/>
      <c r="K12" s="22"/>
      <c r="L12" s="22"/>
      <c r="M12" s="22"/>
      <c r="N12" s="22"/>
    </row>
    <row r="13" spans="1:14" ht="15.75" customHeight="1" x14ac:dyDescent="0.35">
      <c r="A13" s="78"/>
      <c r="B13" s="565" t="s">
        <v>116</v>
      </c>
      <c r="C13" s="22"/>
      <c r="D13" s="22"/>
      <c r="E13" s="22"/>
      <c r="F13" s="22"/>
      <c r="G13" s="22"/>
      <c r="H13" s="22"/>
      <c r="I13" s="22"/>
      <c r="J13" s="22"/>
      <c r="K13" s="22"/>
      <c r="L13" s="22"/>
      <c r="M13" s="22"/>
      <c r="N13" s="22"/>
    </row>
    <row r="14" spans="1:14" ht="15.75" customHeight="1" x14ac:dyDescent="0.35">
      <c r="A14" s="77"/>
      <c r="B14" s="565" t="s">
        <v>117</v>
      </c>
      <c r="C14" s="22"/>
      <c r="D14" s="22"/>
      <c r="E14" s="22"/>
      <c r="F14" s="22"/>
      <c r="G14" s="22"/>
      <c r="H14" s="22"/>
      <c r="I14" s="22"/>
      <c r="J14" s="22"/>
      <c r="K14" s="22"/>
      <c r="L14" s="22"/>
      <c r="M14" s="22"/>
      <c r="N14" s="22"/>
    </row>
    <row r="15" spans="1:14" ht="15.75" customHeight="1" x14ac:dyDescent="0.35">
      <c r="A15" s="79"/>
      <c r="B15" s="565" t="s">
        <v>118</v>
      </c>
      <c r="C15" s="560"/>
      <c r="D15" s="560"/>
      <c r="E15" s="22"/>
      <c r="F15" s="22"/>
      <c r="G15" s="22"/>
      <c r="H15" s="22"/>
      <c r="I15" s="22"/>
      <c r="J15" s="22"/>
      <c r="K15" s="22"/>
      <c r="L15" s="22"/>
      <c r="M15" s="22"/>
      <c r="N15" s="22"/>
    </row>
    <row r="16" spans="1:14" ht="15.75" customHeight="1" x14ac:dyDescent="0.35">
      <c r="A16" s="79"/>
      <c r="B16" s="565" t="s">
        <v>119</v>
      </c>
      <c r="C16" s="560"/>
      <c r="D16" s="560"/>
      <c r="E16" s="22"/>
      <c r="F16" s="22"/>
      <c r="G16" s="22"/>
      <c r="H16" s="22"/>
      <c r="I16" s="22"/>
      <c r="J16" s="22"/>
      <c r="K16" s="22"/>
      <c r="L16" s="22"/>
      <c r="M16" s="22"/>
      <c r="N16" s="22"/>
    </row>
    <row r="17" spans="1:14" ht="15.75" customHeight="1" x14ac:dyDescent="0.35">
      <c r="A17" s="80"/>
      <c r="B17" s="565" t="s">
        <v>120</v>
      </c>
      <c r="C17" s="560"/>
      <c r="D17" s="560"/>
      <c r="E17" s="22"/>
      <c r="F17" s="22"/>
      <c r="G17" s="22"/>
      <c r="H17" s="22"/>
      <c r="I17" s="22"/>
      <c r="J17" s="22"/>
      <c r="K17" s="22"/>
      <c r="L17" s="22"/>
      <c r="M17" s="22"/>
      <c r="N17" s="22"/>
    </row>
    <row r="18" spans="1:14" ht="15.75" customHeight="1" x14ac:dyDescent="0.35">
      <c r="A18" s="80"/>
      <c r="B18" s="565" t="s">
        <v>127</v>
      </c>
      <c r="C18" s="560"/>
      <c r="D18" s="561"/>
      <c r="E18" s="22"/>
      <c r="F18" s="22"/>
      <c r="G18" s="22"/>
      <c r="H18" s="22"/>
      <c r="I18" s="22"/>
      <c r="J18" s="22"/>
      <c r="K18" s="22"/>
      <c r="L18" s="22"/>
      <c r="M18" s="22"/>
      <c r="N18" s="22"/>
    </row>
    <row r="19" spans="1:14" ht="15.75" customHeight="1" x14ac:dyDescent="0.35">
      <c r="A19" s="79"/>
      <c r="B19" s="566" t="s">
        <v>611</v>
      </c>
      <c r="C19" s="560"/>
      <c r="D19" s="560"/>
      <c r="E19" s="22"/>
      <c r="F19" s="22"/>
      <c r="G19" s="22"/>
      <c r="H19" s="22"/>
      <c r="I19" s="22"/>
      <c r="J19" s="22"/>
      <c r="K19" s="22"/>
      <c r="L19" s="22"/>
      <c r="M19" s="22"/>
      <c r="N19" s="22"/>
    </row>
    <row r="20" spans="1:14" ht="15.75" customHeight="1" x14ac:dyDescent="0.35">
      <c r="A20" s="80"/>
      <c r="B20" s="567" t="s">
        <v>612</v>
      </c>
      <c r="C20" s="560"/>
      <c r="D20" s="560"/>
      <c r="E20" s="22"/>
      <c r="F20" s="22"/>
      <c r="G20" s="22"/>
      <c r="H20" s="22"/>
      <c r="I20" s="22"/>
      <c r="J20" s="22"/>
      <c r="K20" s="22"/>
      <c r="L20" s="22"/>
      <c r="M20" s="22"/>
      <c r="N20" s="22"/>
    </row>
    <row r="21" spans="1:14" ht="15.75" customHeight="1" x14ac:dyDescent="0.35">
      <c r="A21" s="80"/>
      <c r="B21" s="567" t="s">
        <v>613</v>
      </c>
      <c r="C21" s="560"/>
      <c r="D21" s="560"/>
      <c r="E21" s="22"/>
      <c r="F21" s="22"/>
      <c r="G21" s="22"/>
      <c r="H21" s="22"/>
      <c r="I21" s="22"/>
      <c r="J21" s="22"/>
      <c r="K21" s="22"/>
      <c r="L21" s="22"/>
      <c r="M21" s="22"/>
      <c r="N21" s="22"/>
    </row>
    <row r="22" spans="1:14" ht="15.75" customHeight="1" x14ac:dyDescent="0.35">
      <c r="A22" s="22"/>
      <c r="B22" s="567" t="s">
        <v>614</v>
      </c>
      <c r="C22" s="560"/>
      <c r="D22" s="560"/>
      <c r="E22" s="22"/>
      <c r="F22" s="22"/>
      <c r="G22" s="22"/>
      <c r="H22" s="22"/>
      <c r="I22" s="22"/>
      <c r="J22" s="22"/>
      <c r="K22" s="22"/>
      <c r="L22" s="22"/>
      <c r="M22" s="22"/>
      <c r="N22" s="22"/>
    </row>
    <row r="23" spans="1:14" ht="14.5" x14ac:dyDescent="0.35">
      <c r="A23" s="22"/>
      <c r="B23" s="567" t="s">
        <v>615</v>
      </c>
      <c r="C23" s="560"/>
      <c r="D23" s="560"/>
      <c r="E23" s="22"/>
      <c r="F23" s="22"/>
      <c r="G23" s="22"/>
      <c r="H23" s="22"/>
      <c r="I23" s="22"/>
      <c r="J23" s="22"/>
      <c r="K23" s="22"/>
      <c r="L23" s="22"/>
      <c r="M23" s="22"/>
      <c r="N23" s="22"/>
    </row>
    <row r="24" spans="1:14" ht="14.5" x14ac:dyDescent="0.35">
      <c r="A24" s="22"/>
      <c r="B24" s="567" t="s">
        <v>616</v>
      </c>
      <c r="C24" s="560"/>
      <c r="D24" s="560"/>
      <c r="E24" s="22"/>
      <c r="F24" s="22"/>
      <c r="G24" s="22"/>
      <c r="H24" s="22"/>
      <c r="I24" s="22"/>
      <c r="J24" s="22"/>
      <c r="K24" s="22"/>
      <c r="L24" s="22"/>
      <c r="M24" s="22"/>
      <c r="N24" s="22"/>
    </row>
    <row r="25" spans="1:14" ht="14.5" x14ac:dyDescent="0.35">
      <c r="A25" s="22"/>
      <c r="B25" s="567" t="s">
        <v>617</v>
      </c>
      <c r="C25" s="560"/>
      <c r="D25" s="560"/>
      <c r="E25" s="22"/>
      <c r="F25" s="22"/>
      <c r="G25" s="22"/>
      <c r="H25" s="22"/>
      <c r="I25" s="22"/>
      <c r="J25" s="22"/>
      <c r="K25" s="22"/>
      <c r="L25" s="22"/>
      <c r="M25" s="22"/>
      <c r="N25" s="22"/>
    </row>
    <row r="26" spans="1:14" ht="14.5" x14ac:dyDescent="0.35">
      <c r="A26" s="506"/>
      <c r="B26" s="567" t="s">
        <v>675</v>
      </c>
      <c r="C26" s="560"/>
      <c r="D26" s="562"/>
      <c r="E26" s="22"/>
      <c r="F26" s="22"/>
      <c r="G26" s="22"/>
      <c r="H26" s="22"/>
      <c r="I26" s="22"/>
      <c r="J26" s="22"/>
      <c r="K26" s="22"/>
      <c r="L26" s="22"/>
      <c r="M26" s="22"/>
      <c r="N26" s="22"/>
    </row>
    <row r="27" spans="1:14" ht="14.5" x14ac:dyDescent="0.35">
      <c r="A27" s="22"/>
      <c r="B27" s="567" t="s">
        <v>680</v>
      </c>
      <c r="C27" s="560"/>
      <c r="D27" s="560"/>
      <c r="E27" s="22"/>
      <c r="F27" s="22"/>
      <c r="G27" s="22"/>
      <c r="H27" s="22"/>
      <c r="I27" s="22"/>
      <c r="J27" s="22"/>
      <c r="K27" s="22"/>
      <c r="L27" s="22"/>
      <c r="M27" s="22"/>
      <c r="N27" s="22"/>
    </row>
    <row r="28" spans="1:14" ht="14.5" x14ac:dyDescent="0.35">
      <c r="A28" s="22"/>
      <c r="B28" s="567" t="s">
        <v>696</v>
      </c>
      <c r="C28" s="560"/>
      <c r="D28" s="560"/>
      <c r="E28" s="22"/>
      <c r="F28" s="22"/>
      <c r="G28" s="22"/>
      <c r="H28" s="22"/>
      <c r="I28" s="22"/>
      <c r="J28" s="22"/>
      <c r="K28" s="22"/>
      <c r="L28" s="22"/>
      <c r="M28" s="22"/>
      <c r="N28" s="22"/>
    </row>
    <row r="29" spans="1:14" ht="15" thickBot="1" x14ac:dyDescent="0.4">
      <c r="A29" s="22"/>
      <c r="B29" s="589"/>
      <c r="C29" s="22"/>
      <c r="D29" s="22"/>
      <c r="E29" s="22"/>
      <c r="F29" s="22"/>
      <c r="G29" s="22"/>
      <c r="H29" s="22"/>
      <c r="I29" s="22"/>
      <c r="J29" s="22"/>
      <c r="K29" s="22"/>
      <c r="L29" s="22"/>
      <c r="M29" s="22"/>
      <c r="N29" s="22"/>
    </row>
    <row r="30" spans="1:14" ht="14.5" x14ac:dyDescent="0.35">
      <c r="A30" s="22"/>
      <c r="B30" s="22"/>
      <c r="C30" s="22"/>
      <c r="D30" s="22"/>
      <c r="E30" s="22"/>
      <c r="F30" s="22"/>
      <c r="G30" s="22"/>
      <c r="H30" s="22"/>
      <c r="I30" s="22"/>
      <c r="J30" s="22"/>
      <c r="K30" s="22"/>
      <c r="L30" s="22"/>
      <c r="M30" s="22"/>
      <c r="N30" s="22"/>
    </row>
    <row r="31" spans="1:14" ht="14.5" x14ac:dyDescent="0.35">
      <c r="A31" s="22"/>
      <c r="B31" s="77"/>
      <c r="C31" s="22"/>
      <c r="D31" s="22"/>
      <c r="E31" s="22"/>
      <c r="F31" s="22"/>
      <c r="G31" s="22"/>
      <c r="H31" s="22"/>
      <c r="I31" s="22"/>
      <c r="J31" s="22"/>
      <c r="K31" s="22"/>
      <c r="L31" s="22"/>
      <c r="M31" s="22"/>
      <c r="N31" s="22"/>
    </row>
    <row r="32" spans="1:14" ht="14.5" x14ac:dyDescent="0.35">
      <c r="A32" s="22"/>
      <c r="B32" s="22"/>
      <c r="C32" s="22"/>
      <c r="D32" s="22"/>
      <c r="E32" s="22"/>
      <c r="F32" s="22"/>
      <c r="G32" s="22"/>
      <c r="H32" s="22"/>
      <c r="I32" s="22"/>
      <c r="J32" s="22"/>
      <c r="K32" s="22"/>
      <c r="L32" s="22"/>
      <c r="M32" s="22"/>
      <c r="N32" s="22"/>
    </row>
    <row r="33" spans="1:14" ht="14.5" x14ac:dyDescent="0.35">
      <c r="A33" s="22"/>
      <c r="B33" s="22"/>
      <c r="C33" s="22"/>
      <c r="D33" s="22"/>
      <c r="E33" s="22"/>
      <c r="F33" s="22"/>
      <c r="G33" s="22"/>
      <c r="H33" s="22"/>
      <c r="I33" s="22"/>
      <c r="J33" s="22"/>
      <c r="K33" s="22"/>
      <c r="L33" s="22"/>
      <c r="M33" s="22"/>
      <c r="N33" s="22"/>
    </row>
    <row r="34" spans="1:14" ht="14.5" x14ac:dyDescent="0.35">
      <c r="A34" s="22"/>
      <c r="B34" s="22"/>
      <c r="C34" s="22"/>
      <c r="D34" s="22"/>
      <c r="E34" s="22"/>
      <c r="F34" s="22"/>
      <c r="G34" s="22"/>
      <c r="H34" s="22"/>
      <c r="I34" s="22"/>
      <c r="J34" s="22"/>
      <c r="K34" s="22"/>
      <c r="L34" s="22"/>
      <c r="M34" s="22"/>
      <c r="N34" s="22"/>
    </row>
    <row r="35" spans="1:14" ht="14.5" x14ac:dyDescent="0.35">
      <c r="A35" s="22"/>
      <c r="B35" s="22"/>
      <c r="C35" s="22"/>
      <c r="D35" s="22"/>
      <c r="E35" s="22"/>
      <c r="F35" s="22"/>
      <c r="G35" s="22"/>
      <c r="H35" s="22"/>
      <c r="I35" s="22"/>
      <c r="J35" s="22"/>
      <c r="K35" s="22"/>
      <c r="L35" s="22"/>
      <c r="M35" s="22"/>
      <c r="N35" s="22"/>
    </row>
  </sheetData>
  <phoneticPr fontId="37" type="noConversion"/>
  <hyperlinks>
    <hyperlink ref="B4" location="1.1!A1" display="1.1!A1" xr:uid="{00000000-0004-0000-0000-000000000000}"/>
    <hyperlink ref="B5" location="1.2!A1" display="1.2!A1" xr:uid="{00000000-0004-0000-0000-000001000000}"/>
    <hyperlink ref="B6" location="1.3!A1" display="1.3!A1" xr:uid="{00000000-0004-0000-0000-000002000000}"/>
    <hyperlink ref="B9" location="1.6!A1" display="1.6!A1" xr:uid="{00000000-0004-0000-0000-000003000000}"/>
    <hyperlink ref="B10" location="1.7!A1" display="1.7!A1" xr:uid="{00000000-0004-0000-0000-000004000000}"/>
    <hyperlink ref="B11" location="1.8!A1" display="1.8!A1" xr:uid="{00000000-0004-0000-0000-000005000000}"/>
    <hyperlink ref="B12" location="1.9!A1" display="1.9!A1" xr:uid="{00000000-0004-0000-0000-000006000000}"/>
    <hyperlink ref="B13" location="1.10!A1" display="1.10!A1" xr:uid="{00000000-0004-0000-0000-000007000000}"/>
    <hyperlink ref="B14" location="1.11!A1" display="1.11!A1" xr:uid="{00000000-0004-0000-0000-000008000000}"/>
    <hyperlink ref="B15" location="1.12!A1" display="1.12!A1" xr:uid="{00000000-0004-0000-0000-000009000000}"/>
    <hyperlink ref="B16" location="1.13!A1" display="1.13!A1" xr:uid="{00000000-0004-0000-0000-00000A000000}"/>
    <hyperlink ref="B17" location="1.14!A1" display="1.14!A1" xr:uid="{00000000-0004-0000-0000-00000B000000}"/>
    <hyperlink ref="B7" location="1.4!A1" display="1.4!A1" xr:uid="{00000000-0004-0000-0000-00000C000000}"/>
    <hyperlink ref="B8" location="1.5!A1" display="1.5!A1" xr:uid="{00000000-0004-0000-0000-00000D000000}"/>
    <hyperlink ref="B18" location="1.15!A1" display="1.15!A1" xr:uid="{00000000-0004-0000-0000-00000E000000}"/>
    <hyperlink ref="B20" location="'1.17'!A1" display="Table 1.17: National Minimum Wage and National Living Wage" xr:uid="{00000000-0004-0000-0000-00000F000000}"/>
    <hyperlink ref="B22" location="'1.19'!A1" display="Table 1.19: Cumulative potential output growth from 2017 Q4" xr:uid="{00000000-0004-0000-0000-000010000000}"/>
    <hyperlink ref="B23" location="'1.20'!A1" display="Table 1.20: Potential output forecast" xr:uid="{00000000-0004-0000-0000-000011000000}"/>
    <hyperlink ref="B24" location="'1.21'!A1" display="Table 1.21: Housing forecast" xr:uid="{00000000-0004-0000-0000-000012000000}"/>
    <hyperlink ref="B25" location="'1.22'!A1" display="Table 1.22: Household debt servicing costs" xr:uid="{00000000-0004-0000-0000-000013000000}"/>
    <hyperlink ref="B21" location="'1.18'!Print_Area" display="Table 1.18: OBR central estimate of the output gap" xr:uid="{00000000-0004-0000-0000-000014000000}"/>
    <hyperlink ref="B26" location="'1.23'!A1" display="Table 1.23: Changes in determinants of the fiscal forecast since March 2020" xr:uid="{00000000-0004-0000-0000-000015000000}"/>
    <hyperlink ref="B19" location="'1.16'!A1" display="Table 1.16: Output gap model estimates" xr:uid="{00000000-0004-0000-0000-000016000000}"/>
    <hyperlink ref="B27" location="'1.24'!A1" display="Table 1.24: Unemployment Levels in scenarios" xr:uid="{00000000-0004-0000-0000-000017000000}"/>
    <hyperlink ref="B28" location="'1.25'!Print_Area" display="Table 1.24: Unemployment Levels in scenarios" xr:uid="{00000000-0004-0000-0000-000018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8"/>
  </sheetPr>
  <dimension ref="A1:M125"/>
  <sheetViews>
    <sheetView zoomScaleNormal="100" zoomScaleSheetLayoutView="100" workbookViewId="0"/>
  </sheetViews>
  <sheetFormatPr defaultColWidth="8.84375" defaultRowHeight="15.5" x14ac:dyDescent="0.35"/>
  <cols>
    <col min="1" max="1" width="9.3046875" style="35" customWidth="1"/>
    <col min="2" max="2" width="14.3046875" style="35" customWidth="1"/>
    <col min="3" max="11" width="16.765625" style="35" customWidth="1"/>
    <col min="12" max="16384" width="8.84375" style="35"/>
  </cols>
  <sheetData>
    <row r="1" spans="1:13" ht="33.75" customHeight="1" thickBot="1" x14ac:dyDescent="0.4">
      <c r="A1" s="47" t="s">
        <v>91</v>
      </c>
      <c r="B1" s="180"/>
      <c r="C1" s="180"/>
      <c r="D1" s="180"/>
      <c r="E1" s="180"/>
      <c r="F1" s="180"/>
      <c r="G1" s="180"/>
    </row>
    <row r="2" spans="1:13" s="57" customFormat="1" ht="19" thickBot="1" x14ac:dyDescent="0.5">
      <c r="B2" s="636" t="s">
        <v>180</v>
      </c>
      <c r="C2" s="637"/>
      <c r="D2" s="637"/>
      <c r="E2" s="637"/>
      <c r="F2" s="637"/>
      <c r="G2" s="637"/>
      <c r="H2" s="637"/>
      <c r="I2" s="637"/>
      <c r="J2" s="637"/>
      <c r="K2" s="654"/>
      <c r="L2" s="35"/>
      <c r="M2" s="62"/>
    </row>
    <row r="3" spans="1:13" s="57" customFormat="1" ht="33.75" customHeight="1" x14ac:dyDescent="0.35">
      <c r="B3" s="64"/>
      <c r="C3" s="181" t="s">
        <v>181</v>
      </c>
      <c r="D3" s="51" t="s">
        <v>182</v>
      </c>
      <c r="E3" s="51" t="s">
        <v>183</v>
      </c>
      <c r="F3" s="182" t="s">
        <v>184</v>
      </c>
      <c r="G3" s="51" t="s">
        <v>185</v>
      </c>
      <c r="H3" s="51" t="s">
        <v>186</v>
      </c>
      <c r="I3" s="51" t="s">
        <v>187</v>
      </c>
      <c r="J3" s="183" t="s">
        <v>188</v>
      </c>
      <c r="K3" s="184" t="s">
        <v>189</v>
      </c>
      <c r="L3" s="35"/>
      <c r="M3" s="62"/>
    </row>
    <row r="4" spans="1:13" ht="15.75" customHeight="1" x14ac:dyDescent="0.35">
      <c r="A4" s="185"/>
      <c r="B4" s="32" t="s">
        <v>121</v>
      </c>
      <c r="C4" s="186">
        <v>5.3548</v>
      </c>
      <c r="D4" s="27">
        <v>5.7188800000000004</v>
      </c>
      <c r="E4" s="27">
        <v>4.5370999999999997</v>
      </c>
      <c r="F4" s="27">
        <v>5.8566666666666665</v>
      </c>
      <c r="G4" s="27">
        <v>95.8</v>
      </c>
      <c r="H4" s="187">
        <v>1.9789000000000001</v>
      </c>
      <c r="I4" s="187">
        <v>1.3211999999999999</v>
      </c>
      <c r="J4" s="188">
        <v>96.65</v>
      </c>
      <c r="K4" s="189">
        <v>2927.05</v>
      </c>
    </row>
    <row r="5" spans="1:13" ht="15.75" customHeight="1" x14ac:dyDescent="0.35">
      <c r="A5" s="185"/>
      <c r="B5" s="32" t="s">
        <v>122</v>
      </c>
      <c r="C5" s="186">
        <v>5.0278</v>
      </c>
      <c r="D5" s="27">
        <v>5.8926400000000001</v>
      </c>
      <c r="E5" s="27">
        <v>4.8685999999999998</v>
      </c>
      <c r="F5" s="27">
        <v>5.7633333333333328</v>
      </c>
      <c r="G5" s="27">
        <v>93</v>
      </c>
      <c r="H5" s="187">
        <v>1.9704999999999999</v>
      </c>
      <c r="I5" s="187">
        <v>1.2615000000000001</v>
      </c>
      <c r="J5" s="188">
        <v>122.24</v>
      </c>
      <c r="K5" s="189">
        <v>2855.69</v>
      </c>
    </row>
    <row r="6" spans="1:13" ht="15.75" customHeight="1" x14ac:dyDescent="0.35">
      <c r="A6" s="185"/>
      <c r="B6" s="32" t="s">
        <v>123</v>
      </c>
      <c r="C6" s="186">
        <v>5</v>
      </c>
      <c r="D6" s="27">
        <v>5.8385400000000001</v>
      </c>
      <c r="E6" s="27">
        <v>4.7851999999999988</v>
      </c>
      <c r="F6" s="27">
        <v>5.796666666666666</v>
      </c>
      <c r="G6" s="27">
        <v>91.6</v>
      </c>
      <c r="H6" s="187">
        <v>1.8917999999999999</v>
      </c>
      <c r="I6" s="187">
        <v>1.2585999999999999</v>
      </c>
      <c r="J6" s="188">
        <v>115.6</v>
      </c>
      <c r="K6" s="189">
        <v>2483.67</v>
      </c>
    </row>
    <row r="7" spans="1:13" ht="15.75" customHeight="1" x14ac:dyDescent="0.35">
      <c r="A7" s="185"/>
      <c r="B7" s="32" t="s">
        <v>136</v>
      </c>
      <c r="C7" s="186">
        <v>3.3672</v>
      </c>
      <c r="D7" s="27">
        <v>4.6440400000000004</v>
      </c>
      <c r="E7" s="27">
        <v>4.5358999999999998</v>
      </c>
      <c r="F7" s="27">
        <v>5.3866666666666676</v>
      </c>
      <c r="G7" s="27">
        <v>83.8</v>
      </c>
      <c r="H7" s="187">
        <v>1.5699000000000001</v>
      </c>
      <c r="I7" s="187">
        <v>1.1957</v>
      </c>
      <c r="J7" s="188">
        <v>55.78</v>
      </c>
      <c r="K7" s="189">
        <v>2209.29</v>
      </c>
    </row>
    <row r="8" spans="1:13" ht="15.75" customHeight="1" x14ac:dyDescent="0.35">
      <c r="A8" s="185"/>
      <c r="B8" s="32" t="s">
        <v>2</v>
      </c>
      <c r="C8" s="186">
        <v>1.0713999999999999</v>
      </c>
      <c r="D8" s="27">
        <v>2.07728</v>
      </c>
      <c r="E8" s="27">
        <v>4.2020999999999997</v>
      </c>
      <c r="F8" s="27">
        <v>4.083333333333333</v>
      </c>
      <c r="G8" s="27">
        <v>77.8</v>
      </c>
      <c r="H8" s="187">
        <v>1.4346000000000001</v>
      </c>
      <c r="I8" s="187">
        <v>1.101</v>
      </c>
      <c r="J8" s="188">
        <v>44.93</v>
      </c>
      <c r="K8" s="189">
        <v>1984.2</v>
      </c>
    </row>
    <row r="9" spans="1:13" ht="15.75" customHeight="1" x14ac:dyDescent="0.35">
      <c r="A9" s="185"/>
      <c r="B9" s="32" t="s">
        <v>3</v>
      </c>
      <c r="C9" s="186">
        <v>0.5</v>
      </c>
      <c r="D9" s="27">
        <v>1.37226</v>
      </c>
      <c r="E9" s="27">
        <v>4.3659999999999988</v>
      </c>
      <c r="F9" s="27">
        <v>3.6</v>
      </c>
      <c r="G9" s="27">
        <v>81.2</v>
      </c>
      <c r="H9" s="187">
        <v>1.5503</v>
      </c>
      <c r="I9" s="187">
        <v>1.1389</v>
      </c>
      <c r="J9" s="188">
        <v>59.18</v>
      </c>
      <c r="K9" s="189">
        <v>2172.1</v>
      </c>
    </row>
    <row r="10" spans="1:13" ht="15.75" customHeight="1" x14ac:dyDescent="0.35">
      <c r="A10" s="185"/>
      <c r="B10" s="32" t="s">
        <v>4</v>
      </c>
      <c r="C10" s="186">
        <v>0.5</v>
      </c>
      <c r="D10" s="27">
        <v>0.79856000000000005</v>
      </c>
      <c r="E10" s="27">
        <v>4.2522000000000002</v>
      </c>
      <c r="F10" s="27">
        <v>3.5766666666666667</v>
      </c>
      <c r="G10" s="27">
        <v>82.9</v>
      </c>
      <c r="H10" s="187">
        <v>1.6411</v>
      </c>
      <c r="I10" s="187">
        <v>1.1475</v>
      </c>
      <c r="J10" s="188">
        <v>68.37</v>
      </c>
      <c r="K10" s="189">
        <v>2634.8</v>
      </c>
    </row>
    <row r="11" spans="1:13" ht="15.75" customHeight="1" x14ac:dyDescent="0.35">
      <c r="A11" s="185"/>
      <c r="B11" s="32" t="s">
        <v>5</v>
      </c>
      <c r="C11" s="186">
        <v>0.5</v>
      </c>
      <c r="D11" s="27">
        <v>0.59492</v>
      </c>
      <c r="E11" s="27">
        <v>4.1970999999999998</v>
      </c>
      <c r="F11" s="27">
        <v>3.5733333333333324</v>
      </c>
      <c r="G11" s="27">
        <v>80.400000000000006</v>
      </c>
      <c r="H11" s="187">
        <v>1.6345000000000001</v>
      </c>
      <c r="I11" s="187">
        <v>1.1057999999999999</v>
      </c>
      <c r="J11" s="188">
        <v>74.98</v>
      </c>
      <c r="K11" s="189">
        <v>2760.8</v>
      </c>
    </row>
    <row r="12" spans="1:13" ht="15.75" customHeight="1" x14ac:dyDescent="0.35">
      <c r="A12" s="185"/>
      <c r="B12" s="32" t="s">
        <v>6</v>
      </c>
      <c r="C12" s="186">
        <v>0.5</v>
      </c>
      <c r="D12" s="27">
        <v>0.63124999999999998</v>
      </c>
      <c r="E12" s="27">
        <v>4.5056000000000003</v>
      </c>
      <c r="F12" s="27">
        <v>3.6666666666666665</v>
      </c>
      <c r="G12" s="27">
        <v>79.7</v>
      </c>
      <c r="H12" s="187">
        <v>1.5609999999999999</v>
      </c>
      <c r="I12" s="187">
        <v>1.1269</v>
      </c>
      <c r="J12" s="188">
        <v>76.67</v>
      </c>
      <c r="K12" s="189">
        <v>2910.2</v>
      </c>
    </row>
    <row r="13" spans="1:13" ht="15.75" customHeight="1" x14ac:dyDescent="0.35">
      <c r="A13" s="185"/>
      <c r="B13" s="32" t="s">
        <v>7</v>
      </c>
      <c r="C13" s="186">
        <v>0.5</v>
      </c>
      <c r="D13" s="27">
        <v>0.69528999999999996</v>
      </c>
      <c r="E13" s="27">
        <v>4.3617999999999988</v>
      </c>
      <c r="F13" s="27">
        <v>3.66</v>
      </c>
      <c r="G13" s="27">
        <v>80</v>
      </c>
      <c r="H13" s="187">
        <v>1.4908999999999999</v>
      </c>
      <c r="I13" s="187">
        <v>1.1747000000000001</v>
      </c>
      <c r="J13" s="188">
        <v>78.67</v>
      </c>
      <c r="K13" s="189">
        <v>2543.5</v>
      </c>
    </row>
    <row r="14" spans="1:13" ht="15.75" customHeight="1" x14ac:dyDescent="0.35">
      <c r="A14" s="185"/>
      <c r="B14" s="32" t="s">
        <v>8</v>
      </c>
      <c r="C14" s="186">
        <v>0.5</v>
      </c>
      <c r="D14" s="27">
        <v>0.73263</v>
      </c>
      <c r="E14" s="27">
        <v>4.0317999999999996</v>
      </c>
      <c r="F14" s="27">
        <v>3.57</v>
      </c>
      <c r="G14" s="27">
        <v>81.8</v>
      </c>
      <c r="H14" s="187">
        <v>1.5511999999999999</v>
      </c>
      <c r="I14" s="187">
        <v>1.1995</v>
      </c>
      <c r="J14" s="188">
        <v>76.41</v>
      </c>
      <c r="K14" s="189">
        <v>2867.6</v>
      </c>
    </row>
    <row r="15" spans="1:13" ht="15.75" customHeight="1" x14ac:dyDescent="0.35">
      <c r="A15" s="185"/>
      <c r="B15" s="32" t="s">
        <v>9</v>
      </c>
      <c r="C15" s="186">
        <v>0.5</v>
      </c>
      <c r="D15" s="27">
        <v>0.74214000000000002</v>
      </c>
      <c r="E15" s="27">
        <v>4.0978000000000012</v>
      </c>
      <c r="F15" s="27">
        <v>3.5066666666666664</v>
      </c>
      <c r="G15" s="27">
        <v>80.3</v>
      </c>
      <c r="H15" s="187">
        <v>1.5809</v>
      </c>
      <c r="I15" s="187">
        <v>1.1638999999999999</v>
      </c>
      <c r="J15" s="188">
        <v>86.79000000000002</v>
      </c>
      <c r="K15" s="189">
        <v>3062.9</v>
      </c>
    </row>
    <row r="16" spans="1:13" ht="15.75" customHeight="1" x14ac:dyDescent="0.35">
      <c r="A16" s="185"/>
      <c r="B16" s="32" t="s">
        <v>10</v>
      </c>
      <c r="C16" s="186">
        <v>0.5</v>
      </c>
      <c r="D16" s="27">
        <v>0.79344000000000003</v>
      </c>
      <c r="E16" s="27">
        <v>4.3441000000000001</v>
      </c>
      <c r="F16" s="27">
        <v>3.4966666666666666</v>
      </c>
      <c r="G16" s="27">
        <v>80.900000000000006</v>
      </c>
      <c r="H16" s="187">
        <v>1.6028</v>
      </c>
      <c r="I16" s="187">
        <v>1.171</v>
      </c>
      <c r="J16" s="188">
        <v>104.9</v>
      </c>
      <c r="K16" s="189">
        <v>3067.7</v>
      </c>
    </row>
    <row r="17" spans="1:11" ht="15.75" customHeight="1" x14ac:dyDescent="0.35">
      <c r="A17" s="185"/>
      <c r="B17" s="32" t="s">
        <v>11</v>
      </c>
      <c r="C17" s="186">
        <v>0.5</v>
      </c>
      <c r="D17" s="27">
        <v>0.82333000000000001</v>
      </c>
      <c r="E17" s="27">
        <v>4.181</v>
      </c>
      <c r="F17" s="27">
        <v>3.47</v>
      </c>
      <c r="G17" s="27">
        <v>79.400000000000006</v>
      </c>
      <c r="H17" s="187">
        <v>1.629</v>
      </c>
      <c r="I17" s="187">
        <v>1.1329</v>
      </c>
      <c r="J17" s="188">
        <v>117.12</v>
      </c>
      <c r="K17" s="189">
        <v>3096.72</v>
      </c>
    </row>
    <row r="18" spans="1:11" ht="15.75" customHeight="1" x14ac:dyDescent="0.35">
      <c r="A18" s="185"/>
      <c r="B18" s="32" t="s">
        <v>12</v>
      </c>
      <c r="C18" s="186">
        <v>0.5</v>
      </c>
      <c r="D18" s="27">
        <v>0.86850000000000005</v>
      </c>
      <c r="E18" s="27">
        <v>3.7444999999999999</v>
      </c>
      <c r="F18" s="27">
        <v>3.4</v>
      </c>
      <c r="G18" s="27">
        <v>79.2</v>
      </c>
      <c r="H18" s="187">
        <v>1.6092</v>
      </c>
      <c r="I18" s="187">
        <v>1.1402000000000001</v>
      </c>
      <c r="J18" s="188">
        <v>113</v>
      </c>
      <c r="K18" s="189">
        <v>2654.38</v>
      </c>
    </row>
    <row r="19" spans="1:11" ht="15.75" customHeight="1" x14ac:dyDescent="0.35">
      <c r="A19" s="185"/>
      <c r="B19" s="32" t="s">
        <v>13</v>
      </c>
      <c r="C19" s="186">
        <v>0.5</v>
      </c>
      <c r="D19" s="27">
        <v>1.01311</v>
      </c>
      <c r="E19" s="27">
        <v>3.0827</v>
      </c>
      <c r="F19" s="27">
        <v>3.3666666666666667</v>
      </c>
      <c r="G19" s="27">
        <v>80.2</v>
      </c>
      <c r="H19" s="187">
        <v>1.5716000000000001</v>
      </c>
      <c r="I19" s="187">
        <v>1.1659999999999999</v>
      </c>
      <c r="J19" s="188">
        <v>109.31</v>
      </c>
      <c r="K19" s="189">
        <v>2857.88</v>
      </c>
    </row>
    <row r="20" spans="1:11" ht="15.75" customHeight="1" x14ac:dyDescent="0.35">
      <c r="A20" s="185"/>
      <c r="B20" s="32" t="s">
        <v>14</v>
      </c>
      <c r="C20" s="186">
        <v>0.5</v>
      </c>
      <c r="D20" s="27">
        <v>1.0653879687500003</v>
      </c>
      <c r="E20" s="27">
        <v>3.0634999999999999</v>
      </c>
      <c r="F20" s="27">
        <v>3.3666666666666667</v>
      </c>
      <c r="G20" s="27">
        <v>81.172899999999998</v>
      </c>
      <c r="H20" s="187">
        <v>1.5712999999999999</v>
      </c>
      <c r="I20" s="187">
        <v>1.1984999999999999</v>
      </c>
      <c r="J20" s="188">
        <v>118.54</v>
      </c>
      <c r="K20" s="189">
        <v>3002.78</v>
      </c>
    </row>
    <row r="21" spans="1:11" ht="15.75" customHeight="1" x14ac:dyDescent="0.35">
      <c r="A21" s="185"/>
      <c r="B21" s="32" t="s">
        <v>15</v>
      </c>
      <c r="C21" s="186">
        <v>0.5</v>
      </c>
      <c r="D21" s="27">
        <v>0.98999816666666651</v>
      </c>
      <c r="E21" s="27">
        <v>2.9333999999999998</v>
      </c>
      <c r="F21" s="27">
        <v>3.3800000000000008</v>
      </c>
      <c r="G21" s="27">
        <v>83.154600000000002</v>
      </c>
      <c r="H21" s="187">
        <v>1.5833999999999999</v>
      </c>
      <c r="I21" s="187">
        <v>1.2343999999999999</v>
      </c>
      <c r="J21" s="188">
        <v>108.9</v>
      </c>
      <c r="K21" s="189">
        <v>2891.45</v>
      </c>
    </row>
    <row r="22" spans="1:11" ht="15.75" customHeight="1" x14ac:dyDescent="0.35">
      <c r="A22" s="185"/>
      <c r="B22" s="32" t="s">
        <v>16</v>
      </c>
      <c r="C22" s="186">
        <v>0.5</v>
      </c>
      <c r="D22" s="27">
        <v>0.72597515624999998</v>
      </c>
      <c r="E22" s="27">
        <v>2.6823999999999999</v>
      </c>
      <c r="F22" s="27">
        <v>3.3733333333333335</v>
      </c>
      <c r="G22" s="27">
        <v>84.080799999999996</v>
      </c>
      <c r="H22" s="187">
        <v>1.5798000000000001</v>
      </c>
      <c r="I22" s="187">
        <v>1.2633000000000001</v>
      </c>
      <c r="J22" s="188">
        <v>109.95</v>
      </c>
      <c r="K22" s="189">
        <v>2998.86</v>
      </c>
    </row>
    <row r="23" spans="1:11" ht="15.75" customHeight="1" x14ac:dyDescent="0.35">
      <c r="A23" s="185"/>
      <c r="B23" s="32" t="s">
        <v>17</v>
      </c>
      <c r="C23" s="186">
        <v>0.5</v>
      </c>
      <c r="D23" s="27">
        <v>0.52978749999999997</v>
      </c>
      <c r="E23" s="27">
        <v>2.8077000000000001</v>
      </c>
      <c r="F23" s="27">
        <v>3.3800000000000008</v>
      </c>
      <c r="G23" s="27">
        <v>83.626800000000003</v>
      </c>
      <c r="H23" s="187">
        <v>1.6057999999999999</v>
      </c>
      <c r="I23" s="187">
        <v>1.2383999999999999</v>
      </c>
      <c r="J23" s="188">
        <v>110.44</v>
      </c>
      <c r="K23" s="189">
        <v>3093.41</v>
      </c>
    </row>
    <row r="24" spans="1:11" ht="15.75" customHeight="1" x14ac:dyDescent="0.35">
      <c r="A24" s="185"/>
      <c r="B24" s="32" t="s">
        <v>18</v>
      </c>
      <c r="C24" s="186">
        <v>0.5</v>
      </c>
      <c r="D24" s="27">
        <v>0.50971983870967741</v>
      </c>
      <c r="E24" s="27">
        <v>3.1360999999999999</v>
      </c>
      <c r="F24" s="27">
        <v>3.3666666666666667</v>
      </c>
      <c r="G24" s="27">
        <v>80.322900000000004</v>
      </c>
      <c r="H24" s="187">
        <v>1.5519000000000001</v>
      </c>
      <c r="I24" s="187">
        <v>1.1751</v>
      </c>
      <c r="J24" s="188">
        <v>112.87</v>
      </c>
      <c r="K24" s="189">
        <v>3280.64</v>
      </c>
    </row>
    <row r="25" spans="1:11" ht="15.75" customHeight="1" x14ac:dyDescent="0.35">
      <c r="A25" s="185"/>
      <c r="B25" s="32" t="s">
        <v>19</v>
      </c>
      <c r="C25" s="186">
        <v>0.5</v>
      </c>
      <c r="D25" s="27">
        <v>0.50633451612903224</v>
      </c>
      <c r="E25" s="27">
        <v>2.9567000000000001</v>
      </c>
      <c r="F25" s="27">
        <v>3.3433333333333337</v>
      </c>
      <c r="G25" s="27">
        <v>80.518100000000004</v>
      </c>
      <c r="H25" s="187">
        <v>1.5358000000000001</v>
      </c>
      <c r="I25" s="187">
        <v>1.1756</v>
      </c>
      <c r="J25" s="188">
        <v>103</v>
      </c>
      <c r="K25" s="189">
        <v>3289.71</v>
      </c>
    </row>
    <row r="26" spans="1:11" ht="15.75" customHeight="1" x14ac:dyDescent="0.35">
      <c r="A26" s="185"/>
      <c r="B26" s="32" t="s">
        <v>20</v>
      </c>
      <c r="C26" s="186">
        <v>0.5</v>
      </c>
      <c r="D26" s="27">
        <v>0.51285169230769234</v>
      </c>
      <c r="E26" s="27">
        <v>3.4946000000000002</v>
      </c>
      <c r="F26" s="27">
        <v>3.3166666666666664</v>
      </c>
      <c r="G26" s="27">
        <v>81.232799999999997</v>
      </c>
      <c r="H26" s="187">
        <v>1.5504</v>
      </c>
      <c r="I26" s="187">
        <v>1.1708000000000001</v>
      </c>
      <c r="J26" s="188">
        <v>110.1</v>
      </c>
      <c r="K26" s="189">
        <v>3443.85</v>
      </c>
    </row>
    <row r="27" spans="1:11" ht="15.75" customHeight="1" x14ac:dyDescent="0.35">
      <c r="A27" s="185"/>
      <c r="B27" s="32" t="s">
        <v>21</v>
      </c>
      <c r="C27" s="186">
        <v>0.5</v>
      </c>
      <c r="D27" s="27">
        <v>0.52130687499999995</v>
      </c>
      <c r="E27" s="27">
        <v>3.4674999999999998</v>
      </c>
      <c r="F27" s="27">
        <v>3.28</v>
      </c>
      <c r="G27" s="27">
        <v>83.549899999999994</v>
      </c>
      <c r="H27" s="187">
        <v>1.6185</v>
      </c>
      <c r="I27" s="187">
        <v>1.1890000000000001</v>
      </c>
      <c r="J27" s="188">
        <v>109.4</v>
      </c>
      <c r="K27" s="189">
        <v>3609.63</v>
      </c>
    </row>
    <row r="28" spans="1:11" ht="15.75" customHeight="1" x14ac:dyDescent="0.35">
      <c r="A28" s="185"/>
      <c r="B28" s="32" t="s">
        <v>22</v>
      </c>
      <c r="C28" s="186">
        <v>0.5</v>
      </c>
      <c r="D28" s="27">
        <v>0.52126587301587302</v>
      </c>
      <c r="E28" s="27">
        <v>3.5133999999999999</v>
      </c>
      <c r="F28" s="27">
        <v>3.25</v>
      </c>
      <c r="G28" s="27">
        <v>85.562299999999979</v>
      </c>
      <c r="H28" s="187">
        <v>1.6551</v>
      </c>
      <c r="I28" s="187">
        <v>1.2079</v>
      </c>
      <c r="J28" s="188">
        <v>107.93</v>
      </c>
      <c r="K28" s="189">
        <v>3555.59</v>
      </c>
    </row>
    <row r="29" spans="1:11" ht="15.75" customHeight="1" x14ac:dyDescent="0.35">
      <c r="A29" s="185"/>
      <c r="B29" s="32" t="s">
        <v>23</v>
      </c>
      <c r="C29" s="186">
        <v>0.5</v>
      </c>
      <c r="D29" s="27">
        <v>0.5328909836065574</v>
      </c>
      <c r="E29" s="27">
        <v>3.3633999999999999</v>
      </c>
      <c r="F29" s="27">
        <v>3.2333333333333334</v>
      </c>
      <c r="G29" s="27">
        <v>86.896900000000002</v>
      </c>
      <c r="H29" s="187">
        <v>1.6832</v>
      </c>
      <c r="I29" s="187">
        <v>1.2278</v>
      </c>
      <c r="J29" s="188">
        <v>109.81</v>
      </c>
      <c r="K29" s="189">
        <v>3600.19</v>
      </c>
    </row>
    <row r="30" spans="1:11" ht="15.75" customHeight="1" x14ac:dyDescent="0.35">
      <c r="A30" s="185"/>
      <c r="B30" s="32" t="s">
        <v>24</v>
      </c>
      <c r="C30" s="186">
        <v>0.5</v>
      </c>
      <c r="D30" s="27">
        <v>0.56003676923076928</v>
      </c>
      <c r="E30" s="27">
        <v>3.1278999999999999</v>
      </c>
      <c r="F30" s="27">
        <v>3.2133333333333338</v>
      </c>
      <c r="G30" s="27">
        <v>88.002399999999994</v>
      </c>
      <c r="H30" s="187">
        <v>1.67</v>
      </c>
      <c r="I30" s="187">
        <v>1.2599</v>
      </c>
      <c r="J30" s="188">
        <v>102.08</v>
      </c>
      <c r="K30" s="189">
        <v>3533.93</v>
      </c>
    </row>
    <row r="31" spans="1:11" ht="15.75" customHeight="1" x14ac:dyDescent="0.35">
      <c r="A31" s="185"/>
      <c r="B31" s="32" t="s">
        <v>25</v>
      </c>
      <c r="C31" s="186">
        <v>0.5</v>
      </c>
      <c r="D31" s="27">
        <v>0.55760515624999996</v>
      </c>
      <c r="E31" s="27">
        <v>2.6732999999999998</v>
      </c>
      <c r="F31" s="27">
        <v>3.186666666666667</v>
      </c>
      <c r="G31" s="27">
        <v>87.28</v>
      </c>
      <c r="H31" s="187">
        <v>1.5838000000000001</v>
      </c>
      <c r="I31" s="187">
        <v>1.2670999999999999</v>
      </c>
      <c r="J31" s="188">
        <v>75.95999999999998</v>
      </c>
      <c r="K31" s="189">
        <v>3521.22</v>
      </c>
    </row>
    <row r="32" spans="1:11" ht="15.75" customHeight="1" x14ac:dyDescent="0.35">
      <c r="A32" s="185"/>
      <c r="B32" s="32" t="s">
        <v>26</v>
      </c>
      <c r="C32" s="186">
        <v>0.5</v>
      </c>
      <c r="D32" s="27">
        <v>0.56351777777777778</v>
      </c>
      <c r="E32" s="27">
        <v>2.2162000000000006</v>
      </c>
      <c r="F32" s="27">
        <v>3.1533333333333338</v>
      </c>
      <c r="G32" s="27">
        <v>89.435900000000004</v>
      </c>
      <c r="H32" s="187">
        <v>1.5139</v>
      </c>
      <c r="I32" s="187">
        <v>1.3463000000000001</v>
      </c>
      <c r="J32" s="188">
        <v>54.05</v>
      </c>
      <c r="K32" s="189">
        <v>3663.58</v>
      </c>
    </row>
    <row r="33" spans="1:11" ht="15.75" customHeight="1" x14ac:dyDescent="0.35">
      <c r="A33" s="185"/>
      <c r="B33" s="32" t="s">
        <v>27</v>
      </c>
      <c r="C33" s="186">
        <v>0.5</v>
      </c>
      <c r="D33" s="27">
        <v>0.56986491803278705</v>
      </c>
      <c r="E33" s="27">
        <v>2.4468999999999999</v>
      </c>
      <c r="F33" s="27">
        <v>3.1066666666666669</v>
      </c>
      <c r="G33" s="27">
        <v>91.240499999999997</v>
      </c>
      <c r="H33" s="187">
        <v>1.534</v>
      </c>
      <c r="I33" s="187">
        <v>1.3863000000000003</v>
      </c>
      <c r="J33" s="188">
        <v>62.1</v>
      </c>
      <c r="K33" s="189">
        <v>3570.58</v>
      </c>
    </row>
    <row r="34" spans="1:11" ht="15.75" customHeight="1" x14ac:dyDescent="0.35">
      <c r="A34" s="185"/>
      <c r="B34" s="32" t="s">
        <v>28</v>
      </c>
      <c r="C34" s="186">
        <v>0.5</v>
      </c>
      <c r="D34" s="27">
        <v>0.58430446153846149</v>
      </c>
      <c r="E34" s="27">
        <v>2.4849999999999999</v>
      </c>
      <c r="F34" s="27">
        <v>3.0566666666666662</v>
      </c>
      <c r="G34" s="27">
        <v>92.903099999999995</v>
      </c>
      <c r="H34" s="187">
        <v>1.5488</v>
      </c>
      <c r="I34" s="187">
        <v>1.3936999999999999</v>
      </c>
      <c r="J34" s="188">
        <v>50.03</v>
      </c>
      <c r="K34" s="189">
        <v>3335.92</v>
      </c>
    </row>
    <row r="35" spans="1:11" ht="15.75" customHeight="1" x14ac:dyDescent="0.35">
      <c r="A35" s="185"/>
      <c r="B35" s="32" t="s">
        <v>29</v>
      </c>
      <c r="C35" s="186">
        <v>0.5</v>
      </c>
      <c r="D35" s="27">
        <v>0.57870343749999997</v>
      </c>
      <c r="E35" s="27">
        <v>2.4842</v>
      </c>
      <c r="F35" s="27">
        <v>3.01</v>
      </c>
      <c r="G35" s="27">
        <v>92.207599999999999</v>
      </c>
      <c r="H35" s="187">
        <v>1.5173000000000001</v>
      </c>
      <c r="I35" s="187">
        <v>1.3862000000000001</v>
      </c>
      <c r="J35" s="188">
        <v>43.42</v>
      </c>
      <c r="K35" s="189">
        <v>3444.26</v>
      </c>
    </row>
    <row r="36" spans="1:11" ht="15.75" customHeight="1" x14ac:dyDescent="0.35">
      <c r="A36" s="185"/>
      <c r="B36" s="32" t="s">
        <v>30</v>
      </c>
      <c r="C36" s="186">
        <v>0.5</v>
      </c>
      <c r="D36" s="27">
        <v>0.58956854838709682</v>
      </c>
      <c r="E36" s="27">
        <v>2.2665000000000002</v>
      </c>
      <c r="F36" s="27">
        <v>2.95</v>
      </c>
      <c r="G36" s="27">
        <v>87.021500000000003</v>
      </c>
      <c r="H36" s="187">
        <v>1.4307000000000001</v>
      </c>
      <c r="I36" s="187">
        <v>1.2981</v>
      </c>
      <c r="J36" s="188">
        <v>34.36</v>
      </c>
      <c r="K36" s="189">
        <v>3295.940461538461</v>
      </c>
    </row>
    <row r="37" spans="1:11" ht="15.75" customHeight="1" x14ac:dyDescent="0.35">
      <c r="A37" s="185"/>
      <c r="B37" s="32" t="s">
        <v>52</v>
      </c>
      <c r="C37" s="186">
        <v>0.5</v>
      </c>
      <c r="D37" s="27">
        <v>0.58404079365079364</v>
      </c>
      <c r="E37" s="27">
        <v>2.1267999999999998</v>
      </c>
      <c r="F37" s="27">
        <v>2.9033333333333338</v>
      </c>
      <c r="G37" s="27">
        <v>85.540300000000002</v>
      </c>
      <c r="H37" s="187">
        <v>1.4341999999999999</v>
      </c>
      <c r="I37" s="187">
        <v>1.2702</v>
      </c>
      <c r="J37" s="188">
        <v>45.95</v>
      </c>
      <c r="K37" s="189">
        <v>3404.6781538461537</v>
      </c>
    </row>
    <row r="38" spans="1:11" ht="15.75" customHeight="1" x14ac:dyDescent="0.35">
      <c r="A38" s="185"/>
      <c r="B38" s="32" t="s">
        <v>53</v>
      </c>
      <c r="C38" s="186">
        <v>0.34229999999999999</v>
      </c>
      <c r="D38" s="27">
        <v>0.43194661538461537</v>
      </c>
      <c r="E38" s="27">
        <v>1.3861000000000001</v>
      </c>
      <c r="F38" s="27">
        <v>2.82</v>
      </c>
      <c r="G38" s="27">
        <v>78.844399999999979</v>
      </c>
      <c r="H38" s="187">
        <v>1.3127</v>
      </c>
      <c r="I38" s="187">
        <v>1.1762999999999999</v>
      </c>
      <c r="J38" s="188">
        <v>45.8</v>
      </c>
      <c r="K38" s="189">
        <v>3678.2363636363634</v>
      </c>
    </row>
    <row r="39" spans="1:11" ht="15.75" customHeight="1" x14ac:dyDescent="0.35">
      <c r="A39" s="185"/>
      <c r="B39" s="32" t="s">
        <v>54</v>
      </c>
      <c r="C39" s="186">
        <v>0.25</v>
      </c>
      <c r="D39" s="27">
        <v>0.38988857142857142</v>
      </c>
      <c r="E39" s="27">
        <v>1.8673</v>
      </c>
      <c r="F39" s="27">
        <v>2.686666666666667</v>
      </c>
      <c r="G39" s="27">
        <v>76.603899999999996</v>
      </c>
      <c r="H39" s="187">
        <v>1.2415</v>
      </c>
      <c r="I39" s="187">
        <v>1.1515</v>
      </c>
      <c r="J39" s="188">
        <v>50.08</v>
      </c>
      <c r="K39" s="189">
        <v>3763.1824615384617</v>
      </c>
    </row>
    <row r="40" spans="1:11" ht="15.75" customHeight="1" x14ac:dyDescent="0.35">
      <c r="A40" s="185"/>
      <c r="B40" s="32" t="s">
        <v>55</v>
      </c>
      <c r="C40" s="186">
        <v>0.25</v>
      </c>
      <c r="D40" s="27">
        <v>0.35445015624999998</v>
      </c>
      <c r="E40" s="27">
        <v>1.9011</v>
      </c>
      <c r="F40" s="27">
        <v>2.6266666666666665</v>
      </c>
      <c r="G40" s="27">
        <v>77.113399999999999</v>
      </c>
      <c r="H40" s="187">
        <v>1.2393000000000001</v>
      </c>
      <c r="I40" s="187">
        <v>1.1627000000000001</v>
      </c>
      <c r="J40" s="188">
        <v>54.12</v>
      </c>
      <c r="K40" s="189">
        <v>3952.038</v>
      </c>
    </row>
    <row r="41" spans="1:11" ht="15.75" customHeight="1" x14ac:dyDescent="0.35">
      <c r="A41" s="185"/>
      <c r="B41" s="32" t="s">
        <v>85</v>
      </c>
      <c r="C41" s="186">
        <v>0.25</v>
      </c>
      <c r="D41" s="27">
        <v>0.31188918032786878</v>
      </c>
      <c r="E41" s="27">
        <v>1.7194</v>
      </c>
      <c r="F41" s="27">
        <v>2.5866666666666664</v>
      </c>
      <c r="G41" s="27">
        <v>77.986999999999995</v>
      </c>
      <c r="H41" s="187">
        <v>1.2806999999999999</v>
      </c>
      <c r="I41" s="187">
        <v>1.1620999999999999</v>
      </c>
      <c r="J41" s="188">
        <v>50.823015873015869</v>
      </c>
      <c r="K41" s="189">
        <v>4045.2069999999999</v>
      </c>
    </row>
    <row r="42" spans="1:11" ht="15.75" customHeight="1" x14ac:dyDescent="0.35">
      <c r="A42" s="185"/>
      <c r="B42" s="32" t="s">
        <v>86</v>
      </c>
      <c r="C42" s="186">
        <v>0.25</v>
      </c>
      <c r="D42" s="27">
        <v>0.29427187500000002</v>
      </c>
      <c r="E42" s="27">
        <v>1.8158000000000001</v>
      </c>
      <c r="F42" s="27">
        <v>2.5333333333333332</v>
      </c>
      <c r="G42" s="27">
        <v>76.506900000000002</v>
      </c>
      <c r="H42" s="187">
        <v>1.3089</v>
      </c>
      <c r="I42" s="187">
        <v>1.1144000000000001</v>
      </c>
      <c r="J42" s="188">
        <v>52.235156250000003</v>
      </c>
      <c r="K42" s="189">
        <v>4044.1219999999998</v>
      </c>
    </row>
    <row r="43" spans="1:11" ht="15.75" customHeight="1" x14ac:dyDescent="0.35">
      <c r="A43" s="185"/>
      <c r="B43" s="32" t="s">
        <v>87</v>
      </c>
      <c r="C43" s="186">
        <v>0.40870000000000001</v>
      </c>
      <c r="D43" s="27">
        <v>0.4709861904761905</v>
      </c>
      <c r="E43" s="27">
        <v>1.8541000000000001</v>
      </c>
      <c r="F43" s="27">
        <v>2.5166666666666666</v>
      </c>
      <c r="G43" s="27">
        <v>77.681200000000004</v>
      </c>
      <c r="H43" s="187">
        <v>1.3267</v>
      </c>
      <c r="I43" s="187">
        <v>1.1269</v>
      </c>
      <c r="J43" s="188">
        <v>61.329523809523799</v>
      </c>
      <c r="K43" s="189">
        <v>4108.1390000000001</v>
      </c>
    </row>
    <row r="44" spans="1:11" ht="15.75" customHeight="1" x14ac:dyDescent="0.35">
      <c r="A44" s="185"/>
      <c r="B44" s="32" t="s">
        <v>88</v>
      </c>
      <c r="C44" s="186">
        <v>0.5</v>
      </c>
      <c r="D44" s="27">
        <v>0.56423142857142861</v>
      </c>
      <c r="E44" s="27">
        <v>1.8807</v>
      </c>
      <c r="F44" s="27">
        <v>2.52</v>
      </c>
      <c r="G44" s="27">
        <v>78.957800000000006</v>
      </c>
      <c r="H44" s="187">
        <v>1.3918999999999997</v>
      </c>
      <c r="I44" s="187">
        <v>1.1324000000000001</v>
      </c>
      <c r="J44" s="188">
        <v>67.704117647058837</v>
      </c>
      <c r="K44" s="189">
        <v>4048.9406199999999</v>
      </c>
    </row>
    <row r="45" spans="1:11" ht="15.75" customHeight="1" x14ac:dyDescent="0.35">
      <c r="A45" s="185"/>
      <c r="B45" s="32" t="s">
        <v>98</v>
      </c>
      <c r="C45" s="186">
        <v>0.5</v>
      </c>
      <c r="D45" s="27">
        <v>0.67904500000000001</v>
      </c>
      <c r="E45" s="27">
        <v>1.8263</v>
      </c>
      <c r="F45" s="27">
        <v>2.4833333333333334</v>
      </c>
      <c r="G45" s="27">
        <v>79.132999999999996</v>
      </c>
      <c r="H45" s="187">
        <v>1.3602000000000001</v>
      </c>
      <c r="I45" s="187">
        <v>1.1416999999999999</v>
      </c>
      <c r="J45" s="188">
        <v>74.489999999999995</v>
      </c>
      <c r="K45" s="189">
        <v>4152.93354</v>
      </c>
    </row>
    <row r="46" spans="1:11" ht="15.75" customHeight="1" x14ac:dyDescent="0.35">
      <c r="A46" s="185"/>
      <c r="B46" s="32" t="s">
        <v>99</v>
      </c>
      <c r="C46" s="186">
        <v>0.66020000000000001</v>
      </c>
      <c r="D46" s="27">
        <v>0.78357265625000005</v>
      </c>
      <c r="E46" s="27">
        <v>1.7793000000000001</v>
      </c>
      <c r="F46" s="27">
        <v>2.48</v>
      </c>
      <c r="G46" s="27">
        <v>77.882499999999979</v>
      </c>
      <c r="H46" s="187">
        <v>1.3036000000000001</v>
      </c>
      <c r="I46" s="187">
        <v>1.1207</v>
      </c>
      <c r="J46" s="188">
        <v>75.476666666666674</v>
      </c>
      <c r="K46" s="189">
        <v>4157.7259999999987</v>
      </c>
    </row>
    <row r="47" spans="1:11" ht="15.75" customHeight="1" x14ac:dyDescent="0.35">
      <c r="A47" s="185"/>
      <c r="B47" s="32" t="s">
        <v>100</v>
      </c>
      <c r="C47" s="186">
        <v>0.75</v>
      </c>
      <c r="D47" s="27">
        <v>0.85886750000000001</v>
      </c>
      <c r="E47" s="27">
        <v>1.8591</v>
      </c>
      <c r="F47" s="27">
        <v>2.4933333333333336</v>
      </c>
      <c r="G47" s="27">
        <v>77.889899999999997</v>
      </c>
      <c r="H47" s="187">
        <v>1.2866</v>
      </c>
      <c r="I47" s="187">
        <v>1.1274999999999999</v>
      </c>
      <c r="J47" s="188">
        <v>67.36666666666666</v>
      </c>
      <c r="K47" s="189">
        <v>3831.6674200000002</v>
      </c>
    </row>
    <row r="48" spans="1:11" ht="15.75" customHeight="1" x14ac:dyDescent="0.35">
      <c r="A48" s="185"/>
      <c r="B48" s="32" t="s">
        <v>101</v>
      </c>
      <c r="C48" s="186">
        <v>0.75</v>
      </c>
      <c r="D48" s="27">
        <v>0.87944698412698397</v>
      </c>
      <c r="E48" s="27">
        <v>1.6561999999999999</v>
      </c>
      <c r="F48" s="27">
        <v>2.4633333333333338</v>
      </c>
      <c r="G48" s="27">
        <v>78.868799999999979</v>
      </c>
      <c r="H48" s="187">
        <v>1.3026</v>
      </c>
      <c r="I48" s="187">
        <v>1.1472</v>
      </c>
      <c r="J48" s="188">
        <v>63.27</v>
      </c>
      <c r="K48" s="189">
        <v>3871.4335900000001</v>
      </c>
    </row>
    <row r="49" spans="1:11" ht="15.75" customHeight="1" x14ac:dyDescent="0.35">
      <c r="A49" s="185"/>
      <c r="B49" s="32" t="s">
        <v>128</v>
      </c>
      <c r="C49" s="186">
        <v>0.75</v>
      </c>
      <c r="D49" s="27">
        <v>0.80393868852459005</v>
      </c>
      <c r="E49" s="27">
        <v>1.4927999999999999</v>
      </c>
      <c r="F49" s="27">
        <v>2.436666666666667</v>
      </c>
      <c r="G49" s="27">
        <v>78.492699999999999</v>
      </c>
      <c r="H49" s="187">
        <v>1.2851999999999999</v>
      </c>
      <c r="I49" s="187">
        <v>1.1435999999999999</v>
      </c>
      <c r="J49" s="188">
        <v>68.343333333333348</v>
      </c>
      <c r="K49" s="189">
        <v>4026.0932299999999</v>
      </c>
    </row>
    <row r="50" spans="1:11" ht="15.75" customHeight="1" x14ac:dyDescent="0.35">
      <c r="A50" s="185"/>
      <c r="B50" s="32" t="s">
        <v>129</v>
      </c>
      <c r="C50" s="186">
        <v>0.75</v>
      </c>
      <c r="D50" s="27">
        <v>0.76905215384615389</v>
      </c>
      <c r="E50" s="27">
        <v>1.0258</v>
      </c>
      <c r="F50" s="27">
        <v>2.4133333333333336</v>
      </c>
      <c r="G50" s="27">
        <v>75.865700000000004</v>
      </c>
      <c r="H50" s="187">
        <v>1.2330000000000001</v>
      </c>
      <c r="I50" s="187">
        <v>1.1089</v>
      </c>
      <c r="J50" s="188">
        <v>61.859999999999985</v>
      </c>
      <c r="K50" s="189">
        <v>4027.8431799999998</v>
      </c>
    </row>
    <row r="51" spans="1:11" ht="15.75" customHeight="1" x14ac:dyDescent="0.35">
      <c r="A51" s="185"/>
      <c r="B51" s="32" t="s">
        <v>130</v>
      </c>
      <c r="C51" s="186">
        <v>0.75</v>
      </c>
      <c r="D51" s="27">
        <v>0.78915734375000002</v>
      </c>
      <c r="E51" s="27">
        <v>1.0774999999999999</v>
      </c>
      <c r="F51" s="27">
        <v>2.3866666666666667</v>
      </c>
      <c r="G51" s="27">
        <v>79.478899999999996</v>
      </c>
      <c r="H51" s="187">
        <v>1.2869999999999997</v>
      </c>
      <c r="I51" s="187">
        <v>1.1624000000000001</v>
      </c>
      <c r="J51" s="188">
        <v>62.653333333333329</v>
      </c>
      <c r="K51" s="189">
        <v>4050.4454500000002</v>
      </c>
    </row>
    <row r="52" spans="1:11" ht="15.75" customHeight="1" x14ac:dyDescent="0.35">
      <c r="A52" s="185"/>
      <c r="B52" s="32" t="s">
        <v>131</v>
      </c>
      <c r="C52" s="186">
        <v>0.61170000000000002</v>
      </c>
      <c r="D52" s="27">
        <v>0.66957453124999999</v>
      </c>
      <c r="E52" s="27">
        <v>0.9083</v>
      </c>
      <c r="F52" s="27">
        <v>2.3566666666666669</v>
      </c>
      <c r="G52" s="27">
        <v>79.329300000000003</v>
      </c>
      <c r="H52" s="187">
        <v>1.2791999999999999</v>
      </c>
      <c r="I52" s="187">
        <v>1.161</v>
      </c>
      <c r="J52" s="188">
        <v>50.526666666666664</v>
      </c>
      <c r="K52" s="189">
        <v>3812.1215400000001</v>
      </c>
    </row>
    <row r="53" spans="1:11" ht="15.75" customHeight="1" x14ac:dyDescent="0.35">
      <c r="A53" s="185"/>
      <c r="B53" s="32" t="s">
        <v>138</v>
      </c>
      <c r="C53" s="186">
        <v>0.1</v>
      </c>
      <c r="D53" s="27">
        <v>0.38022114754098357</v>
      </c>
      <c r="E53" s="27">
        <v>0.6169</v>
      </c>
      <c r="F53" s="27">
        <v>2.1833333333333331</v>
      </c>
      <c r="G53" s="27">
        <v>77.491900000000001</v>
      </c>
      <c r="H53" s="187">
        <v>1.2418</v>
      </c>
      <c r="I53" s="187">
        <v>1.1267</v>
      </c>
      <c r="J53" s="188">
        <v>31.429999999999993</v>
      </c>
      <c r="K53" s="189">
        <v>3300.6983100000002</v>
      </c>
    </row>
    <row r="54" spans="1:11" ht="15.75" customHeight="1" x14ac:dyDescent="0.35">
      <c r="A54" s="185"/>
      <c r="B54" s="32" t="s">
        <v>139</v>
      </c>
      <c r="C54" s="186">
        <v>0.1</v>
      </c>
      <c r="D54" s="27">
        <v>7.6079999999999995E-2</v>
      </c>
      <c r="E54" s="27">
        <v>0.66</v>
      </c>
      <c r="F54" s="27">
        <v>2.0439643560759264</v>
      </c>
      <c r="G54" s="27">
        <v>77.464100000000002</v>
      </c>
      <c r="H54" s="187">
        <v>1.2914000000000001</v>
      </c>
      <c r="I54" s="187">
        <v>1.1049</v>
      </c>
      <c r="J54" s="188">
        <v>42.72</v>
      </c>
      <c r="K54" s="189">
        <v>3372.6581799999999</v>
      </c>
    </row>
    <row r="55" spans="1:11" ht="15.75" customHeight="1" x14ac:dyDescent="0.35">
      <c r="A55" s="185"/>
      <c r="B55" s="32" t="s">
        <v>140</v>
      </c>
      <c r="C55" s="186">
        <v>4.8300712496756368E-2</v>
      </c>
      <c r="D55" s="27">
        <v>2.8804055758606499E-2</v>
      </c>
      <c r="E55" s="27">
        <v>0.8996160686182102</v>
      </c>
      <c r="F55" s="27">
        <v>1.9029429130678033</v>
      </c>
      <c r="G55" s="27">
        <v>78.020399999999995</v>
      </c>
      <c r="H55" s="187">
        <v>1.3149999999999999</v>
      </c>
      <c r="I55" s="187">
        <v>1.1117999999999999</v>
      </c>
      <c r="J55" s="188">
        <v>41.766666666666673</v>
      </c>
      <c r="K55" s="189">
        <v>3401.6572999999999</v>
      </c>
    </row>
    <row r="56" spans="1:11" ht="15.75" customHeight="1" x14ac:dyDescent="0.35">
      <c r="A56" s="185"/>
      <c r="B56" s="32" t="s">
        <v>141</v>
      </c>
      <c r="C56" s="186">
        <v>3.8475645399088515E-2</v>
      </c>
      <c r="D56" s="27">
        <v>2.3402331922788799E-2</v>
      </c>
      <c r="E56" s="27">
        <v>0.91797249675409631</v>
      </c>
      <c r="F56" s="27">
        <v>1.7932626363260591</v>
      </c>
      <c r="G56" s="27">
        <v>78.020399999999995</v>
      </c>
      <c r="H56" s="187">
        <v>1.3149999999999999</v>
      </c>
      <c r="I56" s="187">
        <v>1.1117999999999999</v>
      </c>
      <c r="J56" s="188">
        <v>43.076666666666661</v>
      </c>
      <c r="K56" s="189">
        <v>3396.6098999999999</v>
      </c>
    </row>
    <row r="57" spans="1:11" ht="15.75" customHeight="1" x14ac:dyDescent="0.35">
      <c r="A57" s="185"/>
      <c r="B57" s="32" t="s">
        <v>154</v>
      </c>
      <c r="C57" s="186">
        <v>8.9525868161253724E-3</v>
      </c>
      <c r="D57" s="27">
        <v>-1.6973833983241916E-3</v>
      </c>
      <c r="E57" s="27">
        <v>0.93624556968241035</v>
      </c>
      <c r="F57" s="27">
        <v>1.707393880371205</v>
      </c>
      <c r="G57" s="27">
        <v>78.020399999999995</v>
      </c>
      <c r="H57" s="187">
        <v>1.3149999999999999</v>
      </c>
      <c r="I57" s="187">
        <v>1.1117999999999999</v>
      </c>
      <c r="J57" s="188">
        <v>43.936666666666675</v>
      </c>
      <c r="K57" s="189">
        <v>3462.6140999999998</v>
      </c>
    </row>
    <row r="58" spans="1:11" ht="15.75" customHeight="1" x14ac:dyDescent="0.35">
      <c r="A58" s="185"/>
      <c r="B58" s="32" t="s">
        <v>155</v>
      </c>
      <c r="C58" s="186">
        <v>-1.456572223217175E-2</v>
      </c>
      <c r="D58" s="27">
        <v>-2.0792349184771165E-2</v>
      </c>
      <c r="E58" s="27">
        <v>0.95445757414788079</v>
      </c>
      <c r="F58" s="27">
        <v>1.6487681861537089</v>
      </c>
      <c r="G58" s="27">
        <v>78.020399999999995</v>
      </c>
      <c r="H58" s="187">
        <v>1.3149999999999999</v>
      </c>
      <c r="I58" s="187">
        <v>1.1117999999999999</v>
      </c>
      <c r="J58" s="188">
        <v>44.483333333333327</v>
      </c>
      <c r="K58" s="189">
        <v>3544.6642700000002</v>
      </c>
    </row>
    <row r="59" spans="1:11" ht="15.75" customHeight="1" x14ac:dyDescent="0.35">
      <c r="A59" s="185"/>
      <c r="B59" s="32" t="s">
        <v>156</v>
      </c>
      <c r="C59" s="186">
        <v>-3.1153291332592176E-2</v>
      </c>
      <c r="D59" s="27">
        <v>-3.2956575023341442E-2</v>
      </c>
      <c r="E59" s="27">
        <v>0.97273451034784364</v>
      </c>
      <c r="F59" s="27">
        <v>1.6466666666666665</v>
      </c>
      <c r="G59" s="27">
        <v>78.020399999999995</v>
      </c>
      <c r="H59" s="187">
        <v>1.3149999999999999</v>
      </c>
      <c r="I59" s="187">
        <v>1.1117999999999999</v>
      </c>
      <c r="J59" s="188">
        <v>44.866666666666674</v>
      </c>
      <c r="K59" s="189">
        <v>3614.3505300000002</v>
      </c>
    </row>
    <row r="60" spans="1:11" ht="15.75" customHeight="1" x14ac:dyDescent="0.35">
      <c r="A60" s="185"/>
      <c r="B60" s="32" t="s">
        <v>157</v>
      </c>
      <c r="C60" s="186">
        <v>-4.1901396835081185E-2</v>
      </c>
      <c r="D60" s="27">
        <v>-3.9281337263980302E-2</v>
      </c>
      <c r="E60" s="27">
        <v>0.99113761158108571</v>
      </c>
      <c r="F60" s="27">
        <v>1.6466666666666665</v>
      </c>
      <c r="G60" s="27">
        <v>78.020399999999995</v>
      </c>
      <c r="H60" s="187">
        <v>1.3149999999999999</v>
      </c>
      <c r="I60" s="187">
        <v>1.1117999999999999</v>
      </c>
      <c r="J60" s="188">
        <v>45.266666666666673</v>
      </c>
      <c r="K60" s="189">
        <v>3673.4731000000002</v>
      </c>
    </row>
    <row r="61" spans="1:11" ht="15.75" customHeight="1" x14ac:dyDescent="0.35">
      <c r="A61" s="185"/>
      <c r="B61" s="32" t="s">
        <v>158</v>
      </c>
      <c r="C61" s="186">
        <v>-4.5659094395180039E-2</v>
      </c>
      <c r="D61" s="27">
        <v>-3.8615691562229014E-2</v>
      </c>
      <c r="E61" s="27">
        <v>1.0096273603667241</v>
      </c>
      <c r="F61" s="27">
        <v>1.6466666666666665</v>
      </c>
      <c r="G61" s="27">
        <v>78.020399999999995</v>
      </c>
      <c r="H61" s="187">
        <v>1.3149999999999999</v>
      </c>
      <c r="I61" s="187">
        <v>1.1117999999999999</v>
      </c>
      <c r="J61" s="188">
        <v>45.686666666666675</v>
      </c>
      <c r="K61" s="189">
        <v>3726.8317499999998</v>
      </c>
    </row>
    <row r="62" spans="1:11" ht="15.75" customHeight="1" x14ac:dyDescent="0.35">
      <c r="A62" s="185"/>
      <c r="B62" s="32" t="s">
        <v>159</v>
      </c>
      <c r="C62" s="186">
        <v>-4.0903387876590216E-2</v>
      </c>
      <c r="D62" s="27">
        <v>-2.9436641781789032E-2</v>
      </c>
      <c r="E62" s="27">
        <v>1.028109854446382</v>
      </c>
      <c r="F62" s="27">
        <v>1.6466666666666665</v>
      </c>
      <c r="G62" s="27">
        <v>78.020399999999995</v>
      </c>
      <c r="H62" s="187">
        <v>1.3149999999999999</v>
      </c>
      <c r="I62" s="187">
        <v>1.1117999999999999</v>
      </c>
      <c r="J62" s="188">
        <v>46.06666666666667</v>
      </c>
      <c r="K62" s="189">
        <v>3766.1303600000001</v>
      </c>
    </row>
    <row r="63" spans="1:11" ht="15.75" customHeight="1" x14ac:dyDescent="0.35">
      <c r="A63" s="185"/>
      <c r="B63" s="32" t="s">
        <v>160</v>
      </c>
      <c r="C63" s="186">
        <v>-2.8378512593259048E-2</v>
      </c>
      <c r="D63" s="27">
        <v>-1.248842323660772E-2</v>
      </c>
      <c r="E63" s="27">
        <v>1.0464829449552655</v>
      </c>
      <c r="F63" s="27">
        <v>1.6466666666666665</v>
      </c>
      <c r="G63" s="27">
        <v>78.020399999999995</v>
      </c>
      <c r="H63" s="187">
        <v>1.3149999999999999</v>
      </c>
      <c r="I63" s="187">
        <v>1.1117999999999999</v>
      </c>
      <c r="J63" s="188">
        <v>46.383333333333326</v>
      </c>
      <c r="K63" s="189">
        <v>3804.5647300000001</v>
      </c>
    </row>
    <row r="64" spans="1:11" ht="15.75" customHeight="1" x14ac:dyDescent="0.35">
      <c r="A64" s="185"/>
      <c r="B64" s="32" t="s">
        <v>161</v>
      </c>
      <c r="C64" s="186">
        <v>-9.5257941929093315E-3</v>
      </c>
      <c r="D64" s="27">
        <v>1.0787638425592144E-2</v>
      </c>
      <c r="E64" s="27">
        <v>1.0646414535243001</v>
      </c>
      <c r="F64" s="27">
        <v>1.6466666666666665</v>
      </c>
      <c r="G64" s="27">
        <v>78.020399999999995</v>
      </c>
      <c r="H64" s="187">
        <v>1.3149999999999999</v>
      </c>
      <c r="I64" s="187">
        <v>1.1117999999999999</v>
      </c>
      <c r="J64" s="188">
        <v>46.71</v>
      </c>
      <c r="K64" s="189">
        <v>3841.3113800000001</v>
      </c>
    </row>
    <row r="65" spans="1:11" ht="15.75" customHeight="1" x14ac:dyDescent="0.35">
      <c r="A65" s="185"/>
      <c r="B65" s="32" t="s">
        <v>170</v>
      </c>
      <c r="C65" s="186">
        <v>1.4243872452173689E-2</v>
      </c>
      <c r="D65" s="27">
        <v>3.8980648332525313E-2</v>
      </c>
      <c r="E65" s="27">
        <v>1.0824935776865561</v>
      </c>
      <c r="F65" s="27">
        <v>1.6466666666666665</v>
      </c>
      <c r="G65" s="27">
        <v>78.020399999999995</v>
      </c>
      <c r="H65" s="187">
        <v>1.3149999999999999</v>
      </c>
      <c r="I65" s="187">
        <v>1.1117999999999999</v>
      </c>
      <c r="J65" s="188">
        <v>46.938168194845957</v>
      </c>
      <c r="K65" s="189">
        <v>3877.4994000000002</v>
      </c>
    </row>
    <row r="66" spans="1:11" ht="15.75" customHeight="1" x14ac:dyDescent="0.35">
      <c r="A66" s="185"/>
      <c r="B66" s="32" t="s">
        <v>171</v>
      </c>
      <c r="C66" s="186">
        <v>4.1531580950275981E-2</v>
      </c>
      <c r="D66" s="27">
        <v>7.0691700092477758E-2</v>
      </c>
      <c r="E66" s="27">
        <v>1.0999531288963711</v>
      </c>
      <c r="F66" s="27">
        <v>1.6466666666666665</v>
      </c>
      <c r="G66" s="27">
        <v>78.020399999999995</v>
      </c>
      <c r="H66" s="187">
        <v>1.3149999999999999</v>
      </c>
      <c r="I66" s="187">
        <v>1.1117999999999999</v>
      </c>
      <c r="J66" s="188">
        <v>47.1674738557899</v>
      </c>
      <c r="K66" s="189">
        <v>3912.3046899999999</v>
      </c>
    </row>
    <row r="67" spans="1:11" ht="15.75" customHeight="1" x14ac:dyDescent="0.35">
      <c r="A67" s="185"/>
      <c r="B67" s="32" t="s">
        <v>172</v>
      </c>
      <c r="C67" s="186">
        <v>7.0940804521868378E-2</v>
      </c>
      <c r="D67" s="27">
        <v>0.10452426692592032</v>
      </c>
      <c r="E67" s="27">
        <v>1.116949999265709</v>
      </c>
      <c r="F67" s="27">
        <v>1.6466666666666665</v>
      </c>
      <c r="G67" s="27">
        <v>78.020399999999995</v>
      </c>
      <c r="H67" s="187">
        <v>1.3149999999999999</v>
      </c>
      <c r="I67" s="187">
        <v>1.1117999999999999</v>
      </c>
      <c r="J67" s="188">
        <v>47.397922364632386</v>
      </c>
      <c r="K67" s="189">
        <v>3948.7226500000002</v>
      </c>
    </row>
    <row r="68" spans="1:11" ht="15.75" customHeight="1" x14ac:dyDescent="0.35">
      <c r="A68" s="185"/>
      <c r="B68" s="32" t="s">
        <v>173</v>
      </c>
      <c r="C68" s="186">
        <v>0.10128909106448487</v>
      </c>
      <c r="D68" s="27">
        <v>0.13929589673038695</v>
      </c>
      <c r="E68" s="27">
        <v>1.1334177406575281</v>
      </c>
      <c r="F68" s="27">
        <v>1.6466666666666665</v>
      </c>
      <c r="G68" s="27">
        <v>78.020399999999995</v>
      </c>
      <c r="H68" s="187">
        <v>1.3149999999999999</v>
      </c>
      <c r="I68" s="187">
        <v>1.1117999999999999</v>
      </c>
      <c r="J68" s="188">
        <v>47.629519078048062</v>
      </c>
      <c r="K68" s="189">
        <v>3984.3343199999999</v>
      </c>
    </row>
    <row r="69" spans="1:11" ht="15.75" customHeight="1" x14ac:dyDescent="0.35">
      <c r="A69" s="185"/>
      <c r="B69" s="32" t="s">
        <v>598</v>
      </c>
      <c r="C69" s="186">
        <v>0.13205649326572874</v>
      </c>
      <c r="D69" s="27">
        <v>0.17448664219348095</v>
      </c>
      <c r="E69" s="27">
        <v>1.1493014604548459</v>
      </c>
      <c r="F69" s="27">
        <v>1.6466666666666665</v>
      </c>
      <c r="G69" s="27">
        <v>78.020399999999995</v>
      </c>
      <c r="H69" s="187">
        <v>1.3149999999999999</v>
      </c>
      <c r="I69" s="187">
        <v>1.1117999999999999</v>
      </c>
      <c r="J69" s="188">
        <v>47.862271786274704</v>
      </c>
      <c r="K69" s="189">
        <v>4023.2825400000002</v>
      </c>
    </row>
    <row r="70" spans="1:11" ht="15.75" customHeight="1" x14ac:dyDescent="0.35">
      <c r="A70" s="185"/>
      <c r="B70" s="32" t="s">
        <v>599</v>
      </c>
      <c r="C70" s="186">
        <v>0.16293713849026589</v>
      </c>
      <c r="D70" s="27">
        <v>0.20979063067986825</v>
      </c>
      <c r="E70" s="27">
        <v>1.1645484383468745</v>
      </c>
      <c r="F70" s="27">
        <v>1.6466666666666665</v>
      </c>
      <c r="G70" s="27">
        <v>78.020399999999995</v>
      </c>
      <c r="H70" s="187">
        <v>1.3149999999999999</v>
      </c>
      <c r="I70" s="187">
        <v>1.1117999999999999</v>
      </c>
      <c r="J70" s="188">
        <v>48.096188456992294</v>
      </c>
      <c r="K70" s="189">
        <v>4063.1153100000001</v>
      </c>
    </row>
    <row r="71" spans="1:11" ht="15.75" customHeight="1" x14ac:dyDescent="0.35">
      <c r="A71" s="185"/>
      <c r="B71" s="32" t="s">
        <v>600</v>
      </c>
      <c r="C71" s="186">
        <v>0.1936278010566492</v>
      </c>
      <c r="D71" s="27">
        <v>0.24490463650810165</v>
      </c>
      <c r="E71" s="27">
        <v>1.1791161804807855</v>
      </c>
      <c r="F71" s="27">
        <v>1.6466666666666665</v>
      </c>
      <c r="G71" s="27">
        <v>78.020399999999995</v>
      </c>
      <c r="H71" s="187">
        <v>1.3149999999999999</v>
      </c>
      <c r="I71" s="187">
        <v>1.1117999999999999</v>
      </c>
      <c r="J71" s="188">
        <v>48.331277247657177</v>
      </c>
      <c r="K71" s="189">
        <v>4102.64653</v>
      </c>
    </row>
    <row r="72" spans="1:11" ht="15.75" customHeight="1" x14ac:dyDescent="0.35">
      <c r="A72" s="185"/>
      <c r="B72" s="32" t="s">
        <v>601</v>
      </c>
      <c r="C72" s="27">
        <v>0.22387240953499679</v>
      </c>
      <c r="D72" s="27">
        <v>0.27957258824829945</v>
      </c>
      <c r="E72" s="27">
        <v>1.1929643031737858</v>
      </c>
      <c r="F72" s="27">
        <v>1.6466666666666665</v>
      </c>
      <c r="G72" s="27">
        <v>78.020399999999995</v>
      </c>
      <c r="H72" s="190">
        <v>1.3149999999999999</v>
      </c>
      <c r="I72" s="190">
        <v>1.1117999999999999</v>
      </c>
      <c r="J72" s="27">
        <v>48.567546519946141</v>
      </c>
      <c r="K72" s="189">
        <v>4142.80231</v>
      </c>
    </row>
    <row r="73" spans="1:11" ht="15.75" customHeight="1" x14ac:dyDescent="0.35">
      <c r="A73" s="185"/>
      <c r="B73" s="32" t="s">
        <v>619</v>
      </c>
      <c r="C73" s="27">
        <v>0.25357269343417904</v>
      </c>
      <c r="D73" s="27">
        <v>0.3136962154093319</v>
      </c>
      <c r="E73" s="27">
        <v>1.206061398711429</v>
      </c>
      <c r="F73" s="27">
        <v>1.6466666666666665</v>
      </c>
      <c r="G73" s="27">
        <v>78.020399999999995</v>
      </c>
      <c r="H73" s="190">
        <v>1.3149999999999999</v>
      </c>
      <c r="I73" s="190">
        <v>1.1117999999999999</v>
      </c>
      <c r="J73" s="27">
        <v>48.804993205130046</v>
      </c>
      <c r="K73" s="490">
        <v>4183.7317000000003</v>
      </c>
    </row>
    <row r="74" spans="1:11" ht="15.75" customHeight="1" x14ac:dyDescent="0.35">
      <c r="A74" s="185"/>
      <c r="B74" s="32" t="s">
        <v>620</v>
      </c>
      <c r="C74" s="27">
        <v>0.28268548359297618</v>
      </c>
      <c r="D74" s="27">
        <v>0.34723234882997911</v>
      </c>
      <c r="E74" s="27">
        <v>1.2183924884825117</v>
      </c>
      <c r="F74" s="27">
        <v>1.6466666666666665</v>
      </c>
      <c r="G74" s="27">
        <v>78.020399999999995</v>
      </c>
      <c r="H74" s="190">
        <v>1.3149999999999999</v>
      </c>
      <c r="I74" s="190">
        <v>1.1117999999999999</v>
      </c>
      <c r="J74" s="27">
        <v>49.043613514945825</v>
      </c>
      <c r="K74" s="189">
        <v>4226.9148999999998</v>
      </c>
    </row>
    <row r="75" spans="1:11" ht="15.75" customHeight="1" x14ac:dyDescent="0.35">
      <c r="A75" s="185"/>
      <c r="B75" s="32" t="s">
        <v>621</v>
      </c>
      <c r="C75" s="27">
        <v>0.30648213331361646</v>
      </c>
      <c r="D75" s="27">
        <v>0.37545234181246961</v>
      </c>
      <c r="E75" s="27">
        <v>1.2303895487016565</v>
      </c>
      <c r="F75" s="27">
        <v>1.6466666666666665</v>
      </c>
      <c r="G75" s="27">
        <v>78.020399999999995</v>
      </c>
      <c r="H75" s="190">
        <v>1.3149999999999999</v>
      </c>
      <c r="I75" s="190">
        <v>1.1117999999999999</v>
      </c>
      <c r="J75" s="27">
        <v>49.283403041661707</v>
      </c>
      <c r="K75" s="189">
        <v>4266.2585900000004</v>
      </c>
    </row>
    <row r="76" spans="1:11" ht="15.75" customHeight="1" x14ac:dyDescent="0.35">
      <c r="A76" s="185"/>
      <c r="B76" s="455" t="s">
        <v>622</v>
      </c>
      <c r="C76" s="395">
        <v>0.33027878303425678</v>
      </c>
      <c r="D76" s="395">
        <v>0.40367233479496017</v>
      </c>
      <c r="E76" s="395">
        <v>1.2425926500620648</v>
      </c>
      <c r="F76" s="395">
        <v>1.6466666666666665</v>
      </c>
      <c r="G76" s="395">
        <v>78.020399999999995</v>
      </c>
      <c r="H76" s="456">
        <v>1.3149999999999999</v>
      </c>
      <c r="I76" s="456">
        <v>1.1117999999999999</v>
      </c>
      <c r="J76" s="395">
        <v>49.524356879290288</v>
      </c>
      <c r="K76" s="457">
        <v>4307.2020899999998</v>
      </c>
    </row>
    <row r="77" spans="1:11" ht="15.75" customHeight="1" x14ac:dyDescent="0.35">
      <c r="A77" s="185"/>
      <c r="B77" s="24">
        <v>2008</v>
      </c>
      <c r="C77" s="167">
        <v>4.6874500000000001</v>
      </c>
      <c r="D77" s="27">
        <v>5.5235250000000002</v>
      </c>
      <c r="E77" s="188">
        <f ca="1">AVERAGE(OFFSET($E$8, 4*(ROW()-ROW($E$78)), 0, 4, 1))</f>
        <v>4.6816999999999993</v>
      </c>
      <c r="F77" s="27">
        <v>5.7008333333333328</v>
      </c>
      <c r="G77" s="27">
        <v>91.05</v>
      </c>
      <c r="H77" s="187">
        <v>1.8527749999999998</v>
      </c>
      <c r="I77" s="187">
        <f t="shared" ref="I77:I94" ca="1" si="0">AVERAGE(OFFSET($I$8, 4*(ROW()-ROW($I$78)), 0, 4, 1))</f>
        <v>1.25925</v>
      </c>
      <c r="J77" s="188">
        <v>97.567499999999995</v>
      </c>
      <c r="K77" s="189">
        <v>2618.9250000000002</v>
      </c>
    </row>
    <row r="78" spans="1:11" ht="15.75" customHeight="1" x14ac:dyDescent="0.35">
      <c r="B78" s="24">
        <v>2009</v>
      </c>
      <c r="C78" s="167">
        <v>0.64284999999999992</v>
      </c>
      <c r="D78" s="27">
        <v>1.210755</v>
      </c>
      <c r="E78" s="27">
        <f t="shared" ref="E78:E94" ca="1" si="1">AVERAGE(OFFSET($E$8, 4*(ROW()-ROW($E$78)), 0, 4, 1))</f>
        <v>4.2543499999999996</v>
      </c>
      <c r="F78" s="27">
        <v>3.708333333333333</v>
      </c>
      <c r="G78" s="27">
        <v>80.575000000000003</v>
      </c>
      <c r="H78" s="187">
        <v>1.5651250000000001</v>
      </c>
      <c r="I78" s="187">
        <f t="shared" ca="1" si="0"/>
        <v>1.1233</v>
      </c>
      <c r="J78" s="188">
        <v>61.865000000000009</v>
      </c>
      <c r="K78" s="189">
        <v>2387.9750000000004</v>
      </c>
    </row>
    <row r="79" spans="1:11" ht="15.75" customHeight="1" x14ac:dyDescent="0.35">
      <c r="B79" s="24">
        <v>2010</v>
      </c>
      <c r="C79" s="167">
        <v>0.5</v>
      </c>
      <c r="D79" s="27">
        <v>0.70032749999999999</v>
      </c>
      <c r="E79" s="27">
        <f t="shared" ca="1" si="1"/>
        <v>4.24925</v>
      </c>
      <c r="F79" s="27">
        <v>3.6008333333333331</v>
      </c>
      <c r="G79" s="27">
        <v>80.45</v>
      </c>
      <c r="H79" s="187">
        <v>1.5459999999999998</v>
      </c>
      <c r="I79" s="187">
        <f t="shared" ca="1" si="0"/>
        <v>1.16625</v>
      </c>
      <c r="J79" s="188">
        <v>79.635000000000005</v>
      </c>
      <c r="K79" s="189">
        <v>2846.0499999999997</v>
      </c>
    </row>
    <row r="80" spans="1:11" ht="15.75" customHeight="1" x14ac:dyDescent="0.35">
      <c r="B80" s="24">
        <v>2011</v>
      </c>
      <c r="C80" s="167">
        <v>0.5</v>
      </c>
      <c r="D80" s="27">
        <v>0.87459500000000001</v>
      </c>
      <c r="E80" s="27">
        <f t="shared" ca="1" si="1"/>
        <v>3.8380749999999999</v>
      </c>
      <c r="F80" s="27">
        <v>3.4333333333333336</v>
      </c>
      <c r="G80" s="27">
        <v>79.924999999999997</v>
      </c>
      <c r="H80" s="187">
        <v>1.6031499999999999</v>
      </c>
      <c r="I80" s="187">
        <f t="shared" ca="1" si="0"/>
        <v>1.152525</v>
      </c>
      <c r="J80" s="188">
        <v>111.0825</v>
      </c>
      <c r="K80" s="189">
        <v>2919.17</v>
      </c>
    </row>
    <row r="81" spans="1:11" ht="15.75" customHeight="1" x14ac:dyDescent="0.35">
      <c r="B81" s="24">
        <v>2012</v>
      </c>
      <c r="C81" s="167">
        <v>0.5</v>
      </c>
      <c r="D81" s="27">
        <v>0.82778719791666666</v>
      </c>
      <c r="E81" s="27">
        <f t="shared" ca="1" si="1"/>
        <v>2.87175</v>
      </c>
      <c r="F81" s="27">
        <v>3.3750000000000004</v>
      </c>
      <c r="G81" s="27">
        <v>83.008775</v>
      </c>
      <c r="H81" s="187">
        <v>1.5850750000000002</v>
      </c>
      <c r="I81" s="187">
        <f t="shared" ca="1" si="0"/>
        <v>1.2336499999999999</v>
      </c>
      <c r="J81" s="188">
        <v>111.9575</v>
      </c>
      <c r="K81" s="189">
        <v>2996.625</v>
      </c>
    </row>
    <row r="82" spans="1:11" ht="15.75" customHeight="1" x14ac:dyDescent="0.35">
      <c r="B82" s="24">
        <v>2013</v>
      </c>
      <c r="C82" s="167">
        <v>0.5</v>
      </c>
      <c r="D82" s="27">
        <v>0.51255323053660051</v>
      </c>
      <c r="E82" s="27">
        <f t="shared" ca="1" si="1"/>
        <v>3.263725</v>
      </c>
      <c r="F82" s="27">
        <v>3.3266666666666667</v>
      </c>
      <c r="G82" s="27">
        <v>81.405924999999996</v>
      </c>
      <c r="H82" s="187">
        <v>1.5641499999999999</v>
      </c>
      <c r="I82" s="187">
        <f t="shared" ca="1" si="0"/>
        <v>1.1776249999999999</v>
      </c>
      <c r="J82" s="188">
        <v>108.8425</v>
      </c>
      <c r="K82" s="189">
        <v>3405.9575000000004</v>
      </c>
    </row>
    <row r="83" spans="1:11" ht="15.75" customHeight="1" x14ac:dyDescent="0.35">
      <c r="B83" s="24">
        <v>2014</v>
      </c>
      <c r="C83" s="167">
        <v>0.5</v>
      </c>
      <c r="D83" s="27">
        <v>0.54294969552579997</v>
      </c>
      <c r="E83" s="27">
        <f t="shared" ca="1" si="1"/>
        <v>3.1694999999999998</v>
      </c>
      <c r="F83" s="27">
        <v>3.2208333333333337</v>
      </c>
      <c r="G83" s="27">
        <v>86.935399999999987</v>
      </c>
      <c r="H83" s="187">
        <v>1.6480250000000001</v>
      </c>
      <c r="I83" s="187">
        <f t="shared" ca="1" si="0"/>
        <v>1.240675</v>
      </c>
      <c r="J83" s="188">
        <v>98.944999999999993</v>
      </c>
      <c r="K83" s="189">
        <v>3552.7325000000001</v>
      </c>
    </row>
    <row r="84" spans="1:11" ht="15.75" customHeight="1" x14ac:dyDescent="0.35">
      <c r="B84" s="24">
        <v>2015</v>
      </c>
      <c r="C84" s="167">
        <v>0.5</v>
      </c>
      <c r="D84" s="27">
        <v>0.57409764871225666</v>
      </c>
      <c r="E84" s="27">
        <f t="shared" ca="1" si="1"/>
        <v>2.4080749999999997</v>
      </c>
      <c r="F84" s="27">
        <v>3.0816666666666666</v>
      </c>
      <c r="G84" s="27">
        <v>91.446775000000002</v>
      </c>
      <c r="H84" s="187">
        <v>1.5285000000000002</v>
      </c>
      <c r="I84" s="187">
        <f t="shared" ca="1" si="0"/>
        <v>1.3781250000000003</v>
      </c>
      <c r="J84" s="188">
        <v>52.400000000000006</v>
      </c>
      <c r="K84" s="189">
        <v>3503.585</v>
      </c>
    </row>
    <row r="85" spans="1:11" ht="15.75" customHeight="1" x14ac:dyDescent="0.35">
      <c r="B85" s="24">
        <v>2016</v>
      </c>
      <c r="C85" s="167">
        <v>0.39807500000000001</v>
      </c>
      <c r="D85" s="27">
        <v>0.49886113221276929</v>
      </c>
      <c r="E85" s="27">
        <f t="shared" ca="1" si="1"/>
        <v>1.911675</v>
      </c>
      <c r="F85" s="27">
        <v>2.8400000000000003</v>
      </c>
      <c r="G85" s="27">
        <v>82.002524999999991</v>
      </c>
      <c r="H85" s="187">
        <v>1.3547750000000001</v>
      </c>
      <c r="I85" s="187">
        <f t="shared" ca="1" si="0"/>
        <v>1.2240249999999999</v>
      </c>
      <c r="J85" s="188">
        <v>44.047499999999999</v>
      </c>
      <c r="K85" s="189">
        <v>3535.5093601398598</v>
      </c>
    </row>
    <row r="86" spans="1:11" ht="15.75" customHeight="1" x14ac:dyDescent="0.35">
      <c r="B86" s="24">
        <v>2017</v>
      </c>
      <c r="C86" s="167">
        <v>0.28967500000000002</v>
      </c>
      <c r="D86" s="27">
        <v>0.35789935051351479</v>
      </c>
      <c r="E86" s="27">
        <f t="shared" ca="1" si="1"/>
        <v>1.8226</v>
      </c>
      <c r="F86" s="27">
        <v>2.565833333333333</v>
      </c>
      <c r="G86" s="27">
        <v>77.322125</v>
      </c>
      <c r="H86" s="187">
        <v>1.2888999999999999</v>
      </c>
      <c r="I86" s="187">
        <f t="shared" ca="1" si="0"/>
        <v>1.1415249999999999</v>
      </c>
      <c r="J86" s="188">
        <v>54.626923983134922</v>
      </c>
      <c r="K86" s="189">
        <v>4037.3765000000003</v>
      </c>
    </row>
    <row r="87" spans="1:11" ht="15.75" customHeight="1" x14ac:dyDescent="0.35">
      <c r="B87" s="24">
        <v>2018</v>
      </c>
      <c r="C87" s="167">
        <v>0.60255000000000003</v>
      </c>
      <c r="D87" s="27">
        <v>0.72142914620535714</v>
      </c>
      <c r="E87" s="27">
        <f t="shared" ca="1" si="1"/>
        <v>1.8363499999999999</v>
      </c>
      <c r="F87" s="27">
        <v>2.4941666666666671</v>
      </c>
      <c r="G87" s="27">
        <v>78.465800000000002</v>
      </c>
      <c r="H87" s="187">
        <v>1.335575</v>
      </c>
      <c r="I87" s="187">
        <f t="shared" ca="1" si="0"/>
        <v>1.1305749999999999</v>
      </c>
      <c r="J87" s="188">
        <v>71.259362745098045</v>
      </c>
      <c r="K87" s="189">
        <v>4047.8168949999995</v>
      </c>
    </row>
    <row r="88" spans="1:11" ht="15.75" customHeight="1" x14ac:dyDescent="0.35">
      <c r="B88" s="24">
        <v>2019</v>
      </c>
      <c r="C88" s="167">
        <v>0.75</v>
      </c>
      <c r="D88" s="27">
        <v>0.81039879256193192</v>
      </c>
      <c r="E88" s="27">
        <f t="shared" ca="1" si="1"/>
        <v>1.313075</v>
      </c>
      <c r="F88" s="27">
        <v>2.4250000000000003</v>
      </c>
      <c r="G88" s="27">
        <v>78.176524999999998</v>
      </c>
      <c r="H88" s="187">
        <v>1.2769499999999998</v>
      </c>
      <c r="I88" s="187">
        <f t="shared" ca="1" si="0"/>
        <v>1.140525</v>
      </c>
      <c r="J88" s="188">
        <v>64.031666666666666</v>
      </c>
      <c r="K88" s="189">
        <v>3993.9538624999996</v>
      </c>
    </row>
    <row r="89" spans="1:11" ht="15.75" customHeight="1" x14ac:dyDescent="0.35">
      <c r="B89" s="24">
        <v>2020</v>
      </c>
      <c r="C89" s="167">
        <v>0.21500017812418909</v>
      </c>
      <c r="D89" s="27">
        <v>0.28866993363739746</v>
      </c>
      <c r="E89" s="27">
        <f t="shared" ca="1" si="1"/>
        <v>0.77120401715455256</v>
      </c>
      <c r="F89" s="27">
        <v>2.1217268172859325</v>
      </c>
      <c r="G89" s="27">
        <v>78.076425</v>
      </c>
      <c r="H89" s="187">
        <v>1.2818499999999999</v>
      </c>
      <c r="I89" s="187">
        <f t="shared" ca="1" si="0"/>
        <v>1.1260999999999999</v>
      </c>
      <c r="J89" s="188">
        <v>41.610833333333332</v>
      </c>
      <c r="K89" s="189">
        <v>3471.7838325000002</v>
      </c>
    </row>
    <row r="90" spans="1:11" ht="15.75" customHeight="1" x14ac:dyDescent="0.35">
      <c r="B90" s="24">
        <v>2021</v>
      </c>
      <c r="C90" s="167">
        <v>4.273046626124908E-4</v>
      </c>
      <c r="D90" s="27">
        <v>-8.0109939209120004E-3</v>
      </c>
      <c r="E90" s="27">
        <f t="shared" ca="1" si="1"/>
        <v>0.94535253773305772</v>
      </c>
      <c r="F90" s="27">
        <v>1.6990228423794098</v>
      </c>
      <c r="G90" s="27">
        <v>78.020399999999995</v>
      </c>
      <c r="H90" s="187">
        <v>1.3149999999999999</v>
      </c>
      <c r="I90" s="187">
        <f t="shared" ca="1" si="0"/>
        <v>1.1117999999999999</v>
      </c>
      <c r="J90" s="188">
        <v>44.090833333333336</v>
      </c>
      <c r="K90" s="189">
        <v>3504.5596999999998</v>
      </c>
    </row>
    <row r="91" spans="1:11" ht="15.75" customHeight="1" x14ac:dyDescent="0.35">
      <c r="B91" s="137">
        <v>2022</v>
      </c>
      <c r="C91" s="167">
        <v>-3.9210597925027617E-2</v>
      </c>
      <c r="D91" s="27">
        <v>-2.9955523461151518E-2</v>
      </c>
      <c r="E91" s="27">
        <f t="shared" ca="1" si="1"/>
        <v>1.0188394428373642</v>
      </c>
      <c r="F91" s="188">
        <v>1.6466666666666665</v>
      </c>
      <c r="G91" s="188">
        <v>78.020399999999995</v>
      </c>
      <c r="H91" s="187">
        <v>1.3149999999999999</v>
      </c>
      <c r="I91" s="187">
        <f t="shared" ca="1" si="0"/>
        <v>1.1117999999999999</v>
      </c>
      <c r="J91" s="188">
        <v>45.850833333333334</v>
      </c>
      <c r="K91" s="189">
        <v>3742.7499849999999</v>
      </c>
    </row>
    <row r="92" spans="1:11" ht="15.75" customHeight="1" x14ac:dyDescent="0.35">
      <c r="B92" s="24">
        <v>2023</v>
      </c>
      <c r="C92" s="167">
        <v>2.929761593285218E-2</v>
      </c>
      <c r="D92" s="27">
        <v>5.6246063444128885E-2</v>
      </c>
      <c r="E92" s="27">
        <f t="shared" ca="1" si="1"/>
        <v>1.091009539843234</v>
      </c>
      <c r="F92" s="188">
        <v>1.6466666666666665</v>
      </c>
      <c r="G92" s="188">
        <v>78.020399999999995</v>
      </c>
      <c r="H92" s="187">
        <v>1.3149999999999999</v>
      </c>
      <c r="I92" s="187">
        <f t="shared" ca="1" si="0"/>
        <v>1.1117999999999999</v>
      </c>
      <c r="J92" s="188">
        <v>47.053391103817063</v>
      </c>
      <c r="K92" s="189">
        <v>3894.9595300000001</v>
      </c>
    </row>
    <row r="93" spans="1:11" ht="15.75" customHeight="1" x14ac:dyDescent="0.35">
      <c r="B93" s="24">
        <v>2024</v>
      </c>
      <c r="C93" s="167">
        <v>0.14747763096928218</v>
      </c>
      <c r="D93" s="27">
        <v>0.19211945152795945</v>
      </c>
      <c r="E93" s="27">
        <f t="shared" ca="1" si="1"/>
        <v>1.1565959549850084</v>
      </c>
      <c r="F93" s="188">
        <v>1.6466666666666665</v>
      </c>
      <c r="G93" s="188">
        <v>78.020399999999995</v>
      </c>
      <c r="H93" s="187">
        <v>1.3149999999999999</v>
      </c>
      <c r="I93" s="187">
        <f t="shared" ca="1" si="0"/>
        <v>1.1117999999999999</v>
      </c>
      <c r="J93" s="188">
        <v>47.979814142243058</v>
      </c>
      <c r="K93" s="189">
        <v>4043.3446749999998</v>
      </c>
    </row>
    <row r="94" spans="1:11" ht="15.75" customHeight="1" x14ac:dyDescent="0.35">
      <c r="A94" s="491"/>
      <c r="B94" s="24">
        <v>2025</v>
      </c>
      <c r="C94" s="179">
        <v>0.26665317996894211</v>
      </c>
      <c r="D94" s="395">
        <v>0.32898837357502003</v>
      </c>
      <c r="E94" s="395">
        <f t="shared" ca="1" si="1"/>
        <v>1.2119519347673458</v>
      </c>
      <c r="F94" s="470">
        <v>1.6466666666666665</v>
      </c>
      <c r="G94" s="470">
        <v>78.020399999999995</v>
      </c>
      <c r="H94" s="459">
        <v>1.3149999999999999</v>
      </c>
      <c r="I94" s="459">
        <f t="shared" ca="1" si="0"/>
        <v>1.1117999999999999</v>
      </c>
      <c r="J94" s="470">
        <v>48.924889070420932</v>
      </c>
      <c r="K94" s="457">
        <v>4204.9268750000001</v>
      </c>
    </row>
    <row r="95" spans="1:11" ht="15.75" customHeight="1" x14ac:dyDescent="0.35">
      <c r="B95" s="505" t="s">
        <v>568</v>
      </c>
      <c r="C95" s="167">
        <v>3.6166</v>
      </c>
      <c r="D95" s="27">
        <v>4.6131250000000001</v>
      </c>
      <c r="E95" s="27">
        <f ca="1">AVERAGE(OFFSET($E$9, 4*(ROW()-ROW($E$96)), 0, 4, 1))</f>
        <v>4.5979499999999991</v>
      </c>
      <c r="F95" s="188">
        <v>5.2574999999999994</v>
      </c>
      <c r="G95" s="27">
        <v>86.55</v>
      </c>
      <c r="H95" s="187">
        <v>1.7166999999999999</v>
      </c>
      <c r="I95" s="190">
        <f t="shared" ref="I95:I112" ca="1" si="2">AVERAGE(OFFSET($I$9, 4*(ROW()-ROW($I$96)), 0, 4, 1))</f>
        <v>1.2042000000000002</v>
      </c>
      <c r="J95" s="27">
        <v>84.637500000000003</v>
      </c>
      <c r="K95" s="124">
        <v>2383.2125000000001</v>
      </c>
    </row>
    <row r="96" spans="1:11" ht="15.75" customHeight="1" x14ac:dyDescent="0.35">
      <c r="B96" s="137" t="s">
        <v>569</v>
      </c>
      <c r="C96" s="167">
        <v>0.5</v>
      </c>
      <c r="D96" s="27">
        <v>0.84924750000000004</v>
      </c>
      <c r="E96" s="27">
        <f t="shared" ref="E96:E112" ca="1" si="3">AVERAGE(OFFSET($E$9, 4*(ROW()-ROW($E$96)), 0, 4, 1))</f>
        <v>4.3302249999999995</v>
      </c>
      <c r="F96" s="188">
        <v>3.6041666666666665</v>
      </c>
      <c r="G96" s="27">
        <v>81.050000000000011</v>
      </c>
      <c r="H96" s="187">
        <v>1.5967249999999999</v>
      </c>
      <c r="I96" s="190">
        <f t="shared" ca="1" si="2"/>
        <v>1.129775</v>
      </c>
      <c r="J96" s="27">
        <v>69.800000000000011</v>
      </c>
      <c r="K96" s="124">
        <v>2619.4749999999999</v>
      </c>
    </row>
    <row r="97" spans="2:11" ht="15.75" customHeight="1" x14ac:dyDescent="0.35">
      <c r="B97" s="137" t="s">
        <v>570</v>
      </c>
      <c r="C97" s="167">
        <v>0.5</v>
      </c>
      <c r="D97" s="27">
        <v>0.74087499999999995</v>
      </c>
      <c r="E97" s="27">
        <f t="shared" ca="1" si="3"/>
        <v>4.2088749999999999</v>
      </c>
      <c r="F97" s="188">
        <v>3.5583333333333331</v>
      </c>
      <c r="G97" s="27">
        <v>80.75</v>
      </c>
      <c r="H97" s="187">
        <v>1.5564499999999999</v>
      </c>
      <c r="I97" s="190">
        <f t="shared" ca="1" si="2"/>
        <v>1.1772750000000001</v>
      </c>
      <c r="J97" s="27">
        <v>86.692499999999995</v>
      </c>
      <c r="K97" s="124">
        <v>2885.4250000000002</v>
      </c>
    </row>
    <row r="98" spans="2:11" ht="15.75" customHeight="1" x14ac:dyDescent="0.35">
      <c r="B98" s="137" t="s">
        <v>279</v>
      </c>
      <c r="C98" s="167">
        <v>0.5</v>
      </c>
      <c r="D98" s="27">
        <v>0.94258199218750005</v>
      </c>
      <c r="E98" s="27">
        <f t="shared" ca="1" si="3"/>
        <v>3.5179249999999995</v>
      </c>
      <c r="F98" s="188">
        <v>3.4008333333333334</v>
      </c>
      <c r="G98" s="27">
        <v>79.993224999999995</v>
      </c>
      <c r="H98" s="187">
        <v>1.595275</v>
      </c>
      <c r="I98" s="190">
        <f t="shared" ca="1" si="2"/>
        <v>1.1594</v>
      </c>
      <c r="J98" s="27">
        <v>114.49250000000001</v>
      </c>
      <c r="K98" s="124">
        <v>2902.94</v>
      </c>
    </row>
    <row r="99" spans="2:11" ht="15.75" customHeight="1" x14ac:dyDescent="0.35">
      <c r="B99" s="137" t="s">
        <v>280</v>
      </c>
      <c r="C99" s="167">
        <v>0.5</v>
      </c>
      <c r="D99" s="27">
        <v>0.68887016540658597</v>
      </c>
      <c r="E99" s="27">
        <f t="shared" ca="1" si="3"/>
        <v>2.8898999999999999</v>
      </c>
      <c r="F99" s="188">
        <v>3.3750000000000004</v>
      </c>
      <c r="G99" s="27">
        <v>82.796275000000009</v>
      </c>
      <c r="H99" s="187">
        <v>1.580225</v>
      </c>
      <c r="I99" s="190">
        <f t="shared" ca="1" si="2"/>
        <v>1.2278</v>
      </c>
      <c r="J99" s="27">
        <v>110.54</v>
      </c>
      <c r="K99" s="124">
        <v>3066.0899999999997</v>
      </c>
    </row>
    <row r="100" spans="2:11" ht="15.75" customHeight="1" x14ac:dyDescent="0.35">
      <c r="B100" s="26" t="s">
        <v>281</v>
      </c>
      <c r="C100" s="167">
        <v>0.5</v>
      </c>
      <c r="D100" s="27">
        <v>0.51543973911314944</v>
      </c>
      <c r="E100" s="27">
        <f t="shared" ca="1" si="3"/>
        <v>3.3580499999999995</v>
      </c>
      <c r="F100" s="27">
        <v>3.2974999999999999</v>
      </c>
      <c r="G100" s="27">
        <v>82.715774999999994</v>
      </c>
      <c r="H100" s="187">
        <v>1.58995</v>
      </c>
      <c r="I100" s="190">
        <f t="shared" ca="1" si="2"/>
        <v>1.1858249999999999</v>
      </c>
      <c r="J100" s="27">
        <v>107.6075</v>
      </c>
      <c r="K100" s="124">
        <v>3474.6949999999997</v>
      </c>
    </row>
    <row r="101" spans="2:11" ht="15.75" customHeight="1" x14ac:dyDescent="0.35">
      <c r="B101" s="26" t="s">
        <v>282</v>
      </c>
      <c r="C101" s="167">
        <v>0.5</v>
      </c>
      <c r="D101" s="27">
        <v>0.55351267171627616</v>
      </c>
      <c r="E101" s="27">
        <f t="shared" ca="1" si="3"/>
        <v>2.8452000000000002</v>
      </c>
      <c r="F101" s="27">
        <v>3.1966666666666672</v>
      </c>
      <c r="G101" s="27">
        <v>87.903800000000004</v>
      </c>
      <c r="H101" s="187">
        <v>1.6127250000000002</v>
      </c>
      <c r="I101" s="190">
        <f t="shared" ca="1" si="2"/>
        <v>1.2752750000000002</v>
      </c>
      <c r="J101" s="27">
        <v>85.474999999999994</v>
      </c>
      <c r="K101" s="124">
        <v>3579.73</v>
      </c>
    </row>
    <row r="102" spans="2:11" ht="15.75" customHeight="1" x14ac:dyDescent="0.35">
      <c r="B102" s="26" t="s">
        <v>283</v>
      </c>
      <c r="C102" s="167">
        <v>0.5</v>
      </c>
      <c r="D102" s="27">
        <v>0.58061034136458634</v>
      </c>
      <c r="E102" s="27">
        <f t="shared" ca="1" si="3"/>
        <v>2.4206500000000002</v>
      </c>
      <c r="F102" s="27">
        <v>3.0308333333333328</v>
      </c>
      <c r="G102" s="27">
        <v>90.843175000000002</v>
      </c>
      <c r="H102" s="187">
        <v>1.5076999999999998</v>
      </c>
      <c r="I102" s="190">
        <f t="shared" ca="1" si="2"/>
        <v>1.3660749999999999</v>
      </c>
      <c r="J102" s="27">
        <v>47.477500000000006</v>
      </c>
      <c r="K102" s="124">
        <v>3411.6751153846153</v>
      </c>
    </row>
    <row r="103" spans="2:11" ht="15.75" customHeight="1" x14ac:dyDescent="0.35">
      <c r="B103" s="26" t="s">
        <v>284</v>
      </c>
      <c r="C103" s="167">
        <v>0.33557500000000001</v>
      </c>
      <c r="D103" s="27">
        <v>0.4400815341784951</v>
      </c>
      <c r="E103" s="27">
        <f t="shared" ca="1" si="3"/>
        <v>1.820325</v>
      </c>
      <c r="F103" s="27">
        <v>2.7591666666666668</v>
      </c>
      <c r="G103" s="27">
        <v>79.525499999999994</v>
      </c>
      <c r="H103" s="187">
        <v>1.3069250000000001</v>
      </c>
      <c r="I103" s="190">
        <f t="shared" ca="1" si="2"/>
        <v>1.190175</v>
      </c>
      <c r="J103" s="27">
        <v>48.987499999999997</v>
      </c>
      <c r="K103" s="124">
        <v>3699.5337447552447</v>
      </c>
    </row>
    <row r="104" spans="2:11" ht="15.75" customHeight="1" x14ac:dyDescent="0.35">
      <c r="B104" s="26" t="s">
        <v>285</v>
      </c>
      <c r="C104" s="167">
        <v>0.35217500000000002</v>
      </c>
      <c r="D104" s="27">
        <v>0.41034466859387198</v>
      </c>
      <c r="E104" s="27">
        <f t="shared" ca="1" si="3"/>
        <v>1.8175000000000001</v>
      </c>
      <c r="F104" s="27">
        <v>2.5391666666666666</v>
      </c>
      <c r="G104" s="27">
        <v>77.783225000000002</v>
      </c>
      <c r="H104" s="187">
        <v>1.3270499999999998</v>
      </c>
      <c r="I104" s="190">
        <f t="shared" ca="1" si="2"/>
        <v>1.13395</v>
      </c>
      <c r="J104" s="27">
        <v>58.022953394899631</v>
      </c>
      <c r="K104" s="124">
        <v>4061.602155</v>
      </c>
    </row>
    <row r="105" spans="2:11" ht="15.75" customHeight="1" x14ac:dyDescent="0.35">
      <c r="B105" s="26" t="s">
        <v>286</v>
      </c>
      <c r="C105" s="167">
        <v>0.66505000000000003</v>
      </c>
      <c r="D105" s="27">
        <v>0.80023303509424604</v>
      </c>
      <c r="E105" s="27">
        <f t="shared" ca="1" si="3"/>
        <v>1.7802249999999999</v>
      </c>
      <c r="F105" s="27">
        <v>2.4800000000000004</v>
      </c>
      <c r="G105" s="27">
        <v>78.443549999999988</v>
      </c>
      <c r="H105" s="187">
        <v>1.31325</v>
      </c>
      <c r="I105" s="190">
        <f t="shared" ca="1" si="2"/>
        <v>1.1342749999999999</v>
      </c>
      <c r="J105" s="27">
        <v>70.150833333333324</v>
      </c>
      <c r="K105" s="124">
        <v>4003.4401374999998</v>
      </c>
    </row>
    <row r="106" spans="2:11" ht="15.75" customHeight="1" x14ac:dyDescent="0.35">
      <c r="B106" s="26" t="s">
        <v>287</v>
      </c>
      <c r="C106" s="167">
        <v>0.71542499999999998</v>
      </c>
      <c r="D106" s="27">
        <v>0.75793067934268599</v>
      </c>
      <c r="E106" s="27">
        <f t="shared" ca="1" si="3"/>
        <v>1.1260999999999999</v>
      </c>
      <c r="F106" s="27">
        <v>2.3983333333333334</v>
      </c>
      <c r="G106" s="27">
        <v>78.291650000000004</v>
      </c>
      <c r="H106" s="187">
        <v>1.2711000000000001</v>
      </c>
      <c r="I106" s="190">
        <f t="shared" ca="1" si="2"/>
        <v>1.1439750000000002</v>
      </c>
      <c r="J106" s="27">
        <v>60.845833333333331</v>
      </c>
      <c r="K106" s="124">
        <v>3979.1258500000004</v>
      </c>
    </row>
    <row r="107" spans="2:11" ht="15.75" customHeight="1" x14ac:dyDescent="0.35">
      <c r="B107" s="26" t="s">
        <v>288</v>
      </c>
      <c r="C107" s="167">
        <v>7.169408947396122E-2</v>
      </c>
      <c r="D107" s="27">
        <v>0.12712688380559473</v>
      </c>
      <c r="E107" s="27">
        <f t="shared" ca="1" si="3"/>
        <v>0.77362214134307661</v>
      </c>
      <c r="F107" s="27">
        <v>1.9808758097007804</v>
      </c>
      <c r="G107" s="27">
        <v>77.749200000000002</v>
      </c>
      <c r="H107" s="187">
        <v>1.2907999999999999</v>
      </c>
      <c r="I107" s="190">
        <f t="shared" ca="1" si="2"/>
        <v>1.1137999999999999</v>
      </c>
      <c r="J107" s="27">
        <v>39.748333333333328</v>
      </c>
      <c r="K107" s="124">
        <v>3367.9059225000001</v>
      </c>
    </row>
    <row r="108" spans="2:11" ht="15.75" customHeight="1" x14ac:dyDescent="0.35">
      <c r="B108" s="26" t="s">
        <v>289</v>
      </c>
      <c r="C108" s="167">
        <v>-1.9666955895929934E-2</v>
      </c>
      <c r="D108" s="27">
        <v>-2.3681911217604275E-2</v>
      </c>
      <c r="E108" s="27">
        <f t="shared" ca="1" si="3"/>
        <v>0.96364381643980512</v>
      </c>
      <c r="F108" s="27">
        <v>1.6623738499645617</v>
      </c>
      <c r="G108" s="27">
        <v>78.020399999999995</v>
      </c>
      <c r="H108" s="187">
        <v>1.3149999999999999</v>
      </c>
      <c r="I108" s="190">
        <f t="shared" ca="1" si="2"/>
        <v>1.1117999999999999</v>
      </c>
      <c r="J108" s="27">
        <v>44.638333333333343</v>
      </c>
      <c r="K108" s="124">
        <v>3573.7754999999997</v>
      </c>
    </row>
    <row r="109" spans="2:11" ht="15.75" customHeight="1" x14ac:dyDescent="0.35">
      <c r="B109" s="26" t="s">
        <v>290</v>
      </c>
      <c r="C109" s="167">
        <v>-3.1116697264484659E-2</v>
      </c>
      <c r="D109" s="27">
        <v>-1.7438279538758403E-2</v>
      </c>
      <c r="E109" s="27">
        <f t="shared" ca="1" si="3"/>
        <v>1.0372154033231678</v>
      </c>
      <c r="F109" s="27">
        <v>1.6466666666666665</v>
      </c>
      <c r="G109" s="27">
        <v>78.020399999999995</v>
      </c>
      <c r="H109" s="187">
        <v>1.3149999999999999</v>
      </c>
      <c r="I109" s="190">
        <f t="shared" ca="1" si="2"/>
        <v>1.1117999999999999</v>
      </c>
      <c r="J109" s="27">
        <v>46.211666666666666</v>
      </c>
      <c r="K109" s="124">
        <v>3784.7095550000004</v>
      </c>
    </row>
    <row r="110" spans="2:11" ht="15.75" customHeight="1" x14ac:dyDescent="0.35">
      <c r="B110" s="26" t="s">
        <v>291</v>
      </c>
      <c r="C110" s="167">
        <v>5.7001337247200731E-2</v>
      </c>
      <c r="D110" s="27">
        <v>8.8373128020327582E-2</v>
      </c>
      <c r="E110" s="27">
        <f t="shared" ca="1" si="3"/>
        <v>1.108203611626541</v>
      </c>
      <c r="F110" s="27">
        <v>1.6466666666666665</v>
      </c>
      <c r="G110" s="27">
        <v>78.020399999999995</v>
      </c>
      <c r="H110" s="187">
        <v>1.3149999999999999</v>
      </c>
      <c r="I110" s="190">
        <f t="shared" ca="1" si="2"/>
        <v>1.1117999999999999</v>
      </c>
      <c r="J110" s="27">
        <v>47.283270873329073</v>
      </c>
      <c r="K110" s="124">
        <v>3930.7152649999998</v>
      </c>
    </row>
    <row r="111" spans="2:11" ht="15.75" customHeight="1" x14ac:dyDescent="0.35">
      <c r="B111" s="26" t="s">
        <v>602</v>
      </c>
      <c r="C111" s="167">
        <v>0.17812346058691014</v>
      </c>
      <c r="D111" s="27">
        <v>0.22718862440743759</v>
      </c>
      <c r="E111" s="27">
        <f t="shared" ca="1" si="3"/>
        <v>1.1714825956140729</v>
      </c>
      <c r="F111" s="27">
        <v>1.6466666666666665</v>
      </c>
      <c r="G111" s="27">
        <v>78.020399999999995</v>
      </c>
      <c r="H111" s="187">
        <v>1.3149999999999999</v>
      </c>
      <c r="I111" s="190">
        <f t="shared" ca="1" si="2"/>
        <v>1.1117999999999999</v>
      </c>
      <c r="J111" s="167">
        <v>48.214321002717583</v>
      </c>
      <c r="K111" s="447">
        <v>4082.9616724999996</v>
      </c>
    </row>
    <row r="112" spans="2:11" ht="15.75" customHeight="1" x14ac:dyDescent="0.35">
      <c r="B112" s="458" t="s">
        <v>623</v>
      </c>
      <c r="C112" s="179">
        <v>0.29325477334375716</v>
      </c>
      <c r="D112" s="395">
        <v>0.3600133102116852</v>
      </c>
      <c r="E112" s="395">
        <f t="shared" ca="1" si="3"/>
        <v>1.2243590214894156</v>
      </c>
      <c r="F112" s="395">
        <v>1.6466666666666665</v>
      </c>
      <c r="G112" s="395">
        <v>78.020399999999995</v>
      </c>
      <c r="H112" s="459">
        <v>1.3149999999999999</v>
      </c>
      <c r="I112" s="456">
        <f t="shared" ca="1" si="2"/>
        <v>1.1117999999999999</v>
      </c>
      <c r="J112" s="179">
        <v>49.164091660256965</v>
      </c>
      <c r="K112" s="460">
        <v>4246.02682</v>
      </c>
    </row>
    <row r="113" spans="2:11" x14ac:dyDescent="0.35">
      <c r="B113" s="722" t="s">
        <v>44</v>
      </c>
      <c r="C113" s="723"/>
      <c r="D113" s="723"/>
      <c r="E113" s="723"/>
      <c r="F113" s="721"/>
      <c r="G113" s="721"/>
      <c r="H113" s="721"/>
      <c r="I113" s="721"/>
      <c r="J113" s="191"/>
      <c r="K113" s="192"/>
    </row>
    <row r="114" spans="2:11" x14ac:dyDescent="0.35">
      <c r="B114" s="724" t="s">
        <v>190</v>
      </c>
      <c r="C114" s="720"/>
      <c r="D114" s="720"/>
      <c r="E114" s="720"/>
      <c r="F114" s="720"/>
      <c r="G114" s="720"/>
      <c r="H114" s="721"/>
      <c r="I114" s="721"/>
      <c r="J114" s="191"/>
      <c r="K114" s="192"/>
    </row>
    <row r="115" spans="2:11" x14ac:dyDescent="0.35">
      <c r="B115" s="681" t="s">
        <v>31</v>
      </c>
      <c r="C115" s="682"/>
      <c r="D115" s="682"/>
      <c r="E115" s="682"/>
      <c r="F115" s="682"/>
      <c r="G115" s="682"/>
      <c r="H115" s="721"/>
      <c r="I115" s="721"/>
      <c r="J115" s="191"/>
      <c r="K115" s="192"/>
    </row>
    <row r="116" spans="2:11" ht="15.75" customHeight="1" x14ac:dyDescent="0.35">
      <c r="B116" s="724" t="s">
        <v>191</v>
      </c>
      <c r="C116" s="720"/>
      <c r="D116" s="720"/>
      <c r="E116" s="720"/>
      <c r="F116" s="720"/>
      <c r="G116" s="720"/>
      <c r="H116" s="721"/>
      <c r="I116" s="721"/>
      <c r="J116" s="191"/>
      <c r="K116" s="192"/>
    </row>
    <row r="117" spans="2:11" x14ac:dyDescent="0.35">
      <c r="B117" s="724" t="s">
        <v>192</v>
      </c>
      <c r="C117" s="720"/>
      <c r="D117" s="720"/>
      <c r="E117" s="720"/>
      <c r="F117" s="720"/>
      <c r="G117" s="720"/>
      <c r="H117" s="721"/>
      <c r="I117" s="721"/>
      <c r="J117" s="191"/>
      <c r="K117" s="192"/>
    </row>
    <row r="118" spans="2:11" ht="15.75" customHeight="1" x14ac:dyDescent="0.35">
      <c r="B118" s="724" t="s">
        <v>193</v>
      </c>
      <c r="C118" s="720"/>
      <c r="D118" s="720"/>
      <c r="E118" s="720"/>
      <c r="F118" s="720"/>
      <c r="G118" s="720"/>
      <c r="H118" s="721"/>
      <c r="I118" s="721"/>
      <c r="J118" s="191"/>
      <c r="K118" s="192"/>
    </row>
    <row r="119" spans="2:11" x14ac:dyDescent="0.35">
      <c r="B119" s="724" t="s">
        <v>194</v>
      </c>
      <c r="C119" s="720"/>
      <c r="D119" s="720"/>
      <c r="E119" s="720"/>
      <c r="F119" s="720"/>
      <c r="G119" s="720"/>
      <c r="H119" s="721"/>
      <c r="I119" s="721"/>
      <c r="J119" s="191"/>
      <c r="K119" s="192"/>
    </row>
    <row r="120" spans="2:11" x14ac:dyDescent="0.35">
      <c r="B120" s="724" t="s">
        <v>195</v>
      </c>
      <c r="C120" s="720"/>
      <c r="D120" s="720"/>
      <c r="E120" s="720"/>
      <c r="F120" s="720"/>
      <c r="G120" s="720"/>
      <c r="H120" s="721"/>
      <c r="I120" s="721"/>
      <c r="J120" s="191"/>
      <c r="K120" s="192"/>
    </row>
    <row r="121" spans="2:11" x14ac:dyDescent="0.35">
      <c r="B121" s="724" t="s">
        <v>196</v>
      </c>
      <c r="C121" s="720"/>
      <c r="D121" s="720"/>
      <c r="E121" s="720"/>
      <c r="F121" s="720"/>
      <c r="G121" s="720"/>
      <c r="H121" s="721"/>
      <c r="I121" s="721"/>
      <c r="J121" s="191"/>
      <c r="K121" s="192"/>
    </row>
    <row r="122" spans="2:11" x14ac:dyDescent="0.35">
      <c r="B122" s="724" t="s">
        <v>197</v>
      </c>
      <c r="C122" s="720"/>
      <c r="D122" s="720"/>
      <c r="E122" s="720"/>
      <c r="F122" s="720"/>
      <c r="G122" s="720"/>
      <c r="H122" s="721"/>
      <c r="I122" s="721"/>
      <c r="J122" s="191"/>
      <c r="K122" s="192"/>
    </row>
    <row r="123" spans="2:11" ht="16" thickBot="1" x14ac:dyDescent="0.4">
      <c r="B123" s="193" t="s">
        <v>198</v>
      </c>
      <c r="C123" s="194"/>
      <c r="D123" s="195"/>
      <c r="E123" s="195"/>
      <c r="F123" s="195"/>
      <c r="G123" s="195"/>
      <c r="H123" s="196"/>
      <c r="I123" s="196"/>
      <c r="J123" s="196"/>
      <c r="K123" s="197"/>
    </row>
    <row r="125" spans="2:11" x14ac:dyDescent="0.35">
      <c r="B125" s="720"/>
      <c r="C125" s="720"/>
      <c r="D125" s="720"/>
      <c r="E125" s="720"/>
      <c r="F125" s="720"/>
      <c r="G125" s="720"/>
      <c r="H125" s="721"/>
      <c r="I125" s="721"/>
    </row>
  </sheetData>
  <mergeCells count="12">
    <mergeCell ref="B125:I125"/>
    <mergeCell ref="B2:K2"/>
    <mergeCell ref="B113:I113"/>
    <mergeCell ref="B114:I114"/>
    <mergeCell ref="B115:I115"/>
    <mergeCell ref="B116:I116"/>
    <mergeCell ref="B117:I117"/>
    <mergeCell ref="B118:I118"/>
    <mergeCell ref="B119:I119"/>
    <mergeCell ref="B120:I120"/>
    <mergeCell ref="B121:I121"/>
    <mergeCell ref="B122:I122"/>
  </mergeCells>
  <hyperlinks>
    <hyperlink ref="A1" location="Contents!A1" display="Back to contents" xr:uid="{00000000-0004-0000-09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8"/>
    <pageSetUpPr fitToPage="1"/>
  </sheetPr>
  <dimension ref="A1:T122"/>
  <sheetViews>
    <sheetView zoomScaleNormal="100" zoomScaleSheetLayoutView="100" workbookViewId="0"/>
  </sheetViews>
  <sheetFormatPr defaultColWidth="8.84375" defaultRowHeight="15.5" x14ac:dyDescent="0.35"/>
  <cols>
    <col min="1" max="1" width="9.3046875" style="3" customWidth="1"/>
    <col min="2" max="2" width="7.07421875" style="3" customWidth="1"/>
    <col min="3" max="7" width="11.4609375" style="3" customWidth="1"/>
    <col min="8" max="8" width="12.3046875" style="3" customWidth="1"/>
    <col min="9" max="9" width="11.07421875" style="3" customWidth="1"/>
    <col min="10" max="11" width="11.3046875" style="3" customWidth="1"/>
    <col min="12" max="12" width="12.4609375" style="3" customWidth="1"/>
    <col min="13" max="13" width="14.3046875" style="3" customWidth="1"/>
    <col min="14" max="16" width="8.84375" style="3"/>
    <col min="17" max="17" width="13.4609375" style="3" customWidth="1"/>
    <col min="18" max="18" width="7.84375" style="3" customWidth="1"/>
    <col min="19" max="16384" width="8.84375" style="3"/>
  </cols>
  <sheetData>
    <row r="1" spans="1:20" ht="33.75" customHeight="1" thickBot="1" x14ac:dyDescent="0.4">
      <c r="A1" s="47" t="s">
        <v>91</v>
      </c>
      <c r="B1" s="55"/>
      <c r="C1" s="55"/>
      <c r="D1" s="55"/>
      <c r="E1" s="55"/>
      <c r="F1" s="55"/>
      <c r="G1" s="55"/>
      <c r="H1" s="55"/>
      <c r="I1" s="55"/>
      <c r="J1" s="55"/>
      <c r="K1" s="55"/>
      <c r="L1" s="55"/>
      <c r="M1" s="35"/>
      <c r="N1" s="35"/>
      <c r="O1" s="35"/>
      <c r="P1" s="35"/>
    </row>
    <row r="2" spans="1:20" ht="19" thickBot="1" x14ac:dyDescent="0.5">
      <c r="A2" s="35"/>
      <c r="B2" s="725" t="s">
        <v>109</v>
      </c>
      <c r="C2" s="726"/>
      <c r="D2" s="726"/>
      <c r="E2" s="726"/>
      <c r="F2" s="726"/>
      <c r="G2" s="726"/>
      <c r="H2" s="726"/>
      <c r="I2" s="726"/>
      <c r="J2" s="726"/>
      <c r="K2" s="726"/>
      <c r="L2" s="727"/>
      <c r="M2" s="56"/>
      <c r="N2" s="35"/>
      <c r="O2" s="35"/>
      <c r="P2" s="35"/>
    </row>
    <row r="3" spans="1:20" ht="18.5" x14ac:dyDescent="0.45">
      <c r="A3" s="35"/>
      <c r="B3" s="396"/>
      <c r="C3" s="728" t="s">
        <v>103</v>
      </c>
      <c r="D3" s="729"/>
      <c r="E3" s="729"/>
      <c r="F3" s="729"/>
      <c r="G3" s="148"/>
      <c r="H3" s="728" t="s">
        <v>124</v>
      </c>
      <c r="I3" s="729"/>
      <c r="J3" s="729"/>
      <c r="K3" s="729"/>
      <c r="L3" s="730"/>
      <c r="M3" s="56"/>
      <c r="N3" s="35"/>
      <c r="O3" s="35"/>
      <c r="P3" s="35"/>
    </row>
    <row r="4" spans="1:20" s="9" customFormat="1" ht="34.5" customHeight="1" x14ac:dyDescent="0.35">
      <c r="A4" s="57"/>
      <c r="B4" s="58"/>
      <c r="C4" s="59" t="s">
        <v>45</v>
      </c>
      <c r="D4" s="59" t="s">
        <v>46</v>
      </c>
      <c r="E4" s="59" t="s">
        <v>47</v>
      </c>
      <c r="F4" s="59" t="s">
        <v>48</v>
      </c>
      <c r="G4" s="60" t="s">
        <v>162</v>
      </c>
      <c r="H4" s="61" t="s">
        <v>45</v>
      </c>
      <c r="I4" s="61" t="s">
        <v>46</v>
      </c>
      <c r="J4" s="61" t="s">
        <v>47</v>
      </c>
      <c r="K4" s="61" t="s">
        <v>48</v>
      </c>
      <c r="L4" s="164" t="s">
        <v>162</v>
      </c>
      <c r="M4" s="62"/>
      <c r="N4" s="62"/>
      <c r="O4" s="57"/>
      <c r="P4" s="57"/>
    </row>
    <row r="5" spans="1:20" x14ac:dyDescent="0.35">
      <c r="A5" s="35"/>
      <c r="B5" s="32" t="s">
        <v>121</v>
      </c>
      <c r="C5" s="27">
        <v>1.4307890428463044</v>
      </c>
      <c r="D5" s="27">
        <v>-1.3309607475142755</v>
      </c>
      <c r="E5" s="27">
        <v>-3.5501437527452779</v>
      </c>
      <c r="F5" s="147">
        <v>3.4503154574132493</v>
      </c>
      <c r="G5" s="33">
        <f>0-SUM(C5:F5)</f>
        <v>0</v>
      </c>
      <c r="H5" s="25">
        <v>5.7329999999999997</v>
      </c>
      <c r="I5" s="25">
        <v>-5.3330000000000002</v>
      </c>
      <c r="J5" s="25">
        <v>-14.225</v>
      </c>
      <c r="K5" s="25">
        <v>13.824999999999999</v>
      </c>
      <c r="L5" s="134">
        <f>0-SUM(H5:K5)</f>
        <v>0</v>
      </c>
      <c r="M5" s="34"/>
      <c r="N5" s="34"/>
      <c r="O5" s="34"/>
      <c r="P5" s="34"/>
      <c r="T5" s="10"/>
    </row>
    <row r="6" spans="1:20" x14ac:dyDescent="0.35">
      <c r="A6" s="35"/>
      <c r="B6" s="32" t="s">
        <v>122</v>
      </c>
      <c r="C6" s="27">
        <v>1.7261822694057631</v>
      </c>
      <c r="D6" s="27">
        <v>-1.4993168970833386</v>
      </c>
      <c r="E6" s="27">
        <v>-4.3976787034831979</v>
      </c>
      <c r="F6" s="147">
        <v>4.1705626511913563</v>
      </c>
      <c r="G6" s="33">
        <f t="shared" ref="G6:G65" si="0">0-SUM(C6:F6)</f>
        <v>2.5067996941707804E-4</v>
      </c>
      <c r="H6" s="25">
        <v>6.8860000000000001</v>
      </c>
      <c r="I6" s="25">
        <v>-5.9809999999999999</v>
      </c>
      <c r="J6" s="25">
        <v>-17.542999999999999</v>
      </c>
      <c r="K6" s="25">
        <v>16.637</v>
      </c>
      <c r="L6" s="134">
        <f t="shared" ref="L6:L72" si="1">0-SUM(H6:K6)</f>
        <v>9.9999999999766942E-4</v>
      </c>
      <c r="M6" s="34"/>
      <c r="N6" s="34"/>
      <c r="O6" s="34"/>
      <c r="P6" s="34"/>
      <c r="T6" s="10"/>
    </row>
    <row r="7" spans="1:20" x14ac:dyDescent="0.35">
      <c r="A7" s="35"/>
      <c r="B7" s="32" t="s">
        <v>123</v>
      </c>
      <c r="C7" s="27">
        <v>1.4018550409377928</v>
      </c>
      <c r="D7" s="27">
        <v>1.2097545746598588</v>
      </c>
      <c r="E7" s="27">
        <v>-6.1180096075410138</v>
      </c>
      <c r="F7" s="147">
        <v>3.5066517618860589</v>
      </c>
      <c r="G7" s="33">
        <f t="shared" si="0"/>
        <v>-2.5176994269671127E-4</v>
      </c>
      <c r="H7" s="25">
        <v>5.5679999999999996</v>
      </c>
      <c r="I7" s="25">
        <v>4.8049999999999997</v>
      </c>
      <c r="J7" s="25">
        <v>-24.3</v>
      </c>
      <c r="K7" s="25">
        <v>13.928000000000001</v>
      </c>
      <c r="L7" s="134">
        <f t="shared" si="1"/>
        <v>-9.9999999999944578E-4</v>
      </c>
      <c r="M7" s="34"/>
      <c r="N7" s="34"/>
      <c r="O7" s="34"/>
      <c r="P7" s="34"/>
      <c r="T7" s="10"/>
    </row>
    <row r="8" spans="1:20" x14ac:dyDescent="0.35">
      <c r="A8" s="35"/>
      <c r="B8" s="32" t="s">
        <v>136</v>
      </c>
      <c r="C8" s="27">
        <v>3.3077856029026571</v>
      </c>
      <c r="D8" s="27">
        <v>-2.522498649571428E-2</v>
      </c>
      <c r="E8" s="27">
        <v>-7.955553064198865</v>
      </c>
      <c r="F8" s="147">
        <v>4.6729924477919216</v>
      </c>
      <c r="G8" s="33">
        <f t="shared" si="0"/>
        <v>0</v>
      </c>
      <c r="H8" s="25">
        <v>12.981999999999999</v>
      </c>
      <c r="I8" s="25">
        <v>-9.9000000000000005E-2</v>
      </c>
      <c r="J8" s="25">
        <v>-31.222999999999999</v>
      </c>
      <c r="K8" s="25">
        <v>18.34</v>
      </c>
      <c r="L8" s="134">
        <f t="shared" si="1"/>
        <v>0</v>
      </c>
      <c r="M8" s="34"/>
      <c r="N8" s="34"/>
      <c r="O8" s="34"/>
      <c r="P8" s="34"/>
      <c r="T8" s="10"/>
    </row>
    <row r="9" spans="1:20" x14ac:dyDescent="0.35">
      <c r="A9" s="35"/>
      <c r="B9" s="32" t="s">
        <v>2</v>
      </c>
      <c r="C9" s="27">
        <v>4.0336488563914878</v>
      </c>
      <c r="D9" s="27">
        <v>2.8886096956360015</v>
      </c>
      <c r="E9" s="27">
        <v>-11.151516097398561</v>
      </c>
      <c r="F9" s="147">
        <v>4.2292575453710715</v>
      </c>
      <c r="G9" s="33">
        <f t="shared" si="0"/>
        <v>0</v>
      </c>
      <c r="H9" s="25">
        <v>15.507</v>
      </c>
      <c r="I9" s="25">
        <v>11.105</v>
      </c>
      <c r="J9" s="25">
        <v>-42.871000000000002</v>
      </c>
      <c r="K9" s="25">
        <v>16.259</v>
      </c>
      <c r="L9" s="134">
        <f t="shared" si="1"/>
        <v>0</v>
      </c>
      <c r="M9" s="34"/>
      <c r="N9" s="34"/>
      <c r="O9" s="34"/>
      <c r="P9" s="34"/>
      <c r="T9" s="10"/>
    </row>
    <row r="10" spans="1:20" x14ac:dyDescent="0.35">
      <c r="A10" s="35"/>
      <c r="B10" s="32" t="s">
        <v>3</v>
      </c>
      <c r="C10" s="27">
        <v>5.5609293110557312</v>
      </c>
      <c r="D10" s="27">
        <v>4.927143112761545E-3</v>
      </c>
      <c r="E10" s="27">
        <v>-9.7770078756492804</v>
      </c>
      <c r="F10" s="147">
        <v>4.2108920981590634</v>
      </c>
      <c r="G10" s="33">
        <f t="shared" si="0"/>
        <v>2.5932332172384776E-4</v>
      </c>
      <c r="H10" s="25">
        <v>21.443999999999999</v>
      </c>
      <c r="I10" s="25">
        <v>1.9E-2</v>
      </c>
      <c r="J10" s="25">
        <v>-37.701999999999998</v>
      </c>
      <c r="K10" s="25">
        <v>16.238</v>
      </c>
      <c r="L10" s="134">
        <f t="shared" si="1"/>
        <v>1.0000000000012221E-3</v>
      </c>
      <c r="M10" s="34"/>
      <c r="N10" s="34"/>
      <c r="O10" s="34"/>
      <c r="P10" s="34"/>
      <c r="T10" s="10"/>
    </row>
    <row r="11" spans="1:20" x14ac:dyDescent="0.35">
      <c r="A11" s="35"/>
      <c r="B11" s="32" t="s">
        <v>4</v>
      </c>
      <c r="C11" s="27">
        <v>5.5082919420385039</v>
      </c>
      <c r="D11" s="27">
        <v>2.1666290382168221</v>
      </c>
      <c r="E11" s="27">
        <v>-9.6917203727269001</v>
      </c>
      <c r="F11" s="147">
        <v>2.0167993924715732</v>
      </c>
      <c r="G11" s="33">
        <f t="shared" si="0"/>
        <v>0</v>
      </c>
      <c r="H11" s="25">
        <v>21.47</v>
      </c>
      <c r="I11" s="25">
        <v>8.4450000000000003</v>
      </c>
      <c r="J11" s="25">
        <v>-37.776000000000003</v>
      </c>
      <c r="K11" s="25">
        <v>7.8609999999999998</v>
      </c>
      <c r="L11" s="134">
        <f t="shared" si="1"/>
        <v>0</v>
      </c>
      <c r="M11" s="34"/>
      <c r="N11" s="34"/>
      <c r="O11" s="34"/>
      <c r="P11" s="34"/>
      <c r="T11" s="10"/>
    </row>
    <row r="12" spans="1:20" x14ac:dyDescent="0.35">
      <c r="A12" s="35"/>
      <c r="B12" s="32" t="s">
        <v>5</v>
      </c>
      <c r="C12" s="27">
        <v>6.0600447157922899</v>
      </c>
      <c r="D12" s="27">
        <v>2.3093725638512184</v>
      </c>
      <c r="E12" s="27">
        <v>-11.200045281814978</v>
      </c>
      <c r="F12" s="147">
        <v>2.8308852852111137</v>
      </c>
      <c r="G12" s="33">
        <f t="shared" si="0"/>
        <v>-2.5728303964456245E-4</v>
      </c>
      <c r="H12" s="25">
        <v>23.553999999999998</v>
      </c>
      <c r="I12" s="25">
        <v>8.9760000000000009</v>
      </c>
      <c r="J12" s="25">
        <v>-43.531999999999996</v>
      </c>
      <c r="K12" s="25">
        <v>11.003</v>
      </c>
      <c r="L12" s="134">
        <f t="shared" si="1"/>
        <v>-1.0000000000047748E-3</v>
      </c>
      <c r="M12" s="34"/>
      <c r="N12" s="34"/>
      <c r="O12" s="34"/>
      <c r="P12" s="34"/>
      <c r="T12" s="10"/>
    </row>
    <row r="13" spans="1:20" x14ac:dyDescent="0.35">
      <c r="A13" s="35"/>
      <c r="B13" s="32" t="s">
        <v>6</v>
      </c>
      <c r="C13" s="27">
        <v>7.0358439821919685</v>
      </c>
      <c r="D13" s="27">
        <v>0.26337248466615004</v>
      </c>
      <c r="E13" s="27">
        <v>-9.9582655908913633</v>
      </c>
      <c r="F13" s="147">
        <v>2.6590491240332459</v>
      </c>
      <c r="G13" s="33">
        <f t="shared" si="0"/>
        <v>0</v>
      </c>
      <c r="H13" s="25">
        <v>27.783000000000001</v>
      </c>
      <c r="I13" s="25">
        <v>1.04</v>
      </c>
      <c r="J13" s="25">
        <v>-39.323</v>
      </c>
      <c r="K13" s="25">
        <v>10.5</v>
      </c>
      <c r="L13" s="134">
        <f t="shared" si="1"/>
        <v>0</v>
      </c>
      <c r="M13" s="34"/>
      <c r="N13" s="34"/>
      <c r="O13" s="34"/>
      <c r="P13" s="34"/>
      <c r="T13" s="10"/>
    </row>
    <row r="14" spans="1:20" x14ac:dyDescent="0.35">
      <c r="A14" s="35"/>
      <c r="B14" s="32" t="s">
        <v>7</v>
      </c>
      <c r="C14" s="27">
        <v>5.653057362271781</v>
      </c>
      <c r="D14" s="27">
        <v>-1.3695628355429035E-2</v>
      </c>
      <c r="E14" s="27">
        <v>-8.263693138241182</v>
      </c>
      <c r="F14" s="147">
        <v>2.6245804157494748</v>
      </c>
      <c r="G14" s="33">
        <f t="shared" si="0"/>
        <v>-2.4901142464450743E-4</v>
      </c>
      <c r="H14" s="25">
        <v>22.702000000000002</v>
      </c>
      <c r="I14" s="25">
        <v>-5.5E-2</v>
      </c>
      <c r="J14" s="25">
        <v>-33.186</v>
      </c>
      <c r="K14" s="25">
        <v>10.54</v>
      </c>
      <c r="L14" s="134">
        <f t="shared" si="1"/>
        <v>-1.0000000000012221E-3</v>
      </c>
      <c r="M14" s="34"/>
      <c r="N14" s="34"/>
      <c r="O14" s="34"/>
      <c r="P14" s="34"/>
      <c r="T14" s="10"/>
    </row>
    <row r="15" spans="1:20" x14ac:dyDescent="0.35">
      <c r="A15" s="35"/>
      <c r="B15" s="32" t="s">
        <v>8</v>
      </c>
      <c r="C15" s="27">
        <v>4.8590783019499266</v>
      </c>
      <c r="D15" s="27">
        <v>1.139171795335741</v>
      </c>
      <c r="E15" s="27">
        <v>-9.7228659738109453</v>
      </c>
      <c r="F15" s="147">
        <v>3.7246158765252781</v>
      </c>
      <c r="G15" s="33">
        <f t="shared" si="0"/>
        <v>0</v>
      </c>
      <c r="H15" s="25">
        <v>19.603999999999999</v>
      </c>
      <c r="I15" s="25">
        <v>4.5960000000000001</v>
      </c>
      <c r="J15" s="25">
        <v>-39.226999999999997</v>
      </c>
      <c r="K15" s="25">
        <v>15.026999999999999</v>
      </c>
      <c r="L15" s="134">
        <f t="shared" si="1"/>
        <v>0</v>
      </c>
      <c r="M15" s="34"/>
      <c r="N15" s="34"/>
      <c r="O15" s="34"/>
      <c r="P15" s="34"/>
      <c r="T15" s="10"/>
    </row>
    <row r="16" spans="1:20" x14ac:dyDescent="0.35">
      <c r="A16" s="35"/>
      <c r="B16" s="32" t="s">
        <v>9</v>
      </c>
      <c r="C16" s="27">
        <v>4.5674817167762427</v>
      </c>
      <c r="D16" s="27">
        <v>1.8435891753465805</v>
      </c>
      <c r="E16" s="27">
        <v>-10.005417251483589</v>
      </c>
      <c r="F16" s="147">
        <v>3.5941001206569649</v>
      </c>
      <c r="G16" s="33">
        <f t="shared" si="0"/>
        <v>2.4623870380091617E-4</v>
      </c>
      <c r="H16" s="25">
        <v>18.548999999999999</v>
      </c>
      <c r="I16" s="25">
        <v>7.4870000000000001</v>
      </c>
      <c r="J16" s="25">
        <v>-40.633000000000003</v>
      </c>
      <c r="K16" s="25">
        <v>14.596</v>
      </c>
      <c r="L16" s="134">
        <f t="shared" si="1"/>
        <v>1.0000000000012221E-3</v>
      </c>
      <c r="M16" s="34"/>
      <c r="N16" s="34"/>
      <c r="O16" s="34"/>
      <c r="P16" s="34"/>
      <c r="T16" s="10"/>
    </row>
    <row r="17" spans="1:20" x14ac:dyDescent="0.35">
      <c r="A17" s="35"/>
      <c r="B17" s="32" t="s">
        <v>10</v>
      </c>
      <c r="C17" s="27">
        <v>3.9305526721095396</v>
      </c>
      <c r="D17" s="27">
        <v>2.7206319011592255</v>
      </c>
      <c r="E17" s="27">
        <v>-8.3036003109293599</v>
      </c>
      <c r="F17" s="147">
        <v>1.6528985472260176</v>
      </c>
      <c r="G17" s="33">
        <f t="shared" si="0"/>
        <v>-4.8280956542234854E-4</v>
      </c>
      <c r="H17" s="25">
        <v>16.282</v>
      </c>
      <c r="I17" s="25">
        <v>11.27</v>
      </c>
      <c r="J17" s="25">
        <v>-34.396999999999998</v>
      </c>
      <c r="K17" s="25">
        <v>6.8470000000000004</v>
      </c>
      <c r="L17" s="134">
        <f t="shared" si="1"/>
        <v>-2.0000000000015561E-3</v>
      </c>
      <c r="M17" s="34"/>
      <c r="N17" s="34"/>
      <c r="O17" s="34"/>
      <c r="P17" s="34"/>
      <c r="T17" s="10"/>
    </row>
    <row r="18" spans="1:20" x14ac:dyDescent="0.35">
      <c r="A18" s="35"/>
      <c r="B18" s="32" t="s">
        <v>11</v>
      </c>
      <c r="C18" s="27">
        <v>4.0589276737120503</v>
      </c>
      <c r="D18" s="27">
        <v>2.5230778197926456</v>
      </c>
      <c r="E18" s="27">
        <v>-7.1626849686345651</v>
      </c>
      <c r="F18" s="147">
        <v>0.58116519614628948</v>
      </c>
      <c r="G18" s="33">
        <f t="shared" si="0"/>
        <v>-4.8572101641985999E-4</v>
      </c>
      <c r="H18" s="25">
        <v>16.713000000000001</v>
      </c>
      <c r="I18" s="25">
        <v>10.388999999999999</v>
      </c>
      <c r="J18" s="25">
        <v>-29.492999999999999</v>
      </c>
      <c r="K18" s="25">
        <v>2.3929999999999998</v>
      </c>
      <c r="L18" s="134">
        <f t="shared" si="1"/>
        <v>-2.0000000000015561E-3</v>
      </c>
      <c r="M18" s="34"/>
      <c r="N18" s="34"/>
      <c r="O18" s="34"/>
      <c r="P18" s="34"/>
      <c r="T18" s="10"/>
    </row>
    <row r="19" spans="1:20" x14ac:dyDescent="0.35">
      <c r="A19" s="35"/>
      <c r="B19" s="32" t="s">
        <v>12</v>
      </c>
      <c r="C19" s="27">
        <v>3.7658124108141462</v>
      </c>
      <c r="D19" s="27">
        <v>0.9916502757530179</v>
      </c>
      <c r="E19" s="27">
        <v>-7.4783543522696592</v>
      </c>
      <c r="F19" s="147">
        <v>2.7206506228547185</v>
      </c>
      <c r="G19" s="33">
        <f t="shared" si="0"/>
        <v>2.4104284777637375E-4</v>
      </c>
      <c r="H19" s="25">
        <v>15.622999999999999</v>
      </c>
      <c r="I19" s="25">
        <v>4.1139999999999999</v>
      </c>
      <c r="J19" s="25">
        <v>-31.024999999999999</v>
      </c>
      <c r="K19" s="25">
        <v>11.287000000000001</v>
      </c>
      <c r="L19" s="134">
        <f t="shared" si="1"/>
        <v>9.9999999999944578E-4</v>
      </c>
      <c r="M19" s="34"/>
      <c r="N19" s="34"/>
      <c r="O19" s="34"/>
      <c r="P19" s="34"/>
      <c r="T19" s="10"/>
    </row>
    <row r="20" spans="1:20" x14ac:dyDescent="0.35">
      <c r="A20" s="35"/>
      <c r="B20" s="32" t="s">
        <v>13</v>
      </c>
      <c r="C20" s="27">
        <v>3.3660405079231817</v>
      </c>
      <c r="D20" s="27">
        <v>1.7678092712199125</v>
      </c>
      <c r="E20" s="27">
        <v>-7.5904654690466424</v>
      </c>
      <c r="F20" s="147">
        <v>2.4568541962812085</v>
      </c>
      <c r="G20" s="33">
        <f t="shared" si="0"/>
        <v>-2.3850637766065219E-4</v>
      </c>
      <c r="H20" s="25">
        <v>14.113</v>
      </c>
      <c r="I20" s="25">
        <v>7.4119999999999999</v>
      </c>
      <c r="J20" s="25">
        <v>-31.824999999999999</v>
      </c>
      <c r="K20" s="25">
        <v>10.301</v>
      </c>
      <c r="L20" s="134">
        <f t="shared" si="1"/>
        <v>-9.9999999999944578E-4</v>
      </c>
      <c r="M20" s="34"/>
      <c r="N20" s="34"/>
      <c r="O20" s="34"/>
      <c r="P20" s="34"/>
      <c r="T20" s="10"/>
    </row>
    <row r="21" spans="1:20" x14ac:dyDescent="0.35">
      <c r="A21" s="35"/>
      <c r="B21" s="32" t="s">
        <v>14</v>
      </c>
      <c r="C21" s="27">
        <v>4.8136539114052299</v>
      </c>
      <c r="D21" s="27">
        <v>0.90023182037124494</v>
      </c>
      <c r="E21" s="27">
        <v>-8.3756676402964079</v>
      </c>
      <c r="F21" s="147">
        <v>2.6617819085199326</v>
      </c>
      <c r="G21" s="33">
        <f t="shared" si="0"/>
        <v>0</v>
      </c>
      <c r="H21" s="25">
        <v>20.286999999999999</v>
      </c>
      <c r="I21" s="25">
        <v>3.794</v>
      </c>
      <c r="J21" s="25">
        <v>-35.298999999999999</v>
      </c>
      <c r="K21" s="25">
        <v>11.218</v>
      </c>
      <c r="L21" s="134">
        <f t="shared" si="1"/>
        <v>0</v>
      </c>
      <c r="M21" s="34"/>
      <c r="N21" s="34"/>
      <c r="O21" s="34"/>
      <c r="P21" s="34"/>
      <c r="T21" s="10"/>
    </row>
    <row r="22" spans="1:20" x14ac:dyDescent="0.35">
      <c r="A22" s="35"/>
      <c r="B22" s="32" t="s">
        <v>15</v>
      </c>
      <c r="C22" s="27">
        <v>4.1055282430604887</v>
      </c>
      <c r="D22" s="27">
        <v>1.3247674635411626</v>
      </c>
      <c r="E22" s="27">
        <v>-9.483900051215846</v>
      </c>
      <c r="F22" s="147">
        <v>4.0536043446141941</v>
      </c>
      <c r="G22" s="33">
        <f t="shared" si="0"/>
        <v>0</v>
      </c>
      <c r="H22" s="25">
        <v>17.395</v>
      </c>
      <c r="I22" s="25">
        <v>5.6130000000000004</v>
      </c>
      <c r="J22" s="25">
        <v>-40.183</v>
      </c>
      <c r="K22" s="25">
        <v>17.175000000000001</v>
      </c>
      <c r="L22" s="134">
        <f t="shared" si="1"/>
        <v>0</v>
      </c>
      <c r="M22" s="34"/>
      <c r="N22" s="34"/>
      <c r="O22" s="34"/>
      <c r="P22" s="34"/>
      <c r="T22" s="10"/>
    </row>
    <row r="23" spans="1:20" x14ac:dyDescent="0.35">
      <c r="A23" s="35"/>
      <c r="B23" s="32" t="s">
        <v>16</v>
      </c>
      <c r="C23" s="27">
        <v>3.5601353600355043</v>
      </c>
      <c r="D23" s="27">
        <v>0.39456895595251301</v>
      </c>
      <c r="E23" s="27">
        <v>-6.9931395391841411</v>
      </c>
      <c r="F23" s="147">
        <v>3.038435223196124</v>
      </c>
      <c r="G23" s="33">
        <f t="shared" si="0"/>
        <v>0</v>
      </c>
      <c r="H23" s="25">
        <v>15.401999999999999</v>
      </c>
      <c r="I23" s="25">
        <v>1.7070000000000001</v>
      </c>
      <c r="J23" s="25">
        <v>-30.254000000000001</v>
      </c>
      <c r="K23" s="25">
        <v>13.145</v>
      </c>
      <c r="L23" s="134">
        <f t="shared" si="1"/>
        <v>0</v>
      </c>
      <c r="M23" s="34"/>
      <c r="N23" s="34"/>
      <c r="O23" s="34"/>
      <c r="P23" s="34"/>
      <c r="T23" s="10"/>
    </row>
    <row r="24" spans="1:20" x14ac:dyDescent="0.35">
      <c r="A24" s="35"/>
      <c r="B24" s="32" t="s">
        <v>17</v>
      </c>
      <c r="C24" s="27">
        <v>1.7693466850383177</v>
      </c>
      <c r="D24" s="27">
        <v>1.592388975166013</v>
      </c>
      <c r="E24" s="27">
        <v>-7.720932161602942</v>
      </c>
      <c r="F24" s="147">
        <v>4.3591965013986114</v>
      </c>
      <c r="G24" s="33">
        <f t="shared" si="0"/>
        <v>0</v>
      </c>
      <c r="H24" s="25">
        <v>7.6790000000000003</v>
      </c>
      <c r="I24" s="25">
        <v>6.9109999999999996</v>
      </c>
      <c r="J24" s="25">
        <v>-33.509</v>
      </c>
      <c r="K24" s="25">
        <v>18.919</v>
      </c>
      <c r="L24" s="134">
        <f t="shared" si="1"/>
        <v>0</v>
      </c>
      <c r="M24" s="34"/>
      <c r="N24" s="34"/>
      <c r="O24" s="34"/>
      <c r="P24" s="34"/>
      <c r="T24" s="10"/>
    </row>
    <row r="25" spans="1:20" x14ac:dyDescent="0.35">
      <c r="A25" s="35"/>
      <c r="B25" s="32" t="s">
        <v>18</v>
      </c>
      <c r="C25" s="27">
        <v>1.6478035020124531</v>
      </c>
      <c r="D25" s="27">
        <v>-1.3487449401997547</v>
      </c>
      <c r="E25" s="27">
        <v>-5.2456798192805625</v>
      </c>
      <c r="F25" s="147">
        <v>4.9466212574678634</v>
      </c>
      <c r="G25" s="33">
        <f t="shared" si="0"/>
        <v>0</v>
      </c>
      <c r="H25" s="25">
        <v>7.1849999999999996</v>
      </c>
      <c r="I25" s="25">
        <v>-5.8810000000000002</v>
      </c>
      <c r="J25" s="25">
        <v>-22.873000000000001</v>
      </c>
      <c r="K25" s="25">
        <v>21.568999999999999</v>
      </c>
      <c r="L25" s="134">
        <f t="shared" si="1"/>
        <v>0</v>
      </c>
      <c r="M25" s="34"/>
      <c r="N25" s="34"/>
      <c r="O25" s="34"/>
      <c r="P25" s="34"/>
      <c r="T25" s="10"/>
    </row>
    <row r="26" spans="1:20" x14ac:dyDescent="0.35">
      <c r="A26" s="35"/>
      <c r="B26" s="32" t="s">
        <v>19</v>
      </c>
      <c r="C26" s="27">
        <v>2.5124771980200045</v>
      </c>
      <c r="D26" s="27">
        <v>-2.337103563583165</v>
      </c>
      <c r="E26" s="27">
        <v>-3.8102875264366669</v>
      </c>
      <c r="F26" s="147">
        <v>3.6349138919998274</v>
      </c>
      <c r="G26" s="33">
        <f t="shared" si="0"/>
        <v>0</v>
      </c>
      <c r="H26" s="25">
        <v>11.06</v>
      </c>
      <c r="I26" s="25">
        <v>-10.288</v>
      </c>
      <c r="J26" s="25">
        <v>-16.773</v>
      </c>
      <c r="K26" s="25">
        <v>16.001000000000001</v>
      </c>
      <c r="L26" s="134">
        <f t="shared" si="1"/>
        <v>0</v>
      </c>
      <c r="M26" s="34"/>
      <c r="N26" s="34"/>
      <c r="O26" s="34"/>
      <c r="P26" s="34"/>
      <c r="T26" s="10"/>
    </row>
    <row r="27" spans="1:20" x14ac:dyDescent="0.35">
      <c r="A27" s="35"/>
      <c r="B27" s="32" t="s">
        <v>20</v>
      </c>
      <c r="C27" s="27">
        <v>3.015975834796913</v>
      </c>
      <c r="D27" s="27">
        <v>-1.4638022798453392</v>
      </c>
      <c r="E27" s="27">
        <v>-6.4179360298815116</v>
      </c>
      <c r="F27" s="147">
        <v>4.8657624749299373</v>
      </c>
      <c r="G27" s="33">
        <f t="shared" si="0"/>
        <v>0</v>
      </c>
      <c r="H27" s="25">
        <v>13.548999999999999</v>
      </c>
      <c r="I27" s="25">
        <v>-6.5759999999999996</v>
      </c>
      <c r="J27" s="25">
        <v>-28.832000000000001</v>
      </c>
      <c r="K27" s="25">
        <v>21.859000000000002</v>
      </c>
      <c r="L27" s="134">
        <f t="shared" si="1"/>
        <v>0</v>
      </c>
      <c r="M27" s="34"/>
      <c r="N27" s="34"/>
      <c r="O27" s="34"/>
      <c r="P27" s="34"/>
      <c r="T27" s="10"/>
    </row>
    <row r="28" spans="1:20" x14ac:dyDescent="0.35">
      <c r="A28" s="35"/>
      <c r="B28" s="32" t="s">
        <v>21</v>
      </c>
      <c r="C28" s="27">
        <v>2.6984304957382208</v>
      </c>
      <c r="D28" s="27">
        <v>-2.5739957832901332</v>
      </c>
      <c r="E28" s="27">
        <v>-6.4651088144185973</v>
      </c>
      <c r="F28" s="147">
        <v>6.3406741019705093</v>
      </c>
      <c r="G28" s="33">
        <f t="shared" si="0"/>
        <v>0</v>
      </c>
      <c r="H28" s="25">
        <v>12.273999999999999</v>
      </c>
      <c r="I28" s="25">
        <v>-11.708</v>
      </c>
      <c r="J28" s="25">
        <v>-29.407</v>
      </c>
      <c r="K28" s="25">
        <v>28.841000000000001</v>
      </c>
      <c r="L28" s="134">
        <f t="shared" si="1"/>
        <v>0</v>
      </c>
      <c r="M28" s="34"/>
      <c r="N28" s="34"/>
      <c r="O28" s="34"/>
      <c r="P28" s="34"/>
      <c r="T28" s="10"/>
    </row>
    <row r="29" spans="1:20" x14ac:dyDescent="0.35">
      <c r="A29" s="35"/>
      <c r="B29" s="32" t="s">
        <v>22</v>
      </c>
      <c r="C29" s="27">
        <v>3.2404899138581915</v>
      </c>
      <c r="D29" s="27">
        <v>-1.3250912224129716</v>
      </c>
      <c r="E29" s="27">
        <v>-6.232933194949422</v>
      </c>
      <c r="F29" s="147">
        <v>4.317534503504203</v>
      </c>
      <c r="G29" s="33">
        <f t="shared" si="0"/>
        <v>0</v>
      </c>
      <c r="H29" s="25">
        <v>14.893000000000001</v>
      </c>
      <c r="I29" s="25">
        <v>-6.09</v>
      </c>
      <c r="J29" s="25">
        <v>-28.646000000000001</v>
      </c>
      <c r="K29" s="25">
        <v>19.843</v>
      </c>
      <c r="L29" s="134">
        <f t="shared" si="1"/>
        <v>0</v>
      </c>
      <c r="M29" s="34"/>
      <c r="N29" s="34"/>
      <c r="O29" s="34"/>
      <c r="P29" s="34"/>
      <c r="T29" s="10"/>
    </row>
    <row r="30" spans="1:20" x14ac:dyDescent="0.35">
      <c r="A30" s="35"/>
      <c r="B30" s="32" t="s">
        <v>23</v>
      </c>
      <c r="C30" s="27">
        <v>3.1086551879579245</v>
      </c>
      <c r="D30" s="27">
        <v>-2.229958092575937</v>
      </c>
      <c r="E30" s="27">
        <v>-5.3461622246522635</v>
      </c>
      <c r="F30" s="147">
        <v>4.4674651292702761</v>
      </c>
      <c r="G30" s="33">
        <f t="shared" si="0"/>
        <v>0</v>
      </c>
      <c r="H30" s="25">
        <v>14.413</v>
      </c>
      <c r="I30" s="25">
        <v>-10.339</v>
      </c>
      <c r="J30" s="25">
        <v>-24.786999999999999</v>
      </c>
      <c r="K30" s="25">
        <v>20.713000000000001</v>
      </c>
      <c r="L30" s="134">
        <f t="shared" si="1"/>
        <v>0</v>
      </c>
      <c r="M30" s="34"/>
      <c r="N30" s="34"/>
      <c r="O30" s="34"/>
      <c r="P30" s="34"/>
      <c r="T30" s="10"/>
    </row>
    <row r="31" spans="1:20" x14ac:dyDescent="0.35">
      <c r="A31" s="35"/>
      <c r="B31" s="32" t="s">
        <v>24</v>
      </c>
      <c r="C31" s="27">
        <v>2.4827330320987548</v>
      </c>
      <c r="D31" s="27">
        <v>-1.3809309555846032</v>
      </c>
      <c r="E31" s="27">
        <v>-5.9363398506052771</v>
      </c>
      <c r="F31" s="147">
        <v>4.8345377740911255</v>
      </c>
      <c r="G31" s="33">
        <f t="shared" si="0"/>
        <v>0</v>
      </c>
      <c r="H31" s="25">
        <v>11.643000000000001</v>
      </c>
      <c r="I31" s="25">
        <v>-6.476</v>
      </c>
      <c r="J31" s="25">
        <v>-27.838999999999999</v>
      </c>
      <c r="K31" s="25">
        <v>22.672000000000001</v>
      </c>
      <c r="L31" s="134">
        <f t="shared" si="1"/>
        <v>0</v>
      </c>
      <c r="M31" s="10"/>
      <c r="N31" s="10"/>
      <c r="O31" s="10"/>
      <c r="P31" s="10"/>
      <c r="T31" s="10"/>
    </row>
    <row r="32" spans="1:20" x14ac:dyDescent="0.35">
      <c r="A32" s="35"/>
      <c r="B32" s="32" t="s">
        <v>25</v>
      </c>
      <c r="C32" s="27">
        <v>2.0553633364980448</v>
      </c>
      <c r="D32" s="27">
        <v>-3.1940223059065413</v>
      </c>
      <c r="E32" s="27">
        <v>-5.1455236323242364</v>
      </c>
      <c r="F32" s="147">
        <v>6.2841826017327325</v>
      </c>
      <c r="G32" s="33">
        <f t="shared" si="0"/>
        <v>0</v>
      </c>
      <c r="H32" s="25">
        <v>9.6769999999999996</v>
      </c>
      <c r="I32" s="25">
        <v>-15.038</v>
      </c>
      <c r="J32" s="25">
        <v>-24.225999999999999</v>
      </c>
      <c r="K32" s="25">
        <v>29.587</v>
      </c>
      <c r="L32" s="134">
        <f t="shared" si="1"/>
        <v>0</v>
      </c>
      <c r="M32" s="10"/>
      <c r="N32" s="10"/>
      <c r="O32" s="10"/>
      <c r="P32" s="10"/>
      <c r="T32" s="10"/>
    </row>
    <row r="33" spans="1:20" x14ac:dyDescent="0.35">
      <c r="A33" s="35"/>
      <c r="B33" s="32" t="s">
        <v>26</v>
      </c>
      <c r="C33" s="27">
        <v>3.5438272152085735</v>
      </c>
      <c r="D33" s="27">
        <v>-4.5346721875408891</v>
      </c>
      <c r="E33" s="27">
        <v>-4.8041735783115751</v>
      </c>
      <c r="F33" s="147">
        <v>5.7950185506438912</v>
      </c>
      <c r="G33" s="33">
        <f t="shared" si="0"/>
        <v>0</v>
      </c>
      <c r="H33" s="25">
        <v>16.792000000000002</v>
      </c>
      <c r="I33" s="25">
        <v>-21.486999999999998</v>
      </c>
      <c r="J33" s="25">
        <v>-22.763999999999999</v>
      </c>
      <c r="K33" s="25">
        <v>27.459</v>
      </c>
      <c r="L33" s="134">
        <f t="shared" si="1"/>
        <v>0</v>
      </c>
      <c r="M33" s="10"/>
      <c r="N33" s="10"/>
      <c r="O33" s="10"/>
      <c r="P33" s="10"/>
      <c r="T33" s="10"/>
    </row>
    <row r="34" spans="1:20" x14ac:dyDescent="0.35">
      <c r="A34" s="35"/>
      <c r="B34" s="32" t="s">
        <v>27</v>
      </c>
      <c r="C34" s="27">
        <v>3.653024052696364</v>
      </c>
      <c r="D34" s="27">
        <v>-2.8431584550384246</v>
      </c>
      <c r="E34" s="27">
        <v>-4.4880485046076046</v>
      </c>
      <c r="F34" s="147">
        <v>3.6781829069496657</v>
      </c>
      <c r="G34" s="33">
        <f t="shared" si="0"/>
        <v>0</v>
      </c>
      <c r="H34" s="25">
        <v>17.568999999999999</v>
      </c>
      <c r="I34" s="25">
        <v>-13.673999999999999</v>
      </c>
      <c r="J34" s="25">
        <v>-21.585000000000001</v>
      </c>
      <c r="K34" s="25">
        <v>17.690000000000001</v>
      </c>
      <c r="L34" s="134">
        <f t="shared" si="1"/>
        <v>0</v>
      </c>
      <c r="M34" s="10"/>
      <c r="N34" s="10"/>
      <c r="O34" s="10"/>
      <c r="P34" s="10"/>
      <c r="T34" s="10"/>
    </row>
    <row r="35" spans="1:20" x14ac:dyDescent="0.35">
      <c r="A35" s="35"/>
      <c r="B35" s="32" t="s">
        <v>28</v>
      </c>
      <c r="C35" s="27">
        <v>3.8230232524345409</v>
      </c>
      <c r="D35" s="27">
        <v>-2.9810281225543012</v>
      </c>
      <c r="E35" s="27">
        <v>-5.2184599543711716</v>
      </c>
      <c r="F35" s="147">
        <v>4.376464824490931</v>
      </c>
      <c r="G35" s="33">
        <f t="shared" si="0"/>
        <v>0</v>
      </c>
      <c r="H35" s="25">
        <v>18.416</v>
      </c>
      <c r="I35" s="25">
        <v>-14.36</v>
      </c>
      <c r="J35" s="25">
        <v>-25.138000000000002</v>
      </c>
      <c r="K35" s="25">
        <v>21.082000000000001</v>
      </c>
      <c r="L35" s="134">
        <f t="shared" si="1"/>
        <v>0</v>
      </c>
      <c r="M35" s="10"/>
      <c r="N35" s="10"/>
      <c r="O35" s="10"/>
      <c r="P35" s="10"/>
      <c r="T35" s="10"/>
    </row>
    <row r="36" spans="1:20" x14ac:dyDescent="0.35">
      <c r="A36" s="35"/>
      <c r="B36" s="32" t="s">
        <v>29</v>
      </c>
      <c r="C36" s="27">
        <v>3.2273888224263474</v>
      </c>
      <c r="D36" s="27">
        <v>-5.8243263940920551</v>
      </c>
      <c r="E36" s="27">
        <v>-4.0188680026327441</v>
      </c>
      <c r="F36" s="147">
        <v>6.6158055742984523</v>
      </c>
      <c r="G36" s="33">
        <f t="shared" si="0"/>
        <v>0</v>
      </c>
      <c r="H36" s="25">
        <v>15.593</v>
      </c>
      <c r="I36" s="25">
        <v>-28.14</v>
      </c>
      <c r="J36" s="25">
        <v>-19.417000000000002</v>
      </c>
      <c r="K36" s="25">
        <v>31.963999999999999</v>
      </c>
      <c r="L36" s="134">
        <f t="shared" si="1"/>
        <v>0</v>
      </c>
      <c r="M36" s="10"/>
      <c r="N36" s="10"/>
      <c r="O36" s="10"/>
      <c r="P36" s="10"/>
      <c r="T36" s="10"/>
    </row>
    <row r="37" spans="1:20" x14ac:dyDescent="0.35">
      <c r="A37" s="35"/>
      <c r="B37" s="32" t="s">
        <v>30</v>
      </c>
      <c r="C37" s="27">
        <v>3.0763419564285277</v>
      </c>
      <c r="D37" s="27">
        <v>-5.1038242440329133</v>
      </c>
      <c r="E37" s="27">
        <v>-3.9612471159932214</v>
      </c>
      <c r="F37" s="147">
        <v>5.9887294035976071</v>
      </c>
      <c r="G37" s="33">
        <f t="shared" si="0"/>
        <v>0</v>
      </c>
      <c r="H37" s="25">
        <v>15.067</v>
      </c>
      <c r="I37" s="25">
        <v>-24.997</v>
      </c>
      <c r="J37" s="25">
        <v>-19.401</v>
      </c>
      <c r="K37" s="25">
        <v>29.331</v>
      </c>
      <c r="L37" s="134">
        <f t="shared" si="1"/>
        <v>0</v>
      </c>
      <c r="M37" s="10"/>
      <c r="N37" s="10"/>
      <c r="O37" s="10"/>
      <c r="P37" s="10"/>
      <c r="T37" s="10"/>
    </row>
    <row r="38" spans="1:20" x14ac:dyDescent="0.35">
      <c r="A38" s="35"/>
      <c r="B38" s="32" t="s">
        <v>52</v>
      </c>
      <c r="C38" s="27">
        <v>2.2742495097299744</v>
      </c>
      <c r="D38" s="27">
        <v>-4.3646603308694125</v>
      </c>
      <c r="E38" s="27">
        <v>-3.1592497611505004</v>
      </c>
      <c r="F38" s="147">
        <v>5.2496605822899385</v>
      </c>
      <c r="G38" s="33">
        <f t="shared" si="0"/>
        <v>0</v>
      </c>
      <c r="H38" s="25">
        <v>11.307</v>
      </c>
      <c r="I38" s="25">
        <v>-21.7</v>
      </c>
      <c r="J38" s="25">
        <v>-15.707000000000001</v>
      </c>
      <c r="K38" s="25">
        <v>26.1</v>
      </c>
      <c r="L38" s="134">
        <f t="shared" si="1"/>
        <v>0</v>
      </c>
      <c r="M38" s="10"/>
      <c r="N38" s="10"/>
      <c r="O38" s="10"/>
      <c r="P38" s="10"/>
      <c r="T38" s="10"/>
    </row>
    <row r="39" spans="1:20" x14ac:dyDescent="0.35">
      <c r="A39" s="35"/>
      <c r="B39" s="32" t="s">
        <v>53</v>
      </c>
      <c r="C39" s="27">
        <v>1.3299694574451721</v>
      </c>
      <c r="D39" s="27">
        <v>-3.9148004546426085</v>
      </c>
      <c r="E39" s="27">
        <v>-4.104767554977597</v>
      </c>
      <c r="F39" s="147">
        <v>6.6895985521750339</v>
      </c>
      <c r="G39" s="33">
        <f t="shared" si="0"/>
        <v>0</v>
      </c>
      <c r="H39" s="25">
        <v>6.6580000000000004</v>
      </c>
      <c r="I39" s="25">
        <v>-19.597999999999999</v>
      </c>
      <c r="J39" s="25">
        <v>-20.548999999999999</v>
      </c>
      <c r="K39" s="25">
        <v>33.488999999999997</v>
      </c>
      <c r="L39" s="134">
        <f t="shared" si="1"/>
        <v>0</v>
      </c>
      <c r="M39" s="10"/>
      <c r="N39" s="10"/>
      <c r="O39" s="10"/>
      <c r="P39" s="10"/>
      <c r="T39" s="10"/>
    </row>
    <row r="40" spans="1:20" x14ac:dyDescent="0.35">
      <c r="A40" s="35"/>
      <c r="B40" s="32" t="s">
        <v>54</v>
      </c>
      <c r="C40" s="27">
        <v>-0.31844370743403383</v>
      </c>
      <c r="D40" s="27">
        <v>-1.3863639052437722</v>
      </c>
      <c r="E40" s="27">
        <v>-2.4045950539678285</v>
      </c>
      <c r="F40" s="147">
        <v>4.109402666645634</v>
      </c>
      <c r="G40" s="33">
        <f t="shared" si="0"/>
        <v>0</v>
      </c>
      <c r="H40" s="25">
        <v>-1.615</v>
      </c>
      <c r="I40" s="25">
        <v>-7.0309999999999997</v>
      </c>
      <c r="J40" s="25">
        <v>-12.195</v>
      </c>
      <c r="K40" s="25">
        <v>20.841000000000001</v>
      </c>
      <c r="L40" s="134">
        <f t="shared" si="1"/>
        <v>0</v>
      </c>
      <c r="M40" s="10"/>
      <c r="N40" s="10"/>
      <c r="O40" s="10"/>
      <c r="P40" s="10"/>
      <c r="T40" s="10"/>
    </row>
    <row r="41" spans="1:20" x14ac:dyDescent="0.35">
      <c r="A41" s="35"/>
      <c r="B41" s="32" t="s">
        <v>55</v>
      </c>
      <c r="C41" s="27">
        <v>-0.50538484821855745</v>
      </c>
      <c r="D41" s="27">
        <v>-0.96644111817374068</v>
      </c>
      <c r="E41" s="27">
        <v>-2.1396838415497426</v>
      </c>
      <c r="F41" s="147">
        <v>3.6115098079420407</v>
      </c>
      <c r="G41" s="33">
        <f t="shared" si="0"/>
        <v>0</v>
      </c>
      <c r="H41" s="25">
        <v>-2.5880000000000001</v>
      </c>
      <c r="I41" s="25">
        <v>-4.9489999999999998</v>
      </c>
      <c r="J41" s="25">
        <v>-10.957000000000001</v>
      </c>
      <c r="K41" s="25">
        <v>18.494</v>
      </c>
      <c r="L41" s="134">
        <f t="shared" si="1"/>
        <v>0</v>
      </c>
      <c r="M41" s="10"/>
      <c r="N41" s="10"/>
      <c r="O41" s="10"/>
      <c r="P41" s="10"/>
      <c r="T41" s="10"/>
    </row>
    <row r="42" spans="1:20" x14ac:dyDescent="0.35">
      <c r="A42" s="35"/>
      <c r="B42" s="32" t="s">
        <v>85</v>
      </c>
      <c r="C42" s="27">
        <v>0.43622665885791112</v>
      </c>
      <c r="D42" s="27">
        <v>-1.8116442554085685</v>
      </c>
      <c r="E42" s="27">
        <v>-3.5119942874153862</v>
      </c>
      <c r="F42" s="147">
        <v>4.8874118839660436</v>
      </c>
      <c r="G42" s="33">
        <f t="shared" si="0"/>
        <v>0</v>
      </c>
      <c r="H42" s="25">
        <v>2.242</v>
      </c>
      <c r="I42" s="25">
        <v>-9.3109999999999999</v>
      </c>
      <c r="J42" s="25">
        <v>-18.05</v>
      </c>
      <c r="K42" s="25">
        <v>25.119</v>
      </c>
      <c r="L42" s="134">
        <f t="shared" si="1"/>
        <v>0</v>
      </c>
      <c r="M42" s="10"/>
      <c r="N42" s="10"/>
      <c r="O42" s="10"/>
      <c r="P42" s="10"/>
      <c r="T42" s="10"/>
    </row>
    <row r="43" spans="1:20" x14ac:dyDescent="0.35">
      <c r="A43" s="35"/>
      <c r="B43" s="32" t="s">
        <v>86</v>
      </c>
      <c r="C43" s="27">
        <v>9.1404145458199512E-2</v>
      </c>
      <c r="D43" s="27">
        <v>-0.51924511383970839</v>
      </c>
      <c r="E43" s="27">
        <v>-3.0806868644706484</v>
      </c>
      <c r="F43" s="147">
        <v>3.508527832852157</v>
      </c>
      <c r="G43" s="33">
        <f t="shared" si="0"/>
        <v>0</v>
      </c>
      <c r="H43" s="25">
        <v>0.47299999999999998</v>
      </c>
      <c r="I43" s="25">
        <v>-2.6869999999999998</v>
      </c>
      <c r="J43" s="25">
        <v>-15.942</v>
      </c>
      <c r="K43" s="25">
        <v>18.155999999999999</v>
      </c>
      <c r="L43" s="134">
        <f t="shared" si="1"/>
        <v>0</v>
      </c>
      <c r="M43" s="10"/>
      <c r="N43" s="10"/>
      <c r="O43" s="10"/>
      <c r="P43" s="10"/>
      <c r="T43" s="10"/>
    </row>
    <row r="44" spans="1:20" x14ac:dyDescent="0.35">
      <c r="A44" s="35"/>
      <c r="B44" s="32" t="s">
        <v>87</v>
      </c>
      <c r="C44" s="27">
        <v>-0.66903131348324663</v>
      </c>
      <c r="D44" s="27">
        <v>-0.92948516574422591</v>
      </c>
      <c r="E44" s="27">
        <v>-1.7828142343361189</v>
      </c>
      <c r="F44" s="147">
        <v>3.3813307135635915</v>
      </c>
      <c r="G44" s="33">
        <f t="shared" si="0"/>
        <v>0</v>
      </c>
      <c r="H44" s="25">
        <v>-3.5139999999999998</v>
      </c>
      <c r="I44" s="25">
        <v>-4.8819999999999997</v>
      </c>
      <c r="J44" s="25">
        <v>-9.3640000000000008</v>
      </c>
      <c r="K44" s="25">
        <v>17.760000000000002</v>
      </c>
      <c r="L44" s="134">
        <f t="shared" si="1"/>
        <v>0</v>
      </c>
      <c r="M44" s="10"/>
      <c r="N44" s="10"/>
      <c r="O44" s="10"/>
      <c r="P44" s="10"/>
      <c r="T44" s="10"/>
    </row>
    <row r="45" spans="1:20" x14ac:dyDescent="0.35">
      <c r="A45" s="35"/>
      <c r="B45" s="32" t="s">
        <v>88</v>
      </c>
      <c r="C45" s="27">
        <v>5.8726691660241463E-3</v>
      </c>
      <c r="D45" s="27">
        <v>-0.17144405145973718</v>
      </c>
      <c r="E45" s="27">
        <v>-3.2644462925460673</v>
      </c>
      <c r="F45" s="147">
        <v>3.4300176748397804</v>
      </c>
      <c r="G45" s="33">
        <f t="shared" si="0"/>
        <v>0</v>
      </c>
      <c r="H45" s="25">
        <v>3.1E-2</v>
      </c>
      <c r="I45" s="25">
        <v>-0.90500000000000003</v>
      </c>
      <c r="J45" s="25">
        <v>-17.231999999999999</v>
      </c>
      <c r="K45" s="25">
        <v>18.106000000000002</v>
      </c>
      <c r="L45" s="134">
        <f t="shared" si="1"/>
        <v>0</v>
      </c>
      <c r="M45" s="10"/>
      <c r="N45" s="10"/>
      <c r="O45" s="10"/>
      <c r="P45" s="10"/>
      <c r="T45" s="10"/>
    </row>
    <row r="46" spans="1:20" x14ac:dyDescent="0.35">
      <c r="A46" s="35"/>
      <c r="B46" s="32" t="s">
        <v>98</v>
      </c>
      <c r="C46" s="27">
        <v>0.21239628794332097</v>
      </c>
      <c r="D46" s="27">
        <v>-1.8470221364965118</v>
      </c>
      <c r="E46" s="27">
        <v>-1.8806077686006237</v>
      </c>
      <c r="F46" s="147">
        <v>3.5152336171538145</v>
      </c>
      <c r="G46" s="33">
        <f t="shared" si="0"/>
        <v>0</v>
      </c>
      <c r="H46" s="25">
        <v>1.1319999999999999</v>
      </c>
      <c r="I46" s="25">
        <v>-9.8439999999999994</v>
      </c>
      <c r="J46" s="25">
        <v>-10.023</v>
      </c>
      <c r="K46" s="25">
        <v>18.734999999999999</v>
      </c>
      <c r="L46" s="134">
        <f t="shared" si="1"/>
        <v>0</v>
      </c>
      <c r="M46" s="10"/>
      <c r="N46" s="10"/>
      <c r="O46" s="10"/>
      <c r="P46" s="10"/>
      <c r="T46" s="10"/>
    </row>
    <row r="47" spans="1:20" x14ac:dyDescent="0.35">
      <c r="A47" s="35"/>
      <c r="B47" s="32" t="s">
        <v>99</v>
      </c>
      <c r="C47" s="27">
        <v>0.16911217960010161</v>
      </c>
      <c r="D47" s="27">
        <v>-1.3831225303039012</v>
      </c>
      <c r="E47" s="27">
        <v>-2.1660080810403364</v>
      </c>
      <c r="F47" s="147">
        <v>3.3800184317441362</v>
      </c>
      <c r="G47" s="33">
        <f t="shared" si="0"/>
        <v>0</v>
      </c>
      <c r="H47" s="25">
        <v>0.91200000000000003</v>
      </c>
      <c r="I47" s="25">
        <v>-7.4589999999999996</v>
      </c>
      <c r="J47" s="25">
        <v>-11.680999999999999</v>
      </c>
      <c r="K47" s="25">
        <v>18.228000000000002</v>
      </c>
      <c r="L47" s="134">
        <f t="shared" si="1"/>
        <v>0</v>
      </c>
      <c r="M47" s="10"/>
      <c r="N47" s="10"/>
      <c r="O47" s="10"/>
      <c r="P47" s="10"/>
      <c r="T47" s="10"/>
    </row>
    <row r="48" spans="1:20" x14ac:dyDescent="0.35">
      <c r="A48" s="35"/>
      <c r="B48" s="32" t="s">
        <v>100</v>
      </c>
      <c r="C48" s="27">
        <v>0.25550611996233868</v>
      </c>
      <c r="D48" s="27">
        <v>-3.4037329001052301</v>
      </c>
      <c r="E48" s="27">
        <v>-1.8374656155962117</v>
      </c>
      <c r="F48" s="147">
        <v>4.9856923957391031</v>
      </c>
      <c r="G48" s="33">
        <f t="shared" si="0"/>
        <v>0</v>
      </c>
      <c r="H48" s="25">
        <v>1.3839999999999999</v>
      </c>
      <c r="I48" s="25">
        <v>-18.437000000000001</v>
      </c>
      <c r="J48" s="25">
        <v>-9.9529999999999994</v>
      </c>
      <c r="K48" s="25">
        <v>27.006</v>
      </c>
      <c r="L48" s="134">
        <f t="shared" si="1"/>
        <v>0</v>
      </c>
      <c r="M48" s="10"/>
      <c r="N48" s="10"/>
      <c r="O48" s="10"/>
      <c r="P48" s="10"/>
      <c r="T48" s="10"/>
    </row>
    <row r="49" spans="1:20" x14ac:dyDescent="0.35">
      <c r="A49" s="35"/>
      <c r="B49" s="32" t="s">
        <v>101</v>
      </c>
      <c r="C49" s="27">
        <v>-3.7561013855638072E-2</v>
      </c>
      <c r="D49" s="27">
        <v>-4.8894958619067506</v>
      </c>
      <c r="E49" s="27">
        <v>-2.2222992081190136</v>
      </c>
      <c r="F49" s="147">
        <v>6.5914109266083321</v>
      </c>
      <c r="G49" s="33">
        <f t="shared" si="0"/>
        <v>0.55794515727307026</v>
      </c>
      <c r="H49" s="25">
        <v>-0.20599999999999999</v>
      </c>
      <c r="I49" s="25">
        <v>-26.815999999999999</v>
      </c>
      <c r="J49" s="25">
        <v>-12.188000000000001</v>
      </c>
      <c r="K49" s="25">
        <v>36.15</v>
      </c>
      <c r="L49" s="134">
        <f t="shared" si="1"/>
        <v>3.0600000000000023</v>
      </c>
      <c r="M49" s="10"/>
      <c r="N49" s="10"/>
      <c r="O49" s="10"/>
      <c r="P49" s="10"/>
      <c r="T49" s="10"/>
    </row>
    <row r="50" spans="1:20" x14ac:dyDescent="0.35">
      <c r="A50" s="35"/>
      <c r="B50" s="32" t="s">
        <v>128</v>
      </c>
      <c r="C50" s="27">
        <v>0.54890635940487376</v>
      </c>
      <c r="D50" s="27">
        <v>-2.8413976251546407</v>
      </c>
      <c r="E50" s="27">
        <v>-1.9774052293035456</v>
      </c>
      <c r="F50" s="147">
        <v>4.0776160122479039</v>
      </c>
      <c r="G50" s="33">
        <f t="shared" si="0"/>
        <v>0.19228048280540921</v>
      </c>
      <c r="H50" s="25">
        <v>3.0259999999999998</v>
      </c>
      <c r="I50" s="25">
        <v>-15.664</v>
      </c>
      <c r="J50" s="25">
        <v>-10.901</v>
      </c>
      <c r="K50" s="25">
        <v>22.478999999999999</v>
      </c>
      <c r="L50" s="134">
        <f t="shared" si="1"/>
        <v>1.0600000000000023</v>
      </c>
      <c r="M50" s="10"/>
      <c r="N50" s="10"/>
      <c r="O50" s="10"/>
      <c r="P50" s="10"/>
      <c r="T50" s="10"/>
    </row>
    <row r="51" spans="1:20" x14ac:dyDescent="0.35">
      <c r="A51" s="35"/>
      <c r="B51" s="32" t="s">
        <v>129</v>
      </c>
      <c r="C51" s="27">
        <v>0.19488481300766236</v>
      </c>
      <c r="D51" s="27">
        <v>-1.7487496089718926</v>
      </c>
      <c r="E51" s="27">
        <v>-2.4935907347013626</v>
      </c>
      <c r="F51" s="147">
        <v>4.2676897520072776</v>
      </c>
      <c r="G51" s="33">
        <f t="shared" si="0"/>
        <v>-0.22023422134168502</v>
      </c>
      <c r="H51" s="25">
        <v>1.0840000000000001</v>
      </c>
      <c r="I51" s="25">
        <v>-9.7270000000000003</v>
      </c>
      <c r="J51" s="25">
        <v>-13.87</v>
      </c>
      <c r="K51" s="25">
        <v>23.738</v>
      </c>
      <c r="L51" s="134">
        <f t="shared" si="1"/>
        <v>-1.2250000000000014</v>
      </c>
      <c r="M51" s="10"/>
      <c r="N51" s="10"/>
      <c r="O51" s="10"/>
      <c r="P51" s="10"/>
      <c r="T51" s="10"/>
    </row>
    <row r="52" spans="1:20" x14ac:dyDescent="0.35">
      <c r="A52" s="35"/>
      <c r="B52" s="32" t="s">
        <v>130</v>
      </c>
      <c r="C52" s="27">
        <v>0.80531215919286125</v>
      </c>
      <c r="D52" s="27">
        <v>-0.25339486441136283</v>
      </c>
      <c r="E52" s="27">
        <v>-2.7603027844782662</v>
      </c>
      <c r="F52" s="147">
        <v>2.4594523447531147</v>
      </c>
      <c r="G52" s="33">
        <f t="shared" si="0"/>
        <v>-0.25106685505634685</v>
      </c>
      <c r="H52" s="25">
        <v>4.4969999999999999</v>
      </c>
      <c r="I52" s="25">
        <v>-1.415</v>
      </c>
      <c r="J52" s="25">
        <v>-15.414</v>
      </c>
      <c r="K52" s="25">
        <v>13.734</v>
      </c>
      <c r="L52" s="134">
        <f t="shared" si="1"/>
        <v>-1.4019999999999992</v>
      </c>
      <c r="M52" s="10"/>
      <c r="N52" s="10"/>
      <c r="O52" s="10"/>
      <c r="P52" s="10"/>
      <c r="T52" s="10"/>
    </row>
    <row r="53" spans="1:20" x14ac:dyDescent="0.35">
      <c r="A53" s="35"/>
      <c r="B53" s="32" t="s">
        <v>131</v>
      </c>
      <c r="C53" s="27">
        <v>2.4682029971036394</v>
      </c>
      <c r="D53" s="27">
        <v>-1.4159785561372265</v>
      </c>
      <c r="E53" s="27">
        <v>-4.6469498263982585</v>
      </c>
      <c r="F53" s="147">
        <v>3.7766024430172522</v>
      </c>
      <c r="G53" s="33">
        <f t="shared" si="0"/>
        <v>-0.18187705758540673</v>
      </c>
      <c r="H53" s="25">
        <v>13.72</v>
      </c>
      <c r="I53" s="25">
        <v>-7.8710000000000004</v>
      </c>
      <c r="J53" s="25">
        <v>-25.831</v>
      </c>
      <c r="K53" s="25">
        <v>20.992999999999999</v>
      </c>
      <c r="L53" s="134">
        <f t="shared" si="1"/>
        <v>-1.0109999999999992</v>
      </c>
      <c r="M53" s="10"/>
      <c r="N53" s="10"/>
      <c r="O53" s="10"/>
      <c r="P53" s="10"/>
      <c r="T53" s="10"/>
    </row>
    <row r="54" spans="1:20" x14ac:dyDescent="0.35">
      <c r="A54" s="35"/>
      <c r="B54" s="32" t="s">
        <v>138</v>
      </c>
      <c r="C54" s="27">
        <v>19.514257053871663</v>
      </c>
      <c r="D54" s="27">
        <v>2.7147180238854807</v>
      </c>
      <c r="E54" s="27">
        <v>-22.672280182285039</v>
      </c>
      <c r="F54" s="147">
        <v>0.60228928812518534</v>
      </c>
      <c r="G54" s="33">
        <f t="shared" si="0"/>
        <v>-0.15898418359729094</v>
      </c>
      <c r="H54" s="25">
        <v>92.793999999999997</v>
      </c>
      <c r="I54" s="25">
        <v>12.909000000000001</v>
      </c>
      <c r="J54" s="25">
        <v>-107.81100000000001</v>
      </c>
      <c r="K54" s="25">
        <v>2.8639999999999999</v>
      </c>
      <c r="L54" s="134">
        <f t="shared" si="1"/>
        <v>-0.75599999999999579</v>
      </c>
      <c r="M54" s="10"/>
      <c r="N54" s="10"/>
      <c r="O54" s="10"/>
      <c r="P54" s="10"/>
      <c r="T54" s="10"/>
    </row>
    <row r="55" spans="1:20" x14ac:dyDescent="0.35">
      <c r="A55" s="35"/>
      <c r="B55" s="32" t="s">
        <v>139</v>
      </c>
      <c r="C55" s="27">
        <v>10.078400421177619</v>
      </c>
      <c r="D55" s="27">
        <v>6.8353842965717728</v>
      </c>
      <c r="E55" s="27">
        <v>-18.67612860105929</v>
      </c>
      <c r="F55" s="147">
        <v>1.9277531144927291</v>
      </c>
      <c r="G55" s="33">
        <f t="shared" si="0"/>
        <v>-0.16540923118283324</v>
      </c>
      <c r="H55" s="25">
        <v>53.984044800000014</v>
      </c>
      <c r="I55" s="25">
        <v>36.613120800000011</v>
      </c>
      <c r="J55" s="25">
        <v>-100.03700199999999</v>
      </c>
      <c r="K55" s="25">
        <v>10.32583606</v>
      </c>
      <c r="L55" s="134">
        <f t="shared" si="1"/>
        <v>-0.8859996600000386</v>
      </c>
      <c r="M55" s="21"/>
      <c r="N55" s="10"/>
      <c r="O55" s="10"/>
      <c r="P55" s="10"/>
      <c r="T55" s="10"/>
    </row>
    <row r="56" spans="1:20" x14ac:dyDescent="0.35">
      <c r="A56" s="35"/>
      <c r="B56" s="32" t="s">
        <v>140</v>
      </c>
      <c r="C56" s="27">
        <v>14.743846449569009</v>
      </c>
      <c r="D56" s="27">
        <v>1.9226315971781704</v>
      </c>
      <c r="E56" s="27">
        <v>-18.341138652788722</v>
      </c>
      <c r="F56" s="147">
        <v>1.4338540901725894</v>
      </c>
      <c r="G56" s="33">
        <f t="shared" si="0"/>
        <v>0.2408065158689523</v>
      </c>
      <c r="H56" s="25">
        <v>77.863936700000011</v>
      </c>
      <c r="I56" s="25">
        <v>10.153637009999999</v>
      </c>
      <c r="J56" s="25">
        <v>-96.861647599999998</v>
      </c>
      <c r="K56" s="25">
        <v>7.5723471820000015</v>
      </c>
      <c r="L56" s="134">
        <f t="shared" si="1"/>
        <v>1.2717267079999885</v>
      </c>
      <c r="M56" s="21"/>
      <c r="N56" s="10"/>
      <c r="O56" s="10"/>
      <c r="P56" s="10"/>
      <c r="T56" s="10"/>
    </row>
    <row r="57" spans="1:20" x14ac:dyDescent="0.35">
      <c r="A57" s="35"/>
      <c r="B57" s="32" t="s">
        <v>141</v>
      </c>
      <c r="C57" s="27">
        <v>11.741076979130803</v>
      </c>
      <c r="D57" s="27">
        <v>1.055520584687395</v>
      </c>
      <c r="E57" s="27">
        <v>-16.846683358270255</v>
      </c>
      <c r="F57" s="147">
        <v>3.8081110088782641</v>
      </c>
      <c r="G57" s="33">
        <f t="shared" si="0"/>
        <v>0.24197478557379304</v>
      </c>
      <c r="H57" s="25">
        <v>61.9139634</v>
      </c>
      <c r="I57" s="25">
        <v>5.5660535199999996</v>
      </c>
      <c r="J57" s="25">
        <v>-88.8372454</v>
      </c>
      <c r="K57" s="25">
        <v>20.081228156999995</v>
      </c>
      <c r="L57" s="134">
        <f t="shared" si="1"/>
        <v>1.2760003230000088</v>
      </c>
      <c r="M57" s="21"/>
      <c r="N57" s="10"/>
      <c r="O57" s="10"/>
      <c r="P57" s="10"/>
      <c r="T57" s="10"/>
    </row>
    <row r="58" spans="1:20" x14ac:dyDescent="0.35">
      <c r="A58" s="35"/>
      <c r="B58" s="32" t="s">
        <v>154</v>
      </c>
      <c r="C58" s="27">
        <v>6.5672521174006828</v>
      </c>
      <c r="D58" s="27">
        <v>-1.8616124803429068</v>
      </c>
      <c r="E58" s="27">
        <v>-10.231129835740493</v>
      </c>
      <c r="F58" s="147">
        <v>5.287702453341411</v>
      </c>
      <c r="G58" s="33">
        <f t="shared" si="0"/>
        <v>0.23778774534130598</v>
      </c>
      <c r="H58" s="25">
        <v>35.303908</v>
      </c>
      <c r="I58" s="25">
        <v>-10.007563979999999</v>
      </c>
      <c r="J58" s="25">
        <v>-55</v>
      </c>
      <c r="K58" s="25">
        <v>28.425368419999998</v>
      </c>
      <c r="L58" s="134">
        <f t="shared" si="1"/>
        <v>1.2782875600000025</v>
      </c>
      <c r="M58" s="21"/>
      <c r="N58" s="10"/>
      <c r="O58" s="10"/>
      <c r="P58" s="10"/>
      <c r="T58" s="10"/>
    </row>
    <row r="59" spans="1:20" x14ac:dyDescent="0.35">
      <c r="A59" s="35"/>
      <c r="B59" s="32" t="s">
        <v>155</v>
      </c>
      <c r="C59" s="27">
        <v>4.2863363442139102</v>
      </c>
      <c r="D59" s="27">
        <v>-2.6637356896458337</v>
      </c>
      <c r="E59" s="27">
        <v>-7.6320144427369083</v>
      </c>
      <c r="F59" s="147">
        <v>5.7770242738981414</v>
      </c>
      <c r="G59" s="33">
        <f t="shared" si="0"/>
        <v>0.23238951427069043</v>
      </c>
      <c r="H59" s="25">
        <v>23.588284299999998</v>
      </c>
      <c r="I59" s="25">
        <v>-14.658895080000001</v>
      </c>
      <c r="J59" s="25">
        <v>-42</v>
      </c>
      <c r="K59" s="25">
        <v>31.791740087000001</v>
      </c>
      <c r="L59" s="134">
        <f t="shared" si="1"/>
        <v>1.2788706930000018</v>
      </c>
      <c r="M59" s="21"/>
      <c r="N59" s="10"/>
      <c r="O59" s="10"/>
      <c r="P59" s="10"/>
      <c r="T59" s="10"/>
    </row>
    <row r="60" spans="1:20" x14ac:dyDescent="0.35">
      <c r="A60" s="35"/>
      <c r="B60" s="32" t="s">
        <v>156</v>
      </c>
      <c r="C60" s="27">
        <v>2.7510373885961701</v>
      </c>
      <c r="D60" s="27">
        <v>-1.9918068858417044</v>
      </c>
      <c r="E60" s="27">
        <v>-6.7720214880305027</v>
      </c>
      <c r="F60" s="147">
        <v>5.7848464082626387</v>
      </c>
      <c r="G60" s="33">
        <f t="shared" si="0"/>
        <v>0.22794457701339876</v>
      </c>
      <c r="H60" s="25">
        <v>15.436959399999999</v>
      </c>
      <c r="I60" s="25">
        <v>-11.17667181</v>
      </c>
      <c r="J60" s="25">
        <v>-38</v>
      </c>
      <c r="K60" s="25">
        <v>32.460641760000001</v>
      </c>
      <c r="L60" s="134">
        <f t="shared" si="1"/>
        <v>1.2790706500000013</v>
      </c>
      <c r="M60" s="21"/>
      <c r="N60" s="10"/>
      <c r="O60" s="10"/>
      <c r="P60" s="10"/>
      <c r="T60" s="10"/>
    </row>
    <row r="61" spans="1:20" x14ac:dyDescent="0.35">
      <c r="A61" s="35"/>
      <c r="B61" s="24" t="s">
        <v>157</v>
      </c>
      <c r="C61" s="25">
        <v>1.580983904729957</v>
      </c>
      <c r="D61" s="25">
        <v>-2.1370421685178616</v>
      </c>
      <c r="E61" s="25">
        <v>-5.1249257177422338</v>
      </c>
      <c r="F61" s="25">
        <v>5.4567624120385423</v>
      </c>
      <c r="G61" s="33">
        <f t="shared" si="0"/>
        <v>0.22422156949159611</v>
      </c>
      <c r="H61" s="25">
        <v>9.0165275200000004</v>
      </c>
      <c r="I61" s="25">
        <v>-12.187789809999998</v>
      </c>
      <c r="J61" s="25">
        <v>-29.228022899999999</v>
      </c>
      <c r="K61" s="25">
        <v>31.120524573999997</v>
      </c>
      <c r="L61" s="134">
        <f t="shared" si="1"/>
        <v>1.2787606160000031</v>
      </c>
      <c r="M61" s="21"/>
      <c r="N61" s="10"/>
      <c r="O61" s="10"/>
      <c r="P61" s="10"/>
      <c r="T61" s="10"/>
    </row>
    <row r="62" spans="1:20" x14ac:dyDescent="0.35">
      <c r="A62" s="35"/>
      <c r="B62" s="24" t="s">
        <v>158</v>
      </c>
      <c r="C62" s="25">
        <v>0.91050643207435411</v>
      </c>
      <c r="D62" s="25">
        <v>-1.4780020069508153</v>
      </c>
      <c r="E62" s="25">
        <v>-4.711993626023264</v>
      </c>
      <c r="F62" s="25">
        <v>5.0586012055828764</v>
      </c>
      <c r="G62" s="33">
        <f t="shared" si="0"/>
        <v>0.22088799531684877</v>
      </c>
      <c r="H62" s="25">
        <v>5.2681460200000005</v>
      </c>
      <c r="I62" s="25">
        <v>-8.55164787</v>
      </c>
      <c r="J62" s="25">
        <v>-27.263366399999999</v>
      </c>
      <c r="K62" s="25">
        <v>29.268821030999998</v>
      </c>
      <c r="L62" s="134">
        <f t="shared" si="1"/>
        <v>1.2780472190000012</v>
      </c>
      <c r="M62" s="21"/>
      <c r="N62" s="10"/>
      <c r="O62" s="10"/>
      <c r="P62" s="10"/>
      <c r="T62" s="10"/>
    </row>
    <row r="63" spans="1:20" x14ac:dyDescent="0.35">
      <c r="A63" s="35"/>
      <c r="B63" s="24" t="s">
        <v>159</v>
      </c>
      <c r="C63" s="25">
        <v>0.86414115933936186</v>
      </c>
      <c r="D63" s="25">
        <v>-1.4258473403998122</v>
      </c>
      <c r="E63" s="25">
        <v>-4.491280878696986</v>
      </c>
      <c r="F63" s="25">
        <v>4.8345158513264694</v>
      </c>
      <c r="G63" s="33">
        <f t="shared" si="0"/>
        <v>0.21847120843096679</v>
      </c>
      <c r="H63" s="25">
        <v>5.0526014200000002</v>
      </c>
      <c r="I63" s="25">
        <v>-8.3368767000000013</v>
      </c>
      <c r="J63" s="25">
        <v>-26.260353299999998</v>
      </c>
      <c r="K63" s="25">
        <v>28.267235499000002</v>
      </c>
      <c r="L63" s="134">
        <f t="shared" si="1"/>
        <v>1.2773930809999996</v>
      </c>
      <c r="M63" s="21"/>
      <c r="N63" s="10"/>
      <c r="O63" s="10"/>
      <c r="P63" s="10"/>
      <c r="T63" s="10"/>
    </row>
    <row r="64" spans="1:20" x14ac:dyDescent="0.35">
      <c r="A64" s="35"/>
      <c r="B64" s="24" t="s">
        <v>160</v>
      </c>
      <c r="C64" s="25">
        <v>1.01905382350106</v>
      </c>
      <c r="D64" s="25">
        <v>-1.6406350842669439</v>
      </c>
      <c r="E64" s="25">
        <v>-4.3417591050343365</v>
      </c>
      <c r="F64" s="25">
        <v>4.7471973797267637</v>
      </c>
      <c r="G64" s="33">
        <f t="shared" si="0"/>
        <v>0.21614298607345717</v>
      </c>
      <c r="H64" s="25">
        <v>6.0191768000000003</v>
      </c>
      <c r="I64" s="25">
        <v>-9.6906291000000007</v>
      </c>
      <c r="J64" s="25">
        <v>-25.645177</v>
      </c>
      <c r="K64" s="25">
        <v>28.039952035999999</v>
      </c>
      <c r="L64" s="134">
        <f t="shared" si="1"/>
        <v>1.2766772640000035</v>
      </c>
      <c r="M64" s="21"/>
      <c r="N64" s="10"/>
      <c r="O64" s="10"/>
      <c r="P64" s="10"/>
      <c r="T64" s="10"/>
    </row>
    <row r="65" spans="1:20" x14ac:dyDescent="0.35">
      <c r="A65" s="35"/>
      <c r="B65" s="24" t="s">
        <v>161</v>
      </c>
      <c r="C65" s="25">
        <v>1.1243690274402403</v>
      </c>
      <c r="D65" s="25">
        <v>-1.8580786413699208</v>
      </c>
      <c r="E65" s="25">
        <v>-4.2639843729574292</v>
      </c>
      <c r="F65" s="25">
        <v>4.783779831618399</v>
      </c>
      <c r="G65" s="33">
        <f t="shared" si="0"/>
        <v>0.21391415526871072</v>
      </c>
      <c r="H65" s="149">
        <v>6.7053798699999998</v>
      </c>
      <c r="I65" s="25">
        <v>-11.080991040000001</v>
      </c>
      <c r="J65" s="25">
        <v>-25.429048900000005</v>
      </c>
      <c r="K65" s="25">
        <v>28.52894397</v>
      </c>
      <c r="L65" s="134">
        <f t="shared" si="1"/>
        <v>1.2757161000000039</v>
      </c>
      <c r="M65" s="10"/>
      <c r="N65" s="10"/>
      <c r="O65" s="10"/>
      <c r="P65" s="10"/>
      <c r="T65" s="10"/>
    </row>
    <row r="66" spans="1:20" x14ac:dyDescent="0.35">
      <c r="A66" s="35"/>
      <c r="B66" s="24" t="s">
        <v>170</v>
      </c>
      <c r="C66" s="25">
        <v>1.190557312215526</v>
      </c>
      <c r="D66" s="25">
        <v>-2.0573466216140055</v>
      </c>
      <c r="E66" s="25">
        <v>-4.1887476968295108</v>
      </c>
      <c r="F66" s="25">
        <v>4.8437956703154015</v>
      </c>
      <c r="G66" s="33">
        <f t="shared" ref="G66:G72" si="2">0-SUM(C66:F66)</f>
        <v>0.21174133591258837</v>
      </c>
      <c r="H66" s="149">
        <v>7.1669940800000003</v>
      </c>
      <c r="I66" s="25">
        <v>-12.384948550000001</v>
      </c>
      <c r="J66" s="25">
        <v>-25.215694899999999</v>
      </c>
      <c r="K66" s="25">
        <v>29.158995151000003</v>
      </c>
      <c r="L66" s="134">
        <f t="shared" si="1"/>
        <v>1.274654218999995</v>
      </c>
      <c r="M66" s="10"/>
      <c r="N66" s="10"/>
      <c r="O66" s="10"/>
      <c r="P66" s="10"/>
      <c r="T66" s="10"/>
    </row>
    <row r="67" spans="1:20" x14ac:dyDescent="0.35">
      <c r="A67" s="35"/>
      <c r="B67" s="24" t="s">
        <v>171</v>
      </c>
      <c r="C67" s="25">
        <v>1.3305449839393648</v>
      </c>
      <c r="D67" s="25">
        <v>-2.2916371879429844</v>
      </c>
      <c r="E67" s="25">
        <v>-4.1534042196009251</v>
      </c>
      <c r="F67" s="25">
        <v>4.9048061997710128</v>
      </c>
      <c r="G67" s="33">
        <f t="shared" si="2"/>
        <v>0.20969022383353142</v>
      </c>
      <c r="H67" s="149">
        <v>8.08159779</v>
      </c>
      <c r="I67" s="25">
        <v>-13.919176169999998</v>
      </c>
      <c r="J67" s="25">
        <v>-25.227363799999999</v>
      </c>
      <c r="K67" s="25">
        <v>29.791304633000003</v>
      </c>
      <c r="L67" s="134">
        <f t="shared" si="1"/>
        <v>1.2736375469999928</v>
      </c>
      <c r="M67" s="10"/>
      <c r="N67" s="10"/>
      <c r="O67" s="10"/>
      <c r="P67" s="10"/>
      <c r="T67" s="10"/>
    </row>
    <row r="68" spans="1:20" x14ac:dyDescent="0.35">
      <c r="A68" s="35"/>
      <c r="B68" s="24" t="s">
        <v>172</v>
      </c>
      <c r="C68" s="25">
        <v>1.2936615894789851</v>
      </c>
      <c r="D68" s="25">
        <v>-2.3385454379261517</v>
      </c>
      <c r="E68" s="25">
        <v>-4.0950485611001302</v>
      </c>
      <c r="F68" s="25">
        <v>4.9323540918951823</v>
      </c>
      <c r="G68" s="33">
        <f t="shared" si="2"/>
        <v>0.20757831765211421</v>
      </c>
      <c r="H68" s="149">
        <v>7.9307144699999998</v>
      </c>
      <c r="I68" s="25">
        <v>-14.33631198</v>
      </c>
      <c r="J68" s="25">
        <v>-25.104448600000001</v>
      </c>
      <c r="K68" s="25">
        <v>30.237499734</v>
      </c>
      <c r="L68" s="134">
        <f t="shared" si="1"/>
        <v>1.2725463760000011</v>
      </c>
      <c r="M68" s="10"/>
      <c r="N68" s="10"/>
      <c r="O68" s="10"/>
      <c r="P68" s="10"/>
      <c r="T68" s="10"/>
    </row>
    <row r="69" spans="1:20" x14ac:dyDescent="0.35">
      <c r="A69" s="35"/>
      <c r="B69" s="24" t="s">
        <v>173</v>
      </c>
      <c r="C69" s="25">
        <v>1.3880407328138067</v>
      </c>
      <c r="D69" s="25">
        <v>-2.5166622264989771</v>
      </c>
      <c r="E69" s="25">
        <v>-4.0168094767655891</v>
      </c>
      <c r="F69" s="25">
        <v>4.9398788586113138</v>
      </c>
      <c r="G69" s="33">
        <f t="shared" si="2"/>
        <v>0.20555211183944522</v>
      </c>
      <c r="H69" s="149">
        <v>8.5860415099999994</v>
      </c>
      <c r="I69" s="25">
        <v>-15.567386339999997</v>
      </c>
      <c r="J69" s="25">
        <v>-24.846888200000002</v>
      </c>
      <c r="K69" s="25">
        <v>30.556743711999999</v>
      </c>
      <c r="L69" s="134">
        <f t="shared" si="1"/>
        <v>1.2714893180000004</v>
      </c>
      <c r="M69" s="10"/>
      <c r="N69" s="10"/>
      <c r="O69" s="10"/>
      <c r="P69" s="10"/>
      <c r="T69" s="10"/>
    </row>
    <row r="70" spans="1:20" x14ac:dyDescent="0.35">
      <c r="A70" s="35"/>
      <c r="B70" s="24" t="s">
        <v>598</v>
      </c>
      <c r="C70" s="25">
        <v>1.321671773893345</v>
      </c>
      <c r="D70" s="25">
        <v>-2.4026306643020998</v>
      </c>
      <c r="E70" s="25">
        <v>-4.03679522060128</v>
      </c>
      <c r="F70" s="25">
        <v>4.9143773736090841</v>
      </c>
      <c r="G70" s="33">
        <f t="shared" si="2"/>
        <v>0.20337673740095052</v>
      </c>
      <c r="H70" s="149">
        <v>8.2554195200000002</v>
      </c>
      <c r="I70" s="25">
        <v>-15.00729945</v>
      </c>
      <c r="J70" s="25">
        <v>-25.214609799999995</v>
      </c>
      <c r="K70" s="25">
        <v>30.696158985999997</v>
      </c>
      <c r="L70" s="134">
        <f t="shared" si="1"/>
        <v>1.2703307439999953</v>
      </c>
      <c r="M70" s="10"/>
      <c r="N70" s="10"/>
      <c r="O70" s="10"/>
      <c r="P70" s="10"/>
      <c r="T70" s="10"/>
    </row>
    <row r="71" spans="1:20" x14ac:dyDescent="0.35">
      <c r="A71" s="35"/>
      <c r="B71" s="24" t="s">
        <v>599</v>
      </c>
      <c r="C71" s="25">
        <v>1.279585862272306</v>
      </c>
      <c r="D71" s="25">
        <v>-2.4250333808744395</v>
      </c>
      <c r="E71" s="25">
        <v>-3.9711396722152705</v>
      </c>
      <c r="F71" s="25">
        <v>4.9153931474932007</v>
      </c>
      <c r="G71" s="33">
        <f t="shared" si="2"/>
        <v>0.20119404332420299</v>
      </c>
      <c r="H71" s="149">
        <v>8.0716733899999991</v>
      </c>
      <c r="I71" s="25">
        <v>-15.29719731</v>
      </c>
      <c r="J71" s="25">
        <v>-25.050091100000003</v>
      </c>
      <c r="K71" s="25">
        <v>31.006475798</v>
      </c>
      <c r="L71" s="134">
        <f t="shared" si="1"/>
        <v>1.2691392220000033</v>
      </c>
      <c r="M71" s="10"/>
      <c r="N71" s="10"/>
      <c r="O71" s="10"/>
      <c r="P71" s="10"/>
      <c r="T71" s="10"/>
    </row>
    <row r="72" spans="1:20" x14ac:dyDescent="0.35">
      <c r="A72" s="35"/>
      <c r="B72" s="24" t="s">
        <v>600</v>
      </c>
      <c r="C72" s="25">
        <v>1.2670200628536545</v>
      </c>
      <c r="D72" s="25">
        <v>-2.4906080171680371</v>
      </c>
      <c r="E72" s="25">
        <v>-3.8952679541370352</v>
      </c>
      <c r="F72" s="25">
        <v>4.9197794722372397</v>
      </c>
      <c r="G72" s="33">
        <f t="shared" si="2"/>
        <v>0.19907643621417836</v>
      </c>
      <c r="H72" s="149">
        <v>8.0701683200000005</v>
      </c>
      <c r="I72" s="25">
        <v>-15.863699800000001</v>
      </c>
      <c r="J72" s="25">
        <v>-24.810552699999999</v>
      </c>
      <c r="K72" s="25">
        <v>31.336085040999997</v>
      </c>
      <c r="L72" s="134">
        <f t="shared" si="1"/>
        <v>1.267999139000004</v>
      </c>
      <c r="M72" s="10"/>
      <c r="N72" s="10"/>
      <c r="O72" s="10"/>
      <c r="P72" s="10"/>
      <c r="T72" s="10"/>
    </row>
    <row r="73" spans="1:20" x14ac:dyDescent="0.35">
      <c r="A73" s="35"/>
      <c r="B73" s="24" t="s">
        <v>601</v>
      </c>
      <c r="C73" s="25">
        <v>1.1746575955648033</v>
      </c>
      <c r="D73" s="25">
        <v>-2.4951750571555102</v>
      </c>
      <c r="E73" s="25">
        <v>-3.8090435500081874</v>
      </c>
      <c r="F73" s="25">
        <v>4.9325943357444766</v>
      </c>
      <c r="G73" s="473">
        <f>0-SUM(C73:F73)</f>
        <v>0.19696667585441752</v>
      </c>
      <c r="H73" s="25">
        <v>7.5551049300000006</v>
      </c>
      <c r="I73" s="25">
        <v>-16.04834417</v>
      </c>
      <c r="J73" s="25">
        <v>-24.498818899999996</v>
      </c>
      <c r="K73" s="25">
        <v>31.725217565000001</v>
      </c>
      <c r="L73" s="134">
        <f>0-SUM(H73:K73)</f>
        <v>1.2668405749999962</v>
      </c>
      <c r="M73" s="10"/>
      <c r="N73" s="10"/>
      <c r="O73" s="10"/>
      <c r="P73" s="10"/>
      <c r="T73" s="10"/>
    </row>
    <row r="74" spans="1:20" x14ac:dyDescent="0.35">
      <c r="A74" s="35"/>
      <c r="B74" s="24" t="s">
        <v>619</v>
      </c>
      <c r="C74" s="25">
        <v>1.1009791322492497</v>
      </c>
      <c r="D74" s="25">
        <v>-2.2468963060884799</v>
      </c>
      <c r="E74" s="25">
        <v>-3.9700174134376165</v>
      </c>
      <c r="F74" s="25">
        <v>4.9210739044617071</v>
      </c>
      <c r="G74" s="33">
        <f t="shared" ref="G74:G76" si="3">0-SUM(C74:F74)</f>
        <v>0.1948606828151398</v>
      </c>
      <c r="H74" s="25">
        <v>7.1511833500000002</v>
      </c>
      <c r="I74" s="25">
        <v>-14.5942525</v>
      </c>
      <c r="J74" s="25">
        <v>-25.786431</v>
      </c>
      <c r="K74" s="25">
        <v>31.963822691000001</v>
      </c>
      <c r="L74" s="134">
        <f t="shared" ref="L74:L76" si="4">0-SUM(H74:K74)</f>
        <v>1.2656774589999991</v>
      </c>
      <c r="M74" s="10"/>
      <c r="N74" s="10"/>
      <c r="O74" s="10"/>
      <c r="P74" s="10"/>
      <c r="T74" s="10"/>
    </row>
    <row r="75" spans="1:20" x14ac:dyDescent="0.35">
      <c r="A75" s="35"/>
      <c r="B75" s="24" t="s">
        <v>620</v>
      </c>
      <c r="C75" s="25">
        <v>0.99172092759849917</v>
      </c>
      <c r="D75" s="25">
        <v>-2.1987402575517381</v>
      </c>
      <c r="E75" s="25">
        <v>-3.9038200542659753</v>
      </c>
      <c r="F75" s="25">
        <v>4.9181622546817785</v>
      </c>
      <c r="G75" s="33">
        <f t="shared" si="3"/>
        <v>0.19267712953743565</v>
      </c>
      <c r="H75" s="25">
        <v>6.5080065600000001</v>
      </c>
      <c r="I75" s="25">
        <v>-14.42887371</v>
      </c>
      <c r="J75" s="25">
        <v>-25.6181813</v>
      </c>
      <c r="K75" s="25">
        <v>32.274636266999998</v>
      </c>
      <c r="L75" s="134">
        <f t="shared" si="4"/>
        <v>1.2644121829999975</v>
      </c>
      <c r="M75" s="10"/>
      <c r="N75" s="10"/>
      <c r="O75" s="10"/>
      <c r="P75" s="10"/>
      <c r="T75" s="10"/>
    </row>
    <row r="76" spans="1:20" x14ac:dyDescent="0.35">
      <c r="A76" s="35"/>
      <c r="B76" s="24" t="s">
        <v>621</v>
      </c>
      <c r="C76" s="25">
        <v>1.0878243718077065</v>
      </c>
      <c r="D76" s="25">
        <v>-2.3644635818003925</v>
      </c>
      <c r="E76" s="25">
        <v>-3.8308332719991913</v>
      </c>
      <c r="F76" s="25">
        <v>4.9167309019536063</v>
      </c>
      <c r="G76" s="33">
        <f t="shared" si="3"/>
        <v>0.1907415800382708</v>
      </c>
      <c r="H76" s="25">
        <v>7.2051157100000003</v>
      </c>
      <c r="I76" s="25">
        <v>-15.660831050000001</v>
      </c>
      <c r="J76" s="25">
        <v>-25.373210700000001</v>
      </c>
      <c r="K76" s="25">
        <v>32.565564793000007</v>
      </c>
      <c r="L76" s="134">
        <f t="shared" si="4"/>
        <v>1.2633612469999917</v>
      </c>
      <c r="M76" s="10"/>
      <c r="N76" s="10"/>
      <c r="O76" s="10"/>
      <c r="P76" s="10"/>
      <c r="T76" s="10"/>
    </row>
    <row r="77" spans="1:20" x14ac:dyDescent="0.35">
      <c r="A77" s="35"/>
      <c r="B77" s="461" t="s">
        <v>622</v>
      </c>
      <c r="C77" s="48">
        <v>1.0884194889275232</v>
      </c>
      <c r="D77" s="48">
        <v>-2.439200709493007</v>
      </c>
      <c r="E77" s="48">
        <v>-3.7467428250525385</v>
      </c>
      <c r="F77" s="48">
        <v>4.9087696545611008</v>
      </c>
      <c r="G77" s="471">
        <f>0-SUM(C77:F77)</f>
        <v>0.18875439105692138</v>
      </c>
      <c r="H77" s="48">
        <v>7.27824312</v>
      </c>
      <c r="I77" s="48">
        <v>-16.310894800000003</v>
      </c>
      <c r="J77" s="48">
        <v>-25.054407299999998</v>
      </c>
      <c r="K77" s="48">
        <v>32.824861488999993</v>
      </c>
      <c r="L77" s="462">
        <f>0-SUM(H77:K77)</f>
        <v>1.2621974910000091</v>
      </c>
      <c r="M77" s="10"/>
      <c r="N77" s="10"/>
      <c r="O77" s="10"/>
      <c r="P77" s="10"/>
      <c r="T77" s="10"/>
    </row>
    <row r="78" spans="1:20" x14ac:dyDescent="0.35">
      <c r="A78" s="35"/>
      <c r="B78" s="24">
        <v>2008</v>
      </c>
      <c r="C78" s="25">
        <v>1.9612284718853252</v>
      </c>
      <c r="D78" s="25">
        <v>-0.41579125869351696</v>
      </c>
      <c r="E78" s="25">
        <v>-5.4925597401052944</v>
      </c>
      <c r="F78" s="25">
        <v>3.947122526913486</v>
      </c>
      <c r="G78" s="33">
        <f t="shared" ref="G78:G81" si="5">0-SUM(C78:F78)</f>
        <v>0</v>
      </c>
      <c r="H78" s="149">
        <v>31.169</v>
      </c>
      <c r="I78" s="25">
        <v>-6.6079999999999997</v>
      </c>
      <c r="J78" s="25">
        <v>-87.290999999999997</v>
      </c>
      <c r="K78" s="25">
        <v>62.73</v>
      </c>
      <c r="L78" s="134">
        <f t="shared" ref="L78:L93" si="6">0-SUM(H78:K78)</f>
        <v>0</v>
      </c>
      <c r="M78" s="10"/>
    </row>
    <row r="79" spans="1:20" x14ac:dyDescent="0.35">
      <c r="A79" s="35"/>
      <c r="B79" s="24">
        <v>2009</v>
      </c>
      <c r="C79" s="25">
        <v>5.2937882988389511</v>
      </c>
      <c r="D79" s="25">
        <v>1.8433813600531608</v>
      </c>
      <c r="E79" s="25">
        <v>-10.45396454534124</v>
      </c>
      <c r="F79" s="25">
        <v>3.316794886449129</v>
      </c>
      <c r="G79" s="33">
        <f t="shared" si="5"/>
        <v>0</v>
      </c>
      <c r="H79" s="149">
        <v>81.974999999999994</v>
      </c>
      <c r="I79" s="25">
        <v>28.545000000000002</v>
      </c>
      <c r="J79" s="25">
        <v>-161.881</v>
      </c>
      <c r="K79" s="25">
        <v>51.360999999999997</v>
      </c>
      <c r="L79" s="134">
        <f t="shared" si="6"/>
        <v>0</v>
      </c>
      <c r="N79" s="10"/>
    </row>
    <row r="80" spans="1:20" x14ac:dyDescent="0.35">
      <c r="A80" s="35"/>
      <c r="B80" s="24">
        <v>2010</v>
      </c>
      <c r="C80" s="25">
        <v>5.5190852955772227</v>
      </c>
      <c r="D80" s="25">
        <v>0.81368495050207756</v>
      </c>
      <c r="E80" s="25">
        <v>-9.4873249328934079</v>
      </c>
      <c r="F80" s="25">
        <v>3.154554686814107</v>
      </c>
      <c r="G80" s="33">
        <f t="shared" si="5"/>
        <v>0</v>
      </c>
      <c r="H80" s="149">
        <v>88.638000000000005</v>
      </c>
      <c r="I80" s="25">
        <v>13.068</v>
      </c>
      <c r="J80" s="25">
        <v>-152.369</v>
      </c>
      <c r="K80" s="25">
        <v>50.662999999999997</v>
      </c>
      <c r="L80" s="134">
        <f t="shared" si="6"/>
        <v>0</v>
      </c>
    </row>
    <row r="81" spans="1:12" x14ac:dyDescent="0.35">
      <c r="A81" s="35"/>
      <c r="B81" s="24">
        <v>2011</v>
      </c>
      <c r="C81" s="25">
        <v>3.7786549455739</v>
      </c>
      <c r="D81" s="25">
        <v>1.9989265971986718</v>
      </c>
      <c r="E81" s="25">
        <v>-7.6342913041723568</v>
      </c>
      <c r="F81" s="25">
        <v>1.8569507047895328</v>
      </c>
      <c r="G81" s="33">
        <f t="shared" si="5"/>
        <v>-2.4094338974745E-4</v>
      </c>
      <c r="H81" s="149">
        <v>62.731000000000002</v>
      </c>
      <c r="I81" s="25">
        <v>33.185000000000002</v>
      </c>
      <c r="J81" s="25">
        <v>-126.74</v>
      </c>
      <c r="K81" s="25">
        <v>30.827999999999999</v>
      </c>
      <c r="L81" s="134">
        <f t="shared" si="6"/>
        <v>-4.0000000000013358E-3</v>
      </c>
    </row>
    <row r="82" spans="1:12" x14ac:dyDescent="0.35">
      <c r="A82" s="35"/>
      <c r="B82" s="24">
        <v>2012</v>
      </c>
      <c r="C82" s="25">
        <v>3.5497175438289021</v>
      </c>
      <c r="D82" s="25">
        <v>1.0530036161400189</v>
      </c>
      <c r="E82" s="25">
        <v>-8.1345624704253492</v>
      </c>
      <c r="F82" s="25">
        <v>3.5318413104564281</v>
      </c>
      <c r="G82" s="33">
        <f t="shared" ref="G82:G93" si="7">0-SUM(C82:F82)</f>
        <v>0</v>
      </c>
      <c r="H82" s="149">
        <v>60.762999999999998</v>
      </c>
      <c r="I82" s="25">
        <v>18.024999999999999</v>
      </c>
      <c r="J82" s="25">
        <v>-139.245</v>
      </c>
      <c r="K82" s="25">
        <v>60.457000000000001</v>
      </c>
      <c r="L82" s="134">
        <f t="shared" si="6"/>
        <v>0</v>
      </c>
    </row>
    <row r="83" spans="1:12" x14ac:dyDescent="0.35">
      <c r="A83" s="35"/>
      <c r="B83" s="24">
        <v>2013</v>
      </c>
      <c r="C83" s="25">
        <v>2.4752630964042743</v>
      </c>
      <c r="D83" s="25">
        <v>-1.9351965022332864</v>
      </c>
      <c r="E83" s="25">
        <v>-5.4981194561026685</v>
      </c>
      <c r="F83" s="25">
        <v>4.9580528619316802</v>
      </c>
      <c r="G83" s="33">
        <f t="shared" si="7"/>
        <v>0</v>
      </c>
      <c r="H83" s="149">
        <v>44.067999999999998</v>
      </c>
      <c r="I83" s="25">
        <v>-34.453000000000003</v>
      </c>
      <c r="J83" s="25">
        <v>-97.885000000000005</v>
      </c>
      <c r="K83" s="25">
        <v>88.27</v>
      </c>
      <c r="L83" s="134">
        <f t="shared" si="6"/>
        <v>0</v>
      </c>
    </row>
    <row r="84" spans="1:12" x14ac:dyDescent="0.35">
      <c r="A84" s="35"/>
      <c r="B84" s="24">
        <v>2014</v>
      </c>
      <c r="C84" s="25">
        <v>2.7174333121489549</v>
      </c>
      <c r="D84" s="25">
        <v>-2.0366525532901631</v>
      </c>
      <c r="E84" s="25">
        <v>-5.6627776155550595</v>
      </c>
      <c r="F84" s="25">
        <v>4.9819968566962674</v>
      </c>
      <c r="G84" s="33">
        <f t="shared" si="7"/>
        <v>0</v>
      </c>
      <c r="H84" s="149">
        <v>50.625999999999998</v>
      </c>
      <c r="I84" s="25">
        <v>-37.942999999999998</v>
      </c>
      <c r="J84" s="25">
        <v>-105.498</v>
      </c>
      <c r="K84" s="25">
        <v>92.814999999999998</v>
      </c>
      <c r="L84" s="134">
        <f t="shared" si="6"/>
        <v>0</v>
      </c>
    </row>
    <row r="85" spans="1:12" x14ac:dyDescent="0.35">
      <c r="B85" s="24">
        <v>2015</v>
      </c>
      <c r="C85" s="25">
        <v>3.5616034456442636</v>
      </c>
      <c r="D85" s="25">
        <v>-4.0456001929527448</v>
      </c>
      <c r="E85" s="25">
        <v>-4.6312826200315582</v>
      </c>
      <c r="F85" s="25">
        <v>5.1152793673400394</v>
      </c>
      <c r="G85" s="33">
        <f t="shared" si="7"/>
        <v>0</v>
      </c>
      <c r="H85" s="149">
        <v>68.37</v>
      </c>
      <c r="I85" s="25">
        <v>-77.661000000000001</v>
      </c>
      <c r="J85" s="25">
        <v>-88.903999999999996</v>
      </c>
      <c r="K85" s="25">
        <v>98.194999999999993</v>
      </c>
      <c r="L85" s="134">
        <f t="shared" si="6"/>
        <v>0</v>
      </c>
    </row>
    <row r="86" spans="1:12" x14ac:dyDescent="0.35">
      <c r="B86" s="24">
        <v>2016</v>
      </c>
      <c r="C86" s="25">
        <v>1.5750143379094326</v>
      </c>
      <c r="D86" s="25">
        <v>-3.6760193952811235</v>
      </c>
      <c r="E86" s="25">
        <v>-3.4015938140443334</v>
      </c>
      <c r="F86" s="25">
        <v>5.5025988714160237</v>
      </c>
      <c r="G86" s="33">
        <f t="shared" si="7"/>
        <v>0</v>
      </c>
      <c r="H86" s="149">
        <v>31.417000000000002</v>
      </c>
      <c r="I86" s="25">
        <v>-73.325999999999993</v>
      </c>
      <c r="J86" s="25">
        <v>-67.852000000000004</v>
      </c>
      <c r="K86" s="25">
        <v>109.761</v>
      </c>
      <c r="L86" s="134">
        <f t="shared" si="6"/>
        <v>0</v>
      </c>
    </row>
    <row r="87" spans="1:12" x14ac:dyDescent="0.35">
      <c r="B87" s="24">
        <v>2017</v>
      </c>
      <c r="C87" s="25">
        <v>-0.16372150039854849</v>
      </c>
      <c r="D87" s="25">
        <v>-1.055174677354566</v>
      </c>
      <c r="E87" s="25">
        <v>-2.6253929291840463</v>
      </c>
      <c r="F87" s="25">
        <v>3.8442891069371607</v>
      </c>
      <c r="G87" s="33">
        <f t="shared" si="7"/>
        <v>0</v>
      </c>
      <c r="H87" s="149">
        <v>-3.387</v>
      </c>
      <c r="I87" s="25">
        <v>-21.829000000000001</v>
      </c>
      <c r="J87" s="25">
        <v>-54.313000000000002</v>
      </c>
      <c r="K87" s="25">
        <v>79.528999999999996</v>
      </c>
      <c r="L87" s="134">
        <f t="shared" si="6"/>
        <v>0</v>
      </c>
    </row>
    <row r="88" spans="1:12" x14ac:dyDescent="0.35">
      <c r="B88" s="24">
        <v>2018</v>
      </c>
      <c r="C88" s="25">
        <v>0.16150027640405792</v>
      </c>
      <c r="D88" s="25">
        <v>-1.7109504564402145</v>
      </c>
      <c r="E88" s="25">
        <v>-2.2826212816183831</v>
      </c>
      <c r="F88" s="25">
        <v>3.8320714616545399</v>
      </c>
      <c r="G88" s="33">
        <f t="shared" si="7"/>
        <v>0</v>
      </c>
      <c r="H88" s="149">
        <v>3.4590000000000001</v>
      </c>
      <c r="I88" s="25">
        <v>-36.645000000000003</v>
      </c>
      <c r="J88" s="25">
        <v>-48.889000000000003</v>
      </c>
      <c r="K88" s="25">
        <v>82.075000000000003</v>
      </c>
      <c r="L88" s="134">
        <f t="shared" si="6"/>
        <v>0</v>
      </c>
    </row>
    <row r="89" spans="1:12" x14ac:dyDescent="0.35">
      <c r="B89" s="24">
        <v>2019</v>
      </c>
      <c r="C89" s="25">
        <v>0.37938692950836406</v>
      </c>
      <c r="D89" s="25">
        <v>-2.4215552831921787</v>
      </c>
      <c r="E89" s="25">
        <v>-2.3651507748055649</v>
      </c>
      <c r="F89" s="25">
        <v>4.3398956448855248</v>
      </c>
      <c r="G89" s="33">
        <f t="shared" si="7"/>
        <v>6.7423483603855416E-2</v>
      </c>
      <c r="H89" s="149">
        <v>8.4009999999999998</v>
      </c>
      <c r="I89" s="25">
        <v>-53.622</v>
      </c>
      <c r="J89" s="25">
        <v>-52.372999999999998</v>
      </c>
      <c r="K89" s="25">
        <v>96.100999999999999</v>
      </c>
      <c r="L89" s="134">
        <f t="shared" si="6"/>
        <v>1.492999999999995</v>
      </c>
    </row>
    <row r="90" spans="1:12" x14ac:dyDescent="0.35">
      <c r="B90" s="24">
        <v>2020</v>
      </c>
      <c r="C90" s="25">
        <v>11.376892239272751</v>
      </c>
      <c r="D90" s="25">
        <v>2.4726138932772446</v>
      </c>
      <c r="E90" s="25">
        <v>-15.776531674781426</v>
      </c>
      <c r="F90" s="25">
        <v>1.9929529750755215</v>
      </c>
      <c r="G90" s="33">
        <f t="shared" si="7"/>
        <v>-6.5927432844091527E-2</v>
      </c>
      <c r="H90" s="149">
        <v>238.36198149999998</v>
      </c>
      <c r="I90" s="25">
        <v>51.804757810000012</v>
      </c>
      <c r="J90" s="25">
        <v>-330.54064959999999</v>
      </c>
      <c r="K90" s="25">
        <v>41.755183242000001</v>
      </c>
      <c r="L90" s="134">
        <f t="shared" si="6"/>
        <v>-1.3812729520000318</v>
      </c>
    </row>
    <row r="91" spans="1:12" x14ac:dyDescent="0.35">
      <c r="B91" s="24">
        <v>2021</v>
      </c>
      <c r="C91" s="25">
        <v>6.2601697737420245</v>
      </c>
      <c r="D91" s="25">
        <v>-1.3911869552057774</v>
      </c>
      <c r="E91" s="25">
        <v>-10.28499059833047</v>
      </c>
      <c r="F91" s="25">
        <v>5.1811084026509748</v>
      </c>
      <c r="G91" s="33">
        <f t="shared" si="7"/>
        <v>0.23489937714324771</v>
      </c>
      <c r="H91" s="149">
        <v>136.24311509999998</v>
      </c>
      <c r="I91" s="25">
        <v>-30.277077349999999</v>
      </c>
      <c r="J91" s="25">
        <v>-223.8372454</v>
      </c>
      <c r="K91" s="25">
        <v>112.75897842399999</v>
      </c>
      <c r="L91" s="134">
        <f t="shared" si="6"/>
        <v>5.1122292260000251</v>
      </c>
    </row>
    <row r="92" spans="1:12" x14ac:dyDescent="0.35">
      <c r="B92" s="24">
        <v>2022</v>
      </c>
      <c r="C92" s="25">
        <v>1.090944538269625</v>
      </c>
      <c r="D92" s="25">
        <v>-1.667922060042728</v>
      </c>
      <c r="E92" s="25">
        <v>-4.6637056525952856</v>
      </c>
      <c r="F92" s="25">
        <v>5.0207910266417857</v>
      </c>
      <c r="G92" s="33">
        <f t="shared" si="7"/>
        <v>0.21989214772660315</v>
      </c>
      <c r="H92" s="149">
        <v>25.356451759999999</v>
      </c>
      <c r="I92" s="25">
        <v>-38.766943480000002</v>
      </c>
      <c r="J92" s="25">
        <v>-108.39691959999999</v>
      </c>
      <c r="K92" s="25">
        <v>116.69653314000001</v>
      </c>
      <c r="L92" s="134">
        <f t="shared" si="6"/>
        <v>5.1108781799999861</v>
      </c>
    </row>
    <row r="93" spans="1:12" x14ac:dyDescent="0.35">
      <c r="B93" s="24">
        <v>2023</v>
      </c>
      <c r="C93" s="25">
        <v>1.2355227863772347</v>
      </c>
      <c r="D93" s="25">
        <v>-2.1383193408050714</v>
      </c>
      <c r="E93" s="25">
        <v>-4.174674453608775</v>
      </c>
      <c r="F93" s="25">
        <v>4.8667641311515704</v>
      </c>
      <c r="G93" s="33">
        <f t="shared" si="7"/>
        <v>0.21070687688504108</v>
      </c>
      <c r="H93" s="149">
        <v>29.884686209999998</v>
      </c>
      <c r="I93" s="25">
        <v>-51.721427739999996</v>
      </c>
      <c r="J93" s="25">
        <v>-100.9765562</v>
      </c>
      <c r="K93" s="25">
        <v>117.71674348799999</v>
      </c>
      <c r="L93" s="134">
        <f t="shared" si="6"/>
        <v>5.0965542420000105</v>
      </c>
    </row>
    <row r="94" spans="1:12" x14ac:dyDescent="0.35">
      <c r="B94" s="24">
        <v>2024</v>
      </c>
      <c r="C94" s="25">
        <v>1.3135856191353932</v>
      </c>
      <c r="D94" s="25">
        <v>-2.4586674817144432</v>
      </c>
      <c r="E94" s="25">
        <v>-3.9794768139610373</v>
      </c>
      <c r="F94" s="25">
        <v>4.9222852172315861</v>
      </c>
      <c r="G94" s="33">
        <f>0-SUM(C94:F94)</f>
        <v>0.20227345930850138</v>
      </c>
      <c r="H94" s="25">
        <v>32.983302739999999</v>
      </c>
      <c r="I94" s="25">
        <v>-61.735582900000004</v>
      </c>
      <c r="J94" s="25">
        <v>-99.922141799999991</v>
      </c>
      <c r="K94" s="25">
        <v>123.595463537</v>
      </c>
      <c r="L94" s="134">
        <f>0-SUM(H94:K94)</f>
        <v>5.0789584229999889</v>
      </c>
    </row>
    <row r="95" spans="1:12" x14ac:dyDescent="0.35">
      <c r="B95" s="461">
        <v>2025</v>
      </c>
      <c r="C95" s="48">
        <v>1.0883325725435991</v>
      </c>
      <c r="D95" s="48">
        <v>-2.325767514970686</v>
      </c>
      <c r="E95" s="48">
        <v>-3.8784290766229086</v>
      </c>
      <c r="F95" s="48">
        <v>4.9220781550840194</v>
      </c>
      <c r="G95" s="471">
        <f>0-SUM(C95:F95)</f>
        <v>0.19378586396597619</v>
      </c>
      <c r="H95" s="48">
        <v>28.419410550000002</v>
      </c>
      <c r="I95" s="48">
        <v>-60.73230143</v>
      </c>
      <c r="J95" s="48">
        <v>-101.27664189999999</v>
      </c>
      <c r="K95" s="48">
        <v>128.529241316</v>
      </c>
      <c r="L95" s="462">
        <f>0-SUM(H95:K95)</f>
        <v>5.0602914639999881</v>
      </c>
    </row>
    <row r="96" spans="1:12" x14ac:dyDescent="0.35">
      <c r="B96" s="24" t="s">
        <v>568</v>
      </c>
      <c r="C96" s="25">
        <v>2.6028409192046849</v>
      </c>
      <c r="D96" s="25">
        <v>0.62491576669472326</v>
      </c>
      <c r="E96" s="25">
        <v>-7.3703824255631867</v>
      </c>
      <c r="F96" s="25">
        <v>4.1426257396637789</v>
      </c>
      <c r="G96" s="33">
        <f t="shared" ref="G96:G111" si="8">0-SUM(C96:F96)</f>
        <v>0</v>
      </c>
      <c r="H96" s="25">
        <v>40.942999999999998</v>
      </c>
      <c r="I96" s="25">
        <v>9.83</v>
      </c>
      <c r="J96" s="25">
        <v>-115.937</v>
      </c>
      <c r="K96" s="25">
        <v>65.164000000000001</v>
      </c>
      <c r="L96" s="134">
        <f t="shared" ref="L96:L111" si="9">0-SUM(H96:K96)</f>
        <v>0</v>
      </c>
    </row>
    <row r="97" spans="2:12" x14ac:dyDescent="0.35">
      <c r="B97" s="104" t="s">
        <v>569</v>
      </c>
      <c r="C97" s="25">
        <v>6.0458000577311655</v>
      </c>
      <c r="D97" s="25">
        <v>1.1854132589242758</v>
      </c>
      <c r="E97" s="25">
        <v>-10.156387311972802</v>
      </c>
      <c r="F97" s="25">
        <v>2.925173995317361</v>
      </c>
      <c r="G97" s="33">
        <f t="shared" si="8"/>
        <v>0</v>
      </c>
      <c r="H97" s="25">
        <v>94.251000000000005</v>
      </c>
      <c r="I97" s="25">
        <v>18.48</v>
      </c>
      <c r="J97" s="25">
        <v>-158.333</v>
      </c>
      <c r="K97" s="25">
        <v>45.601999999999997</v>
      </c>
      <c r="L97" s="134">
        <f t="shared" si="9"/>
        <v>0</v>
      </c>
    </row>
    <row r="98" spans="2:12" x14ac:dyDescent="0.35">
      <c r="B98" s="104" t="s">
        <v>570</v>
      </c>
      <c r="C98" s="25">
        <v>4.7457504071328067</v>
      </c>
      <c r="D98" s="25">
        <v>1.4333781840800153</v>
      </c>
      <c r="E98" s="25">
        <v>-9.0712327064687823</v>
      </c>
      <c r="F98" s="25">
        <v>2.8922271625719596</v>
      </c>
      <c r="G98" s="33">
        <f t="shared" si="8"/>
        <v>-1.2304731599943608E-4</v>
      </c>
      <c r="H98" s="25">
        <v>77.137</v>
      </c>
      <c r="I98" s="25">
        <v>23.297999999999998</v>
      </c>
      <c r="J98" s="25">
        <v>-147.44300000000001</v>
      </c>
      <c r="K98" s="25">
        <v>47.01</v>
      </c>
      <c r="L98" s="134">
        <f t="shared" si="9"/>
        <v>-1.9999999999882334E-3</v>
      </c>
    </row>
    <row r="99" spans="2:12" x14ac:dyDescent="0.35">
      <c r="B99" s="104" t="s">
        <v>279</v>
      </c>
      <c r="C99" s="25">
        <v>4.0025285693551309</v>
      </c>
      <c r="D99" s="25">
        <v>1.5419115168657256</v>
      </c>
      <c r="E99" s="25">
        <v>-7.6553996590989515</v>
      </c>
      <c r="F99" s="25">
        <v>2.1110795239860232</v>
      </c>
      <c r="G99" s="33">
        <f t="shared" si="8"/>
        <v>-1.1995110792772934E-4</v>
      </c>
      <c r="H99" s="25">
        <v>66.736000000000004</v>
      </c>
      <c r="I99" s="25">
        <v>25.709</v>
      </c>
      <c r="J99" s="25">
        <v>-127.642</v>
      </c>
      <c r="K99" s="25">
        <v>35.198999999999998</v>
      </c>
      <c r="L99" s="134">
        <f t="shared" si="9"/>
        <v>-2.0000000000095497E-3</v>
      </c>
    </row>
    <row r="100" spans="2:12" x14ac:dyDescent="0.35">
      <c r="B100" s="104" t="s">
        <v>280</v>
      </c>
      <c r="C100" s="25">
        <v>2.7607831052423659</v>
      </c>
      <c r="D100" s="25">
        <v>0.4836771978929052</v>
      </c>
      <c r="E100" s="25">
        <v>-7.3460429412671067</v>
      </c>
      <c r="F100" s="25">
        <v>4.1015826381318359</v>
      </c>
      <c r="G100" s="33">
        <f t="shared" si="8"/>
        <v>0</v>
      </c>
      <c r="H100" s="25">
        <v>47.661000000000001</v>
      </c>
      <c r="I100" s="25">
        <v>8.35</v>
      </c>
      <c r="J100" s="25">
        <v>-126.819</v>
      </c>
      <c r="K100" s="25">
        <v>70.808000000000007</v>
      </c>
      <c r="L100" s="134">
        <f t="shared" si="9"/>
        <v>0</v>
      </c>
    </row>
    <row r="101" spans="2:12" x14ac:dyDescent="0.35">
      <c r="B101" s="104" t="s">
        <v>281</v>
      </c>
      <c r="C101" s="27">
        <v>2.8702383512981928</v>
      </c>
      <c r="D101" s="27">
        <v>-1.9215119308694757</v>
      </c>
      <c r="E101" s="27">
        <v>-5.7463528858712163</v>
      </c>
      <c r="F101" s="27">
        <v>4.7976264654424989</v>
      </c>
      <c r="G101" s="33">
        <f t="shared" si="8"/>
        <v>0</v>
      </c>
      <c r="H101" s="25">
        <v>51.776000000000003</v>
      </c>
      <c r="I101" s="25">
        <v>-34.661999999999999</v>
      </c>
      <c r="J101" s="25">
        <v>-103.658</v>
      </c>
      <c r="K101" s="25">
        <v>86.543999999999997</v>
      </c>
      <c r="L101" s="134">
        <f t="shared" si="9"/>
        <v>0</v>
      </c>
    </row>
    <row r="102" spans="2:12" x14ac:dyDescent="0.35">
      <c r="B102" s="104" t="s">
        <v>282</v>
      </c>
      <c r="C102" s="27">
        <v>2.7979683101123713</v>
      </c>
      <c r="D102" s="27">
        <v>-2.8413827636629012</v>
      </c>
      <c r="E102" s="27">
        <v>-5.3064714170424372</v>
      </c>
      <c r="F102" s="27">
        <v>5.3498858705929671</v>
      </c>
      <c r="G102" s="33">
        <f t="shared" si="8"/>
        <v>0</v>
      </c>
      <c r="H102" s="25">
        <v>52.524999999999999</v>
      </c>
      <c r="I102" s="25">
        <v>-53.34</v>
      </c>
      <c r="J102" s="25">
        <v>-99.616</v>
      </c>
      <c r="K102" s="25">
        <v>100.431</v>
      </c>
      <c r="L102" s="134">
        <f t="shared" si="9"/>
        <v>0</v>
      </c>
    </row>
    <row r="103" spans="2:12" x14ac:dyDescent="0.35">
      <c r="B103" s="104" t="s">
        <v>283</v>
      </c>
      <c r="C103" s="27">
        <v>3.4431664421853374</v>
      </c>
      <c r="D103" s="27">
        <v>-4.1936418827912973</v>
      </c>
      <c r="E103" s="27">
        <v>-4.4194148192809051</v>
      </c>
      <c r="F103" s="27">
        <v>5.1698902598868655</v>
      </c>
      <c r="G103" s="33">
        <f t="shared" si="8"/>
        <v>0</v>
      </c>
      <c r="H103" s="25">
        <v>66.644999999999996</v>
      </c>
      <c r="I103" s="25">
        <v>-81.171000000000006</v>
      </c>
      <c r="J103" s="25">
        <v>-85.540999999999997</v>
      </c>
      <c r="K103" s="25">
        <v>100.06699999999999</v>
      </c>
      <c r="L103" s="134">
        <f t="shared" si="9"/>
        <v>0</v>
      </c>
    </row>
    <row r="104" spans="2:12" x14ac:dyDescent="0.35">
      <c r="B104" s="104" t="s">
        <v>284</v>
      </c>
      <c r="C104" s="27">
        <v>0.68229131290756151</v>
      </c>
      <c r="D104" s="27">
        <v>-2.6414123360768103</v>
      </c>
      <c r="E104" s="27">
        <v>-2.9453249758183704</v>
      </c>
      <c r="F104" s="27">
        <v>4.9044459989876188</v>
      </c>
      <c r="G104" s="33">
        <f t="shared" si="8"/>
        <v>0</v>
      </c>
      <c r="H104" s="25">
        <v>13.762</v>
      </c>
      <c r="I104" s="25">
        <v>-53.277999999999999</v>
      </c>
      <c r="J104" s="25">
        <v>-59.408000000000001</v>
      </c>
      <c r="K104" s="25">
        <v>98.924000000000007</v>
      </c>
      <c r="L104" s="134">
        <f t="shared" si="9"/>
        <v>0</v>
      </c>
    </row>
    <row r="105" spans="2:12" x14ac:dyDescent="0.35">
      <c r="B105" s="104" t="s">
        <v>285</v>
      </c>
      <c r="C105" s="27">
        <v>-3.6842643056672911E-2</v>
      </c>
      <c r="D105" s="27">
        <v>-0.85318542547256215</v>
      </c>
      <c r="E105" s="27">
        <v>-2.9065391373928362</v>
      </c>
      <c r="F105" s="27">
        <v>3.796567205922071</v>
      </c>
      <c r="G105" s="33">
        <f t="shared" si="8"/>
        <v>0</v>
      </c>
      <c r="H105" s="25">
        <v>-0.76800000000000002</v>
      </c>
      <c r="I105" s="25">
        <v>-17.785</v>
      </c>
      <c r="J105" s="25">
        <v>-60.588000000000001</v>
      </c>
      <c r="K105" s="25">
        <v>79.141000000000005</v>
      </c>
      <c r="L105" s="134">
        <f t="shared" si="9"/>
        <v>0</v>
      </c>
    </row>
    <row r="106" spans="2:12" x14ac:dyDescent="0.35">
      <c r="B106" s="104" t="s">
        <v>286</v>
      </c>
      <c r="C106" s="27">
        <v>0.14900359051482545</v>
      </c>
      <c r="D106" s="27">
        <v>-2.8929449435895158</v>
      </c>
      <c r="E106" s="27">
        <v>-2.0276419696221359</v>
      </c>
      <c r="F106" s="27">
        <v>4.6300715328224111</v>
      </c>
      <c r="G106" s="33">
        <f t="shared" si="8"/>
        <v>0.14151178987441515</v>
      </c>
      <c r="H106" s="25">
        <v>3.222</v>
      </c>
      <c r="I106" s="25">
        <v>-62.555999999999997</v>
      </c>
      <c r="J106" s="25">
        <v>-43.844999999999999</v>
      </c>
      <c r="K106" s="25">
        <v>100.119</v>
      </c>
      <c r="L106" s="134">
        <f t="shared" si="9"/>
        <v>3.0600000000000023</v>
      </c>
    </row>
    <row r="107" spans="2:12" x14ac:dyDescent="0.35">
      <c r="B107" s="104" t="s">
        <v>287</v>
      </c>
      <c r="C107" s="27">
        <v>1.0049100027860407</v>
      </c>
      <c r="D107" s="27">
        <v>-1.5607678670045924</v>
      </c>
      <c r="E107" s="27">
        <v>-2.9712965801013689</v>
      </c>
      <c r="F107" s="27">
        <v>3.6431869604296714</v>
      </c>
      <c r="G107" s="33">
        <f t="shared" si="8"/>
        <v>-0.11603251610975063</v>
      </c>
      <c r="H107" s="25">
        <v>22.327000000000002</v>
      </c>
      <c r="I107" s="25">
        <v>-34.677</v>
      </c>
      <c r="J107" s="25">
        <v>-66.016000000000005</v>
      </c>
      <c r="K107" s="25">
        <v>80.944000000000003</v>
      </c>
      <c r="L107" s="134">
        <f t="shared" si="9"/>
        <v>-2.578000000000003</v>
      </c>
    </row>
    <row r="108" spans="2:12" x14ac:dyDescent="0.35">
      <c r="B108" s="104" t="s">
        <v>288</v>
      </c>
      <c r="C108" s="27">
        <v>13.866062742635611</v>
      </c>
      <c r="D108" s="27">
        <v>3.1569648630415652</v>
      </c>
      <c r="E108" s="27">
        <v>-19.043213150380634</v>
      </c>
      <c r="F108" s="27">
        <v>1.9763585965018047</v>
      </c>
      <c r="G108" s="33">
        <f t="shared" si="8"/>
        <v>4.3826948201654226E-2</v>
      </c>
      <c r="H108" s="25">
        <v>286.55594489999999</v>
      </c>
      <c r="I108" s="25">
        <v>65.241811330000004</v>
      </c>
      <c r="J108" s="25">
        <v>-393.54689500000001</v>
      </c>
      <c r="K108" s="25">
        <v>40.843411398999997</v>
      </c>
      <c r="L108" s="134">
        <f t="shared" si="9"/>
        <v>0.90572737100000467</v>
      </c>
    </row>
    <row r="109" spans="2:12" x14ac:dyDescent="0.35">
      <c r="B109" s="104" t="s">
        <v>289</v>
      </c>
      <c r="C109" s="27">
        <v>3.7554400355457607</v>
      </c>
      <c r="D109" s="27">
        <v>-2.1642062810439091</v>
      </c>
      <c r="E109" s="27">
        <v>-7.3998856080974651</v>
      </c>
      <c r="F109" s="27">
        <v>5.5781775614569034</v>
      </c>
      <c r="G109" s="33">
        <f t="shared" si="8"/>
        <v>0.23047429213870974</v>
      </c>
      <c r="H109" s="25">
        <v>83.345679220000008</v>
      </c>
      <c r="I109" s="25">
        <v>-48.030920679999994</v>
      </c>
      <c r="J109" s="25">
        <v>-164.22802290000001</v>
      </c>
      <c r="K109" s="25">
        <v>123.79827484100001</v>
      </c>
      <c r="L109" s="134">
        <f t="shared" si="9"/>
        <v>5.114989518999991</v>
      </c>
    </row>
    <row r="110" spans="2:12" x14ac:dyDescent="0.35">
      <c r="B110" s="104" t="s">
        <v>290</v>
      </c>
      <c r="C110" s="27">
        <v>0.98051647653886886</v>
      </c>
      <c r="D110" s="27">
        <v>-1.6023391238725171</v>
      </c>
      <c r="E110" s="27">
        <v>-4.4503647503793458</v>
      </c>
      <c r="F110" s="27">
        <v>4.8548626428273058</v>
      </c>
      <c r="G110" s="33">
        <f t="shared" si="8"/>
        <v>0.21732475488568781</v>
      </c>
      <c r="H110" s="25">
        <v>23.04530411</v>
      </c>
      <c r="I110" s="25">
        <v>-37.660144709999997</v>
      </c>
      <c r="J110" s="25">
        <v>-104.5979456</v>
      </c>
      <c r="K110" s="25">
        <v>114.104952536</v>
      </c>
      <c r="L110" s="134">
        <f t="shared" si="9"/>
        <v>5.1078336639999975</v>
      </c>
    </row>
    <row r="111" spans="2:12" x14ac:dyDescent="0.35">
      <c r="B111" s="104" t="s">
        <v>291</v>
      </c>
      <c r="C111" s="27">
        <v>1.3013287922911247</v>
      </c>
      <c r="D111" s="27">
        <v>-2.3026619705018105</v>
      </c>
      <c r="E111" s="27">
        <v>-4.1128502060087637</v>
      </c>
      <c r="F111" s="27">
        <v>4.9055663599461656</v>
      </c>
      <c r="G111" s="33">
        <f t="shared" si="8"/>
        <v>0.2086170242732841</v>
      </c>
      <c r="H111" s="25">
        <v>31.765347849999998</v>
      </c>
      <c r="I111" s="25">
        <v>-56.207823039999994</v>
      </c>
      <c r="J111" s="25">
        <v>-100.3943955</v>
      </c>
      <c r="K111" s="25">
        <v>119.74454322999999</v>
      </c>
      <c r="L111" s="134">
        <f t="shared" si="9"/>
        <v>5.092327460000007</v>
      </c>
    </row>
    <row r="112" spans="2:12" x14ac:dyDescent="0.35">
      <c r="B112" s="104" t="s">
        <v>602</v>
      </c>
      <c r="C112" s="27">
        <v>1.2601804275306834</v>
      </c>
      <c r="D112" s="27">
        <v>-2.4537796826690967</v>
      </c>
      <c r="E112" s="27">
        <v>-3.9271363073920553</v>
      </c>
      <c r="F112" s="27">
        <v>4.9206081068689658</v>
      </c>
      <c r="G112" s="473">
        <f>0-SUM(C112:F112)</f>
        <v>0.20012745566150247</v>
      </c>
      <c r="H112" s="25">
        <v>31.95236616</v>
      </c>
      <c r="I112" s="25">
        <v>-62.216540730000006</v>
      </c>
      <c r="J112" s="25">
        <v>-99.5740725</v>
      </c>
      <c r="K112" s="25">
        <v>124.76393739</v>
      </c>
      <c r="L112" s="134">
        <f>0-SUM(H112:K112)</f>
        <v>5.0743096799999989</v>
      </c>
    </row>
    <row r="113" spans="2:12" x14ac:dyDescent="0.35">
      <c r="B113" s="472" t="s">
        <v>623</v>
      </c>
      <c r="C113" s="395">
        <v>1.067298017579084</v>
      </c>
      <c r="D113" s="395">
        <v>-2.3132121147804581</v>
      </c>
      <c r="E113" s="395">
        <v>-3.8619578677452342</v>
      </c>
      <c r="F113" s="395">
        <v>4.9161379630478557</v>
      </c>
      <c r="G113" s="471">
        <f>0-SUM(C113:F113)</f>
        <v>0.19173400189875256</v>
      </c>
      <c r="H113" s="48">
        <v>28.142548739999999</v>
      </c>
      <c r="I113" s="48">
        <v>-60.994852060000007</v>
      </c>
      <c r="J113" s="48">
        <v>-101.83223029999999</v>
      </c>
      <c r="K113" s="48">
        <v>129.62888524000002</v>
      </c>
      <c r="L113" s="462">
        <f>0-SUM(H113:K113)</f>
        <v>5.0556483799999796</v>
      </c>
    </row>
    <row r="114" spans="2:12" x14ac:dyDescent="0.35">
      <c r="B114" s="379" t="s">
        <v>44</v>
      </c>
      <c r="C114" s="397"/>
      <c r="D114" s="397"/>
      <c r="E114" s="397"/>
      <c r="F114" s="397"/>
      <c r="G114" s="397"/>
      <c r="H114" s="162"/>
      <c r="I114" s="162"/>
      <c r="J114" s="162"/>
      <c r="K114" s="162"/>
      <c r="L114" s="163"/>
    </row>
    <row r="115" spans="2:12" ht="22.5" customHeight="1" x14ac:dyDescent="0.35">
      <c r="B115" s="651" t="s">
        <v>163</v>
      </c>
      <c r="C115" s="652"/>
      <c r="D115" s="652"/>
      <c r="E115" s="652"/>
      <c r="F115" s="652"/>
      <c r="G115" s="398"/>
      <c r="H115" s="113"/>
      <c r="I115" s="113"/>
      <c r="J115" s="113"/>
      <c r="K115" s="113"/>
      <c r="L115" s="114"/>
    </row>
    <row r="116" spans="2:12" x14ac:dyDescent="0.35">
      <c r="B116" s="379" t="s">
        <v>31</v>
      </c>
      <c r="C116" s="378"/>
      <c r="D116" s="378"/>
      <c r="E116" s="378"/>
      <c r="F116" s="378"/>
      <c r="G116" s="378"/>
      <c r="H116" s="113"/>
      <c r="I116" s="113"/>
      <c r="J116" s="113"/>
      <c r="K116" s="113"/>
      <c r="L116" s="114"/>
    </row>
    <row r="117" spans="2:12" ht="15.75" customHeight="1" x14ac:dyDescent="0.35">
      <c r="B117" s="735" t="s">
        <v>49</v>
      </c>
      <c r="C117" s="736"/>
      <c r="D117" s="736"/>
      <c r="E117" s="736"/>
      <c r="F117" s="736"/>
      <c r="G117" s="399"/>
      <c r="H117" s="113"/>
      <c r="I117" s="113"/>
      <c r="J117" s="113"/>
      <c r="K117" s="113"/>
      <c r="L117" s="114"/>
    </row>
    <row r="118" spans="2:12" ht="15.75" customHeight="1" x14ac:dyDescent="0.35">
      <c r="B118" s="735" t="s">
        <v>50</v>
      </c>
      <c r="C118" s="736"/>
      <c r="D118" s="736"/>
      <c r="E118" s="736"/>
      <c r="F118" s="736"/>
      <c r="G118" s="399"/>
      <c r="H118" s="113"/>
      <c r="I118" s="113"/>
      <c r="J118" s="113"/>
      <c r="K118" s="113"/>
      <c r="L118" s="114"/>
    </row>
    <row r="119" spans="2:12" ht="15.75" customHeight="1" x14ac:dyDescent="0.35">
      <c r="B119" s="733" t="s">
        <v>125</v>
      </c>
      <c r="C119" s="734"/>
      <c r="D119" s="734"/>
      <c r="E119" s="734"/>
      <c r="F119" s="734"/>
      <c r="G119" s="400"/>
      <c r="H119" s="113"/>
      <c r="I119" s="113"/>
      <c r="J119" s="113"/>
      <c r="K119" s="113"/>
      <c r="L119" s="114"/>
    </row>
    <row r="120" spans="2:12" ht="16.5" customHeight="1" thickBot="1" x14ac:dyDescent="0.4">
      <c r="B120" s="731" t="s">
        <v>51</v>
      </c>
      <c r="C120" s="732"/>
      <c r="D120" s="732"/>
      <c r="E120" s="732"/>
      <c r="F120" s="732"/>
      <c r="G120" s="384"/>
      <c r="H120" s="115"/>
      <c r="I120" s="115"/>
      <c r="J120" s="115"/>
      <c r="K120" s="115"/>
      <c r="L120" s="116"/>
    </row>
    <row r="122" spans="2:12" x14ac:dyDescent="0.35">
      <c r="B122" s="16"/>
    </row>
  </sheetData>
  <mergeCells count="8">
    <mergeCell ref="B2:L2"/>
    <mergeCell ref="H3:L3"/>
    <mergeCell ref="C3:F3"/>
    <mergeCell ref="B120:F120"/>
    <mergeCell ref="B119:F119"/>
    <mergeCell ref="B118:F118"/>
    <mergeCell ref="B117:F117"/>
    <mergeCell ref="B115:F115"/>
  </mergeCells>
  <phoneticPr fontId="37" type="noConversion"/>
  <hyperlinks>
    <hyperlink ref="A1" location="Contents!A1" display="Back to contents" xr:uid="{00000000-0004-0000-0A00-000000000000}"/>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rowBreaks count="1" manualBreakCount="1">
    <brk id="77"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8"/>
    <pageSetUpPr fitToPage="1"/>
  </sheetPr>
  <dimension ref="A1:Z98"/>
  <sheetViews>
    <sheetView showGridLines="0" zoomScaleNormal="100" zoomScaleSheetLayoutView="55" workbookViewId="0"/>
  </sheetViews>
  <sheetFormatPr defaultColWidth="8.84375" defaultRowHeight="14" x14ac:dyDescent="0.3"/>
  <cols>
    <col min="1" max="1" width="9.3046875" style="2" customWidth="1"/>
    <col min="2" max="2" width="10.53515625" style="2" customWidth="1"/>
    <col min="3" max="3" width="14.07421875" style="2" customWidth="1"/>
    <col min="4" max="4" width="10.07421875" style="2" customWidth="1"/>
    <col min="5" max="7" width="12.3046875" style="2" customWidth="1"/>
    <col min="8" max="8" width="12.4609375" style="2" customWidth="1"/>
    <col min="9" max="9" width="11.84375" style="2" customWidth="1"/>
    <col min="10" max="10" width="12.765625" style="2" customWidth="1"/>
    <col min="11" max="13" width="11.23046875" style="2" customWidth="1"/>
    <col min="14" max="14" width="12.765625" style="2" customWidth="1"/>
    <col min="15" max="15" width="3.4609375" style="2" customWidth="1"/>
    <col min="16" max="16" width="10.23046875" style="2" customWidth="1"/>
    <col min="17" max="17" width="10.4609375" style="2" customWidth="1"/>
    <col min="18" max="18" width="11.07421875" style="2" customWidth="1"/>
    <col min="19" max="19" width="8.84375" style="2"/>
    <col min="20" max="20" width="11.69140625" style="2" customWidth="1"/>
    <col min="21" max="21" width="12.3046875" style="2" customWidth="1"/>
    <col min="22" max="22" width="4.07421875" style="2" customWidth="1"/>
    <col min="23" max="23" width="18.765625" style="2" customWidth="1"/>
    <col min="24" max="24" width="22.4609375" style="2" customWidth="1"/>
    <col min="25" max="25" width="18.84375" style="2" customWidth="1"/>
    <col min="26" max="16384" width="8.84375" style="2"/>
  </cols>
  <sheetData>
    <row r="1" spans="1:25" ht="33.75" customHeight="1" thickBot="1" x14ac:dyDescent="0.4">
      <c r="A1" s="47" t="s">
        <v>91</v>
      </c>
      <c r="B1" s="22"/>
      <c r="C1" s="41"/>
      <c r="D1" s="22"/>
      <c r="E1" s="22"/>
      <c r="F1" s="22"/>
      <c r="G1" s="22"/>
      <c r="H1" s="22"/>
      <c r="I1" s="22"/>
      <c r="J1" s="22"/>
      <c r="K1" s="22"/>
      <c r="L1" s="22"/>
      <c r="M1" s="22"/>
      <c r="N1" s="22"/>
      <c r="O1" s="22"/>
      <c r="P1" s="22"/>
      <c r="Q1" s="22"/>
      <c r="R1" s="22"/>
      <c r="S1" s="22"/>
      <c r="T1" s="22"/>
      <c r="U1" s="22"/>
      <c r="V1" s="22"/>
      <c r="W1" s="22"/>
      <c r="X1" s="22"/>
    </row>
    <row r="2" spans="1:25" ht="22.5" customHeight="1" thickBot="1" x14ac:dyDescent="0.4">
      <c r="A2" s="22"/>
      <c r="B2" s="615" t="s">
        <v>110</v>
      </c>
      <c r="C2" s="616"/>
      <c r="D2" s="616"/>
      <c r="E2" s="616"/>
      <c r="F2" s="616"/>
      <c r="G2" s="616"/>
      <c r="H2" s="616"/>
      <c r="I2" s="616"/>
      <c r="J2" s="616"/>
      <c r="K2" s="616"/>
      <c r="L2" s="616"/>
      <c r="M2" s="616"/>
      <c r="N2" s="738"/>
      <c r="O2" s="739"/>
      <c r="P2" s="739"/>
      <c r="Q2" s="739"/>
      <c r="R2" s="739"/>
      <c r="S2" s="739"/>
      <c r="T2" s="739"/>
      <c r="U2" s="739"/>
      <c r="V2" s="739"/>
      <c r="W2" s="739"/>
      <c r="X2" s="740"/>
    </row>
    <row r="3" spans="1:25" ht="21" customHeight="1" x14ac:dyDescent="0.5">
      <c r="A3" s="22"/>
      <c r="B3" s="54"/>
      <c r="C3" s="741" t="s">
        <v>95</v>
      </c>
      <c r="D3" s="741"/>
      <c r="E3" s="741"/>
      <c r="F3" s="741"/>
      <c r="G3" s="741"/>
      <c r="H3" s="741"/>
      <c r="I3" s="741"/>
      <c r="J3" s="741"/>
      <c r="K3" s="741"/>
      <c r="L3" s="741"/>
      <c r="M3" s="741"/>
      <c r="N3" s="742"/>
      <c r="O3" s="132"/>
      <c r="P3" s="743" t="s">
        <v>148</v>
      </c>
      <c r="Q3" s="741"/>
      <c r="R3" s="741"/>
      <c r="S3" s="741"/>
      <c r="T3" s="741"/>
      <c r="U3" s="742"/>
      <c r="V3" s="401"/>
      <c r="W3" s="743" t="s">
        <v>97</v>
      </c>
      <c r="X3" s="742"/>
    </row>
    <row r="4" spans="1:25" ht="102.75" customHeight="1" x14ac:dyDescent="0.45">
      <c r="A4" s="22"/>
      <c r="B4" s="402"/>
      <c r="C4" s="403" t="s">
        <v>73</v>
      </c>
      <c r="D4" s="403" t="s">
        <v>74</v>
      </c>
      <c r="E4" s="403" t="s">
        <v>75</v>
      </c>
      <c r="F4" s="404" t="s">
        <v>132</v>
      </c>
      <c r="G4" s="404" t="s">
        <v>133</v>
      </c>
      <c r="H4" s="403" t="s">
        <v>76</v>
      </c>
      <c r="I4" s="403" t="s">
        <v>77</v>
      </c>
      <c r="J4" s="403" t="s">
        <v>143</v>
      </c>
      <c r="K4" s="403" t="s">
        <v>144</v>
      </c>
      <c r="L4" s="404" t="s">
        <v>145</v>
      </c>
      <c r="M4" s="404" t="s">
        <v>146</v>
      </c>
      <c r="N4" s="403" t="s">
        <v>147</v>
      </c>
      <c r="O4" s="405"/>
      <c r="P4" s="406" t="s">
        <v>74</v>
      </c>
      <c r="Q4" s="404" t="s">
        <v>78</v>
      </c>
      <c r="R4" s="404" t="s">
        <v>79</v>
      </c>
      <c r="S4" s="404" t="s">
        <v>80</v>
      </c>
      <c r="T4" s="404" t="s">
        <v>149</v>
      </c>
      <c r="U4" s="407" t="s">
        <v>150</v>
      </c>
      <c r="V4" s="407"/>
      <c r="W4" s="406" t="s">
        <v>81</v>
      </c>
      <c r="X4" s="408" t="s">
        <v>151</v>
      </c>
    </row>
    <row r="5" spans="1:25" ht="14.5" x14ac:dyDescent="0.35">
      <c r="A5" s="22"/>
      <c r="B5" s="30" t="s">
        <v>14</v>
      </c>
      <c r="C5" s="31">
        <v>3965.7488899999998</v>
      </c>
      <c r="D5" s="31">
        <v>5037.067</v>
      </c>
      <c r="E5" s="31">
        <v>1628.5</v>
      </c>
      <c r="F5" s="31">
        <v>1233.3520000000001</v>
      </c>
      <c r="G5" s="31">
        <v>395.14800000000002</v>
      </c>
      <c r="H5" s="31">
        <v>7374.3158899999999</v>
      </c>
      <c r="I5" s="31">
        <v>288.40199999999999</v>
      </c>
      <c r="J5" s="31">
        <v>798.19132247305174</v>
      </c>
      <c r="K5" s="31">
        <v>144.38311129867665</v>
      </c>
      <c r="L5" s="31">
        <v>109.34921650994502</v>
      </c>
      <c r="M5" s="31">
        <v>35.033894788731644</v>
      </c>
      <c r="N5" s="31">
        <v>653.80821117437506</v>
      </c>
      <c r="O5" s="85"/>
      <c r="P5" s="86">
        <v>1787.037</v>
      </c>
      <c r="Q5" s="87">
        <v>347.73599999999999</v>
      </c>
      <c r="R5" s="87">
        <v>3915.598</v>
      </c>
      <c r="S5" s="87">
        <v>58.465000000000003</v>
      </c>
      <c r="T5" s="87">
        <v>745.82936845795564</v>
      </c>
      <c r="U5" s="88">
        <v>1779.3250530041234</v>
      </c>
      <c r="V5" s="28"/>
      <c r="W5" s="122">
        <v>1976.2359999999999</v>
      </c>
      <c r="X5" s="138">
        <v>118.52584886400301</v>
      </c>
      <c r="Y5" s="11"/>
    </row>
    <row r="6" spans="1:25" ht="14.5" x14ac:dyDescent="0.35">
      <c r="A6" s="22"/>
      <c r="B6" s="30" t="s">
        <v>15</v>
      </c>
      <c r="C6" s="31">
        <v>3985.0795480000002</v>
      </c>
      <c r="D6" s="31">
        <v>5125.9210000000003</v>
      </c>
      <c r="E6" s="31">
        <v>1639.3019999999999</v>
      </c>
      <c r="F6" s="31">
        <v>1243.7719999999999</v>
      </c>
      <c r="G6" s="31">
        <v>395.53</v>
      </c>
      <c r="H6" s="31">
        <v>7471.6985480000003</v>
      </c>
      <c r="I6" s="31">
        <v>291.935</v>
      </c>
      <c r="J6" s="31">
        <v>798.03312551130693</v>
      </c>
      <c r="K6" s="31">
        <v>143.58656788843126</v>
      </c>
      <c r="L6" s="31">
        <v>108.9420696831517</v>
      </c>
      <c r="M6" s="31">
        <v>34.644498205279575</v>
      </c>
      <c r="N6" s="31">
        <v>654.44655762287573</v>
      </c>
      <c r="O6" s="85"/>
      <c r="P6" s="86">
        <v>1824.184</v>
      </c>
      <c r="Q6" s="87">
        <v>346.20100000000002</v>
      </c>
      <c r="R6" s="87">
        <v>3954.433</v>
      </c>
      <c r="S6" s="87">
        <v>61.207999999999998</v>
      </c>
      <c r="T6" s="87">
        <v>756.70303231426556</v>
      </c>
      <c r="U6" s="88">
        <v>1783.9772680134402</v>
      </c>
      <c r="V6" s="28"/>
      <c r="W6" s="122">
        <v>1985.5029999999999</v>
      </c>
      <c r="X6" s="138">
        <v>118.23509305156243</v>
      </c>
      <c r="Y6" s="11"/>
    </row>
    <row r="7" spans="1:25" ht="14.5" x14ac:dyDescent="0.35">
      <c r="A7" s="22"/>
      <c r="B7" s="30" t="s">
        <v>16</v>
      </c>
      <c r="C7" s="31">
        <v>4004.5044320000002</v>
      </c>
      <c r="D7" s="31">
        <v>5007.2790000000005</v>
      </c>
      <c r="E7" s="31">
        <v>1638.3119999999999</v>
      </c>
      <c r="F7" s="31">
        <v>1251.3420000000001</v>
      </c>
      <c r="G7" s="31">
        <v>386.97</v>
      </c>
      <c r="H7" s="31">
        <v>7373.4714320000003</v>
      </c>
      <c r="I7" s="31">
        <v>290.48</v>
      </c>
      <c r="J7" s="31">
        <v>782.40462647355548</v>
      </c>
      <c r="K7" s="31">
        <v>142.23853669802031</v>
      </c>
      <c r="L7" s="31">
        <v>108.64173306963151</v>
      </c>
      <c r="M7" s="31">
        <v>33.596803628388813</v>
      </c>
      <c r="N7" s="31">
        <v>640.16608977553517</v>
      </c>
      <c r="O7" s="85"/>
      <c r="P7" s="86">
        <v>1830.133</v>
      </c>
      <c r="Q7" s="87">
        <v>342.87599999999998</v>
      </c>
      <c r="R7" s="87">
        <v>3825.8069999999998</v>
      </c>
      <c r="S7" s="87">
        <v>67.13</v>
      </c>
      <c r="T7" s="87">
        <v>732.68037440048681</v>
      </c>
      <c r="U7" s="88">
        <v>1668.9017799236146</v>
      </c>
      <c r="V7" s="28"/>
      <c r="W7" s="122">
        <v>1981.1879999999999</v>
      </c>
      <c r="X7" s="138">
        <v>116.74346687534323</v>
      </c>
      <c r="Y7" s="11"/>
    </row>
    <row r="8" spans="1:25" ht="14.5" x14ac:dyDescent="0.35">
      <c r="A8" s="22"/>
      <c r="B8" s="30" t="s">
        <v>17</v>
      </c>
      <c r="C8" s="31">
        <v>4024.0239999999999</v>
      </c>
      <c r="D8" s="31">
        <v>5196.9399999999996</v>
      </c>
      <c r="E8" s="31">
        <v>1648.422</v>
      </c>
      <c r="F8" s="31">
        <v>1253.5930000000001</v>
      </c>
      <c r="G8" s="31">
        <v>394.82900000000001</v>
      </c>
      <c r="H8" s="31">
        <v>7572.5420000000004</v>
      </c>
      <c r="I8" s="31">
        <v>291.435</v>
      </c>
      <c r="J8" s="31">
        <v>793.37045666516394</v>
      </c>
      <c r="K8" s="31">
        <v>141.82999900193764</v>
      </c>
      <c r="L8" s="31">
        <v>107.85896690218647</v>
      </c>
      <c r="M8" s="31">
        <v>33.971032099751177</v>
      </c>
      <c r="N8" s="31">
        <v>651.54045766322633</v>
      </c>
      <c r="O8" s="85"/>
      <c r="P8" s="86">
        <v>1832.4749999999999</v>
      </c>
      <c r="Q8" s="87">
        <v>333.89600000000002</v>
      </c>
      <c r="R8" s="87">
        <v>3961.5949999999998</v>
      </c>
      <c r="S8" s="87">
        <v>69.977000000000004</v>
      </c>
      <c r="T8" s="87">
        <v>713.63618661889564</v>
      </c>
      <c r="U8" s="88">
        <v>1672.8292701923826</v>
      </c>
      <c r="V8" s="28"/>
      <c r="W8" s="122">
        <v>1982.318</v>
      </c>
      <c r="X8" s="138">
        <v>115.8051607400527</v>
      </c>
      <c r="Y8" s="11"/>
    </row>
    <row r="9" spans="1:25" ht="18.75" customHeight="1" x14ac:dyDescent="0.35">
      <c r="A9" s="22"/>
      <c r="B9" s="30" t="s">
        <v>18</v>
      </c>
      <c r="C9" s="31">
        <v>4082.7984849999998</v>
      </c>
      <c r="D9" s="31">
        <v>5314.3490000000002</v>
      </c>
      <c r="E9" s="31">
        <v>1663.133</v>
      </c>
      <c r="F9" s="31">
        <v>1261.1010000000001</v>
      </c>
      <c r="G9" s="31">
        <v>402.03199999999998</v>
      </c>
      <c r="H9" s="31">
        <v>7734.0144849999997</v>
      </c>
      <c r="I9" s="31">
        <v>292.69600000000003</v>
      </c>
      <c r="J9" s="31">
        <v>805.55310163508352</v>
      </c>
      <c r="K9" s="31">
        <v>142.56900285115205</v>
      </c>
      <c r="L9" s="31">
        <v>108.10555263144362</v>
      </c>
      <c r="M9" s="31">
        <v>34.463450219708442</v>
      </c>
      <c r="N9" s="31">
        <v>662.98409878393136</v>
      </c>
      <c r="O9" s="85"/>
      <c r="P9" s="86">
        <v>1844.874</v>
      </c>
      <c r="Q9" s="87">
        <v>332.90300000000002</v>
      </c>
      <c r="R9" s="87">
        <v>4050.6469999999999</v>
      </c>
      <c r="S9" s="87">
        <v>66.832999999999998</v>
      </c>
      <c r="T9" s="87">
        <v>695.79027561965393</v>
      </c>
      <c r="U9" s="88">
        <v>1653.2464887534509</v>
      </c>
      <c r="V9" s="28"/>
      <c r="W9" s="122">
        <v>1996.0360000000001</v>
      </c>
      <c r="X9" s="138">
        <v>115.62120950579198</v>
      </c>
      <c r="Y9" s="13"/>
    </row>
    <row r="10" spans="1:25" ht="14.5" x14ac:dyDescent="0.35">
      <c r="A10" s="22"/>
      <c r="B10" s="30" t="s">
        <v>19</v>
      </c>
      <c r="C10" s="31">
        <v>4142.431423</v>
      </c>
      <c r="D10" s="31">
        <v>5199.4579999999996</v>
      </c>
      <c r="E10" s="31">
        <v>1654.8409999999999</v>
      </c>
      <c r="F10" s="31">
        <v>1263.4449999999999</v>
      </c>
      <c r="G10" s="31">
        <v>391.39600000000002</v>
      </c>
      <c r="H10" s="31">
        <v>7687.0484230000002</v>
      </c>
      <c r="I10" s="31">
        <v>300.02999999999997</v>
      </c>
      <c r="J10" s="31">
        <v>795.29740771861361</v>
      </c>
      <c r="K10" s="31">
        <v>140.88057542687508</v>
      </c>
      <c r="L10" s="31">
        <v>107.56009708498169</v>
      </c>
      <c r="M10" s="31">
        <v>33.320478341893391</v>
      </c>
      <c r="N10" s="124">
        <v>654.41683229173839</v>
      </c>
      <c r="O10" s="125"/>
      <c r="P10" s="86">
        <v>1879.4659999999999</v>
      </c>
      <c r="Q10" s="87">
        <v>320.99900000000002</v>
      </c>
      <c r="R10" s="87">
        <v>3934.145</v>
      </c>
      <c r="S10" s="87">
        <v>62.566000000000003</v>
      </c>
      <c r="T10" s="87">
        <v>705.2246478503298</v>
      </c>
      <c r="U10" s="88">
        <v>1596.6409761881537</v>
      </c>
      <c r="V10" s="28"/>
      <c r="W10" s="122">
        <v>1975.84</v>
      </c>
      <c r="X10" s="138">
        <v>113.36742281669711</v>
      </c>
      <c r="Y10" s="13"/>
    </row>
    <row r="11" spans="1:25" ht="14.5" x14ac:dyDescent="0.35">
      <c r="A11" s="22"/>
      <c r="B11" s="30" t="s">
        <v>20</v>
      </c>
      <c r="C11" s="31">
        <v>4202.9353540000002</v>
      </c>
      <c r="D11" s="31">
        <v>5317.0780000000004</v>
      </c>
      <c r="E11" s="31">
        <v>1664.903</v>
      </c>
      <c r="F11" s="31">
        <v>1267.6869999999999</v>
      </c>
      <c r="G11" s="31">
        <v>397.21600000000001</v>
      </c>
      <c r="H11" s="31">
        <v>7855.1103540000004</v>
      </c>
      <c r="I11" s="31">
        <v>306.88400000000001</v>
      </c>
      <c r="J11" s="31">
        <v>799.29921657032276</v>
      </c>
      <c r="K11" s="31">
        <v>139.78506269704334</v>
      </c>
      <c r="L11" s="31">
        <v>106.43485342703254</v>
      </c>
      <c r="M11" s="31">
        <v>33.350209270010787</v>
      </c>
      <c r="N11" s="124">
        <v>659.51415387327938</v>
      </c>
      <c r="O11" s="125"/>
      <c r="P11" s="86">
        <v>1858.0450000000001</v>
      </c>
      <c r="Q11" s="87">
        <v>318.28300000000002</v>
      </c>
      <c r="R11" s="87">
        <v>4098.3090000000002</v>
      </c>
      <c r="S11" s="87">
        <v>68.703000000000003</v>
      </c>
      <c r="T11" s="87">
        <v>693.09606496592426</v>
      </c>
      <c r="U11" s="88">
        <v>1647.4964469428792</v>
      </c>
      <c r="V11" s="28"/>
      <c r="W11" s="122">
        <v>1983.1860000000001</v>
      </c>
      <c r="X11" s="138">
        <v>112.71426062571861</v>
      </c>
      <c r="Y11" s="13"/>
    </row>
    <row r="12" spans="1:25" ht="14.5" x14ac:dyDescent="0.35">
      <c r="A12" s="22"/>
      <c r="B12" s="30" t="s">
        <v>21</v>
      </c>
      <c r="C12" s="31">
        <v>4264.3230000000003</v>
      </c>
      <c r="D12" s="31">
        <v>5271.73</v>
      </c>
      <c r="E12" s="31">
        <v>1664.5250000000001</v>
      </c>
      <c r="F12" s="31">
        <v>1273.1320000000001</v>
      </c>
      <c r="G12" s="31">
        <v>391.39299999999997</v>
      </c>
      <c r="H12" s="31">
        <v>7871.5280000000002</v>
      </c>
      <c r="I12" s="31">
        <v>306.58600000000001</v>
      </c>
      <c r="J12" s="31">
        <v>790.58900875147992</v>
      </c>
      <c r="K12" s="31">
        <v>137.99788757382717</v>
      </c>
      <c r="L12" s="31">
        <v>105.54934687231597</v>
      </c>
      <c r="M12" s="31">
        <v>32.448540701511199</v>
      </c>
      <c r="N12" s="124">
        <v>652.59112117765278</v>
      </c>
      <c r="O12" s="125"/>
      <c r="P12" s="86">
        <v>1897.116</v>
      </c>
      <c r="Q12" s="87">
        <v>317.50900000000001</v>
      </c>
      <c r="R12" s="87">
        <v>4032.5239999999999</v>
      </c>
      <c r="S12" s="87">
        <v>69.674000000000007</v>
      </c>
      <c r="T12" s="87">
        <v>708.47125956022944</v>
      </c>
      <c r="U12" s="88">
        <v>1624.5044365439767</v>
      </c>
      <c r="V12" s="28"/>
      <c r="W12" s="122">
        <v>1982.0340000000001</v>
      </c>
      <c r="X12" s="138">
        <v>111.32920976714509</v>
      </c>
      <c r="Y12" s="13"/>
    </row>
    <row r="13" spans="1:25" ht="18.75" customHeight="1" x14ac:dyDescent="0.35">
      <c r="A13" s="22"/>
      <c r="B13" s="30" t="s">
        <v>22</v>
      </c>
      <c r="C13" s="31">
        <v>4353.0873190000002</v>
      </c>
      <c r="D13" s="31">
        <v>5365.38</v>
      </c>
      <c r="E13" s="31">
        <v>1669.298</v>
      </c>
      <c r="F13" s="31">
        <v>1277.3130000000001</v>
      </c>
      <c r="G13" s="31">
        <v>391.98500000000001</v>
      </c>
      <c r="H13" s="31">
        <v>8049.1693190000005</v>
      </c>
      <c r="I13" s="31">
        <v>307.90600000000001</v>
      </c>
      <c r="J13" s="31">
        <v>795.67869479927231</v>
      </c>
      <c r="K13" s="31">
        <v>136.67019811594179</v>
      </c>
      <c r="L13" s="31">
        <v>104.57726587228163</v>
      </c>
      <c r="M13" s="31">
        <v>32.092932243660179</v>
      </c>
      <c r="N13" s="124">
        <v>659.00849668333058</v>
      </c>
      <c r="O13" s="125"/>
      <c r="P13" s="86">
        <v>1877.693</v>
      </c>
      <c r="Q13" s="87">
        <v>311.36500000000001</v>
      </c>
      <c r="R13" s="87">
        <v>4066.19</v>
      </c>
      <c r="S13" s="87">
        <v>72.182000000000002</v>
      </c>
      <c r="T13" s="87">
        <v>687.48485125858122</v>
      </c>
      <c r="U13" s="88">
        <v>1602.7661327231122</v>
      </c>
      <c r="V13" s="28"/>
      <c r="W13" s="122">
        <v>1980.663</v>
      </c>
      <c r="X13" s="138">
        <v>109.79942258183971</v>
      </c>
      <c r="Y13" s="13"/>
    </row>
    <row r="14" spans="1:25" ht="14.5" x14ac:dyDescent="0.35">
      <c r="A14" s="22"/>
      <c r="B14" s="30" t="s">
        <v>23</v>
      </c>
      <c r="C14" s="31">
        <v>4443.6993190000003</v>
      </c>
      <c r="D14" s="31">
        <v>5445.75</v>
      </c>
      <c r="E14" s="31">
        <v>1677.9059999999999</v>
      </c>
      <c r="F14" s="31">
        <v>1283.5360000000001</v>
      </c>
      <c r="G14" s="31">
        <v>394.37</v>
      </c>
      <c r="H14" s="31">
        <v>8211.5433190000003</v>
      </c>
      <c r="I14" s="31">
        <v>311.68299999999999</v>
      </c>
      <c r="J14" s="31">
        <v>802.02563859474697</v>
      </c>
      <c r="K14" s="31">
        <v>136.0767003038784</v>
      </c>
      <c r="L14" s="31">
        <v>104.09364028809651</v>
      </c>
      <c r="M14" s="31">
        <v>31.983060015781888</v>
      </c>
      <c r="N14" s="124">
        <v>665.94893829086845</v>
      </c>
      <c r="O14" s="125"/>
      <c r="P14" s="86">
        <v>1880.3140000000001</v>
      </c>
      <c r="Q14" s="87">
        <v>307.51900000000001</v>
      </c>
      <c r="R14" s="87">
        <v>4081.134</v>
      </c>
      <c r="S14" s="87">
        <v>73.533000000000001</v>
      </c>
      <c r="T14" s="87">
        <v>661.86798642693202</v>
      </c>
      <c r="U14" s="88">
        <v>1544.7999239682918</v>
      </c>
      <c r="V14" s="28"/>
      <c r="W14" s="122">
        <v>1985.425</v>
      </c>
      <c r="X14" s="138">
        <v>108.6516940016308</v>
      </c>
      <c r="Y14" s="13"/>
    </row>
    <row r="15" spans="1:25" ht="14.5" x14ac:dyDescent="0.35">
      <c r="A15" s="22"/>
      <c r="B15" s="30" t="s">
        <v>24</v>
      </c>
      <c r="C15" s="31">
        <v>4536.197459</v>
      </c>
      <c r="D15" s="31">
        <v>5618.6589999999997</v>
      </c>
      <c r="E15" s="31">
        <v>1692.614</v>
      </c>
      <c r="F15" s="31">
        <v>1289.826</v>
      </c>
      <c r="G15" s="31">
        <v>402.78800000000001</v>
      </c>
      <c r="H15" s="31">
        <v>8462.2424589999991</v>
      </c>
      <c r="I15" s="31">
        <v>311.68700000000001</v>
      </c>
      <c r="J15" s="31">
        <v>820.35448692988382</v>
      </c>
      <c r="K15" s="31">
        <v>136.73688989564263</v>
      </c>
      <c r="L15" s="31">
        <v>104.1978831242901</v>
      </c>
      <c r="M15" s="31">
        <v>32.53900677135254</v>
      </c>
      <c r="N15" s="124">
        <v>683.61759703424116</v>
      </c>
      <c r="O15" s="125"/>
      <c r="P15" s="86">
        <v>1925.817</v>
      </c>
      <c r="Q15" s="87">
        <v>305.84399999999999</v>
      </c>
      <c r="R15" s="87">
        <v>4212.3329999999996</v>
      </c>
      <c r="S15" s="87">
        <v>77.665000000000006</v>
      </c>
      <c r="T15" s="87">
        <v>657.15431285701607</v>
      </c>
      <c r="U15" s="88">
        <v>1541.7557856231274</v>
      </c>
      <c r="V15" s="28"/>
      <c r="W15" s="122">
        <v>1998.4580000000001</v>
      </c>
      <c r="X15" s="138">
        <v>108.19740472364552</v>
      </c>
      <c r="Y15" s="13"/>
    </row>
    <row r="16" spans="1:25" ht="14.5" x14ac:dyDescent="0.35">
      <c r="A16" s="22"/>
      <c r="B16" s="30" t="s">
        <v>25</v>
      </c>
      <c r="C16" s="31">
        <v>4630.6210000000001</v>
      </c>
      <c r="D16" s="31">
        <v>5871.7579999999998</v>
      </c>
      <c r="E16" s="31">
        <v>1714.8979999999999</v>
      </c>
      <c r="F16" s="31">
        <v>1295.1199999999999</v>
      </c>
      <c r="G16" s="31">
        <v>419.77800000000002</v>
      </c>
      <c r="H16" s="31">
        <v>8787.4809999999998</v>
      </c>
      <c r="I16" s="31">
        <v>316.52300000000002</v>
      </c>
      <c r="J16" s="31">
        <v>841.67233665037406</v>
      </c>
      <c r="K16" s="31">
        <v>137.43383349401626</v>
      </c>
      <c r="L16" s="31">
        <v>103.79235758323256</v>
      </c>
      <c r="M16" s="31">
        <v>33.641475910783711</v>
      </c>
      <c r="N16" s="124">
        <v>704.23850315635775</v>
      </c>
      <c r="O16" s="125"/>
      <c r="P16" s="86">
        <v>1906.903</v>
      </c>
      <c r="Q16" s="87">
        <v>296.42599999999999</v>
      </c>
      <c r="R16" s="87">
        <v>4381.3829999999998</v>
      </c>
      <c r="S16" s="87">
        <v>74.361000000000004</v>
      </c>
      <c r="T16" s="87">
        <v>640.45697435019031</v>
      </c>
      <c r="U16" s="88">
        <v>1571.1000500434943</v>
      </c>
      <c r="V16" s="28"/>
      <c r="W16" s="122">
        <v>2011.3239999999998</v>
      </c>
      <c r="X16" s="138">
        <v>107.9611037633762</v>
      </c>
      <c r="Y16" s="13"/>
    </row>
    <row r="17" spans="1:25" ht="18.75" customHeight="1" x14ac:dyDescent="0.35">
      <c r="A17" s="22"/>
      <c r="B17" s="30" t="s">
        <v>26</v>
      </c>
      <c r="C17" s="31">
        <v>4722.300459</v>
      </c>
      <c r="D17" s="31">
        <v>5977.8239999999996</v>
      </c>
      <c r="E17" s="31">
        <v>1740.4570000000001</v>
      </c>
      <c r="F17" s="31">
        <v>1300.8240000000001</v>
      </c>
      <c r="G17" s="31">
        <v>439.63299999999998</v>
      </c>
      <c r="H17" s="31">
        <v>8959.6674589999984</v>
      </c>
      <c r="I17" s="31">
        <v>323.57799999999997</v>
      </c>
      <c r="J17" s="31">
        <v>846.88326514815128</v>
      </c>
      <c r="K17" s="31">
        <v>137.75203388126835</v>
      </c>
      <c r="L17" s="31">
        <v>102.95637968738501</v>
      </c>
      <c r="M17" s="31">
        <v>34.795654193883358</v>
      </c>
      <c r="N17" s="124">
        <v>709.13123126688288</v>
      </c>
      <c r="O17" s="125"/>
      <c r="P17" s="86">
        <v>2012.944</v>
      </c>
      <c r="Q17" s="87">
        <v>299.59300000000002</v>
      </c>
      <c r="R17" s="87">
        <v>4511.4750000000004</v>
      </c>
      <c r="S17" s="87">
        <v>75.007999999999996</v>
      </c>
      <c r="T17" s="87">
        <v>669.71557090432418</v>
      </c>
      <c r="U17" s="88">
        <v>1600.6640782254874</v>
      </c>
      <c r="V17" s="28"/>
      <c r="W17" s="122">
        <v>2040.0500000000002</v>
      </c>
      <c r="X17" s="138">
        <v>108.67197051013315</v>
      </c>
      <c r="Y17" s="13"/>
    </row>
    <row r="18" spans="1:25" ht="14.5" x14ac:dyDescent="0.35">
      <c r="A18" s="22"/>
      <c r="B18" s="30" t="s">
        <v>27</v>
      </c>
      <c r="C18" s="31">
        <v>4815.7950350000001</v>
      </c>
      <c r="D18" s="31">
        <v>5898.5739999999996</v>
      </c>
      <c r="E18" s="31">
        <v>1740.951</v>
      </c>
      <c r="F18" s="31">
        <v>1304.7380000000001</v>
      </c>
      <c r="G18" s="31">
        <v>436.21300000000002</v>
      </c>
      <c r="H18" s="31">
        <v>8973.4180350000006</v>
      </c>
      <c r="I18" s="31">
        <v>328.77800000000002</v>
      </c>
      <c r="J18" s="31">
        <v>836.69010695270686</v>
      </c>
      <c r="K18" s="31">
        <v>135.95168074117225</v>
      </c>
      <c r="L18" s="31">
        <v>101.88760282562555</v>
      </c>
      <c r="M18" s="31">
        <v>34.064077915546719</v>
      </c>
      <c r="N18" s="124">
        <v>700.7384262115346</v>
      </c>
      <c r="O18" s="125"/>
      <c r="P18" s="86">
        <v>1966.779</v>
      </c>
      <c r="Q18" s="87">
        <v>288.76100000000002</v>
      </c>
      <c r="R18" s="87">
        <v>4343.0410000000002</v>
      </c>
      <c r="S18" s="87">
        <v>81.117999999999995</v>
      </c>
      <c r="T18" s="87">
        <v>638.24963005270126</v>
      </c>
      <c r="U18" s="88">
        <v>1503.0900334899663</v>
      </c>
      <c r="V18" s="28"/>
      <c r="W18" s="122">
        <v>2029.712</v>
      </c>
      <c r="X18" s="138">
        <v>107.13380112933993</v>
      </c>
      <c r="Y18" s="13"/>
    </row>
    <row r="19" spans="1:25" ht="14.5" x14ac:dyDescent="0.35">
      <c r="A19" s="120"/>
      <c r="B19" s="30" t="s">
        <v>28</v>
      </c>
      <c r="C19" s="31">
        <v>4911.1406660000002</v>
      </c>
      <c r="D19" s="31">
        <v>6001.2209999999995</v>
      </c>
      <c r="E19" s="31">
        <v>1759.501</v>
      </c>
      <c r="F19" s="31">
        <v>1310.2719999999999</v>
      </c>
      <c r="G19" s="31">
        <v>449.22899999999998</v>
      </c>
      <c r="H19" s="31">
        <v>9152.8606660000005</v>
      </c>
      <c r="I19" s="31">
        <v>335.73599999999999</v>
      </c>
      <c r="J19" s="31">
        <v>836.44306297260118</v>
      </c>
      <c r="K19" s="31">
        <v>134.86745131705521</v>
      </c>
      <c r="L19" s="31">
        <v>100.43361451462691</v>
      </c>
      <c r="M19" s="31">
        <v>34.433836802428303</v>
      </c>
      <c r="N19" s="124">
        <v>701.57561165554591</v>
      </c>
      <c r="O19" s="125"/>
      <c r="P19" s="86">
        <v>1998.9010000000001</v>
      </c>
      <c r="Q19" s="87">
        <v>291.214</v>
      </c>
      <c r="R19" s="87">
        <v>4389.0020000000004</v>
      </c>
      <c r="S19" s="87">
        <v>81.346999999999994</v>
      </c>
      <c r="T19" s="87">
        <v>641.01444999583111</v>
      </c>
      <c r="U19" s="88">
        <v>1500.8677693901243</v>
      </c>
      <c r="V19" s="28"/>
      <c r="W19" s="122">
        <v>2050.7150000000001</v>
      </c>
      <c r="X19" s="138">
        <v>107.51859160955316</v>
      </c>
      <c r="Y19" s="13"/>
    </row>
    <row r="20" spans="1:25" ht="14.5" x14ac:dyDescent="0.35">
      <c r="A20" s="120"/>
      <c r="B20" s="30" t="s">
        <v>29</v>
      </c>
      <c r="C20" s="31">
        <v>5008.3739999999998</v>
      </c>
      <c r="D20" s="31">
        <v>5964.4639999999999</v>
      </c>
      <c r="E20" s="31">
        <v>1766.2639999999999</v>
      </c>
      <c r="F20" s="31">
        <v>1316.163</v>
      </c>
      <c r="G20" s="31">
        <v>450.101</v>
      </c>
      <c r="H20" s="31">
        <v>9206.5740000000005</v>
      </c>
      <c r="I20" s="31">
        <v>334.036</v>
      </c>
      <c r="J20" s="31">
        <v>829.93764597678899</v>
      </c>
      <c r="K20" s="31">
        <v>133.59251146636331</v>
      </c>
      <c r="L20" s="31">
        <v>99.548833395858807</v>
      </c>
      <c r="M20" s="31">
        <v>34.043678070504527</v>
      </c>
      <c r="N20" s="124">
        <v>696.34513451042574</v>
      </c>
      <c r="O20" s="125"/>
      <c r="P20" s="86">
        <v>1978.915</v>
      </c>
      <c r="Q20" s="87">
        <v>290.50799999999998</v>
      </c>
      <c r="R20" s="87">
        <v>4354.665</v>
      </c>
      <c r="S20" s="87">
        <v>79.13</v>
      </c>
      <c r="T20" s="87">
        <v>625.04619349785071</v>
      </c>
      <c r="U20" s="88">
        <v>1467.1917195983615</v>
      </c>
      <c r="V20" s="28"/>
      <c r="W20" s="122">
        <v>2056.7719999999999</v>
      </c>
      <c r="X20" s="138">
        <v>107.14357528308678</v>
      </c>
      <c r="Y20" s="13"/>
    </row>
    <row r="21" spans="1:25" ht="18.75" customHeight="1" x14ac:dyDescent="0.35">
      <c r="A21" s="120"/>
      <c r="B21" s="30" t="s">
        <v>30</v>
      </c>
      <c r="C21" s="31">
        <v>5077.718476</v>
      </c>
      <c r="D21" s="31">
        <v>6118.7380000000003</v>
      </c>
      <c r="E21" s="31">
        <v>1792.9059999999999</v>
      </c>
      <c r="F21" s="31">
        <v>1325.854</v>
      </c>
      <c r="G21" s="31">
        <v>467.05200000000002</v>
      </c>
      <c r="H21" s="31">
        <v>9403.5504760000003</v>
      </c>
      <c r="I21" s="31">
        <v>334.33</v>
      </c>
      <c r="J21" s="31">
        <v>840.01984244643177</v>
      </c>
      <c r="K21" s="31">
        <v>134.51368465278196</v>
      </c>
      <c r="L21" s="31">
        <v>99.472870776063871</v>
      </c>
      <c r="M21" s="31">
        <v>35.04081387671809</v>
      </c>
      <c r="N21" s="124">
        <v>705.50615779364989</v>
      </c>
      <c r="O21" s="125"/>
      <c r="P21" s="86">
        <v>2026.47</v>
      </c>
      <c r="Q21" s="87">
        <v>297.58199999999999</v>
      </c>
      <c r="R21" s="87">
        <v>4397.049</v>
      </c>
      <c r="S21" s="87">
        <v>80.271000000000001</v>
      </c>
      <c r="T21" s="87">
        <v>629.60051698532936</v>
      </c>
      <c r="U21" s="88">
        <v>1458.5669191526911</v>
      </c>
      <c r="V21" s="28"/>
      <c r="W21" s="122">
        <v>2090.4879999999998</v>
      </c>
      <c r="X21" s="138">
        <v>108.0035731021253</v>
      </c>
      <c r="Y21" s="13"/>
    </row>
    <row r="22" spans="1:25" ht="14.5" x14ac:dyDescent="0.35">
      <c r="A22" s="120"/>
      <c r="B22" s="30" t="s">
        <v>52</v>
      </c>
      <c r="C22" s="31">
        <v>5148.0230739999997</v>
      </c>
      <c r="D22" s="31">
        <v>6394.5959999999995</v>
      </c>
      <c r="E22" s="31">
        <v>1821.855</v>
      </c>
      <c r="F22" s="31">
        <v>1338.7840000000001</v>
      </c>
      <c r="G22" s="31">
        <v>483.07100000000003</v>
      </c>
      <c r="H22" s="31">
        <v>9720.7640740000006</v>
      </c>
      <c r="I22" s="31">
        <v>337.16699999999997</v>
      </c>
      <c r="J22" s="31">
        <v>860.57450623253067</v>
      </c>
      <c r="K22" s="31">
        <v>135.83069466303928</v>
      </c>
      <c r="L22" s="31">
        <v>99.814727694444613</v>
      </c>
      <c r="M22" s="31">
        <v>36.015966968594675</v>
      </c>
      <c r="N22" s="124">
        <v>724.74381156949153</v>
      </c>
      <c r="O22" s="125"/>
      <c r="P22" s="86">
        <v>2115.7199999999998</v>
      </c>
      <c r="Q22" s="87">
        <v>297.303</v>
      </c>
      <c r="R22" s="87">
        <v>4690.9989999999998</v>
      </c>
      <c r="S22" s="87">
        <v>84.025999999999996</v>
      </c>
      <c r="T22" s="87">
        <v>651.44377320844637</v>
      </c>
      <c r="U22" s="88">
        <v>1535.9302160887262</v>
      </c>
      <c r="V22" s="28"/>
      <c r="W22" s="122">
        <v>2119.1579999999999</v>
      </c>
      <c r="X22" s="138">
        <v>108.57432406122744</v>
      </c>
      <c r="Y22" s="13"/>
    </row>
    <row r="23" spans="1:25" ht="14.5" x14ac:dyDescent="0.35">
      <c r="A23" s="120"/>
      <c r="B23" s="30" t="s">
        <v>53</v>
      </c>
      <c r="C23" s="31">
        <v>5219.3010899999999</v>
      </c>
      <c r="D23" s="31">
        <v>6624.4520000000002</v>
      </c>
      <c r="E23" s="31">
        <v>1848.97</v>
      </c>
      <c r="F23" s="31">
        <v>1350.146</v>
      </c>
      <c r="G23" s="31">
        <v>498.82400000000001</v>
      </c>
      <c r="H23" s="31">
        <v>9994.783089999999</v>
      </c>
      <c r="I23" s="31">
        <v>339.31900000000002</v>
      </c>
      <c r="J23" s="31">
        <v>880.67334472492144</v>
      </c>
      <c r="K23" s="31">
        <v>137.48501693866689</v>
      </c>
      <c r="L23" s="31">
        <v>100.39364926400825</v>
      </c>
      <c r="M23" s="31">
        <v>37.091367674658628</v>
      </c>
      <c r="N23" s="124">
        <v>743.18832778625449</v>
      </c>
      <c r="O23" s="125"/>
      <c r="P23" s="86">
        <v>2182.98</v>
      </c>
      <c r="Q23" s="87">
        <v>298.69900000000001</v>
      </c>
      <c r="R23" s="87">
        <v>4946.5129999999999</v>
      </c>
      <c r="S23" s="87">
        <v>81.567999999999998</v>
      </c>
      <c r="T23" s="87">
        <v>671.69648763827138</v>
      </c>
      <c r="U23" s="88">
        <v>1613.9362144032982</v>
      </c>
      <c r="V23" s="28"/>
      <c r="W23" s="122">
        <v>2147.6689999999999</v>
      </c>
      <c r="X23" s="138">
        <v>108.97978590392063</v>
      </c>
      <c r="Y23" s="13"/>
    </row>
    <row r="24" spans="1:25" ht="14.5" x14ac:dyDescent="0.35">
      <c r="A24" s="120"/>
      <c r="B24" s="30" t="s">
        <v>54</v>
      </c>
      <c r="C24" s="31">
        <v>5291.5659999999998</v>
      </c>
      <c r="D24" s="31">
        <v>6454.9629999999997</v>
      </c>
      <c r="E24" s="31">
        <v>1842.1210000000001</v>
      </c>
      <c r="F24" s="31">
        <v>1356.5709999999999</v>
      </c>
      <c r="G24" s="31">
        <v>485.55</v>
      </c>
      <c r="H24" s="31">
        <v>9904.4079999999994</v>
      </c>
      <c r="I24" s="31">
        <v>336.80099999999999</v>
      </c>
      <c r="J24" s="31">
        <v>871.65188625551627</v>
      </c>
      <c r="K24" s="31">
        <v>136.69469886473681</v>
      </c>
      <c r="L24" s="31">
        <v>100.66443210496752</v>
      </c>
      <c r="M24" s="31">
        <v>36.030266759769283</v>
      </c>
      <c r="N24" s="124">
        <v>734.95718739077938</v>
      </c>
      <c r="O24" s="125"/>
      <c r="P24" s="86">
        <v>2254.6370000000002</v>
      </c>
      <c r="Q24" s="87">
        <v>295.48899999999998</v>
      </c>
      <c r="R24" s="87">
        <v>4722.393</v>
      </c>
      <c r="S24" s="87">
        <v>86.247</v>
      </c>
      <c r="T24" s="87">
        <v>678.87851086380499</v>
      </c>
      <c r="U24" s="88">
        <v>1510.90053957701</v>
      </c>
      <c r="V24" s="28"/>
      <c r="W24" s="122">
        <v>2137.61</v>
      </c>
      <c r="X24" s="138">
        <v>107.16384119612255</v>
      </c>
      <c r="Y24" s="13"/>
    </row>
    <row r="25" spans="1:25" ht="18.75" customHeight="1" x14ac:dyDescent="0.35">
      <c r="A25" s="120"/>
      <c r="B25" s="30" t="s">
        <v>55</v>
      </c>
      <c r="C25" s="31">
        <v>5259.0731699999997</v>
      </c>
      <c r="D25" s="31">
        <v>6507.8580000000002</v>
      </c>
      <c r="E25" s="31">
        <v>1865.277</v>
      </c>
      <c r="F25" s="31">
        <v>1369.595</v>
      </c>
      <c r="G25" s="31">
        <v>495.68200000000002</v>
      </c>
      <c r="H25" s="31">
        <v>9901.6541699999998</v>
      </c>
      <c r="I25" s="31">
        <v>337.05099999999999</v>
      </c>
      <c r="J25" s="31">
        <v>871.40635677882119</v>
      </c>
      <c r="K25" s="31">
        <v>138.13408198539923</v>
      </c>
      <c r="L25" s="31">
        <v>101.42608739441532</v>
      </c>
      <c r="M25" s="31">
        <v>36.707994590983887</v>
      </c>
      <c r="N25" s="124">
        <v>733.27227479342207</v>
      </c>
      <c r="O25" s="125"/>
      <c r="P25" s="86">
        <v>2322.7310000000002</v>
      </c>
      <c r="Q25" s="87">
        <v>302.46199999999999</v>
      </c>
      <c r="R25" s="87">
        <v>4849.5860000000002</v>
      </c>
      <c r="S25" s="87">
        <v>86.46</v>
      </c>
      <c r="T25" s="87">
        <v>686.58709255958468</v>
      </c>
      <c r="U25" s="88">
        <v>1522.9183478618156</v>
      </c>
      <c r="V25" s="28"/>
      <c r="W25" s="122">
        <v>2167.739</v>
      </c>
      <c r="X25" s="138">
        <v>107.47198723666069</v>
      </c>
      <c r="Y25" s="13"/>
    </row>
    <row r="26" spans="1:25" ht="14.5" x14ac:dyDescent="0.35">
      <c r="A26" s="120"/>
      <c r="B26" s="30" t="s">
        <v>85</v>
      </c>
      <c r="C26" s="31">
        <v>5323.0861199999999</v>
      </c>
      <c r="D26" s="31">
        <v>6473.05</v>
      </c>
      <c r="E26" s="31">
        <v>1867.23</v>
      </c>
      <c r="F26" s="31">
        <v>1370.11</v>
      </c>
      <c r="G26" s="31">
        <v>497.12</v>
      </c>
      <c r="H26" s="31">
        <v>9928.9061200000015</v>
      </c>
      <c r="I26" s="31">
        <v>344.35</v>
      </c>
      <c r="J26" s="31">
        <v>868.9468612271927</v>
      </c>
      <c r="K26" s="31">
        <v>137.54704347115069</v>
      </c>
      <c r="L26" s="31">
        <v>100.92735213672567</v>
      </c>
      <c r="M26" s="31">
        <v>36.619691334425028</v>
      </c>
      <c r="N26" s="124">
        <v>731.39981775604213</v>
      </c>
      <c r="O26" s="125"/>
      <c r="P26" s="86">
        <v>2360.7800000000002</v>
      </c>
      <c r="Q26" s="87">
        <v>304.37799999999999</v>
      </c>
      <c r="R26" s="87">
        <v>4814.0540000000001</v>
      </c>
      <c r="S26" s="87">
        <v>84.697999999999993</v>
      </c>
      <c r="T26" s="87">
        <v>696.45074976473063</v>
      </c>
      <c r="U26" s="88">
        <v>1509.9822109725555</v>
      </c>
      <c r="V26" s="28"/>
      <c r="W26" s="122">
        <v>2171.6080000000002</v>
      </c>
      <c r="X26" s="138">
        <v>106.77562499846347</v>
      </c>
      <c r="Y26" s="13"/>
    </row>
    <row r="27" spans="1:25" ht="14.5" x14ac:dyDescent="0.35">
      <c r="A27" s="120"/>
      <c r="B27" s="30" t="s">
        <v>86</v>
      </c>
      <c r="C27" s="31">
        <v>5387.87824</v>
      </c>
      <c r="D27" s="31">
        <v>6474.6329999999998</v>
      </c>
      <c r="E27" s="31">
        <v>1883.4770000000001</v>
      </c>
      <c r="F27" s="31">
        <v>1382.4580000000001</v>
      </c>
      <c r="G27" s="31">
        <v>501.01900000000001</v>
      </c>
      <c r="H27" s="31">
        <v>9979.0342400000009</v>
      </c>
      <c r="I27" s="31">
        <v>346.03199999999998</v>
      </c>
      <c r="J27" s="31">
        <v>869.53640211283414</v>
      </c>
      <c r="K27" s="31">
        <v>138.06113907144965</v>
      </c>
      <c r="L27" s="31">
        <v>101.33584121199151</v>
      </c>
      <c r="M27" s="31">
        <v>36.725297859458131</v>
      </c>
      <c r="N27" s="124">
        <v>731.47526304138455</v>
      </c>
      <c r="O27" s="125"/>
      <c r="P27" s="86">
        <v>2387.0259999999998</v>
      </c>
      <c r="Q27" s="87">
        <v>312.255</v>
      </c>
      <c r="R27" s="87">
        <v>4868.777</v>
      </c>
      <c r="S27" s="87">
        <v>86.918999999999997</v>
      </c>
      <c r="T27" s="87">
        <v>693.24996224486245</v>
      </c>
      <c r="U27" s="88">
        <v>1504.696739117808</v>
      </c>
      <c r="V27" s="28"/>
      <c r="W27" s="122">
        <v>2195.732</v>
      </c>
      <c r="X27" s="138">
        <v>107.07367431390851</v>
      </c>
      <c r="Y27" s="13"/>
    </row>
    <row r="28" spans="1:25" ht="14.5" x14ac:dyDescent="0.35">
      <c r="A28" s="120"/>
      <c r="B28" s="30" t="s">
        <v>87</v>
      </c>
      <c r="C28" s="31">
        <v>5453.4589999999998</v>
      </c>
      <c r="D28" s="31">
        <v>6585.1</v>
      </c>
      <c r="E28" s="31">
        <v>1896.1679999999999</v>
      </c>
      <c r="F28" s="31">
        <v>1392.2170000000001</v>
      </c>
      <c r="G28" s="31">
        <v>503.95100000000002</v>
      </c>
      <c r="H28" s="31">
        <v>10142.391</v>
      </c>
      <c r="I28" s="31">
        <v>348.81</v>
      </c>
      <c r="J28" s="31">
        <v>874.74079795501234</v>
      </c>
      <c r="K28" s="31">
        <v>137.77857544052904</v>
      </c>
      <c r="L28" s="31">
        <v>101.16069618519406</v>
      </c>
      <c r="M28" s="31">
        <v>36.617879255334998</v>
      </c>
      <c r="N28" s="124">
        <v>736.9622225144833</v>
      </c>
      <c r="O28" s="125"/>
      <c r="P28" s="86">
        <v>2444.7240000000002</v>
      </c>
      <c r="Q28" s="87">
        <v>325.50599999999997</v>
      </c>
      <c r="R28" s="87">
        <v>5095.2550000000001</v>
      </c>
      <c r="S28" s="87">
        <v>91.566999999999993</v>
      </c>
      <c r="T28" s="87">
        <v>699.20376154030964</v>
      </c>
      <c r="U28" s="88">
        <v>1550.3658006429398</v>
      </c>
      <c r="V28" s="28"/>
      <c r="W28" s="122">
        <v>2221.674</v>
      </c>
      <c r="X28" s="138">
        <v>107.3917332968541</v>
      </c>
      <c r="Y28" s="13"/>
    </row>
    <row r="29" spans="1:25" ht="18.75" customHeight="1" x14ac:dyDescent="0.35">
      <c r="A29" s="120"/>
      <c r="B29" s="30" t="s">
        <v>88</v>
      </c>
      <c r="C29" s="31">
        <v>5487.0243399999999</v>
      </c>
      <c r="D29" s="31">
        <v>6486.2380000000003</v>
      </c>
      <c r="E29" s="31">
        <v>1900.269</v>
      </c>
      <c r="F29" s="31">
        <v>1395.1679999999999</v>
      </c>
      <c r="G29" s="31">
        <v>505.101</v>
      </c>
      <c r="H29" s="31">
        <v>10072.993339999999</v>
      </c>
      <c r="I29" s="31">
        <v>354.46600000000001</v>
      </c>
      <c r="J29" s="31">
        <v>859.1248599010662</v>
      </c>
      <c r="K29" s="31">
        <v>136.35117080374096</v>
      </c>
      <c r="L29" s="31">
        <v>100.10834795911192</v>
      </c>
      <c r="M29" s="31">
        <v>36.242822844629032</v>
      </c>
      <c r="N29" s="124">
        <v>722.77368909732513</v>
      </c>
      <c r="O29" s="125"/>
      <c r="P29" s="86">
        <v>2419.6030000000001</v>
      </c>
      <c r="Q29" s="87">
        <v>329.31400000000002</v>
      </c>
      <c r="R29" s="87">
        <v>4879.143</v>
      </c>
      <c r="S29" s="87">
        <v>91.992999999999995</v>
      </c>
      <c r="T29" s="87">
        <v>681.23865002519881</v>
      </c>
      <c r="U29" s="88">
        <v>1466.4398314080024</v>
      </c>
      <c r="V29" s="28"/>
      <c r="W29" s="122">
        <v>2229.5830000000001</v>
      </c>
      <c r="X29" s="138">
        <v>106.95798259664838</v>
      </c>
      <c r="Y29" s="13"/>
    </row>
    <row r="30" spans="1:25" ht="14.5" x14ac:dyDescent="0.35">
      <c r="A30" s="120"/>
      <c r="B30" s="30" t="s">
        <v>98</v>
      </c>
      <c r="C30" s="31">
        <v>5520.7962699999998</v>
      </c>
      <c r="D30" s="31">
        <v>6598.07</v>
      </c>
      <c r="E30" s="31">
        <v>1920.6130000000001</v>
      </c>
      <c r="F30" s="31">
        <v>1397.4970000000001</v>
      </c>
      <c r="G30" s="31">
        <v>523.11599999999999</v>
      </c>
      <c r="H30" s="31">
        <v>10198.253269999999</v>
      </c>
      <c r="I30" s="31">
        <v>358.68900000000002</v>
      </c>
      <c r="J30" s="31">
        <v>860.71676786243142</v>
      </c>
      <c r="K30" s="31">
        <v>136.4074639363578</v>
      </c>
      <c r="L30" s="31">
        <v>99.254259774701225</v>
      </c>
      <c r="M30" s="31">
        <v>37.153204161656589</v>
      </c>
      <c r="N30" s="124">
        <v>724.30930392607365</v>
      </c>
      <c r="O30" s="125"/>
      <c r="P30" s="86">
        <v>2479.982</v>
      </c>
      <c r="Q30" s="87">
        <v>334.51100000000002</v>
      </c>
      <c r="R30" s="87">
        <v>5101.4040000000005</v>
      </c>
      <c r="S30" s="87">
        <v>90.058000000000007</v>
      </c>
      <c r="T30" s="87">
        <v>687.85783428607886</v>
      </c>
      <c r="U30" s="88">
        <v>1507.7273622402142</v>
      </c>
      <c r="V30" s="28"/>
      <c r="W30" s="122">
        <v>2255.1240000000003</v>
      </c>
      <c r="X30" s="138">
        <v>107.20542472406225</v>
      </c>
      <c r="Y30" s="13"/>
    </row>
    <row r="31" spans="1:25" ht="14.5" x14ac:dyDescent="0.35">
      <c r="A31" s="120"/>
      <c r="B31" s="30" t="s">
        <v>99</v>
      </c>
      <c r="C31" s="31">
        <v>5554.7760699999999</v>
      </c>
      <c r="D31" s="31">
        <v>6588.4290000000001</v>
      </c>
      <c r="E31" s="31">
        <v>1936.7650000000001</v>
      </c>
      <c r="F31" s="31">
        <v>1408.85</v>
      </c>
      <c r="G31" s="31">
        <v>527.91499999999996</v>
      </c>
      <c r="H31" s="31">
        <v>10206.440070000001</v>
      </c>
      <c r="I31" s="31">
        <v>361.80900000000003</v>
      </c>
      <c r="J31" s="31">
        <v>852.88852514514235</v>
      </c>
      <c r="K31" s="31">
        <v>136.0303671790607</v>
      </c>
      <c r="L31" s="31">
        <v>98.951799934540162</v>
      </c>
      <c r="M31" s="31">
        <v>37.078567244520542</v>
      </c>
      <c r="N31" s="124">
        <v>716.85815796608165</v>
      </c>
      <c r="O31" s="125"/>
      <c r="P31" s="86">
        <v>2499.7829999999999</v>
      </c>
      <c r="Q31" s="87">
        <v>339.101</v>
      </c>
      <c r="R31" s="87">
        <v>5021.7449999999999</v>
      </c>
      <c r="S31" s="87">
        <v>92.14</v>
      </c>
      <c r="T31" s="87">
        <v>683.45272010454994</v>
      </c>
      <c r="U31" s="88">
        <v>1465.6811334270201</v>
      </c>
      <c r="V31" s="28"/>
      <c r="W31" s="122">
        <v>2275.866</v>
      </c>
      <c r="X31" s="138">
        <v>107.08148599836547</v>
      </c>
      <c r="Y31" s="13"/>
    </row>
    <row r="32" spans="1:25" ht="14.5" x14ac:dyDescent="0.35">
      <c r="A32" s="120"/>
      <c r="B32" s="30" t="s">
        <v>100</v>
      </c>
      <c r="C32" s="31">
        <v>5588.9650000000001</v>
      </c>
      <c r="D32" s="31">
        <v>6520.4949999999999</v>
      </c>
      <c r="E32" s="31">
        <v>1945.0730000000001</v>
      </c>
      <c r="F32" s="31">
        <v>1420.8440000000001</v>
      </c>
      <c r="G32" s="31">
        <v>524.22900000000004</v>
      </c>
      <c r="H32" s="31">
        <v>10164.387000000001</v>
      </c>
      <c r="I32" s="31">
        <v>366.20499999999998</v>
      </c>
      <c r="J32" s="31">
        <v>840.2526004930719</v>
      </c>
      <c r="K32" s="31">
        <v>134.96494859381519</v>
      </c>
      <c r="L32" s="31">
        <v>98.58968656694671</v>
      </c>
      <c r="M32" s="31">
        <v>36.375262026868469</v>
      </c>
      <c r="N32" s="124">
        <v>705.28765189925696</v>
      </c>
      <c r="O32" s="125"/>
      <c r="P32" s="86">
        <v>2533.1529999999998</v>
      </c>
      <c r="Q32" s="87">
        <v>341.42899999999997</v>
      </c>
      <c r="R32" s="87">
        <v>4747.1790000000001</v>
      </c>
      <c r="S32" s="87">
        <v>87.207999999999998</v>
      </c>
      <c r="T32" s="87">
        <v>700.92972033680223</v>
      </c>
      <c r="U32" s="88">
        <v>1408.0304594091294</v>
      </c>
      <c r="V32" s="28"/>
      <c r="W32" s="122">
        <v>2286.502</v>
      </c>
      <c r="X32" s="138">
        <v>106.75649176017092</v>
      </c>
      <c r="Y32" s="13"/>
    </row>
    <row r="33" spans="1:26" ht="18.75" customHeight="1" x14ac:dyDescent="0.35">
      <c r="A33" s="120"/>
      <c r="B33" s="30" t="s">
        <v>101</v>
      </c>
      <c r="C33" s="31">
        <v>5596.5819099999999</v>
      </c>
      <c r="D33" s="31">
        <v>6647.9189999999999</v>
      </c>
      <c r="E33" s="31">
        <v>1933.787</v>
      </c>
      <c r="F33" s="31">
        <v>1401.4949999999999</v>
      </c>
      <c r="G33" s="31">
        <v>532.29200000000003</v>
      </c>
      <c r="H33" s="31">
        <v>10310.71391</v>
      </c>
      <c r="I33" s="31">
        <v>365.62</v>
      </c>
      <c r="J33" s="31">
        <v>843.09763805985313</v>
      </c>
      <c r="K33" s="31">
        <v>133.15130311920973</v>
      </c>
      <c r="L33" s="31">
        <v>96.500227566457326</v>
      </c>
      <c r="M33" s="31">
        <v>36.651075552752388</v>
      </c>
      <c r="N33" s="124">
        <v>709.94633494064351</v>
      </c>
      <c r="O33" s="89"/>
      <c r="P33" s="86">
        <v>2490.4360000000001</v>
      </c>
      <c r="Q33" s="87">
        <v>348.505</v>
      </c>
      <c r="R33" s="87">
        <v>4829.4399999999996</v>
      </c>
      <c r="S33" s="87">
        <v>88.974000000000004</v>
      </c>
      <c r="T33" s="87">
        <v>694.91489480439759</v>
      </c>
      <c r="U33" s="88">
        <v>1444.8197444053797</v>
      </c>
      <c r="V33" s="22"/>
      <c r="W33" s="122">
        <v>2282.2919999999999</v>
      </c>
      <c r="X33" s="138">
        <v>105.54615226668589</v>
      </c>
      <c r="Y33" s="13"/>
    </row>
    <row r="34" spans="1:26" ht="14.5" x14ac:dyDescent="0.35">
      <c r="A34" s="120"/>
      <c r="B34" s="30" t="s">
        <v>128</v>
      </c>
      <c r="C34" s="31">
        <v>5604.20921</v>
      </c>
      <c r="D34" s="31">
        <v>6767.9660000000003</v>
      </c>
      <c r="E34" s="31">
        <v>1953.4960000000001</v>
      </c>
      <c r="F34" s="31">
        <v>1417.847</v>
      </c>
      <c r="G34" s="31">
        <v>535.649</v>
      </c>
      <c r="H34" s="31">
        <v>10418.67921</v>
      </c>
      <c r="I34" s="31">
        <v>370.495</v>
      </c>
      <c r="J34" s="31">
        <v>845.0194764259162</v>
      </c>
      <c r="K34" s="31">
        <v>133.42376252365742</v>
      </c>
      <c r="L34" s="31">
        <v>96.838939738233449</v>
      </c>
      <c r="M34" s="31">
        <v>36.584822785423967</v>
      </c>
      <c r="N34" s="124">
        <v>711.59571390225869</v>
      </c>
      <c r="O34" s="89"/>
      <c r="P34" s="86">
        <v>2518.1790000000001</v>
      </c>
      <c r="Q34" s="87">
        <v>349.66500000000002</v>
      </c>
      <c r="R34" s="87">
        <v>4881.87</v>
      </c>
      <c r="S34" s="87">
        <v>91.076999999999998</v>
      </c>
      <c r="T34" s="87">
        <v>700.66388609873707</v>
      </c>
      <c r="U34" s="88">
        <v>1455.6342672071987</v>
      </c>
      <c r="V34" s="22"/>
      <c r="W34" s="122">
        <v>2303.1610000000001</v>
      </c>
      <c r="X34" s="138">
        <v>105.61683624710869</v>
      </c>
      <c r="Y34" s="13"/>
    </row>
    <row r="35" spans="1:26" ht="14.5" x14ac:dyDescent="0.35">
      <c r="A35" s="120"/>
      <c r="B35" s="30" t="s">
        <v>129</v>
      </c>
      <c r="C35" s="31">
        <v>5611.8468999999996</v>
      </c>
      <c r="D35" s="31">
        <v>7027.1210000000001</v>
      </c>
      <c r="E35" s="31">
        <v>1988.625</v>
      </c>
      <c r="F35" s="31">
        <v>1430.7170000000001</v>
      </c>
      <c r="G35" s="31">
        <v>557.90800000000002</v>
      </c>
      <c r="H35" s="31">
        <v>10650.342899999998</v>
      </c>
      <c r="I35" s="31">
        <v>370.99900000000002</v>
      </c>
      <c r="J35" s="31">
        <v>857.85684566614543</v>
      </c>
      <c r="K35" s="31">
        <v>134.97586062488841</v>
      </c>
      <c r="L35" s="31">
        <v>97.108433407836316</v>
      </c>
      <c r="M35" s="31">
        <v>37.867427217052111</v>
      </c>
      <c r="N35" s="124">
        <v>722.88098504125696</v>
      </c>
      <c r="O35" s="89"/>
      <c r="P35" s="86">
        <v>2573.3110000000001</v>
      </c>
      <c r="Q35" s="87">
        <v>353.185</v>
      </c>
      <c r="R35" s="87">
        <v>5105.2219999999998</v>
      </c>
      <c r="S35" s="87">
        <v>94.894000000000005</v>
      </c>
      <c r="T35" s="87">
        <v>710.55907309893882</v>
      </c>
      <c r="U35" s="88">
        <v>1507.2102122583549</v>
      </c>
      <c r="V35" s="22"/>
      <c r="W35" s="122">
        <v>2341.81</v>
      </c>
      <c r="X35" s="138">
        <v>106.56143136991693</v>
      </c>
      <c r="Y35" s="13"/>
    </row>
    <row r="36" spans="1:26" ht="14.5" x14ac:dyDescent="0.35">
      <c r="A36" s="120"/>
      <c r="B36" s="30" t="s">
        <v>130</v>
      </c>
      <c r="C36" s="31">
        <v>5619.4949999999999</v>
      </c>
      <c r="D36" s="31">
        <v>6896.9989999999998</v>
      </c>
      <c r="E36" s="31">
        <v>1982.5509999999999</v>
      </c>
      <c r="F36" s="31">
        <v>1446.299</v>
      </c>
      <c r="G36" s="31">
        <v>536.25199999999995</v>
      </c>
      <c r="H36" s="31">
        <v>10533.942999999999</v>
      </c>
      <c r="I36" s="31">
        <v>375.82100000000003</v>
      </c>
      <c r="J36" s="31">
        <v>844.03524092424811</v>
      </c>
      <c r="K36" s="31">
        <v>133.69102489320167</v>
      </c>
      <c r="L36" s="31">
        <v>97.529493875321577</v>
      </c>
      <c r="M36" s="31">
        <v>36.16153101788008</v>
      </c>
      <c r="N36" s="124">
        <v>710.34421603104659</v>
      </c>
      <c r="O36" s="89"/>
      <c r="P36" s="86">
        <v>2524.192</v>
      </c>
      <c r="Q36" s="87">
        <v>352.13600000000002</v>
      </c>
      <c r="R36" s="87">
        <v>4893.3230000000003</v>
      </c>
      <c r="S36" s="87">
        <v>89.344999999999999</v>
      </c>
      <c r="T36" s="87">
        <v>692.90729912981419</v>
      </c>
      <c r="U36" s="88">
        <v>1439.9129814159053</v>
      </c>
      <c r="V36" s="22"/>
      <c r="W36" s="122">
        <v>2334.6869999999999</v>
      </c>
      <c r="X36" s="138">
        <v>105.43384505333815</v>
      </c>
      <c r="Y36" s="13"/>
    </row>
    <row r="37" spans="1:26" ht="18.75" customHeight="1" x14ac:dyDescent="0.35">
      <c r="A37" s="120"/>
      <c r="B37" s="30" t="s">
        <v>131</v>
      </c>
      <c r="C37" s="31">
        <v>5694.0823</v>
      </c>
      <c r="D37" s="31">
        <v>6931.634</v>
      </c>
      <c r="E37" s="31">
        <v>2016.751</v>
      </c>
      <c r="F37" s="31">
        <v>1456.992</v>
      </c>
      <c r="G37" s="31">
        <v>559.75900000000001</v>
      </c>
      <c r="H37" s="31">
        <v>10608.9653</v>
      </c>
      <c r="I37" s="31">
        <v>375.07600000000002</v>
      </c>
      <c r="J37" s="31">
        <v>846.00592606093164</v>
      </c>
      <c r="K37" s="31">
        <v>135.13556433937217</v>
      </c>
      <c r="L37" s="31">
        <v>97.628034476219696</v>
      </c>
      <c r="M37" s="31">
        <v>37.507529863152484</v>
      </c>
      <c r="N37" s="124">
        <v>710.87036172155956</v>
      </c>
      <c r="O37" s="89"/>
      <c r="P37" s="86">
        <v>2543.645</v>
      </c>
      <c r="Q37" s="87">
        <v>380.47300000000001</v>
      </c>
      <c r="R37" s="87">
        <v>4607.1469999999999</v>
      </c>
      <c r="S37" s="87">
        <v>91.441999999999993</v>
      </c>
      <c r="T37" s="87">
        <v>693.54860698335131</v>
      </c>
      <c r="U37" s="88">
        <v>1359.9212559780563</v>
      </c>
      <c r="V37" s="22"/>
      <c r="W37" s="122">
        <v>2397.2240000000002</v>
      </c>
      <c r="X37" s="138">
        <v>107.89601722214195</v>
      </c>
      <c r="Y37" s="13"/>
    </row>
    <row r="38" spans="1:26" ht="14.5" x14ac:dyDescent="0.35">
      <c r="A38" s="120"/>
      <c r="B38" s="30" t="s">
        <v>138</v>
      </c>
      <c r="C38" s="31">
        <v>5693.6929700000001</v>
      </c>
      <c r="D38" s="31">
        <v>7282.8959999999997</v>
      </c>
      <c r="E38" s="31">
        <v>2029.694</v>
      </c>
      <c r="F38" s="31">
        <v>1459.3340000000001</v>
      </c>
      <c r="G38" s="31">
        <v>570.36</v>
      </c>
      <c r="H38" s="31">
        <v>10946.894969999999</v>
      </c>
      <c r="I38" s="31">
        <v>364.48599999999999</v>
      </c>
      <c r="J38" s="31">
        <v>873.03189691479042</v>
      </c>
      <c r="K38" s="31">
        <v>136.5526493189503</v>
      </c>
      <c r="L38" s="31">
        <v>98.180279362909388</v>
      </c>
      <c r="M38" s="31">
        <v>38.372369956040906</v>
      </c>
      <c r="N38" s="124">
        <v>736.47924759583998</v>
      </c>
      <c r="O38" s="89"/>
      <c r="P38" s="86">
        <v>2684.527</v>
      </c>
      <c r="Q38" s="87">
        <v>395.33100000000002</v>
      </c>
      <c r="R38" s="87">
        <v>4919.1480000000001</v>
      </c>
      <c r="S38" s="87">
        <v>82.421000000000006</v>
      </c>
      <c r="T38" s="87">
        <v>749.65428844295764</v>
      </c>
      <c r="U38" s="88">
        <v>1484.0685056213038</v>
      </c>
      <c r="V38" s="22"/>
      <c r="W38" s="122">
        <v>2425.0250000000001</v>
      </c>
      <c r="X38" s="138">
        <v>113.00041192302817</v>
      </c>
      <c r="Y38" s="13"/>
    </row>
    <row r="39" spans="1:26" ht="14.5" x14ac:dyDescent="0.35">
      <c r="A39" s="120"/>
      <c r="B39" s="30" t="s">
        <v>139</v>
      </c>
      <c r="C39" s="31">
        <v>5762.3878199999999</v>
      </c>
      <c r="D39" s="31">
        <v>7481.9313640276296</v>
      </c>
      <c r="E39" s="31">
        <v>2043.5152640276299</v>
      </c>
      <c r="F39" s="31">
        <v>1477.0470850276299</v>
      </c>
      <c r="G39" s="31">
        <v>566.46817899999996</v>
      </c>
      <c r="H39" s="31">
        <v>11200.80392</v>
      </c>
      <c r="I39" s="31">
        <v>374.42015900000001</v>
      </c>
      <c r="J39" s="31">
        <v>888.99792593523625</v>
      </c>
      <c r="K39" s="31">
        <v>137.16679627658311</v>
      </c>
      <c r="L39" s="31">
        <v>99.143774538581837</v>
      </c>
      <c r="M39" s="31">
        <v>38.02302173800129</v>
      </c>
      <c r="N39" s="124">
        <v>751.83112965865314</v>
      </c>
      <c r="O39" s="89"/>
      <c r="P39" s="86">
        <v>2988.0319</v>
      </c>
      <c r="Q39" s="87">
        <v>399.01451500000002</v>
      </c>
      <c r="R39" s="87">
        <v>5023.0071950000001</v>
      </c>
      <c r="S39" s="87">
        <v>79.124160000000003</v>
      </c>
      <c r="T39" s="87">
        <v>872.84580566429997</v>
      </c>
      <c r="U39" s="88">
        <v>1583.8481870940784</v>
      </c>
      <c r="V39" s="22"/>
      <c r="W39" s="122">
        <v>2442.52977902763</v>
      </c>
      <c r="X39" s="138">
        <v>114.91840441223093</v>
      </c>
      <c r="Y39" s="13"/>
    </row>
    <row r="40" spans="1:26" ht="14.5" x14ac:dyDescent="0.35">
      <c r="A40" s="120"/>
      <c r="B40" s="30" t="s">
        <v>140</v>
      </c>
      <c r="C40" s="31">
        <v>5890.9004500000001</v>
      </c>
      <c r="D40" s="31">
        <v>7526.5899150163605</v>
      </c>
      <c r="E40" s="31">
        <v>2062.4890450163598</v>
      </c>
      <c r="F40" s="31">
        <v>1498.8915940163599</v>
      </c>
      <c r="G40" s="31">
        <v>563.59745099999998</v>
      </c>
      <c r="H40" s="31">
        <v>11355.001319999999</v>
      </c>
      <c r="I40" s="31">
        <v>375.99145500000003</v>
      </c>
      <c r="J40" s="31">
        <v>900.51865609858783</v>
      </c>
      <c r="K40" s="31">
        <v>138.42453488014314</v>
      </c>
      <c r="L40" s="31">
        <v>100.59853274800071</v>
      </c>
      <c r="M40" s="31">
        <v>37.826002132142449</v>
      </c>
      <c r="N40" s="124">
        <v>762.09412121844446</v>
      </c>
      <c r="O40" s="89"/>
      <c r="P40" s="86">
        <v>2950.5262699999998</v>
      </c>
      <c r="Q40" s="87">
        <v>403.88318699999996</v>
      </c>
      <c r="R40" s="87">
        <v>5103.5671629999997</v>
      </c>
      <c r="S40" s="87">
        <v>76.750435200000013</v>
      </c>
      <c r="T40" s="87">
        <v>894.81039255180428</v>
      </c>
      <c r="U40" s="88">
        <v>1670.2524765668575</v>
      </c>
      <c r="V40" s="22"/>
      <c r="W40" s="122">
        <v>2466.3722320163597</v>
      </c>
      <c r="X40" s="138">
        <v>117.71865181270418</v>
      </c>
      <c r="Y40" s="13"/>
    </row>
    <row r="41" spans="1:26" ht="18.75" customHeight="1" x14ac:dyDescent="0.35">
      <c r="A41" s="120"/>
      <c r="B41" s="30" t="s">
        <v>141</v>
      </c>
      <c r="C41" s="31">
        <v>5791.0723200000002</v>
      </c>
      <c r="D41" s="31">
        <v>7592.4603812760688</v>
      </c>
      <c r="E41" s="31">
        <v>2073.3372812760699</v>
      </c>
      <c r="F41" s="31">
        <v>1511.6063192760701</v>
      </c>
      <c r="G41" s="31">
        <v>561.73096200000009</v>
      </c>
      <c r="H41" s="31">
        <v>11310.19542</v>
      </c>
      <c r="I41" s="31">
        <v>379.61000900000005</v>
      </c>
      <c r="J41" s="31">
        <v>895.51451563764067</v>
      </c>
      <c r="K41" s="31">
        <v>138.73045873892272</v>
      </c>
      <c r="L41" s="31">
        <v>101.14410231255609</v>
      </c>
      <c r="M41" s="31">
        <v>37.586356426366656</v>
      </c>
      <c r="N41" s="124">
        <v>756.78405689871818</v>
      </c>
      <c r="O41" s="89"/>
      <c r="P41" s="86">
        <v>2946.6163199999996</v>
      </c>
      <c r="Q41" s="87">
        <v>408.349828</v>
      </c>
      <c r="R41" s="87">
        <v>5152.1276320000006</v>
      </c>
      <c r="S41" s="87">
        <v>78.285443904000005</v>
      </c>
      <c r="T41" s="87">
        <v>930.76209754684851</v>
      </c>
      <c r="U41" s="88">
        <v>1756.4151901634666</v>
      </c>
      <c r="V41" s="22"/>
      <c r="W41" s="122">
        <v>2481.6871092760698</v>
      </c>
      <c r="X41" s="138">
        <v>120.08555319562653</v>
      </c>
      <c r="Y41" s="13"/>
    </row>
    <row r="42" spans="1:26" ht="14.5" x14ac:dyDescent="0.35">
      <c r="A42" s="120"/>
      <c r="B42" s="30" t="s">
        <v>154</v>
      </c>
      <c r="C42" s="31">
        <v>5636.9638199999999</v>
      </c>
      <c r="D42" s="31">
        <v>7691.0718245899207</v>
      </c>
      <c r="E42" s="31">
        <v>2081.5949945899201</v>
      </c>
      <c r="F42" s="31">
        <v>1516.03064058992</v>
      </c>
      <c r="G42" s="31">
        <v>565.56435400000009</v>
      </c>
      <c r="H42" s="31">
        <v>11246.44065</v>
      </c>
      <c r="I42" s="31">
        <v>369.69745599999999</v>
      </c>
      <c r="J42" s="31">
        <v>888.70214636976823</v>
      </c>
      <c r="K42" s="31">
        <v>138.79899400745839</v>
      </c>
      <c r="L42" s="31">
        <v>101.08764113348458</v>
      </c>
      <c r="M42" s="31">
        <v>37.711352873973816</v>
      </c>
      <c r="N42" s="124">
        <v>749.90315236230992</v>
      </c>
      <c r="P42" s="86">
        <v>2997.7552400000004</v>
      </c>
      <c r="Q42" s="87">
        <v>413.07662800000003</v>
      </c>
      <c r="R42" s="87">
        <v>5264.566922</v>
      </c>
      <c r="S42" s="87">
        <v>80.634007221120001</v>
      </c>
      <c r="T42" s="87">
        <v>952.29095816631548</v>
      </c>
      <c r="U42" s="88">
        <v>1803.6057594736455</v>
      </c>
      <c r="V42" s="53"/>
      <c r="W42" s="122">
        <v>2494.6716225899199</v>
      </c>
      <c r="X42" s="138">
        <v>117.19472238966115</v>
      </c>
      <c r="Y42" s="13"/>
    </row>
    <row r="43" spans="1:26" ht="14.5" x14ac:dyDescent="0.35">
      <c r="A43" s="120"/>
      <c r="B43" s="30" t="s">
        <v>155</v>
      </c>
      <c r="C43" s="31">
        <v>5507.3442500000001</v>
      </c>
      <c r="D43" s="31">
        <v>7762.8129493884908</v>
      </c>
      <c r="E43" s="31">
        <v>2090.3572193884902</v>
      </c>
      <c r="F43" s="31">
        <v>1523.51860138849</v>
      </c>
      <c r="G43" s="31">
        <v>566.838618</v>
      </c>
      <c r="H43" s="31">
        <v>11179.79998</v>
      </c>
      <c r="I43" s="31">
        <v>371.20039600000001</v>
      </c>
      <c r="J43" s="31">
        <v>886.74662644406362</v>
      </c>
      <c r="K43" s="31">
        <v>139.68313897902846</v>
      </c>
      <c r="L43" s="31">
        <v>101.80549934768494</v>
      </c>
      <c r="M43" s="31">
        <v>37.87763963134347</v>
      </c>
      <c r="N43" s="124">
        <v>747.06348746503522</v>
      </c>
      <c r="P43" s="86">
        <v>3061.1812400000003</v>
      </c>
      <c r="Q43" s="87">
        <v>419.20961399999999</v>
      </c>
      <c r="R43" s="87">
        <v>5408.2118760000003</v>
      </c>
      <c r="S43" s="87">
        <v>85.068877618281505</v>
      </c>
      <c r="T43" s="87">
        <v>954.41573770614934</v>
      </c>
      <c r="U43" s="88">
        <v>1816.8747108560674</v>
      </c>
      <c r="V43" s="53"/>
      <c r="W43" s="122">
        <v>2509.5668333884901</v>
      </c>
      <c r="X43" s="138">
        <v>117.08740815146818</v>
      </c>
      <c r="Y43" s="13"/>
    </row>
    <row r="44" spans="1:26" ht="14.5" x14ac:dyDescent="0.35">
      <c r="A44" s="120"/>
      <c r="B44" s="30" t="s">
        <v>156</v>
      </c>
      <c r="C44" s="31">
        <v>5435.7360600000002</v>
      </c>
      <c r="D44" s="31">
        <v>7820.2214707227604</v>
      </c>
      <c r="E44" s="31">
        <v>2099.9426407227602</v>
      </c>
      <c r="F44" s="31">
        <v>1531.9186187227599</v>
      </c>
      <c r="G44" s="31">
        <v>568.02402199999995</v>
      </c>
      <c r="H44" s="31">
        <v>11156.01489</v>
      </c>
      <c r="I44" s="31">
        <v>374.55300599999998</v>
      </c>
      <c r="J44" s="31">
        <v>886.65002364233237</v>
      </c>
      <c r="K44" s="31">
        <v>140.45867208982068</v>
      </c>
      <c r="L44" s="31">
        <v>102.46530108146825</v>
      </c>
      <c r="M44" s="31">
        <v>37.993371008352391</v>
      </c>
      <c r="N44" s="124">
        <v>746.19135155251172</v>
      </c>
      <c r="P44" s="86">
        <v>3114.9001800000001</v>
      </c>
      <c r="Q44" s="87">
        <v>424.244283</v>
      </c>
      <c r="R44" s="87">
        <v>5528.4150870000003</v>
      </c>
      <c r="S44" s="87">
        <v>88.896977111104206</v>
      </c>
      <c r="T44" s="87">
        <v>935.72774923307384</v>
      </c>
      <c r="U44" s="88">
        <v>1788.201300961518</v>
      </c>
      <c r="V44" s="53"/>
      <c r="W44" s="122">
        <v>2524.1869237227602</v>
      </c>
      <c r="X44" s="138">
        <v>115.98265843793885</v>
      </c>
      <c r="Y44" s="13"/>
    </row>
    <row r="45" spans="1:26" ht="18" customHeight="1" x14ac:dyDescent="0.35">
      <c r="A45" s="120"/>
      <c r="B45" s="30" t="s">
        <v>157</v>
      </c>
      <c r="C45" s="31">
        <v>5411.8774800000001</v>
      </c>
      <c r="D45" s="31">
        <v>7874.8209497654398</v>
      </c>
      <c r="E45" s="31">
        <v>2109.8055897654403</v>
      </c>
      <c r="F45" s="31">
        <v>1539.9960407654401</v>
      </c>
      <c r="G45" s="31">
        <v>569.80954899999995</v>
      </c>
      <c r="H45" s="31">
        <v>11176.89284</v>
      </c>
      <c r="I45" s="31">
        <v>378.75895800000001</v>
      </c>
      <c r="J45" s="31">
        <v>889.21236411991561</v>
      </c>
      <c r="K45" s="31">
        <v>141.19875048160173</v>
      </c>
      <c r="L45" s="31">
        <v>103.06424333953379</v>
      </c>
      <c r="M45" s="31">
        <v>38.134507142067918</v>
      </c>
      <c r="N45" s="124">
        <v>748.01361363831381</v>
      </c>
      <c r="P45" s="86">
        <v>3160.3702000000003</v>
      </c>
      <c r="Q45" s="87">
        <v>428.648529</v>
      </c>
      <c r="R45" s="87">
        <v>5632.1543710000005</v>
      </c>
      <c r="S45" s="87">
        <v>91.563886424437399</v>
      </c>
      <c r="T45" s="87">
        <v>912.96971876352677</v>
      </c>
      <c r="U45" s="88">
        <v>1750.8485300532725</v>
      </c>
      <c r="V45" s="53"/>
      <c r="W45" s="122">
        <v>2538.4541187654404</v>
      </c>
      <c r="X45" s="138">
        <v>114.37920136020901</v>
      </c>
      <c r="Z45" s="13"/>
    </row>
    <row r="46" spans="1:26" ht="18" customHeight="1" x14ac:dyDescent="0.35">
      <c r="A46" s="120"/>
      <c r="B46" s="30" t="s">
        <v>158</v>
      </c>
      <c r="C46" s="31">
        <v>5440.8906100000004</v>
      </c>
      <c r="D46" s="31">
        <v>7944.5005324979593</v>
      </c>
      <c r="E46" s="31">
        <v>2120.2433624979599</v>
      </c>
      <c r="F46" s="31">
        <v>1548.1224954979598</v>
      </c>
      <c r="G46" s="31">
        <v>572.12086699999998</v>
      </c>
      <c r="H46" s="31">
        <v>11265.147780000001</v>
      </c>
      <c r="I46" s="31">
        <v>384.35450600000001</v>
      </c>
      <c r="J46" s="31">
        <v>887.11545359747834</v>
      </c>
      <c r="K46" s="31">
        <v>140.51891590135557</v>
      </c>
      <c r="L46" s="31">
        <v>102.60166290230934</v>
      </c>
      <c r="M46" s="31">
        <v>37.917252999046234</v>
      </c>
      <c r="N46" s="124">
        <v>746.59653769612294</v>
      </c>
      <c r="P46" s="86">
        <v>3201.3276499999997</v>
      </c>
      <c r="Q46" s="87">
        <v>432.372141</v>
      </c>
      <c r="R46" s="87">
        <v>5722.8766289999994</v>
      </c>
      <c r="S46" s="87">
        <v>93.852983585048307</v>
      </c>
      <c r="T46" s="87">
        <v>890.78506829344497</v>
      </c>
      <c r="U46" s="88">
        <v>1712.7280601682849</v>
      </c>
      <c r="V46" s="53"/>
      <c r="W46" s="122">
        <v>2552.6155034979597</v>
      </c>
      <c r="X46" s="138">
        <v>112.92999840396807</v>
      </c>
      <c r="Z46" s="13"/>
    </row>
    <row r="47" spans="1:26" ht="18" customHeight="1" x14ac:dyDescent="0.35">
      <c r="A47" s="120"/>
      <c r="B47" s="30" t="s">
        <v>159</v>
      </c>
      <c r="C47" s="31">
        <v>5508.1444099999999</v>
      </c>
      <c r="D47" s="31">
        <v>7982.62704624664</v>
      </c>
      <c r="E47" s="31">
        <v>2131.67514624664</v>
      </c>
      <c r="F47" s="31">
        <v>1556.5788942466399</v>
      </c>
      <c r="G47" s="31">
        <v>575.09625199999994</v>
      </c>
      <c r="H47" s="31">
        <v>11359.096310000001</v>
      </c>
      <c r="I47" s="31">
        <v>389.12023299999998</v>
      </c>
      <c r="J47" s="31">
        <v>883.60551147966328</v>
      </c>
      <c r="K47" s="31">
        <v>139.61839869695535</v>
      </c>
      <c r="L47" s="31">
        <v>101.95130015136368</v>
      </c>
      <c r="M47" s="31">
        <v>37.667098545591656</v>
      </c>
      <c r="N47" s="124">
        <v>743.98711278270798</v>
      </c>
      <c r="P47" s="86">
        <v>3231.4406099999997</v>
      </c>
      <c r="Q47" s="87">
        <v>435.14452199999999</v>
      </c>
      <c r="R47" s="87">
        <v>5789.8874180000003</v>
      </c>
      <c r="S47" s="87">
        <v>95.636190273164203</v>
      </c>
      <c r="T47" s="87">
        <v>873.48027662466097</v>
      </c>
      <c r="U47" s="88">
        <v>1682.6682824130721</v>
      </c>
      <c r="V47" s="53"/>
      <c r="W47" s="122">
        <v>2566.81966824664</v>
      </c>
      <c r="X47" s="138">
        <v>111.85691492690214</v>
      </c>
      <c r="Z47" s="13"/>
    </row>
    <row r="48" spans="1:26" ht="18" customHeight="1" x14ac:dyDescent="0.35">
      <c r="A48" s="120"/>
      <c r="B48" s="30" t="s">
        <v>160</v>
      </c>
      <c r="C48" s="31">
        <v>5582.49125</v>
      </c>
      <c r="D48" s="31">
        <v>8023.2678595934603</v>
      </c>
      <c r="E48" s="31">
        <v>2144.1265695934603</v>
      </c>
      <c r="F48" s="31">
        <v>1565.42716459346</v>
      </c>
      <c r="G48" s="31">
        <v>578.69940500000007</v>
      </c>
      <c r="H48" s="31">
        <v>11461.632539999999</v>
      </c>
      <c r="I48" s="31">
        <v>392.92357199999998</v>
      </c>
      <c r="J48" s="31">
        <v>880.54202523985657</v>
      </c>
      <c r="K48" s="31">
        <v>138.76429361660402</v>
      </c>
      <c r="L48" s="31">
        <v>101.31183381783384</v>
      </c>
      <c r="M48" s="31">
        <v>37.452459798770171</v>
      </c>
      <c r="N48" s="124">
        <v>741.77773162325252</v>
      </c>
      <c r="P48" s="86">
        <v>3260.8541500000001</v>
      </c>
      <c r="Q48" s="87">
        <v>437.95802399999997</v>
      </c>
      <c r="R48" s="87">
        <v>5856.7438959999999</v>
      </c>
      <c r="S48" s="87">
        <v>97.166369317534802</v>
      </c>
      <c r="T48" s="87">
        <v>862.15934317468702</v>
      </c>
      <c r="U48" s="88">
        <v>1664.2989300296183</v>
      </c>
      <c r="V48" s="53"/>
      <c r="W48" s="122">
        <v>2582.0845935934603</v>
      </c>
      <c r="X48" s="138">
        <v>111.09247900270609</v>
      </c>
      <c r="Z48" s="13"/>
    </row>
    <row r="49" spans="1:26" ht="18" customHeight="1" x14ac:dyDescent="0.35">
      <c r="A49" s="120"/>
      <c r="B49" s="30" t="s">
        <v>161</v>
      </c>
      <c r="C49" s="31">
        <v>5679.8864199999998</v>
      </c>
      <c r="D49" s="31">
        <v>8061.4202184805608</v>
      </c>
      <c r="E49" s="31">
        <v>2157.6083184805602</v>
      </c>
      <c r="F49" s="31">
        <v>1574.85510548056</v>
      </c>
      <c r="G49" s="31">
        <v>582.75321299999996</v>
      </c>
      <c r="H49" s="31">
        <v>11583.69832</v>
      </c>
      <c r="I49" s="31">
        <v>396.33480800000001</v>
      </c>
      <c r="J49" s="31">
        <v>879.31243482403988</v>
      </c>
      <c r="K49" s="31">
        <v>138.0663334159849</v>
      </c>
      <c r="L49" s="31">
        <v>100.77569140457695</v>
      </c>
      <c r="M49" s="31">
        <v>37.290642011407961</v>
      </c>
      <c r="N49" s="124">
        <v>741.24610140805498</v>
      </c>
      <c r="P49" s="86">
        <v>3288.9416699999997</v>
      </c>
      <c r="Q49" s="87">
        <v>440.76187499999997</v>
      </c>
      <c r="R49" s="87">
        <v>5922.095585</v>
      </c>
      <c r="S49" s="87">
        <v>98.429532118662806</v>
      </c>
      <c r="T49" s="87">
        <v>854.08183308207845</v>
      </c>
      <c r="U49" s="88">
        <v>1652.3251271515492</v>
      </c>
      <c r="V49" s="53"/>
      <c r="W49" s="122">
        <v>2598.3701934805604</v>
      </c>
      <c r="X49" s="138">
        <v>110.55374989604236</v>
      </c>
      <c r="Z49" s="13"/>
    </row>
    <row r="50" spans="1:26" ht="18" customHeight="1" x14ac:dyDescent="0.35">
      <c r="A50" s="120"/>
      <c r="B50" s="30" t="s">
        <v>170</v>
      </c>
      <c r="C50" s="31">
        <v>5785.3730599999999</v>
      </c>
      <c r="D50" s="31">
        <v>8123.2764218427401</v>
      </c>
      <c r="E50" s="31">
        <v>2172.2764118427403</v>
      </c>
      <c r="F50" s="31">
        <v>1584.8395678427401</v>
      </c>
      <c r="G50" s="31">
        <v>587.43684400000006</v>
      </c>
      <c r="H50" s="31">
        <v>11736.37307</v>
      </c>
      <c r="I50" s="31">
        <v>399.17515600000002</v>
      </c>
      <c r="J50" s="31">
        <v>881.65929777844167</v>
      </c>
      <c r="K50" s="31">
        <v>137.69904104249522</v>
      </c>
      <c r="L50" s="31">
        <v>100.46184155405102</v>
      </c>
      <c r="M50" s="31">
        <v>37.23719948844419</v>
      </c>
      <c r="N50" s="124">
        <v>743.96025673594636</v>
      </c>
      <c r="P50" s="86">
        <v>3316.5700899999997</v>
      </c>
      <c r="Q50" s="87">
        <v>443.61494799999997</v>
      </c>
      <c r="R50" s="87">
        <v>5987.6503320000002</v>
      </c>
      <c r="S50" s="87">
        <v>99.610686504086701</v>
      </c>
      <c r="T50" s="87">
        <v>848.56885552807682</v>
      </c>
      <c r="U50" s="88">
        <v>1645.4865328195303</v>
      </c>
      <c r="V50" s="53"/>
      <c r="W50" s="122">
        <v>2615.8913598427403</v>
      </c>
      <c r="X50" s="138">
        <v>110.20245097745125</v>
      </c>
      <c r="Z50" s="13"/>
    </row>
    <row r="51" spans="1:26" ht="18" customHeight="1" x14ac:dyDescent="0.35">
      <c r="A51" s="120"/>
      <c r="B51" s="30" t="s">
        <v>171</v>
      </c>
      <c r="C51" s="31">
        <v>5901.1516000000001</v>
      </c>
      <c r="D51" s="31">
        <v>8163.5784770584196</v>
      </c>
      <c r="E51" s="31">
        <v>2187.9974870584197</v>
      </c>
      <c r="F51" s="31">
        <v>1595.5549610584198</v>
      </c>
      <c r="G51" s="31">
        <v>592.44252599999993</v>
      </c>
      <c r="H51" s="31">
        <v>11876.73259</v>
      </c>
      <c r="I51" s="31">
        <v>402.46929899999998</v>
      </c>
      <c r="J51" s="31">
        <v>884.07222412539227</v>
      </c>
      <c r="K51" s="31">
        <v>137.53181142947801</v>
      </c>
      <c r="L51" s="31">
        <v>100.2924205021245</v>
      </c>
      <c r="M51" s="31">
        <v>37.239390927353519</v>
      </c>
      <c r="N51" s="124">
        <v>746.54041269591426</v>
      </c>
      <c r="P51" s="86">
        <v>3343.1127099999999</v>
      </c>
      <c r="Q51" s="87">
        <v>446.491602</v>
      </c>
      <c r="R51" s="87">
        <v>6052.3587879999995</v>
      </c>
      <c r="S51" s="87">
        <v>100.70640405563101</v>
      </c>
      <c r="T51" s="87">
        <v>844.40591180056333</v>
      </c>
      <c r="U51" s="88">
        <v>1641.484498206881</v>
      </c>
      <c r="V51" s="53"/>
      <c r="W51" s="122">
        <v>2634.4890890584197</v>
      </c>
      <c r="X51" s="138">
        <v>109.93491178875945</v>
      </c>
      <c r="Z51" s="13"/>
    </row>
    <row r="52" spans="1:26" ht="18" customHeight="1" x14ac:dyDescent="0.35">
      <c r="A52" s="120"/>
      <c r="B52" s="30" t="s">
        <v>172</v>
      </c>
      <c r="C52" s="31">
        <v>6023.5721700000004</v>
      </c>
      <c r="D52" s="31">
        <v>8206.8095176598199</v>
      </c>
      <c r="E52" s="31">
        <v>2204.8312376598201</v>
      </c>
      <c r="F52" s="31">
        <v>1607.0587136598199</v>
      </c>
      <c r="G52" s="31">
        <v>597.77252399999998</v>
      </c>
      <c r="H52" s="31">
        <v>12025.550449999999</v>
      </c>
      <c r="I52" s="31">
        <v>405.61253099999999</v>
      </c>
      <c r="J52" s="31">
        <v>887.40674159747039</v>
      </c>
      <c r="K52" s="31">
        <v>137.49329760288234</v>
      </c>
      <c r="L52" s="31">
        <v>100.21619714398587</v>
      </c>
      <c r="M52" s="31">
        <v>37.277100458896456</v>
      </c>
      <c r="N52" s="124">
        <v>749.91344399458796</v>
      </c>
      <c r="P52" s="86">
        <v>3370.8551200000002</v>
      </c>
      <c r="Q52" s="87">
        <v>449.50533799999999</v>
      </c>
      <c r="R52" s="87">
        <v>6120.2736319999995</v>
      </c>
      <c r="S52" s="87">
        <v>101.612761692132</v>
      </c>
      <c r="T52" s="87">
        <v>841.95731425154838</v>
      </c>
      <c r="U52" s="88">
        <v>1640.9703947191606</v>
      </c>
      <c r="V52" s="53"/>
      <c r="W52" s="122">
        <v>2654.33657565982</v>
      </c>
      <c r="X52" s="138">
        <v>109.73825520191831</v>
      </c>
      <c r="Z52" s="13"/>
    </row>
    <row r="53" spans="1:26" ht="18" customHeight="1" x14ac:dyDescent="0.35">
      <c r="A53" s="120"/>
      <c r="B53" s="30" t="s">
        <v>173</v>
      </c>
      <c r="C53" s="31">
        <v>6144.3282900000004</v>
      </c>
      <c r="D53" s="31">
        <v>8251.7019090405993</v>
      </c>
      <c r="E53" s="31">
        <v>2222.7495690406004</v>
      </c>
      <c r="F53" s="31">
        <v>1619.3260010406</v>
      </c>
      <c r="G53" s="31">
        <v>603.42356799999993</v>
      </c>
      <c r="H53" s="31">
        <v>12173.280629999999</v>
      </c>
      <c r="I53" s="31">
        <v>409.52212400000002</v>
      </c>
      <c r="J53" s="31">
        <v>890.41416418601557</v>
      </c>
      <c r="K53" s="31">
        <v>137.48010196894492</v>
      </c>
      <c r="L53" s="31">
        <v>100.1575286954691</v>
      </c>
      <c r="M53" s="31">
        <v>37.322573273475804</v>
      </c>
      <c r="N53" s="124">
        <v>752.9340622170705</v>
      </c>
      <c r="P53" s="86">
        <v>3397.9528599999999</v>
      </c>
      <c r="Q53" s="87">
        <v>452.55321399999997</v>
      </c>
      <c r="R53" s="87">
        <v>6187.9858260000001</v>
      </c>
      <c r="S53" s="87">
        <v>102.456147614177</v>
      </c>
      <c r="T53" s="87">
        <v>840.2746042458798</v>
      </c>
      <c r="U53" s="88">
        <v>1642.1288180599759</v>
      </c>
      <c r="V53" s="53"/>
      <c r="W53" s="122">
        <v>2675.3027830406004</v>
      </c>
      <c r="X53" s="138">
        <v>109.59894272548662</v>
      </c>
      <c r="Z53" s="13"/>
    </row>
    <row r="54" spans="1:26" ht="18" customHeight="1" x14ac:dyDescent="0.35">
      <c r="A54" s="120"/>
      <c r="B54" s="30" t="s">
        <v>598</v>
      </c>
      <c r="C54" s="31">
        <v>6259.7326400000002</v>
      </c>
      <c r="D54" s="31">
        <v>8322.1481282779005</v>
      </c>
      <c r="E54" s="31">
        <v>2242.0115082779002</v>
      </c>
      <c r="F54" s="31">
        <v>1632.3056512778999</v>
      </c>
      <c r="G54" s="31">
        <v>609.70585699999992</v>
      </c>
      <c r="H54" s="31">
        <v>12339.869260000001</v>
      </c>
      <c r="I54" s="31">
        <v>412.59406899999999</v>
      </c>
      <c r="J54" s="31">
        <v>894.48524427991549</v>
      </c>
      <c r="K54" s="31">
        <v>137.53001025924445</v>
      </c>
      <c r="L54" s="31">
        <v>100.12928664175543</v>
      </c>
      <c r="M54" s="31">
        <v>37.400723617489014</v>
      </c>
      <c r="N54" s="124">
        <v>756.95523402067101</v>
      </c>
      <c r="P54" s="86">
        <v>3427.55717</v>
      </c>
      <c r="Q54" s="87">
        <v>455.764884</v>
      </c>
      <c r="R54" s="87">
        <v>6260.8009860000002</v>
      </c>
      <c r="S54" s="87">
        <v>103.31677925413599</v>
      </c>
      <c r="T54" s="87">
        <v>839.89796225347834</v>
      </c>
      <c r="U54" s="88">
        <v>1645.8456293390611</v>
      </c>
      <c r="V54" s="53"/>
      <c r="W54" s="122">
        <v>2697.7763922779004</v>
      </c>
      <c r="X54" s="138">
        <v>109.50428833423499</v>
      </c>
      <c r="Z54" s="13"/>
    </row>
    <row r="55" spans="1:26" ht="18" customHeight="1" x14ac:dyDescent="0.35">
      <c r="A55" s="120"/>
      <c r="B55" s="30" t="s">
        <v>599</v>
      </c>
      <c r="C55" s="31">
        <v>6374.1618200000003</v>
      </c>
      <c r="D55" s="31">
        <v>8370.9395766878697</v>
      </c>
      <c r="E55" s="31">
        <v>2262.2298466878701</v>
      </c>
      <c r="F55" s="31">
        <v>1645.97970468787</v>
      </c>
      <c r="G55" s="31">
        <v>616.25014199999998</v>
      </c>
      <c r="H55" s="31">
        <v>12482.87155</v>
      </c>
      <c r="I55" s="31">
        <v>416.20060799999999</v>
      </c>
      <c r="J55" s="31">
        <v>896.94253333560391</v>
      </c>
      <c r="K55" s="31">
        <v>137.61113708797004</v>
      </c>
      <c r="L55" s="31">
        <v>100.1247238946321</v>
      </c>
      <c r="M55" s="31">
        <v>37.486413193337917</v>
      </c>
      <c r="N55" s="124">
        <v>759.33139624763385</v>
      </c>
      <c r="P55" s="86">
        <v>3457.7980600000001</v>
      </c>
      <c r="Q55" s="87">
        <v>459.05675799999995</v>
      </c>
      <c r="R55" s="87">
        <v>6335.5118619999994</v>
      </c>
      <c r="S55" s="87">
        <v>104.19497187779599</v>
      </c>
      <c r="T55" s="87">
        <v>840.1264666610482</v>
      </c>
      <c r="U55" s="88">
        <v>1650.8473971457527</v>
      </c>
      <c r="V55" s="53"/>
      <c r="W55" s="122">
        <v>2721.2866046878698</v>
      </c>
      <c r="X55" s="138">
        <v>109.41870031502603</v>
      </c>
      <c r="Z55" s="13"/>
    </row>
    <row r="56" spans="1:26" ht="18" customHeight="1" x14ac:dyDescent="0.35">
      <c r="A56" s="120"/>
      <c r="B56" s="30" t="s">
        <v>600</v>
      </c>
      <c r="C56" s="31">
        <v>6477.0251399999997</v>
      </c>
      <c r="D56" s="31">
        <v>8421.6478026415498</v>
      </c>
      <c r="E56" s="31">
        <v>2283.2441126415497</v>
      </c>
      <c r="F56" s="31">
        <v>1660.2526566415499</v>
      </c>
      <c r="G56" s="31">
        <v>622.99145599999997</v>
      </c>
      <c r="H56" s="31">
        <v>12615.428830000001</v>
      </c>
      <c r="I56" s="31">
        <v>419.94748100000004</v>
      </c>
      <c r="J56" s="31">
        <v>898.4498493010143</v>
      </c>
      <c r="K56" s="31">
        <v>137.6887952918924</v>
      </c>
      <c r="L56" s="31">
        <v>100.11990698124136</v>
      </c>
      <c r="M56" s="31">
        <v>37.568888310651069</v>
      </c>
      <c r="N56" s="124">
        <v>760.76105400912206</v>
      </c>
      <c r="P56" s="86">
        <v>3487.7740800000001</v>
      </c>
      <c r="Q56" s="87">
        <v>462.371351</v>
      </c>
      <c r="R56" s="87">
        <v>6410.3517990000009</v>
      </c>
      <c r="S56" s="87">
        <v>105.10146813313301</v>
      </c>
      <c r="T56" s="87">
        <v>840.28703592927729</v>
      </c>
      <c r="U56" s="88">
        <v>1655.8011017949955</v>
      </c>
      <c r="V56" s="53"/>
      <c r="W56" s="122">
        <v>2745.6154636415495</v>
      </c>
      <c r="X56" s="138">
        <v>109.34626581047154</v>
      </c>
      <c r="Z56" s="13"/>
    </row>
    <row r="57" spans="1:26" ht="18" customHeight="1" x14ac:dyDescent="0.35">
      <c r="A57" s="120"/>
      <c r="B57" s="30" t="s">
        <v>601</v>
      </c>
      <c r="C57" s="31">
        <v>6584.5600800000002</v>
      </c>
      <c r="D57" s="31">
        <v>8472.4776031336696</v>
      </c>
      <c r="E57" s="31">
        <v>2305.0167531336701</v>
      </c>
      <c r="F57" s="31">
        <v>1675.15051413367</v>
      </c>
      <c r="G57" s="31">
        <v>629.86623899999995</v>
      </c>
      <c r="H57" s="31">
        <v>12752.020930000001</v>
      </c>
      <c r="I57" s="31">
        <v>423.33840000000004</v>
      </c>
      <c r="J57" s="31">
        <v>900.49714477534565</v>
      </c>
      <c r="K57" s="31">
        <v>137.85321180282929</v>
      </c>
      <c r="L57" s="31">
        <v>100.18360097059809</v>
      </c>
      <c r="M57" s="31">
        <v>37.6696108322312</v>
      </c>
      <c r="N57" s="124">
        <v>762.6439329725165</v>
      </c>
      <c r="P57" s="129">
        <v>3518.1878099999999</v>
      </c>
      <c r="Q57" s="87">
        <v>465.74309299999999</v>
      </c>
      <c r="R57" s="87">
        <v>6486.5804769999995</v>
      </c>
      <c r="S57" s="87">
        <v>106.068401639958</v>
      </c>
      <c r="T57" s="87">
        <v>840.30146878553649</v>
      </c>
      <c r="U57" s="474">
        <v>1660.5275280466917</v>
      </c>
      <c r="V57" s="53"/>
      <c r="W57" s="475">
        <v>2770.7598461336702</v>
      </c>
      <c r="X57" s="476">
        <v>109.27695651712509</v>
      </c>
      <c r="Z57" s="13"/>
    </row>
    <row r="58" spans="1:26" ht="18" customHeight="1" x14ac:dyDescent="0.35">
      <c r="A58" s="120"/>
      <c r="B58" s="30" t="s">
        <v>619</v>
      </c>
      <c r="C58" s="31">
        <v>6681.9149399999997</v>
      </c>
      <c r="D58" s="31">
        <v>8546.4544724995903</v>
      </c>
      <c r="E58" s="31">
        <v>2327.1198724995897</v>
      </c>
      <c r="F58" s="31">
        <v>1690.5891554995901</v>
      </c>
      <c r="G58" s="31">
        <v>636.53071699999998</v>
      </c>
      <c r="H58" s="31">
        <v>12901.249539999999</v>
      </c>
      <c r="I58" s="31">
        <v>426.55422399999998</v>
      </c>
      <c r="J58" s="31">
        <v>903.20294730033538</v>
      </c>
      <c r="K58" s="31">
        <v>138.02275677904046</v>
      </c>
      <c r="L58" s="31">
        <v>100.26977062087053</v>
      </c>
      <c r="M58" s="31">
        <v>37.752986158169946</v>
      </c>
      <c r="N58" s="124">
        <v>765.18019052129489</v>
      </c>
      <c r="P58" s="129">
        <v>3549.1506800000002</v>
      </c>
      <c r="Q58" s="87">
        <v>469.045207</v>
      </c>
      <c r="R58" s="87">
        <v>6562.8043630000002</v>
      </c>
      <c r="S58" s="87">
        <v>107.107871976029</v>
      </c>
      <c r="T58" s="87">
        <v>840.08991954312137</v>
      </c>
      <c r="U58" s="474">
        <v>1664.4505889224836</v>
      </c>
      <c r="V58" s="495"/>
      <c r="W58" s="446">
        <v>2796.1650794995899</v>
      </c>
      <c r="X58" s="476">
        <v>109.20604802830705</v>
      </c>
      <c r="Z58" s="13"/>
    </row>
    <row r="59" spans="1:26" ht="18" customHeight="1" x14ac:dyDescent="0.35">
      <c r="A59" s="120"/>
      <c r="B59" s="30" t="s">
        <v>620</v>
      </c>
      <c r="C59" s="31">
        <v>6782.9622799999997</v>
      </c>
      <c r="D59" s="31">
        <v>8598.5108725646205</v>
      </c>
      <c r="E59" s="31">
        <v>2349.8001325646201</v>
      </c>
      <c r="F59" s="31">
        <v>1706.58874956462</v>
      </c>
      <c r="G59" s="31">
        <v>643.21138300000007</v>
      </c>
      <c r="H59" s="31">
        <v>13031.67302</v>
      </c>
      <c r="I59" s="31">
        <v>430.19340899999997</v>
      </c>
      <c r="J59" s="31">
        <v>904.77470155124365</v>
      </c>
      <c r="K59" s="31">
        <v>138.22081230832842</v>
      </c>
      <c r="L59" s="31">
        <v>100.38559449038134</v>
      </c>
      <c r="M59" s="31">
        <v>37.83521781794709</v>
      </c>
      <c r="N59" s="124">
        <v>766.55388924291526</v>
      </c>
      <c r="P59" s="129">
        <v>3581.7793700000002</v>
      </c>
      <c r="Q59" s="87">
        <v>472.48017099999998</v>
      </c>
      <c r="R59" s="87">
        <v>6642.8359390000005</v>
      </c>
      <c r="S59" s="87">
        <v>108.178950695789</v>
      </c>
      <c r="T59" s="87">
        <v>839.8928738731671</v>
      </c>
      <c r="U59" s="474">
        <v>1668.4733141851627</v>
      </c>
      <c r="V59" s="495"/>
      <c r="W59" s="446">
        <v>2822.2803035646202</v>
      </c>
      <c r="X59" s="476">
        <v>109.14200919395998</v>
      </c>
      <c r="Z59" s="13"/>
    </row>
    <row r="60" spans="1:26" ht="18" customHeight="1" x14ac:dyDescent="0.35">
      <c r="A60" s="120"/>
      <c r="B60" s="30" t="s">
        <v>621</v>
      </c>
      <c r="C60" s="31">
        <v>6887.7200400000002</v>
      </c>
      <c r="D60" s="31">
        <v>8649.8852982560293</v>
      </c>
      <c r="E60" s="31">
        <v>2373.0839882560299</v>
      </c>
      <c r="F60" s="31">
        <v>1723.18316525603</v>
      </c>
      <c r="G60" s="31">
        <v>649.90082299999995</v>
      </c>
      <c r="H60" s="31">
        <v>13164.521349999999</v>
      </c>
      <c r="I60" s="31">
        <v>434.44856599999997</v>
      </c>
      <c r="J60" s="31">
        <v>906.22874261728623</v>
      </c>
      <c r="K60" s="31">
        <v>138.40980459887643</v>
      </c>
      <c r="L60" s="31">
        <v>100.50442646424716</v>
      </c>
      <c r="M60" s="31">
        <v>37.905378134629288</v>
      </c>
      <c r="N60" s="124">
        <v>767.81893801840965</v>
      </c>
      <c r="P60" s="129">
        <v>3611.4697000000001</v>
      </c>
      <c r="Q60" s="87">
        <v>475.75344000000001</v>
      </c>
      <c r="R60" s="87">
        <v>6717.5093499999994</v>
      </c>
      <c r="S60" s="87">
        <v>109.28237599288599</v>
      </c>
      <c r="T60" s="87">
        <v>838.6331563813759</v>
      </c>
      <c r="U60" s="474">
        <v>1670.3749939417744</v>
      </c>
      <c r="V60" s="495"/>
      <c r="W60" s="446">
        <v>2848.8374282560299</v>
      </c>
      <c r="X60" s="476">
        <v>109.09735659708733</v>
      </c>
      <c r="Z60" s="13"/>
    </row>
    <row r="61" spans="1:26" ht="18" customHeight="1" x14ac:dyDescent="0.35">
      <c r="A61" s="120"/>
      <c r="B61" s="30" t="s">
        <v>622</v>
      </c>
      <c r="C61" s="31">
        <v>6995.96119</v>
      </c>
      <c r="D61" s="31">
        <v>8704.4503303493111</v>
      </c>
      <c r="E61" s="31">
        <v>2397.0282503493104</v>
      </c>
      <c r="F61" s="31">
        <v>1740.44390134931</v>
      </c>
      <c r="G61" s="31">
        <v>656.58434900000009</v>
      </c>
      <c r="H61" s="31">
        <v>13303.38327</v>
      </c>
      <c r="I61" s="31">
        <v>438.478748</v>
      </c>
      <c r="J61" s="31">
        <v>907.70878930637093</v>
      </c>
      <c r="K61" s="31">
        <v>138.58258480917399</v>
      </c>
      <c r="L61" s="31">
        <v>100.62259989184604</v>
      </c>
      <c r="M61" s="31">
        <v>37.959984917327944</v>
      </c>
      <c r="N61" s="124">
        <v>769.1262044971968</v>
      </c>
      <c r="P61" s="129">
        <v>3642.3323</v>
      </c>
      <c r="Q61" s="370">
        <v>479.17523</v>
      </c>
      <c r="R61" s="370">
        <v>6795.5808900000002</v>
      </c>
      <c r="S61" s="370">
        <v>110.39705622801399</v>
      </c>
      <c r="T61" s="370">
        <v>837.38273004611847</v>
      </c>
      <c r="U61" s="371">
        <v>1672.4874718831416</v>
      </c>
      <c r="V61" s="495"/>
      <c r="W61" s="446">
        <v>2876.2034803493102</v>
      </c>
      <c r="X61" s="372">
        <v>105.54615226668589</v>
      </c>
      <c r="Z61" s="13"/>
    </row>
    <row r="62" spans="1:26" ht="14.5" x14ac:dyDescent="0.35">
      <c r="A62" s="120"/>
      <c r="B62" s="90">
        <v>2012</v>
      </c>
      <c r="C62" s="126">
        <f t="shared" ref="C62:M75" ca="1" si="0">OFFSET(C$8,4*(ROW()-ROW(C$62)),0)</f>
        <v>4024.0239999999999</v>
      </c>
      <c r="D62" s="126">
        <f t="shared" ca="1" si="0"/>
        <v>5196.9399999999996</v>
      </c>
      <c r="E62" s="126">
        <f t="shared" ca="1" si="0"/>
        <v>1648.422</v>
      </c>
      <c r="F62" s="126">
        <f t="shared" ca="1" si="0"/>
        <v>1253.5930000000001</v>
      </c>
      <c r="G62" s="126">
        <f t="shared" ca="1" si="0"/>
        <v>394.82900000000001</v>
      </c>
      <c r="H62" s="126">
        <f t="shared" ca="1" si="0"/>
        <v>7572.5420000000004</v>
      </c>
      <c r="I62" s="126">
        <f ca="1">SUM(OFFSET(I$5,4*(ROW()-ROW(I$62)),0):OFFSET(I$8,4*(ROW()-ROW(I$62)),0))</f>
        <v>1162.252</v>
      </c>
      <c r="J62" s="127">
        <f t="shared" ref="J62:N75" ca="1" si="1">OFFSET(J$8,4*(ROW()-ROW(J$62)),0)</f>
        <v>793.37045666516394</v>
      </c>
      <c r="K62" s="127">
        <f t="shared" ca="1" si="1"/>
        <v>141.82999900193764</v>
      </c>
      <c r="L62" s="127">
        <f t="shared" ca="1" si="1"/>
        <v>107.85896690218647</v>
      </c>
      <c r="M62" s="127">
        <f t="shared" ca="1" si="1"/>
        <v>33.971032099751177</v>
      </c>
      <c r="N62" s="128">
        <f t="shared" ca="1" si="1"/>
        <v>651.54045766322633</v>
      </c>
      <c r="O62" s="123"/>
      <c r="P62" s="463">
        <f t="shared" ref="P62:R75" ca="1" si="2">OFFSET(P$8,4*(ROW()-ROW(P$62)),0)</f>
        <v>1832.4749999999999</v>
      </c>
      <c r="Q62" s="87">
        <f t="shared" ca="1" si="2"/>
        <v>333.89600000000002</v>
      </c>
      <c r="R62" s="87">
        <f t="shared" ca="1" si="2"/>
        <v>3961.5949999999998</v>
      </c>
      <c r="S62" s="139">
        <f ca="1">SUM(OFFSET(S$5,4*(ROW()-ROW(S$62)),0):OFFSET(S$8,4*(ROW()-ROW(S$62)),0))</f>
        <v>256.77999999999997</v>
      </c>
      <c r="T62" s="87">
        <f t="shared" ref="T62:U75" ca="1" si="3">OFFSET(T$8,4*(ROW()-ROW(T$62)),0)</f>
        <v>713.63618661889564</v>
      </c>
      <c r="U62" s="88">
        <f t="shared" ca="1" si="3"/>
        <v>1672.8292701923826</v>
      </c>
      <c r="V62" s="84"/>
      <c r="W62" s="464">
        <f t="shared" ref="W62:X73" ca="1" si="4">OFFSET(W$8,4*(ROW()-ROW(W$62)),0)</f>
        <v>1982.318</v>
      </c>
      <c r="X62" s="474">
        <f t="shared" ca="1" si="4"/>
        <v>115.8051607400527</v>
      </c>
      <c r="Y62" s="13"/>
    </row>
    <row r="63" spans="1:26" ht="14.5" x14ac:dyDescent="0.35">
      <c r="A63" s="120"/>
      <c r="B63" s="42">
        <v>2013</v>
      </c>
      <c r="C63" s="89">
        <f t="shared" ca="1" si="0"/>
        <v>4264.3230000000003</v>
      </c>
      <c r="D63" s="89">
        <f t="shared" ca="1" si="0"/>
        <v>5271.73</v>
      </c>
      <c r="E63" s="89">
        <f t="shared" ca="1" si="0"/>
        <v>1664.5250000000001</v>
      </c>
      <c r="F63" s="89">
        <f t="shared" ca="1" si="0"/>
        <v>1273.1320000000001</v>
      </c>
      <c r="G63" s="89">
        <f t="shared" ca="1" si="0"/>
        <v>391.39299999999997</v>
      </c>
      <c r="H63" s="89">
        <f t="shared" ca="1" si="0"/>
        <v>7871.5280000000002</v>
      </c>
      <c r="I63" s="89">
        <f ca="1">SUM(OFFSET(I$5,4*(ROW()-ROW(I$62)),0):OFFSET(I$8,4*(ROW()-ROW(I$62)),0))</f>
        <v>1206.1959999999999</v>
      </c>
      <c r="J63" s="87">
        <f t="shared" ca="1" si="1"/>
        <v>790.58900875147992</v>
      </c>
      <c r="K63" s="87">
        <f t="shared" ca="1" si="1"/>
        <v>137.99788757382717</v>
      </c>
      <c r="L63" s="87">
        <f t="shared" ca="1" si="1"/>
        <v>105.54934687231597</v>
      </c>
      <c r="M63" s="87">
        <f t="shared" ca="1" si="1"/>
        <v>32.448540701511199</v>
      </c>
      <c r="N63" s="88">
        <f t="shared" ca="1" si="1"/>
        <v>652.59112117765278</v>
      </c>
      <c r="O63" s="123"/>
      <c r="P63" s="129">
        <f t="shared" ca="1" si="2"/>
        <v>1897.116</v>
      </c>
      <c r="Q63" s="87">
        <f t="shared" ca="1" si="2"/>
        <v>317.50900000000001</v>
      </c>
      <c r="R63" s="87">
        <f t="shared" ca="1" si="2"/>
        <v>4032.5239999999999</v>
      </c>
      <c r="S63" s="89">
        <f ca="1">SUM(OFFSET(S$5,4*(ROW()-ROW(S$62)),0):OFFSET(S$8,4*(ROW()-ROW(S$62)),0))</f>
        <v>267.77600000000001</v>
      </c>
      <c r="T63" s="87">
        <f t="shared" ca="1" si="3"/>
        <v>708.47125956022944</v>
      </c>
      <c r="U63" s="88">
        <f t="shared" ca="1" si="3"/>
        <v>1624.5044365439767</v>
      </c>
      <c r="V63" s="84"/>
      <c r="W63" s="87">
        <f t="shared" ca="1" si="4"/>
        <v>1982.0340000000001</v>
      </c>
      <c r="X63" s="88">
        <f t="shared" ca="1" si="4"/>
        <v>111.32920976714509</v>
      </c>
      <c r="Y63" s="13"/>
    </row>
    <row r="64" spans="1:26" ht="14.5" x14ac:dyDescent="0.35">
      <c r="A64" s="120"/>
      <c r="B64" s="42">
        <v>2014</v>
      </c>
      <c r="C64" s="89">
        <f t="shared" ca="1" si="0"/>
        <v>4630.6210000000001</v>
      </c>
      <c r="D64" s="89">
        <f t="shared" ca="1" si="0"/>
        <v>5871.7579999999998</v>
      </c>
      <c r="E64" s="89">
        <f t="shared" ca="1" si="0"/>
        <v>1714.8979999999999</v>
      </c>
      <c r="F64" s="89">
        <f t="shared" ca="1" si="0"/>
        <v>1295.1199999999999</v>
      </c>
      <c r="G64" s="89">
        <f t="shared" ca="1" si="0"/>
        <v>419.77800000000002</v>
      </c>
      <c r="H64" s="89">
        <f t="shared" ca="1" si="0"/>
        <v>8787.4809999999998</v>
      </c>
      <c r="I64" s="89">
        <f ca="1">SUM(OFFSET(I$5,4*(ROW()-ROW(I$62)),0):OFFSET(I$8,4*(ROW()-ROW(I$62)),0))</f>
        <v>1247.799</v>
      </c>
      <c r="J64" s="87">
        <f t="shared" ca="1" si="1"/>
        <v>841.67233665037406</v>
      </c>
      <c r="K64" s="87">
        <f t="shared" ca="1" si="1"/>
        <v>137.43383349401626</v>
      </c>
      <c r="L64" s="87">
        <f t="shared" ca="1" si="1"/>
        <v>103.79235758323256</v>
      </c>
      <c r="M64" s="87">
        <f t="shared" ca="1" si="1"/>
        <v>33.641475910783711</v>
      </c>
      <c r="N64" s="88">
        <f t="shared" ca="1" si="1"/>
        <v>704.23850315635775</v>
      </c>
      <c r="O64" s="123"/>
      <c r="P64" s="129">
        <f t="shared" ca="1" si="2"/>
        <v>1906.903</v>
      </c>
      <c r="Q64" s="87">
        <f t="shared" ca="1" si="2"/>
        <v>296.42599999999999</v>
      </c>
      <c r="R64" s="87">
        <f t="shared" ca="1" si="2"/>
        <v>4381.3829999999998</v>
      </c>
      <c r="S64" s="89">
        <f ca="1">SUM(OFFSET(S$5,4*(ROW()-ROW(S$62)),0):OFFSET(S$8,4*(ROW()-ROW(S$62)),0))</f>
        <v>297.74099999999999</v>
      </c>
      <c r="T64" s="87">
        <f t="shared" ca="1" si="3"/>
        <v>640.45697435019031</v>
      </c>
      <c r="U64" s="88">
        <f t="shared" ca="1" si="3"/>
        <v>1571.1000500434943</v>
      </c>
      <c r="V64" s="84"/>
      <c r="W64" s="87">
        <f t="shared" ca="1" si="4"/>
        <v>2011.3239999999998</v>
      </c>
      <c r="X64" s="88">
        <f t="shared" ca="1" si="4"/>
        <v>107.9611037633762</v>
      </c>
      <c r="Y64" s="13"/>
    </row>
    <row r="65" spans="1:25" ht="14.5" x14ac:dyDescent="0.35">
      <c r="A65" s="120"/>
      <c r="B65" s="42">
        <v>2015</v>
      </c>
      <c r="C65" s="89">
        <f t="shared" ca="1" si="0"/>
        <v>5008.3739999999998</v>
      </c>
      <c r="D65" s="89">
        <f t="shared" ca="1" si="0"/>
        <v>5964.4639999999999</v>
      </c>
      <c r="E65" s="89">
        <f t="shared" ca="1" si="0"/>
        <v>1766.2639999999999</v>
      </c>
      <c r="F65" s="89">
        <f t="shared" ca="1" si="0"/>
        <v>1316.163</v>
      </c>
      <c r="G65" s="89">
        <f t="shared" ca="1" si="0"/>
        <v>450.101</v>
      </c>
      <c r="H65" s="89">
        <f t="shared" ca="1" si="0"/>
        <v>9206.5740000000005</v>
      </c>
      <c r="I65" s="89">
        <f ca="1">SUM(OFFSET(I$5,4*(ROW()-ROW(I$62)),0):OFFSET(I$8,4*(ROW()-ROW(I$62)),0))</f>
        <v>1322.1279999999999</v>
      </c>
      <c r="J65" s="87">
        <f t="shared" ca="1" si="1"/>
        <v>829.93764597678899</v>
      </c>
      <c r="K65" s="87">
        <f t="shared" ca="1" si="1"/>
        <v>133.59251146636331</v>
      </c>
      <c r="L65" s="87">
        <f t="shared" ca="1" si="1"/>
        <v>99.548833395858807</v>
      </c>
      <c r="M65" s="87">
        <f t="shared" ca="1" si="1"/>
        <v>34.043678070504527</v>
      </c>
      <c r="N65" s="88">
        <f t="shared" ca="1" si="1"/>
        <v>696.34513451042574</v>
      </c>
      <c r="O65" s="123"/>
      <c r="P65" s="129">
        <f t="shared" ca="1" si="2"/>
        <v>1978.915</v>
      </c>
      <c r="Q65" s="87">
        <f t="shared" ca="1" si="2"/>
        <v>290.50799999999998</v>
      </c>
      <c r="R65" s="87">
        <f t="shared" ca="1" si="2"/>
        <v>4354.665</v>
      </c>
      <c r="S65" s="89">
        <f ca="1">SUM(OFFSET(S$5,4*(ROW()-ROW(S$62)),0):OFFSET(S$8,4*(ROW()-ROW(S$62)),0))</f>
        <v>316.60299999999995</v>
      </c>
      <c r="T65" s="87">
        <f t="shared" ca="1" si="3"/>
        <v>625.04619349785071</v>
      </c>
      <c r="U65" s="88">
        <f t="shared" ca="1" si="3"/>
        <v>1467.1917195983615</v>
      </c>
      <c r="V65" s="84"/>
      <c r="W65" s="87">
        <f t="shared" ca="1" si="4"/>
        <v>2056.7719999999999</v>
      </c>
      <c r="X65" s="88">
        <f t="shared" ca="1" si="4"/>
        <v>107.14357528308678</v>
      </c>
      <c r="Y65" s="13"/>
    </row>
    <row r="66" spans="1:25" ht="14.5" x14ac:dyDescent="0.35">
      <c r="A66" s="120"/>
      <c r="B66" s="42">
        <v>2016</v>
      </c>
      <c r="C66" s="89">
        <f t="shared" ca="1" si="0"/>
        <v>5291.5659999999998</v>
      </c>
      <c r="D66" s="89">
        <f t="shared" ca="1" si="0"/>
        <v>6454.9629999999997</v>
      </c>
      <c r="E66" s="89">
        <f t="shared" ca="1" si="0"/>
        <v>1842.1210000000001</v>
      </c>
      <c r="F66" s="89">
        <f t="shared" ca="1" si="0"/>
        <v>1356.5709999999999</v>
      </c>
      <c r="G66" s="89">
        <f t="shared" ca="1" si="0"/>
        <v>485.55</v>
      </c>
      <c r="H66" s="89">
        <f t="shared" ca="1" si="0"/>
        <v>9904.4079999999994</v>
      </c>
      <c r="I66" s="89">
        <f ca="1">SUM(OFFSET(I$5,4*(ROW()-ROW(I$62)),0):OFFSET(I$8,4*(ROW()-ROW(I$62)),0))</f>
        <v>1347.617</v>
      </c>
      <c r="J66" s="87">
        <f t="shared" ca="1" si="1"/>
        <v>871.65188625551627</v>
      </c>
      <c r="K66" s="87">
        <f t="shared" ca="1" si="1"/>
        <v>136.69469886473681</v>
      </c>
      <c r="L66" s="87">
        <f t="shared" ca="1" si="1"/>
        <v>100.66443210496752</v>
      </c>
      <c r="M66" s="87">
        <f t="shared" ca="1" si="1"/>
        <v>36.030266759769283</v>
      </c>
      <c r="N66" s="88">
        <f t="shared" ca="1" si="1"/>
        <v>734.95718739077938</v>
      </c>
      <c r="O66" s="123"/>
      <c r="P66" s="129">
        <f t="shared" ca="1" si="2"/>
        <v>2254.6370000000002</v>
      </c>
      <c r="Q66" s="87">
        <f t="shared" ca="1" si="2"/>
        <v>295.48899999999998</v>
      </c>
      <c r="R66" s="87">
        <f t="shared" ca="1" si="2"/>
        <v>4722.393</v>
      </c>
      <c r="S66" s="89">
        <f ca="1">SUM(OFFSET(S$5,4*(ROW()-ROW(S$62)),0):OFFSET(S$8,4*(ROW()-ROW(S$62)),0))</f>
        <v>332.11200000000002</v>
      </c>
      <c r="T66" s="87">
        <f t="shared" ca="1" si="3"/>
        <v>678.87851086380499</v>
      </c>
      <c r="U66" s="88">
        <f t="shared" ca="1" si="3"/>
        <v>1510.90053957701</v>
      </c>
      <c r="V66" s="84"/>
      <c r="W66" s="87">
        <f t="shared" ca="1" si="4"/>
        <v>2137.61</v>
      </c>
      <c r="X66" s="88">
        <f t="shared" ca="1" si="4"/>
        <v>107.16384119612255</v>
      </c>
      <c r="Y66" s="13"/>
    </row>
    <row r="67" spans="1:25" ht="14.5" x14ac:dyDescent="0.35">
      <c r="A67" s="120"/>
      <c r="B67" s="42">
        <v>2017</v>
      </c>
      <c r="C67" s="89">
        <f t="shared" ca="1" si="0"/>
        <v>5453.4589999999998</v>
      </c>
      <c r="D67" s="89">
        <f t="shared" ca="1" si="0"/>
        <v>6585.1</v>
      </c>
      <c r="E67" s="89">
        <f t="shared" ca="1" si="0"/>
        <v>1896.1679999999999</v>
      </c>
      <c r="F67" s="89">
        <f t="shared" ca="1" si="0"/>
        <v>1392.2170000000001</v>
      </c>
      <c r="G67" s="89">
        <f t="shared" ca="1" si="0"/>
        <v>503.95100000000002</v>
      </c>
      <c r="H67" s="89">
        <f t="shared" ca="1" si="0"/>
        <v>10142.391</v>
      </c>
      <c r="I67" s="89">
        <f ca="1">SUM(OFFSET(I$5,4*(ROW()-ROW(I$62)),0):OFFSET(I$8,4*(ROW()-ROW(I$62)),0))</f>
        <v>1376.2429999999999</v>
      </c>
      <c r="J67" s="87">
        <f t="shared" ca="1" si="1"/>
        <v>874.74079795501234</v>
      </c>
      <c r="K67" s="87">
        <f t="shared" ca="1" si="1"/>
        <v>137.77857544052904</v>
      </c>
      <c r="L67" s="87">
        <f t="shared" ca="1" si="1"/>
        <v>101.16069618519406</v>
      </c>
      <c r="M67" s="87">
        <f t="shared" ca="1" si="1"/>
        <v>36.617879255334998</v>
      </c>
      <c r="N67" s="88">
        <f t="shared" ca="1" si="1"/>
        <v>736.9622225144833</v>
      </c>
      <c r="O67" s="123"/>
      <c r="P67" s="129">
        <f t="shared" ca="1" si="2"/>
        <v>2444.7240000000002</v>
      </c>
      <c r="Q67" s="87">
        <f t="shared" ca="1" si="2"/>
        <v>325.50599999999997</v>
      </c>
      <c r="R67" s="87">
        <f t="shared" ca="1" si="2"/>
        <v>5095.2550000000001</v>
      </c>
      <c r="S67" s="89">
        <f ca="1">SUM(OFFSET(S$5,4*(ROW()-ROW(S$62)),0):OFFSET(S$8,4*(ROW()-ROW(S$62)),0))</f>
        <v>349.64400000000001</v>
      </c>
      <c r="T67" s="87">
        <f t="shared" ca="1" si="3"/>
        <v>699.20376154030964</v>
      </c>
      <c r="U67" s="88">
        <f t="shared" ca="1" si="3"/>
        <v>1550.3658006429398</v>
      </c>
      <c r="V67" s="84"/>
      <c r="W67" s="87">
        <f t="shared" ca="1" si="4"/>
        <v>2221.674</v>
      </c>
      <c r="X67" s="88">
        <f t="shared" ca="1" si="4"/>
        <v>107.3917332968541</v>
      </c>
      <c r="Y67" s="13"/>
    </row>
    <row r="68" spans="1:25" ht="14.5" x14ac:dyDescent="0.35">
      <c r="A68" s="120"/>
      <c r="B68" s="42">
        <v>2018</v>
      </c>
      <c r="C68" s="89">
        <f t="shared" ca="1" si="0"/>
        <v>5588.9650000000001</v>
      </c>
      <c r="D68" s="89">
        <f t="shared" ca="1" si="0"/>
        <v>6520.4949999999999</v>
      </c>
      <c r="E68" s="89">
        <f t="shared" ca="1" si="0"/>
        <v>1945.0730000000001</v>
      </c>
      <c r="F68" s="89">
        <f t="shared" ca="1" si="0"/>
        <v>1420.8440000000001</v>
      </c>
      <c r="G68" s="89">
        <f t="shared" ca="1" si="0"/>
        <v>524.22900000000004</v>
      </c>
      <c r="H68" s="89">
        <f t="shared" ca="1" si="0"/>
        <v>10164.387000000001</v>
      </c>
      <c r="I68" s="89">
        <f ca="1">SUM(OFFSET(I$5,4*(ROW()-ROW(I$62)),0):OFFSET(I$8,4*(ROW()-ROW(I$62)),0))</f>
        <v>1441.1689999999999</v>
      </c>
      <c r="J68" s="87">
        <f t="shared" ca="1" si="1"/>
        <v>840.2526004930719</v>
      </c>
      <c r="K68" s="87">
        <f t="shared" ca="1" si="1"/>
        <v>134.96494859381519</v>
      </c>
      <c r="L68" s="87">
        <f t="shared" ca="1" si="1"/>
        <v>98.58968656694671</v>
      </c>
      <c r="M68" s="87">
        <f t="shared" ca="1" si="1"/>
        <v>36.375262026868469</v>
      </c>
      <c r="N68" s="88">
        <f t="shared" ca="1" si="1"/>
        <v>705.28765189925696</v>
      </c>
      <c r="O68" s="123"/>
      <c r="P68" s="129">
        <f t="shared" ca="1" si="2"/>
        <v>2533.1529999999998</v>
      </c>
      <c r="Q68" s="87">
        <f t="shared" ca="1" si="2"/>
        <v>341.42899999999997</v>
      </c>
      <c r="R68" s="87">
        <f t="shared" ca="1" si="2"/>
        <v>4747.1790000000001</v>
      </c>
      <c r="S68" s="89">
        <f ca="1">SUM(OFFSET(S$5,4*(ROW()-ROW(S$62)),0):OFFSET(S$8,4*(ROW()-ROW(S$62)),0))</f>
        <v>361.399</v>
      </c>
      <c r="T68" s="87">
        <f t="shared" ca="1" si="3"/>
        <v>700.92972033680223</v>
      </c>
      <c r="U68" s="88">
        <f t="shared" ca="1" si="3"/>
        <v>1408.0304594091294</v>
      </c>
      <c r="V68" s="140"/>
      <c r="W68" s="86">
        <f t="shared" ca="1" si="4"/>
        <v>2286.502</v>
      </c>
      <c r="X68" s="88">
        <f t="shared" ca="1" si="4"/>
        <v>106.75649176017092</v>
      </c>
      <c r="Y68" s="13"/>
    </row>
    <row r="69" spans="1:25" ht="14.5" x14ac:dyDescent="0.35">
      <c r="A69" s="120"/>
      <c r="B69" s="42">
        <v>2019</v>
      </c>
      <c r="C69" s="89">
        <f t="shared" ca="1" si="0"/>
        <v>5619.4949999999999</v>
      </c>
      <c r="D69" s="89">
        <f t="shared" ca="1" si="0"/>
        <v>6896.9989999999998</v>
      </c>
      <c r="E69" s="89">
        <f t="shared" ca="1" si="0"/>
        <v>1982.5509999999999</v>
      </c>
      <c r="F69" s="89">
        <f t="shared" ca="1" si="0"/>
        <v>1446.299</v>
      </c>
      <c r="G69" s="89">
        <f t="shared" ca="1" si="0"/>
        <v>536.25199999999995</v>
      </c>
      <c r="H69" s="89">
        <f t="shared" ca="1" si="0"/>
        <v>10533.942999999999</v>
      </c>
      <c r="I69" s="89">
        <f ca="1">SUM(OFFSET(I$5,4*(ROW()-ROW(I$62)),0):OFFSET(I$8,4*(ROW()-ROW(I$62)),0))</f>
        <v>1482.9349999999999</v>
      </c>
      <c r="J69" s="87">
        <f t="shared" ca="1" si="1"/>
        <v>844.03524092424811</v>
      </c>
      <c r="K69" s="87">
        <f t="shared" ca="1" si="1"/>
        <v>133.69102489320167</v>
      </c>
      <c r="L69" s="87">
        <f t="shared" ca="1" si="1"/>
        <v>97.529493875321577</v>
      </c>
      <c r="M69" s="87">
        <f t="shared" ca="1" si="1"/>
        <v>36.16153101788008</v>
      </c>
      <c r="N69" s="88">
        <f t="shared" ca="1" si="1"/>
        <v>710.34421603104659</v>
      </c>
      <c r="O69" s="123"/>
      <c r="P69" s="129">
        <f t="shared" ca="1" si="2"/>
        <v>2524.192</v>
      </c>
      <c r="Q69" s="87">
        <f t="shared" ca="1" si="2"/>
        <v>352.13600000000002</v>
      </c>
      <c r="R69" s="87">
        <f t="shared" ca="1" si="2"/>
        <v>4893.3230000000003</v>
      </c>
      <c r="S69" s="89">
        <f ca="1">SUM(OFFSET(S$5,4*(ROW()-ROW(S$62)),0):OFFSET(S$8,4*(ROW()-ROW(S$62)),0))</f>
        <v>364.28999999999996</v>
      </c>
      <c r="T69" s="87">
        <f t="shared" ca="1" si="3"/>
        <v>692.90729912981419</v>
      </c>
      <c r="U69" s="88">
        <f t="shared" ca="1" si="3"/>
        <v>1439.9129814159053</v>
      </c>
      <c r="V69" s="140"/>
      <c r="W69" s="86">
        <f t="shared" ca="1" si="4"/>
        <v>2334.6869999999999</v>
      </c>
      <c r="X69" s="88">
        <f t="shared" ca="1" si="4"/>
        <v>105.43384505333815</v>
      </c>
      <c r="Y69" s="13"/>
    </row>
    <row r="70" spans="1:25" ht="14.5" x14ac:dyDescent="0.35">
      <c r="A70" s="120"/>
      <c r="B70" s="42">
        <v>2020</v>
      </c>
      <c r="C70" s="89">
        <f t="shared" ca="1" si="0"/>
        <v>5890.9004500000001</v>
      </c>
      <c r="D70" s="89">
        <f t="shared" ca="1" si="0"/>
        <v>7526.5899150163605</v>
      </c>
      <c r="E70" s="89">
        <f t="shared" ca="1" si="0"/>
        <v>2062.4890450163598</v>
      </c>
      <c r="F70" s="89">
        <f t="shared" ca="1" si="0"/>
        <v>1498.8915940163599</v>
      </c>
      <c r="G70" s="89">
        <f t="shared" ca="1" si="0"/>
        <v>563.59745099999998</v>
      </c>
      <c r="H70" s="89">
        <f t="shared" ca="1" si="0"/>
        <v>11355.001319999999</v>
      </c>
      <c r="I70" s="89">
        <f ca="1">SUM(OFFSET(I$5,4*(ROW()-ROW(I$62)),0):OFFSET(I$8,4*(ROW()-ROW(I$62)),0))</f>
        <v>1489.9736140000002</v>
      </c>
      <c r="J70" s="87">
        <f t="shared" ca="1" si="1"/>
        <v>900.51865609858783</v>
      </c>
      <c r="K70" s="87">
        <f t="shared" ca="1" si="1"/>
        <v>138.42453488014314</v>
      </c>
      <c r="L70" s="87">
        <f t="shared" ca="1" si="1"/>
        <v>100.59853274800071</v>
      </c>
      <c r="M70" s="87">
        <f t="shared" ca="1" si="1"/>
        <v>37.826002132142449</v>
      </c>
      <c r="N70" s="88">
        <f t="shared" ca="1" si="1"/>
        <v>762.09412121844446</v>
      </c>
      <c r="O70" s="123"/>
      <c r="P70" s="129">
        <f t="shared" ca="1" si="2"/>
        <v>2950.5262699999998</v>
      </c>
      <c r="Q70" s="87">
        <f t="shared" ca="1" si="2"/>
        <v>403.88318699999996</v>
      </c>
      <c r="R70" s="87">
        <f t="shared" ca="1" si="2"/>
        <v>5103.5671629999997</v>
      </c>
      <c r="S70" s="89">
        <f ca="1">SUM(OFFSET(S$5,4*(ROW()-ROW(S$62)),0):OFFSET(S$8,4*(ROW()-ROW(S$62)),0))</f>
        <v>329.73759520000004</v>
      </c>
      <c r="T70" s="87">
        <f t="shared" ca="1" si="3"/>
        <v>894.81039255180428</v>
      </c>
      <c r="U70" s="88">
        <f t="shared" ca="1" si="3"/>
        <v>1670.2524765668575</v>
      </c>
      <c r="V70" s="140"/>
      <c r="W70" s="86">
        <f t="shared" ca="1" si="4"/>
        <v>2466.3722320163597</v>
      </c>
      <c r="X70" s="88">
        <f t="shared" ca="1" si="4"/>
        <v>117.71865181270418</v>
      </c>
      <c r="Y70" s="13"/>
    </row>
    <row r="71" spans="1:25" ht="14.5" x14ac:dyDescent="0.35">
      <c r="A71" s="120"/>
      <c r="B71" s="42">
        <v>2021</v>
      </c>
      <c r="C71" s="89">
        <f t="shared" ca="1" si="0"/>
        <v>5435.7360600000002</v>
      </c>
      <c r="D71" s="89">
        <f t="shared" ca="1" si="0"/>
        <v>7820.2214707227604</v>
      </c>
      <c r="E71" s="89">
        <f t="shared" ca="1" si="0"/>
        <v>2099.9426407227602</v>
      </c>
      <c r="F71" s="89">
        <f t="shared" ca="1" si="0"/>
        <v>1531.9186187227599</v>
      </c>
      <c r="G71" s="89">
        <f t="shared" ca="1" si="0"/>
        <v>568.02402199999995</v>
      </c>
      <c r="H71" s="89">
        <f t="shared" ca="1" si="0"/>
        <v>11156.01489</v>
      </c>
      <c r="I71" s="89">
        <f ca="1">SUM(OFFSET(I$5,4*(ROW()-ROW(I$62)),0):OFFSET(I$8,4*(ROW()-ROW(I$62)),0))</f>
        <v>1495.0608670000001</v>
      </c>
      <c r="J71" s="87">
        <f t="shared" ca="1" si="1"/>
        <v>886.65002364233237</v>
      </c>
      <c r="K71" s="87">
        <f t="shared" ca="1" si="1"/>
        <v>140.45867208982068</v>
      </c>
      <c r="L71" s="87">
        <f t="shared" ca="1" si="1"/>
        <v>102.46530108146825</v>
      </c>
      <c r="M71" s="87">
        <f t="shared" ca="1" si="1"/>
        <v>37.993371008352391</v>
      </c>
      <c r="N71" s="88">
        <f t="shared" ca="1" si="1"/>
        <v>746.19135155251172</v>
      </c>
      <c r="O71" s="123"/>
      <c r="P71" s="129">
        <f t="shared" ca="1" si="2"/>
        <v>3114.9001800000001</v>
      </c>
      <c r="Q71" s="87">
        <f t="shared" ca="1" si="2"/>
        <v>424.244283</v>
      </c>
      <c r="R71" s="87">
        <f t="shared" ca="1" si="2"/>
        <v>5528.4150870000003</v>
      </c>
      <c r="S71" s="139">
        <f ca="1">SUM(OFFSET(S$5,4*(ROW()-ROW(S$62)),0):OFFSET(S$8,4*(ROW()-ROW(S$62)),0))</f>
        <v>332.88530585450576</v>
      </c>
      <c r="T71" s="87">
        <f t="shared" ca="1" si="3"/>
        <v>935.72774923307384</v>
      </c>
      <c r="U71" s="88">
        <f t="shared" ca="1" si="3"/>
        <v>1788.201300961518</v>
      </c>
      <c r="V71" s="140"/>
      <c r="W71" s="86">
        <f t="shared" ca="1" si="4"/>
        <v>2524.1869237227602</v>
      </c>
      <c r="X71" s="88">
        <f t="shared" ca="1" si="4"/>
        <v>115.98265843793885</v>
      </c>
      <c r="Y71" s="13"/>
    </row>
    <row r="72" spans="1:25" ht="14.5" x14ac:dyDescent="0.35">
      <c r="A72" s="120"/>
      <c r="B72" s="42">
        <v>2022</v>
      </c>
      <c r="C72" s="89">
        <f t="shared" ca="1" si="0"/>
        <v>5582.49125</v>
      </c>
      <c r="D72" s="89">
        <f t="shared" ca="1" si="0"/>
        <v>8023.2678595934603</v>
      </c>
      <c r="E72" s="89">
        <f t="shared" ca="1" si="0"/>
        <v>2144.1265695934603</v>
      </c>
      <c r="F72" s="89">
        <f t="shared" ca="1" si="0"/>
        <v>1565.42716459346</v>
      </c>
      <c r="G72" s="89">
        <f t="shared" ca="1" si="0"/>
        <v>578.69940500000007</v>
      </c>
      <c r="H72" s="89">
        <f t="shared" ca="1" si="0"/>
        <v>11461.632539999999</v>
      </c>
      <c r="I72" s="89">
        <f ca="1">SUM(OFFSET(I$5,4*(ROW()-ROW(I$62)),0):OFFSET(I$8,4*(ROW()-ROW(I$62)),0))</f>
        <v>1545.157269</v>
      </c>
      <c r="J72" s="87">
        <f t="shared" ca="1" si="1"/>
        <v>880.54202523985657</v>
      </c>
      <c r="K72" s="87">
        <f t="shared" ca="1" si="1"/>
        <v>138.76429361660402</v>
      </c>
      <c r="L72" s="87">
        <f t="shared" ca="1" si="1"/>
        <v>101.31183381783384</v>
      </c>
      <c r="M72" s="87">
        <f t="shared" ca="1" si="1"/>
        <v>37.452459798770171</v>
      </c>
      <c r="N72" s="88">
        <f t="shared" ca="1" si="1"/>
        <v>741.77773162325252</v>
      </c>
      <c r="O72" s="125"/>
      <c r="P72" s="129">
        <f t="shared" ca="1" si="2"/>
        <v>3260.8541500000001</v>
      </c>
      <c r="Q72" s="87">
        <f t="shared" ca="1" si="2"/>
        <v>437.95802399999997</v>
      </c>
      <c r="R72" s="87">
        <f t="shared" ca="1" si="2"/>
        <v>5856.7438959999999</v>
      </c>
      <c r="S72" s="139">
        <f ca="1">SUM(OFFSET(S$5,4*(ROW()-ROW(S$62)),0):OFFSET(S$8,4*(ROW()-ROW(S$62)),0))</f>
        <v>378.2194296001847</v>
      </c>
      <c r="T72" s="87">
        <f t="shared" ca="1" si="3"/>
        <v>862.15934317468702</v>
      </c>
      <c r="U72" s="88">
        <f t="shared" ca="1" si="3"/>
        <v>1664.2989300296183</v>
      </c>
      <c r="V72" s="27"/>
      <c r="W72" s="86">
        <f t="shared" ca="1" si="4"/>
        <v>2582.0845935934603</v>
      </c>
      <c r="X72" s="88">
        <f t="shared" ca="1" si="4"/>
        <v>111.09247900270609</v>
      </c>
      <c r="Y72" s="13"/>
    </row>
    <row r="73" spans="1:25" ht="14.5" x14ac:dyDescent="0.35">
      <c r="A73" s="120"/>
      <c r="B73" s="42">
        <v>2023</v>
      </c>
      <c r="C73" s="89">
        <f t="shared" ca="1" si="0"/>
        <v>6023.5721700000004</v>
      </c>
      <c r="D73" s="89">
        <f t="shared" ca="1" si="0"/>
        <v>8206.8095176598199</v>
      </c>
      <c r="E73" s="89">
        <f t="shared" ca="1" si="0"/>
        <v>2204.8312376598201</v>
      </c>
      <c r="F73" s="89">
        <f t="shared" ca="1" si="0"/>
        <v>1607.0587136598199</v>
      </c>
      <c r="G73" s="89">
        <f t="shared" ca="1" si="0"/>
        <v>597.77252399999998</v>
      </c>
      <c r="H73" s="89">
        <f t="shared" ca="1" si="0"/>
        <v>12025.550449999999</v>
      </c>
      <c r="I73" s="89">
        <f ca="1">SUM(OFFSET(I$5,4*(ROW()-ROW(I$62)),0):OFFSET(I$8,4*(ROW()-ROW(I$62)),0))</f>
        <v>1603.5917940000002</v>
      </c>
      <c r="J73" s="87">
        <f t="shared" ca="1" si="1"/>
        <v>887.40674159747039</v>
      </c>
      <c r="K73" s="87">
        <f t="shared" ca="1" si="1"/>
        <v>137.49329760288234</v>
      </c>
      <c r="L73" s="87">
        <f t="shared" ca="1" si="1"/>
        <v>100.21619714398587</v>
      </c>
      <c r="M73" s="87">
        <f t="shared" ca="1" si="1"/>
        <v>37.277100458896456</v>
      </c>
      <c r="N73" s="88">
        <f t="shared" ca="1" si="1"/>
        <v>749.91344399458796</v>
      </c>
      <c r="O73" s="125"/>
      <c r="P73" s="129">
        <f t="shared" ca="1" si="2"/>
        <v>3370.8551200000002</v>
      </c>
      <c r="Q73" s="87">
        <f t="shared" ca="1" si="2"/>
        <v>449.50533799999999</v>
      </c>
      <c r="R73" s="87">
        <f t="shared" ca="1" si="2"/>
        <v>6120.2736319999995</v>
      </c>
      <c r="S73" s="139">
        <f ca="1">SUM(OFFSET(S$5,4*(ROW()-ROW(S$62)),0):OFFSET(S$8,4*(ROW()-ROW(S$62)),0))</f>
        <v>400.35938437051249</v>
      </c>
      <c r="T73" s="87">
        <f t="shared" ca="1" si="3"/>
        <v>841.95731425154838</v>
      </c>
      <c r="U73" s="88">
        <f t="shared" ca="1" si="3"/>
        <v>1640.9703947191606</v>
      </c>
      <c r="V73" s="27"/>
      <c r="W73" s="86">
        <f t="shared" ca="1" si="4"/>
        <v>2654.33657565982</v>
      </c>
      <c r="X73" s="88">
        <f t="shared" ca="1" si="4"/>
        <v>109.73825520191831</v>
      </c>
      <c r="Y73" s="13"/>
    </row>
    <row r="74" spans="1:25" ht="14.5" x14ac:dyDescent="0.35">
      <c r="A74" s="120"/>
      <c r="B74" s="42">
        <v>2024</v>
      </c>
      <c r="C74" s="89">
        <f t="shared" ca="1" si="0"/>
        <v>6477.0251399999997</v>
      </c>
      <c r="D74" s="89">
        <f t="shared" ca="1" si="0"/>
        <v>8421.6478026415498</v>
      </c>
      <c r="E74" s="89">
        <f t="shared" ca="1" si="0"/>
        <v>2283.2441126415497</v>
      </c>
      <c r="F74" s="89">
        <f t="shared" ca="1" si="0"/>
        <v>1660.2526566415499</v>
      </c>
      <c r="G74" s="89">
        <f t="shared" ca="1" si="0"/>
        <v>622.99145599999997</v>
      </c>
      <c r="H74" s="89">
        <f t="shared" ca="1" si="0"/>
        <v>12615.428830000001</v>
      </c>
      <c r="I74" s="89">
        <f ca="1">SUM(OFFSET(I$5,4*(ROW()-ROW(I$62)),0):OFFSET(I$8,4*(ROW()-ROW(I$62)),0))</f>
        <v>1658.2642820000001</v>
      </c>
      <c r="J74" s="87">
        <f t="shared" ca="1" si="0"/>
        <v>898.4498493010143</v>
      </c>
      <c r="K74" s="87">
        <f t="shared" ca="1" si="0"/>
        <v>137.6887952918924</v>
      </c>
      <c r="L74" s="87">
        <f t="shared" ca="1" si="0"/>
        <v>100.11990698124136</v>
      </c>
      <c r="M74" s="87">
        <f t="shared" ca="1" si="0"/>
        <v>37.568888310651069</v>
      </c>
      <c r="N74" s="88">
        <f t="shared" ca="1" si="1"/>
        <v>760.76105400912206</v>
      </c>
      <c r="O74" s="125"/>
      <c r="P74" s="129">
        <f ca="1">OFFSET(P$8,4*(ROW()-ROW(P$62)),0)</f>
        <v>3487.7740800000001</v>
      </c>
      <c r="Q74" s="87">
        <f t="shared" ca="1" si="2"/>
        <v>462.371351</v>
      </c>
      <c r="R74" s="87">
        <f t="shared" ca="1" si="2"/>
        <v>6410.3517990000009</v>
      </c>
      <c r="S74" s="87">
        <f ca="1">SUM(OFFSET(S$5,4*(ROW()-ROW(S$62)),0):OFFSET(S$8,4*(ROW()-ROW(S$62)),0))</f>
        <v>415.06936687924201</v>
      </c>
      <c r="T74" s="87">
        <f t="shared" ca="1" si="3"/>
        <v>840.28703592927729</v>
      </c>
      <c r="U74" s="474">
        <f ca="1">OFFSET(U$8,4*(ROW()-ROW(U$62)),0)</f>
        <v>1655.8011017949955</v>
      </c>
      <c r="V74" s="27"/>
      <c r="W74" s="129">
        <f ca="1">OFFSET(W$8,4*(ROW()-ROW(W$62)),0)</f>
        <v>2745.6154636415495</v>
      </c>
      <c r="X74" s="474">
        <f ca="1">OFFSET(X$8,4*(ROW()-ROW(X$62)),0)</f>
        <v>109.34626581047154</v>
      </c>
      <c r="Y74" s="13"/>
    </row>
    <row r="75" spans="1:25" ht="14.5" x14ac:dyDescent="0.35">
      <c r="A75" s="120"/>
      <c r="B75" s="42">
        <v>2025</v>
      </c>
      <c r="C75" s="89">
        <f t="shared" ca="1" si="0"/>
        <v>6887.7200400000002</v>
      </c>
      <c r="D75" s="89">
        <f t="shared" ca="1" si="0"/>
        <v>8649.8852982560293</v>
      </c>
      <c r="E75" s="89">
        <f t="shared" ca="1" si="0"/>
        <v>2373.0839882560299</v>
      </c>
      <c r="F75" s="89">
        <f t="shared" ca="1" si="0"/>
        <v>1723.18316525603</v>
      </c>
      <c r="G75" s="89">
        <f t="shared" ca="1" si="0"/>
        <v>649.90082299999995</v>
      </c>
      <c r="H75" s="89">
        <f t="shared" ca="1" si="0"/>
        <v>13164.521349999999</v>
      </c>
      <c r="I75" s="89">
        <f ca="1">SUM(OFFSET(I$5,4*(ROW()-ROW(I$62)),0):OFFSET(I$8,4*(ROW()-ROW(I$62)),0))</f>
        <v>1714.5345990000001</v>
      </c>
      <c r="J75" s="87">
        <f t="shared" ca="1" si="0"/>
        <v>906.22874261728623</v>
      </c>
      <c r="K75" s="87">
        <f t="shared" ca="1" si="0"/>
        <v>138.40980459887643</v>
      </c>
      <c r="L75" s="87">
        <f t="shared" ca="1" si="0"/>
        <v>100.50442646424716</v>
      </c>
      <c r="M75" s="87">
        <f t="shared" ca="1" si="0"/>
        <v>37.905378134629288</v>
      </c>
      <c r="N75" s="88">
        <f t="shared" ca="1" si="1"/>
        <v>767.81893801840965</v>
      </c>
      <c r="O75" s="125"/>
      <c r="P75" s="369">
        <f ca="1">OFFSET(P$8,4*(ROW()-ROW(P$62)),0)</f>
        <v>3611.4697000000001</v>
      </c>
      <c r="Q75" s="370">
        <f t="shared" ca="1" si="2"/>
        <v>475.75344000000001</v>
      </c>
      <c r="R75" s="370">
        <f t="shared" ca="1" si="2"/>
        <v>6717.5093499999994</v>
      </c>
      <c r="S75" s="370">
        <f ca="1">SUM(OFFSET(S$5,4*(ROW()-ROW(S$62)),0):OFFSET(S$8,4*(ROW()-ROW(S$62)),0))</f>
        <v>430.63760030466199</v>
      </c>
      <c r="T75" s="370">
        <f t="shared" ca="1" si="3"/>
        <v>838.6331563813759</v>
      </c>
      <c r="U75" s="370">
        <f ca="1">OFFSET(U$8,4*(ROW()-ROW(U$62)),0)</f>
        <v>1670.3749939417744</v>
      </c>
      <c r="V75" s="492"/>
      <c r="W75" s="369">
        <f ca="1">OFFSET(W$8,4*(ROW()-ROW(W$62)),0)</f>
        <v>2848.8374282560299</v>
      </c>
      <c r="X75" s="370">
        <f ca="1">OFFSET(X$8,4*(ROW()-ROW(X$62)),0)</f>
        <v>109.09735659708733</v>
      </c>
      <c r="Y75" s="493"/>
    </row>
    <row r="76" spans="1:25" ht="14.5" x14ac:dyDescent="0.35">
      <c r="A76" s="120"/>
      <c r="B76" s="121" t="s">
        <v>280</v>
      </c>
      <c r="C76" s="126">
        <f t="shared" ref="C76:H89" ca="1" si="5">OFFSET(C$9,4*(ROW()-ROW(C$76)),0)</f>
        <v>4082.7984849999998</v>
      </c>
      <c r="D76" s="126">
        <f t="shared" ca="1" si="5"/>
        <v>5314.3490000000002</v>
      </c>
      <c r="E76" s="126">
        <f t="shared" ca="1" si="5"/>
        <v>1663.133</v>
      </c>
      <c r="F76" s="126">
        <f t="shared" ca="1" si="5"/>
        <v>1261.1010000000001</v>
      </c>
      <c r="G76" s="126">
        <f t="shared" ca="1" si="5"/>
        <v>402.03199999999998</v>
      </c>
      <c r="H76" s="126">
        <f t="shared" ca="1" si="5"/>
        <v>7734.0144849999997</v>
      </c>
      <c r="I76" s="126">
        <f ca="1">SUM(OFFSET(I$6,4*(ROW()-ROW(I$76)),0):OFFSET(I$9,4*(ROW()-ROW(I$76)),0))</f>
        <v>1166.5459999999998</v>
      </c>
      <c r="J76" s="126">
        <f t="shared" ref="J76:N89" ca="1" si="6">OFFSET(J$9,4*(ROW()-ROW(J$76)),0)</f>
        <v>805.55310163508352</v>
      </c>
      <c r="K76" s="126">
        <f t="shared" ca="1" si="6"/>
        <v>142.56900285115205</v>
      </c>
      <c r="L76" s="126">
        <f t="shared" ca="1" si="6"/>
        <v>108.10555263144362</v>
      </c>
      <c r="M76" s="126">
        <f t="shared" ca="1" si="6"/>
        <v>34.463450219708442</v>
      </c>
      <c r="N76" s="130">
        <f t="shared" ca="1" si="6"/>
        <v>662.98409878393136</v>
      </c>
      <c r="O76" s="125"/>
      <c r="P76" s="131">
        <f t="shared" ref="P76:R89" ca="1" si="7">OFFSET(P$9,4*(ROW()-ROW(P$76)),0)</f>
        <v>1844.874</v>
      </c>
      <c r="Q76" s="139">
        <f t="shared" ca="1" si="7"/>
        <v>332.90300000000002</v>
      </c>
      <c r="R76" s="139">
        <f t="shared" ca="1" si="7"/>
        <v>4050.6469999999999</v>
      </c>
      <c r="S76" s="139">
        <f ca="1">SUM(OFFSET(S$6,4*(ROW()-ROW(S$76)),0):OFFSET(S$9,4*(ROW()-ROW(S$76)),0))</f>
        <v>265.14800000000002</v>
      </c>
      <c r="T76" s="139">
        <f t="shared" ref="T76:U89" ca="1" si="8">OFFSET(T$9,4*(ROW()-ROW(T$76)),0)</f>
        <v>695.79027561965393</v>
      </c>
      <c r="U76" s="143">
        <f t="shared" ca="1" si="8"/>
        <v>1653.2464887534509</v>
      </c>
      <c r="V76" s="43"/>
      <c r="W76" s="139">
        <f t="shared" ref="W76:X87" ca="1" si="9">OFFSET(W$9,4*(ROW()-ROW(W$76)),0)</f>
        <v>1996.0360000000001</v>
      </c>
      <c r="X76" s="124">
        <f t="shared" ca="1" si="9"/>
        <v>115.62120950579198</v>
      </c>
      <c r="Y76" s="13"/>
    </row>
    <row r="77" spans="1:25" ht="14.5" x14ac:dyDescent="0.35">
      <c r="A77" s="120"/>
      <c r="B77" s="30" t="s">
        <v>281</v>
      </c>
      <c r="C77" s="89">
        <f t="shared" ca="1" si="5"/>
        <v>4353.0873190000002</v>
      </c>
      <c r="D77" s="89">
        <f t="shared" ca="1" si="5"/>
        <v>5365.38</v>
      </c>
      <c r="E77" s="89">
        <f t="shared" ca="1" si="5"/>
        <v>1669.298</v>
      </c>
      <c r="F77" s="89">
        <f t="shared" ca="1" si="5"/>
        <v>1277.3130000000001</v>
      </c>
      <c r="G77" s="89">
        <f t="shared" ca="1" si="5"/>
        <v>391.98500000000001</v>
      </c>
      <c r="H77" s="89">
        <f t="shared" ca="1" si="5"/>
        <v>8049.1693190000005</v>
      </c>
      <c r="I77" s="89">
        <f ca="1">SUM(OFFSET(I$6,4*(ROW()-ROW(I$76)),0):OFFSET(I$9,4*(ROW()-ROW(I$76)),0))</f>
        <v>1221.4059999999999</v>
      </c>
      <c r="J77" s="89">
        <f t="shared" ca="1" si="6"/>
        <v>795.67869479927231</v>
      </c>
      <c r="K77" s="89">
        <f t="shared" ca="1" si="6"/>
        <v>136.67019811594179</v>
      </c>
      <c r="L77" s="89">
        <f t="shared" ca="1" si="6"/>
        <v>104.57726587228163</v>
      </c>
      <c r="M77" s="89">
        <f t="shared" ca="1" si="6"/>
        <v>32.092932243660179</v>
      </c>
      <c r="N77" s="143">
        <f t="shared" ca="1" si="6"/>
        <v>659.00849668333058</v>
      </c>
      <c r="O77" s="125"/>
      <c r="P77" s="131">
        <f t="shared" ca="1" si="7"/>
        <v>1877.693</v>
      </c>
      <c r="Q77" s="89">
        <f t="shared" ca="1" si="7"/>
        <v>311.36500000000001</v>
      </c>
      <c r="R77" s="89">
        <f t="shared" ca="1" si="7"/>
        <v>4066.19</v>
      </c>
      <c r="S77" s="89">
        <f ca="1">SUM(OFFSET(S$6,4*(ROW()-ROW(S$76)),0):OFFSET(S$9,4*(ROW()-ROW(S$76)),0))</f>
        <v>273.125</v>
      </c>
      <c r="T77" s="89">
        <f t="shared" ca="1" si="8"/>
        <v>687.48485125858122</v>
      </c>
      <c r="U77" s="124">
        <f t="shared" ca="1" si="8"/>
        <v>1602.7661327231122</v>
      </c>
      <c r="V77" s="43"/>
      <c r="W77" s="89">
        <f t="shared" ca="1" si="9"/>
        <v>1980.663</v>
      </c>
      <c r="X77" s="124">
        <f t="shared" ca="1" si="9"/>
        <v>109.79942258183971</v>
      </c>
      <c r="Y77" s="13"/>
    </row>
    <row r="78" spans="1:25" ht="14.5" x14ac:dyDescent="0.35">
      <c r="A78" s="120"/>
      <c r="B78" s="30" t="s">
        <v>282</v>
      </c>
      <c r="C78" s="89">
        <f t="shared" ca="1" si="5"/>
        <v>4722.300459</v>
      </c>
      <c r="D78" s="89">
        <f t="shared" ca="1" si="5"/>
        <v>5977.8239999999996</v>
      </c>
      <c r="E78" s="89">
        <f t="shared" ca="1" si="5"/>
        <v>1740.4570000000001</v>
      </c>
      <c r="F78" s="89">
        <f t="shared" ca="1" si="5"/>
        <v>1300.8240000000001</v>
      </c>
      <c r="G78" s="89">
        <f t="shared" ca="1" si="5"/>
        <v>439.63299999999998</v>
      </c>
      <c r="H78" s="89">
        <f t="shared" ca="1" si="5"/>
        <v>8959.6674589999984</v>
      </c>
      <c r="I78" s="89">
        <f ca="1">SUM(OFFSET(I$6,4*(ROW()-ROW(I$76)),0):OFFSET(I$9,4*(ROW()-ROW(I$76)),0))</f>
        <v>1263.471</v>
      </c>
      <c r="J78" s="89">
        <f t="shared" ca="1" si="6"/>
        <v>846.88326514815128</v>
      </c>
      <c r="K78" s="89">
        <f t="shared" ca="1" si="6"/>
        <v>137.75203388126835</v>
      </c>
      <c r="L78" s="89">
        <f t="shared" ca="1" si="6"/>
        <v>102.95637968738501</v>
      </c>
      <c r="M78" s="89">
        <f t="shared" ca="1" si="6"/>
        <v>34.795654193883358</v>
      </c>
      <c r="N78" s="143">
        <f t="shared" ca="1" si="6"/>
        <v>709.13123126688288</v>
      </c>
      <c r="O78" s="125"/>
      <c r="P78" s="131">
        <f t="shared" ca="1" si="7"/>
        <v>2012.944</v>
      </c>
      <c r="Q78" s="89">
        <f t="shared" ca="1" si="7"/>
        <v>299.59300000000002</v>
      </c>
      <c r="R78" s="89">
        <f t="shared" ca="1" si="7"/>
        <v>4511.4750000000004</v>
      </c>
      <c r="S78" s="89">
        <f ca="1">SUM(OFFSET(S$6,4*(ROW()-ROW(S$76)),0):OFFSET(S$9,4*(ROW()-ROW(S$76)),0))</f>
        <v>300.56700000000001</v>
      </c>
      <c r="T78" s="89">
        <f t="shared" ca="1" si="8"/>
        <v>669.71557090432418</v>
      </c>
      <c r="U78" s="124">
        <f t="shared" ca="1" si="8"/>
        <v>1600.6640782254874</v>
      </c>
      <c r="V78" s="43"/>
      <c r="W78" s="89">
        <f t="shared" ca="1" si="9"/>
        <v>2040.0500000000002</v>
      </c>
      <c r="X78" s="124">
        <f t="shared" ca="1" si="9"/>
        <v>108.67197051013315</v>
      </c>
      <c r="Y78" s="13"/>
    </row>
    <row r="79" spans="1:25" ht="14.5" x14ac:dyDescent="0.35">
      <c r="A79" s="120"/>
      <c r="B79" s="30" t="s">
        <v>283</v>
      </c>
      <c r="C79" s="89">
        <f t="shared" ca="1" si="5"/>
        <v>5077.718476</v>
      </c>
      <c r="D79" s="89">
        <f t="shared" ca="1" si="5"/>
        <v>6118.7380000000003</v>
      </c>
      <c r="E79" s="89">
        <f t="shared" ca="1" si="5"/>
        <v>1792.9059999999999</v>
      </c>
      <c r="F79" s="89">
        <f t="shared" ca="1" si="5"/>
        <v>1325.854</v>
      </c>
      <c r="G79" s="89">
        <f t="shared" ca="1" si="5"/>
        <v>467.05200000000002</v>
      </c>
      <c r="H79" s="89">
        <f t="shared" ca="1" si="5"/>
        <v>9403.5504760000003</v>
      </c>
      <c r="I79" s="89">
        <f ca="1">SUM(OFFSET(I$6,4*(ROW()-ROW(I$76)),0):OFFSET(I$9,4*(ROW()-ROW(I$76)),0))</f>
        <v>1332.8799999999999</v>
      </c>
      <c r="J79" s="89">
        <f t="shared" ca="1" si="6"/>
        <v>840.01984244643177</v>
      </c>
      <c r="K79" s="89">
        <f t="shared" ca="1" si="6"/>
        <v>134.51368465278196</v>
      </c>
      <c r="L79" s="89">
        <f t="shared" ca="1" si="6"/>
        <v>99.472870776063871</v>
      </c>
      <c r="M79" s="89">
        <f t="shared" ca="1" si="6"/>
        <v>35.04081387671809</v>
      </c>
      <c r="N79" s="143">
        <f t="shared" ca="1" si="6"/>
        <v>705.50615779364989</v>
      </c>
      <c r="O79" s="125"/>
      <c r="P79" s="131">
        <f t="shared" ca="1" si="7"/>
        <v>2026.47</v>
      </c>
      <c r="Q79" s="89">
        <f t="shared" ca="1" si="7"/>
        <v>297.58199999999999</v>
      </c>
      <c r="R79" s="89">
        <f t="shared" ca="1" si="7"/>
        <v>4397.049</v>
      </c>
      <c r="S79" s="89">
        <f ca="1">SUM(OFFSET(S$6,4*(ROW()-ROW(S$76)),0):OFFSET(S$9,4*(ROW()-ROW(S$76)),0))</f>
        <v>321.86599999999999</v>
      </c>
      <c r="T79" s="89">
        <f t="shared" ca="1" si="8"/>
        <v>629.60051698532936</v>
      </c>
      <c r="U79" s="124">
        <f t="shared" ca="1" si="8"/>
        <v>1458.5669191526911</v>
      </c>
      <c r="V79" s="43"/>
      <c r="W79" s="89">
        <f t="shared" ca="1" si="9"/>
        <v>2090.4879999999998</v>
      </c>
      <c r="X79" s="124">
        <f t="shared" ca="1" si="9"/>
        <v>108.0035731021253</v>
      </c>
      <c r="Y79" s="13"/>
    </row>
    <row r="80" spans="1:25" ht="14.5" x14ac:dyDescent="0.35">
      <c r="A80" s="120"/>
      <c r="B80" s="30" t="s">
        <v>284</v>
      </c>
      <c r="C80" s="89">
        <f t="shared" ca="1" si="5"/>
        <v>5259.0731699999997</v>
      </c>
      <c r="D80" s="89">
        <f t="shared" ca="1" si="5"/>
        <v>6507.8580000000002</v>
      </c>
      <c r="E80" s="89">
        <f t="shared" ca="1" si="5"/>
        <v>1865.277</v>
      </c>
      <c r="F80" s="89">
        <f t="shared" ca="1" si="5"/>
        <v>1369.595</v>
      </c>
      <c r="G80" s="89">
        <f t="shared" ca="1" si="5"/>
        <v>495.68200000000002</v>
      </c>
      <c r="H80" s="89">
        <f t="shared" ca="1" si="5"/>
        <v>9901.6541699999998</v>
      </c>
      <c r="I80" s="89">
        <f ca="1">SUM(OFFSET(I$6,4*(ROW()-ROW(I$76)),0):OFFSET(I$9,4*(ROW()-ROW(I$76)),0))</f>
        <v>1350.338</v>
      </c>
      <c r="J80" s="89">
        <f t="shared" ca="1" si="6"/>
        <v>871.40635677882119</v>
      </c>
      <c r="K80" s="89">
        <f t="shared" ca="1" si="6"/>
        <v>138.13408198539923</v>
      </c>
      <c r="L80" s="89">
        <f t="shared" ca="1" si="6"/>
        <v>101.42608739441532</v>
      </c>
      <c r="M80" s="89">
        <f t="shared" ca="1" si="6"/>
        <v>36.707994590983887</v>
      </c>
      <c r="N80" s="143">
        <f t="shared" ca="1" si="6"/>
        <v>733.27227479342207</v>
      </c>
      <c r="O80" s="125"/>
      <c r="P80" s="131">
        <f t="shared" ca="1" si="7"/>
        <v>2322.7310000000002</v>
      </c>
      <c r="Q80" s="89">
        <f t="shared" ca="1" si="7"/>
        <v>302.46199999999999</v>
      </c>
      <c r="R80" s="89">
        <f t="shared" ca="1" si="7"/>
        <v>4849.5860000000002</v>
      </c>
      <c r="S80" s="89">
        <f ca="1">SUM(OFFSET(S$6,4*(ROW()-ROW(S$76)),0):OFFSET(S$9,4*(ROW()-ROW(S$76)),0))</f>
        <v>338.30099999999999</v>
      </c>
      <c r="T80" s="89">
        <f t="shared" ca="1" si="8"/>
        <v>686.58709255958468</v>
      </c>
      <c r="U80" s="124">
        <f t="shared" ca="1" si="8"/>
        <v>1522.9183478618156</v>
      </c>
      <c r="V80" s="43"/>
      <c r="W80" s="89">
        <f t="shared" ca="1" si="9"/>
        <v>2167.739</v>
      </c>
      <c r="X80" s="124">
        <f t="shared" ca="1" si="9"/>
        <v>107.47198723666069</v>
      </c>
      <c r="Y80" s="13"/>
    </row>
    <row r="81" spans="1:25" ht="14.5" x14ac:dyDescent="0.35">
      <c r="A81" s="120"/>
      <c r="B81" s="30" t="s">
        <v>285</v>
      </c>
      <c r="C81" s="89">
        <f t="shared" ca="1" si="5"/>
        <v>5487.0243399999999</v>
      </c>
      <c r="D81" s="89">
        <f t="shared" ca="1" si="5"/>
        <v>6486.2380000000003</v>
      </c>
      <c r="E81" s="89">
        <f t="shared" ca="1" si="5"/>
        <v>1900.269</v>
      </c>
      <c r="F81" s="89">
        <f t="shared" ca="1" si="5"/>
        <v>1395.1679999999999</v>
      </c>
      <c r="G81" s="89">
        <f t="shared" ca="1" si="5"/>
        <v>505.101</v>
      </c>
      <c r="H81" s="89">
        <f t="shared" ca="1" si="5"/>
        <v>10072.993339999999</v>
      </c>
      <c r="I81" s="89">
        <f ca="1">SUM(OFFSET(I$6,4*(ROW()-ROW(I$76)),0):OFFSET(I$9,4*(ROW()-ROW(I$76)),0))</f>
        <v>1393.6579999999999</v>
      </c>
      <c r="J81" s="89">
        <f t="shared" ca="1" si="6"/>
        <v>859.1248599010662</v>
      </c>
      <c r="K81" s="89">
        <f t="shared" ca="1" si="6"/>
        <v>136.35117080374096</v>
      </c>
      <c r="L81" s="89">
        <f t="shared" ca="1" si="6"/>
        <v>100.10834795911192</v>
      </c>
      <c r="M81" s="89">
        <f t="shared" ca="1" si="6"/>
        <v>36.242822844629032</v>
      </c>
      <c r="N81" s="143">
        <f t="shared" ca="1" si="6"/>
        <v>722.77368909732513</v>
      </c>
      <c r="O81" s="125"/>
      <c r="P81" s="131">
        <f t="shared" ca="1" si="7"/>
        <v>2419.6030000000001</v>
      </c>
      <c r="Q81" s="89">
        <f t="shared" ca="1" si="7"/>
        <v>329.31400000000002</v>
      </c>
      <c r="R81" s="89">
        <f t="shared" ca="1" si="7"/>
        <v>4879.143</v>
      </c>
      <c r="S81" s="89">
        <f ca="1">SUM(OFFSET(S$6,4*(ROW()-ROW(S$76)),0):OFFSET(S$9,4*(ROW()-ROW(S$76)),0))</f>
        <v>355.17699999999996</v>
      </c>
      <c r="T81" s="89">
        <f t="shared" ca="1" si="8"/>
        <v>681.23865002519881</v>
      </c>
      <c r="U81" s="124">
        <f t="shared" ca="1" si="8"/>
        <v>1466.4398314080024</v>
      </c>
      <c r="V81" s="43"/>
      <c r="W81" s="89">
        <f t="shared" ca="1" si="9"/>
        <v>2229.5830000000001</v>
      </c>
      <c r="X81" s="124">
        <f t="shared" ca="1" si="9"/>
        <v>106.95798259664838</v>
      </c>
      <c r="Y81" s="13"/>
    </row>
    <row r="82" spans="1:25" ht="14.5" x14ac:dyDescent="0.35">
      <c r="A82" s="120"/>
      <c r="B82" s="30" t="s">
        <v>286</v>
      </c>
      <c r="C82" s="89">
        <f t="shared" ca="1" si="5"/>
        <v>5596.5819099999999</v>
      </c>
      <c r="D82" s="89">
        <f t="shared" ca="1" si="5"/>
        <v>6647.9189999999999</v>
      </c>
      <c r="E82" s="89">
        <f t="shared" ca="1" si="5"/>
        <v>1933.787</v>
      </c>
      <c r="F82" s="89">
        <f t="shared" ca="1" si="5"/>
        <v>1401.4949999999999</v>
      </c>
      <c r="G82" s="89">
        <f t="shared" ca="1" si="5"/>
        <v>532.29200000000003</v>
      </c>
      <c r="H82" s="89">
        <f t="shared" ca="1" si="5"/>
        <v>10310.71391</v>
      </c>
      <c r="I82" s="89">
        <f ca="1">SUM(OFFSET(I$6,4*(ROW()-ROW(I$76)),0):OFFSET(I$9,4*(ROW()-ROW(I$76)),0))</f>
        <v>1452.3229999999999</v>
      </c>
      <c r="J82" s="89">
        <f t="shared" ca="1" si="6"/>
        <v>843.09763805985313</v>
      </c>
      <c r="K82" s="89">
        <f t="shared" ca="1" si="6"/>
        <v>133.15130311920973</v>
      </c>
      <c r="L82" s="89">
        <f t="shared" ca="1" si="6"/>
        <v>96.500227566457326</v>
      </c>
      <c r="M82" s="89">
        <f t="shared" ca="1" si="6"/>
        <v>36.651075552752388</v>
      </c>
      <c r="N82" s="143">
        <f t="shared" ca="1" si="6"/>
        <v>709.94633494064351</v>
      </c>
      <c r="O82" s="125"/>
      <c r="P82" s="131">
        <f t="shared" ca="1" si="7"/>
        <v>2490.4360000000001</v>
      </c>
      <c r="Q82" s="89">
        <f t="shared" ca="1" si="7"/>
        <v>348.505</v>
      </c>
      <c r="R82" s="89">
        <f t="shared" ca="1" si="7"/>
        <v>4829.4399999999996</v>
      </c>
      <c r="S82" s="89">
        <f ca="1">SUM(OFFSET(S$6,4*(ROW()-ROW(S$76)),0):OFFSET(S$9,4*(ROW()-ROW(S$76)),0))</f>
        <v>358.38</v>
      </c>
      <c r="T82" s="89">
        <f t="shared" ca="1" si="8"/>
        <v>694.91489480439759</v>
      </c>
      <c r="U82" s="124">
        <f t="shared" ca="1" si="8"/>
        <v>1444.8197444053797</v>
      </c>
      <c r="V82" s="43"/>
      <c r="W82" s="89">
        <f t="shared" ca="1" si="9"/>
        <v>2282.2919999999999</v>
      </c>
      <c r="X82" s="124">
        <f t="shared" ca="1" si="9"/>
        <v>105.54615226668589</v>
      </c>
      <c r="Y82" s="13"/>
    </row>
    <row r="83" spans="1:25" ht="14.5" x14ac:dyDescent="0.35">
      <c r="A83" s="120"/>
      <c r="B83" s="30" t="s">
        <v>287</v>
      </c>
      <c r="C83" s="89">
        <f t="shared" ca="1" si="5"/>
        <v>5694.0823</v>
      </c>
      <c r="D83" s="89">
        <f t="shared" ca="1" si="5"/>
        <v>6931.634</v>
      </c>
      <c r="E83" s="89">
        <f t="shared" ca="1" si="5"/>
        <v>2016.751</v>
      </c>
      <c r="F83" s="89">
        <f t="shared" ca="1" si="5"/>
        <v>1456.992</v>
      </c>
      <c r="G83" s="89">
        <f t="shared" ca="1" si="5"/>
        <v>559.75900000000001</v>
      </c>
      <c r="H83" s="89">
        <f t="shared" ca="1" si="5"/>
        <v>10608.9653</v>
      </c>
      <c r="I83" s="89">
        <f ca="1">SUM(OFFSET(I$6,4*(ROW()-ROW(I$76)),0):OFFSET(I$9,4*(ROW()-ROW(I$76)),0))</f>
        <v>1492.3910000000001</v>
      </c>
      <c r="J83" s="89">
        <f t="shared" ca="1" si="6"/>
        <v>846.00592606093164</v>
      </c>
      <c r="K83" s="89">
        <f t="shared" ca="1" si="6"/>
        <v>135.13556433937217</v>
      </c>
      <c r="L83" s="89">
        <f t="shared" ca="1" si="6"/>
        <v>97.628034476219696</v>
      </c>
      <c r="M83" s="89">
        <f t="shared" ca="1" si="6"/>
        <v>37.507529863152484</v>
      </c>
      <c r="N83" s="143">
        <f t="shared" ca="1" si="6"/>
        <v>710.87036172155956</v>
      </c>
      <c r="O83" s="125"/>
      <c r="P83" s="131">
        <f t="shared" ca="1" si="7"/>
        <v>2543.645</v>
      </c>
      <c r="Q83" s="89">
        <f t="shared" ca="1" si="7"/>
        <v>380.47300000000001</v>
      </c>
      <c r="R83" s="89">
        <f t="shared" ca="1" si="7"/>
        <v>4607.1469999999999</v>
      </c>
      <c r="S83" s="89">
        <f ca="1">SUM(OFFSET(S$6,4*(ROW()-ROW(S$76)),0):OFFSET(S$9,4*(ROW()-ROW(S$76)),0))</f>
        <v>366.75800000000004</v>
      </c>
      <c r="T83" s="89">
        <f t="shared" ca="1" si="8"/>
        <v>693.54860698335131</v>
      </c>
      <c r="U83" s="124">
        <f t="shared" ca="1" si="8"/>
        <v>1359.9212559780563</v>
      </c>
      <c r="V83" s="43"/>
      <c r="W83" s="89">
        <f t="shared" ca="1" si="9"/>
        <v>2397.2240000000002</v>
      </c>
      <c r="X83" s="124">
        <f t="shared" ca="1" si="9"/>
        <v>107.89601722214195</v>
      </c>
      <c r="Y83" s="13"/>
    </row>
    <row r="84" spans="1:25" ht="14.5" x14ac:dyDescent="0.35">
      <c r="A84" s="120"/>
      <c r="B84" s="30" t="s">
        <v>288</v>
      </c>
      <c r="C84" s="89">
        <f t="shared" ca="1" si="5"/>
        <v>5791.0723200000002</v>
      </c>
      <c r="D84" s="89">
        <f t="shared" ca="1" si="5"/>
        <v>7592.4603812760688</v>
      </c>
      <c r="E84" s="89">
        <f t="shared" ca="1" si="5"/>
        <v>2073.3372812760699</v>
      </c>
      <c r="F84" s="89">
        <f t="shared" ca="1" si="5"/>
        <v>1511.6063192760701</v>
      </c>
      <c r="G84" s="89">
        <f t="shared" ca="1" si="5"/>
        <v>561.73096200000009</v>
      </c>
      <c r="H84" s="89">
        <f t="shared" ca="1" si="5"/>
        <v>11310.19542</v>
      </c>
      <c r="I84" s="89">
        <f ca="1">SUM(OFFSET(I$6,4*(ROW()-ROW(I$76)),0):OFFSET(I$9,4*(ROW()-ROW(I$76)),0))</f>
        <v>1494.507623</v>
      </c>
      <c r="J84" s="89">
        <f t="shared" ca="1" si="6"/>
        <v>895.51451563764067</v>
      </c>
      <c r="K84" s="89">
        <f t="shared" ca="1" si="6"/>
        <v>138.73045873892272</v>
      </c>
      <c r="L84" s="89">
        <f t="shared" ca="1" si="6"/>
        <v>101.14410231255609</v>
      </c>
      <c r="M84" s="89">
        <f t="shared" ca="1" si="6"/>
        <v>37.586356426366656</v>
      </c>
      <c r="N84" s="143">
        <f t="shared" ca="1" si="6"/>
        <v>756.78405689871818</v>
      </c>
      <c r="O84" s="125"/>
      <c r="P84" s="131">
        <f t="shared" ca="1" si="7"/>
        <v>2946.6163199999996</v>
      </c>
      <c r="Q84" s="89">
        <f t="shared" ca="1" si="7"/>
        <v>408.349828</v>
      </c>
      <c r="R84" s="89">
        <f t="shared" ca="1" si="7"/>
        <v>5152.1276320000006</v>
      </c>
      <c r="S84" s="89">
        <f ca="1">SUM(OFFSET(S$6,4*(ROW()-ROW(S$76)),0):OFFSET(S$9,4*(ROW()-ROW(S$76)),0))</f>
        <v>316.58103910400007</v>
      </c>
      <c r="T84" s="89">
        <f t="shared" ca="1" si="8"/>
        <v>930.76209754684851</v>
      </c>
      <c r="U84" s="124">
        <f t="shared" ca="1" si="8"/>
        <v>1756.4151901634666</v>
      </c>
      <c r="V84" s="43"/>
      <c r="W84" s="89">
        <f t="shared" ca="1" si="9"/>
        <v>2481.6871092760698</v>
      </c>
      <c r="X84" s="124">
        <f t="shared" ca="1" si="9"/>
        <v>120.08555319562653</v>
      </c>
      <c r="Y84" s="13"/>
    </row>
    <row r="85" spans="1:25" ht="14.5" x14ac:dyDescent="0.35">
      <c r="A85" s="120"/>
      <c r="B85" s="30" t="s">
        <v>289</v>
      </c>
      <c r="C85" s="139">
        <f t="shared" ca="1" si="5"/>
        <v>5411.8774800000001</v>
      </c>
      <c r="D85" s="139">
        <f t="shared" ca="1" si="5"/>
        <v>7874.8209497654398</v>
      </c>
      <c r="E85" s="139">
        <f t="shared" ca="1" si="5"/>
        <v>2109.8055897654403</v>
      </c>
      <c r="F85" s="139">
        <f t="shared" ca="1" si="5"/>
        <v>1539.9960407654401</v>
      </c>
      <c r="G85" s="139">
        <f t="shared" ca="1" si="5"/>
        <v>569.80954899999995</v>
      </c>
      <c r="H85" s="139">
        <f t="shared" ca="1" si="5"/>
        <v>11176.89284</v>
      </c>
      <c r="I85" s="139">
        <f ca="1">SUM(OFFSET(I$6,4*(ROW()-ROW(I$76)),0):OFFSET(I$9,4*(ROW()-ROW(I$76)),0))</f>
        <v>1494.209816</v>
      </c>
      <c r="J85" s="139">
        <f t="shared" ca="1" si="6"/>
        <v>889.21236411991561</v>
      </c>
      <c r="K85" s="139">
        <f t="shared" ca="1" si="6"/>
        <v>141.19875048160173</v>
      </c>
      <c r="L85" s="139">
        <f t="shared" ca="1" si="6"/>
        <v>103.06424333953379</v>
      </c>
      <c r="M85" s="139">
        <f t="shared" ca="1" si="6"/>
        <v>38.134507142067918</v>
      </c>
      <c r="N85" s="143">
        <f t="shared" ca="1" si="6"/>
        <v>748.01361363831381</v>
      </c>
      <c r="O85" s="125"/>
      <c r="P85" s="131">
        <f t="shared" ca="1" si="7"/>
        <v>3160.3702000000003</v>
      </c>
      <c r="Q85" s="139">
        <f t="shared" ca="1" si="7"/>
        <v>428.648529</v>
      </c>
      <c r="R85" s="139">
        <f t="shared" ca="1" si="7"/>
        <v>5632.1543710000005</v>
      </c>
      <c r="S85" s="139">
        <f ca="1">SUM(OFFSET(S$6,4*(ROW()-ROW(S$76)),0):OFFSET(S$9,4*(ROW()-ROW(S$76)),0))</f>
        <v>346.16374837494311</v>
      </c>
      <c r="T85" s="139">
        <f t="shared" ca="1" si="8"/>
        <v>912.96971876352677</v>
      </c>
      <c r="U85" s="124">
        <f t="shared" ca="1" si="8"/>
        <v>1750.8485300532725</v>
      </c>
      <c r="V85" s="43"/>
      <c r="W85" s="139">
        <f t="shared" ca="1" si="9"/>
        <v>2538.4541187654404</v>
      </c>
      <c r="X85" s="124">
        <f t="shared" ca="1" si="9"/>
        <v>114.37920136020901</v>
      </c>
      <c r="Y85" s="13"/>
    </row>
    <row r="86" spans="1:25" ht="14.5" x14ac:dyDescent="0.35">
      <c r="A86" s="120"/>
      <c r="B86" s="30" t="s">
        <v>290</v>
      </c>
      <c r="C86" s="139">
        <f t="shared" ca="1" si="5"/>
        <v>5679.8864199999998</v>
      </c>
      <c r="D86" s="139">
        <f t="shared" ca="1" si="5"/>
        <v>8061.4202184805608</v>
      </c>
      <c r="E86" s="139">
        <f t="shared" ca="1" si="5"/>
        <v>2157.6083184805602</v>
      </c>
      <c r="F86" s="139">
        <f t="shared" ca="1" si="5"/>
        <v>1574.85510548056</v>
      </c>
      <c r="G86" s="139">
        <f t="shared" ca="1" si="5"/>
        <v>582.75321299999996</v>
      </c>
      <c r="H86" s="139">
        <f t="shared" ca="1" si="5"/>
        <v>11583.69832</v>
      </c>
      <c r="I86" s="139">
        <f ca="1">SUM(OFFSET(I$6,4*(ROW()-ROW(I$76)),0):OFFSET(I$9,4*(ROW()-ROW(I$76)),0))</f>
        <v>1562.733119</v>
      </c>
      <c r="J86" s="139">
        <f t="shared" ca="1" si="6"/>
        <v>879.31243482403988</v>
      </c>
      <c r="K86" s="139">
        <f t="shared" ca="1" si="6"/>
        <v>138.0663334159849</v>
      </c>
      <c r="L86" s="139">
        <f t="shared" ca="1" si="6"/>
        <v>100.77569140457695</v>
      </c>
      <c r="M86" s="139">
        <f t="shared" ca="1" si="6"/>
        <v>37.290642011407961</v>
      </c>
      <c r="N86" s="143">
        <f t="shared" ca="1" si="6"/>
        <v>741.24610140805498</v>
      </c>
      <c r="O86" s="125"/>
      <c r="P86" s="131">
        <f t="shared" ca="1" si="7"/>
        <v>3288.9416699999997</v>
      </c>
      <c r="Q86" s="139">
        <f t="shared" ca="1" si="7"/>
        <v>440.76187499999997</v>
      </c>
      <c r="R86" s="139">
        <f t="shared" ca="1" si="7"/>
        <v>5922.095585</v>
      </c>
      <c r="S86" s="139">
        <f ca="1">SUM(OFFSET(S$6,4*(ROW()-ROW(S$76)),0):OFFSET(S$9,4*(ROW()-ROW(S$76)),0))</f>
        <v>385.0850752944101</v>
      </c>
      <c r="T86" s="139">
        <f t="shared" ca="1" si="8"/>
        <v>854.08183308207845</v>
      </c>
      <c r="U86" s="124">
        <f t="shared" ca="1" si="8"/>
        <v>1652.3251271515492</v>
      </c>
      <c r="V86" s="43"/>
      <c r="W86" s="165">
        <f t="shared" ca="1" si="9"/>
        <v>2598.3701934805604</v>
      </c>
      <c r="X86" s="124">
        <f t="shared" ca="1" si="9"/>
        <v>110.55374989604236</v>
      </c>
      <c r="Y86" s="13"/>
    </row>
    <row r="87" spans="1:25" ht="14.5" x14ac:dyDescent="0.35">
      <c r="A87" s="120"/>
      <c r="B87" s="30" t="s">
        <v>291</v>
      </c>
      <c r="C87" s="139">
        <f t="shared" ca="1" si="5"/>
        <v>6144.3282900000004</v>
      </c>
      <c r="D87" s="139">
        <f t="shared" ca="1" si="5"/>
        <v>8251.7019090405993</v>
      </c>
      <c r="E87" s="139">
        <f t="shared" ca="1" si="5"/>
        <v>2222.7495690406004</v>
      </c>
      <c r="F87" s="139">
        <f t="shared" ca="1" si="5"/>
        <v>1619.3260010406</v>
      </c>
      <c r="G87" s="139">
        <f t="shared" ca="1" si="5"/>
        <v>603.42356799999993</v>
      </c>
      <c r="H87" s="139">
        <f t="shared" ca="1" si="5"/>
        <v>12173.280629999999</v>
      </c>
      <c r="I87" s="139">
        <f ca="1">SUM(OFFSET(I$6,4*(ROW()-ROW(I$76)),0):OFFSET(I$9,4*(ROW()-ROW(I$76)),0))</f>
        <v>1616.7791099999999</v>
      </c>
      <c r="J87" s="139">
        <f t="shared" ca="1" si="6"/>
        <v>890.41416418601557</v>
      </c>
      <c r="K87" s="139">
        <f t="shared" ca="1" si="6"/>
        <v>137.48010196894492</v>
      </c>
      <c r="L87" s="139">
        <f t="shared" ca="1" si="6"/>
        <v>100.1575286954691</v>
      </c>
      <c r="M87" s="139">
        <f t="shared" ca="1" si="6"/>
        <v>37.322573273475804</v>
      </c>
      <c r="N87" s="143">
        <f t="shared" ca="1" si="6"/>
        <v>752.9340622170705</v>
      </c>
      <c r="O87" s="125"/>
      <c r="P87" s="131">
        <f t="shared" ca="1" si="7"/>
        <v>3397.9528599999999</v>
      </c>
      <c r="Q87" s="139">
        <f t="shared" ca="1" si="7"/>
        <v>452.55321399999997</v>
      </c>
      <c r="R87" s="139">
        <f t="shared" ca="1" si="7"/>
        <v>6187.9858260000001</v>
      </c>
      <c r="S87" s="139">
        <f ca="1">SUM(OFFSET(S$6,4*(ROW()-ROW(S$76)),0):OFFSET(S$9,4*(ROW()-ROW(S$76)),0))</f>
        <v>404.38599986602668</v>
      </c>
      <c r="T87" s="139">
        <f t="shared" ca="1" si="8"/>
        <v>840.2746042458798</v>
      </c>
      <c r="U87" s="124">
        <f t="shared" ca="1" si="8"/>
        <v>1642.1288180599759</v>
      </c>
      <c r="V87" s="43"/>
      <c r="W87" s="165">
        <f t="shared" ca="1" si="9"/>
        <v>2675.3027830406004</v>
      </c>
      <c r="X87" s="124">
        <f t="shared" ca="1" si="9"/>
        <v>109.59894272548662</v>
      </c>
      <c r="Y87" s="13"/>
    </row>
    <row r="88" spans="1:25" ht="14.5" x14ac:dyDescent="0.35">
      <c r="A88" s="120"/>
      <c r="B88" s="30" t="s">
        <v>602</v>
      </c>
      <c r="C88" s="139">
        <f t="shared" ca="1" si="5"/>
        <v>6584.5600800000002</v>
      </c>
      <c r="D88" s="139">
        <f t="shared" ca="1" si="5"/>
        <v>8472.4776031336696</v>
      </c>
      <c r="E88" s="139">
        <f t="shared" ca="1" si="5"/>
        <v>2305.0167531336701</v>
      </c>
      <c r="F88" s="139">
        <f t="shared" ca="1" si="5"/>
        <v>1675.15051413367</v>
      </c>
      <c r="G88" s="139">
        <f t="shared" ca="1" si="5"/>
        <v>629.86623899999995</v>
      </c>
      <c r="H88" s="139">
        <f t="shared" ca="1" si="5"/>
        <v>12752.020930000001</v>
      </c>
      <c r="I88" s="139">
        <f ca="1">SUM(OFFSET(I$6,4*(ROW()-ROW(I$76)),0):OFFSET(I$9,4*(ROW()-ROW(I$76)),0))</f>
        <v>1672.0805580000001</v>
      </c>
      <c r="J88" s="139">
        <f t="shared" ca="1" si="6"/>
        <v>900.49714477534565</v>
      </c>
      <c r="K88" s="139">
        <f t="shared" ca="1" si="6"/>
        <v>137.85321180282929</v>
      </c>
      <c r="L88" s="139">
        <f t="shared" ca="1" si="6"/>
        <v>100.18360097059809</v>
      </c>
      <c r="M88" s="139">
        <f t="shared" ca="1" si="6"/>
        <v>37.6696108322312</v>
      </c>
      <c r="N88" s="143">
        <f ca="1">OFFSET(N$9,4*(ROW()-ROW(N$76)),0)</f>
        <v>762.6439329725165</v>
      </c>
      <c r="O88" s="125"/>
      <c r="P88" s="165">
        <f ca="1">OFFSET(P$9,4*(ROW()-ROW(P$76)),0)</f>
        <v>3518.1878099999999</v>
      </c>
      <c r="Q88" s="139">
        <f t="shared" ca="1" si="7"/>
        <v>465.74309299999999</v>
      </c>
      <c r="R88" s="139">
        <f t="shared" ca="1" si="7"/>
        <v>6486.5804769999995</v>
      </c>
      <c r="S88" s="139">
        <f ca="1">SUM(OFFSET(S$6,4*(ROW()-ROW(S$76)),0):OFFSET(S$9,4*(ROW()-ROW(S$76)),0))</f>
        <v>418.68162090502301</v>
      </c>
      <c r="T88" s="139">
        <f t="shared" ca="1" si="8"/>
        <v>840.30146878553649</v>
      </c>
      <c r="U88" s="447">
        <f ca="1">OFFSET(U$9,4*(ROW()-ROW(U$76)),0)</f>
        <v>1660.5275280466917</v>
      </c>
      <c r="V88" s="43"/>
      <c r="W88" s="139">
        <f ca="1">OFFSET(W$9,4*(ROW()-ROW(W$76)),0)</f>
        <v>2770.7598461336702</v>
      </c>
      <c r="X88" s="89">
        <f ca="1">OFFSET(X$9,4*(ROW()-ROW(X$76)),0)</f>
        <v>109.27695651712509</v>
      </c>
      <c r="Y88" s="493"/>
    </row>
    <row r="89" spans="1:25" ht="14.5" x14ac:dyDescent="0.35">
      <c r="A89" s="120"/>
      <c r="B89" s="477" t="s">
        <v>623</v>
      </c>
      <c r="C89" s="373">
        <f t="shared" ca="1" si="5"/>
        <v>6995.96119</v>
      </c>
      <c r="D89" s="373">
        <f t="shared" ca="1" si="5"/>
        <v>8704.4503303493111</v>
      </c>
      <c r="E89" s="373">
        <f t="shared" ca="1" si="5"/>
        <v>2397.0282503493104</v>
      </c>
      <c r="F89" s="373">
        <f t="shared" ca="1" si="5"/>
        <v>1740.44390134931</v>
      </c>
      <c r="G89" s="373">
        <f t="shared" ca="1" si="5"/>
        <v>656.58434900000009</v>
      </c>
      <c r="H89" s="373">
        <f t="shared" ca="1" si="5"/>
        <v>13303.38327</v>
      </c>
      <c r="I89" s="373">
        <f ca="1">SUM(OFFSET(I$6,4*(ROW()-ROW(I$76)),0):OFFSET(I$9,4*(ROW()-ROW(I$76)),0))</f>
        <v>1729.674947</v>
      </c>
      <c r="J89" s="373">
        <f t="shared" ca="1" si="6"/>
        <v>907.70878930637093</v>
      </c>
      <c r="K89" s="373">
        <f t="shared" ca="1" si="6"/>
        <v>138.58258480917399</v>
      </c>
      <c r="L89" s="373">
        <f t="shared" ca="1" si="6"/>
        <v>100.62259989184604</v>
      </c>
      <c r="M89" s="373">
        <f t="shared" ca="1" si="6"/>
        <v>37.959984917327944</v>
      </c>
      <c r="N89" s="478">
        <f ca="1">OFFSET(N$9,4*(ROW()-ROW(N$76)),0)</f>
        <v>769.1262044971968</v>
      </c>
      <c r="O89" s="125"/>
      <c r="P89" s="374">
        <f ca="1">OFFSET(P$9,4*(ROW()-ROW(P$76)),0)</f>
        <v>3642.3323</v>
      </c>
      <c r="Q89" s="373">
        <f t="shared" ca="1" si="7"/>
        <v>479.17523</v>
      </c>
      <c r="R89" s="373">
        <f t="shared" ca="1" si="7"/>
        <v>6795.5808900000002</v>
      </c>
      <c r="S89" s="373">
        <f ca="1">SUM(OFFSET(S$6,4*(ROW()-ROW(S$76)),0):OFFSET(S$9,4*(ROW()-ROW(S$76)),0))</f>
        <v>434.96625489271798</v>
      </c>
      <c r="T89" s="373">
        <f t="shared" ca="1" si="8"/>
        <v>837.38273004611847</v>
      </c>
      <c r="U89" s="207">
        <f ca="1">OFFSET(U$9,4*(ROW()-ROW(U$76)),0)</f>
        <v>1672.4874718831416</v>
      </c>
      <c r="V89" s="494"/>
      <c r="W89" s="373">
        <f ca="1">OFFSET(W$9,4*(ROW()-ROW(W$76)),0)</f>
        <v>2876.2034803493102</v>
      </c>
      <c r="X89" s="375">
        <f ca="1">OFFSET(X$9,4*(ROW()-ROW(X$76)),0)</f>
        <v>105.54615226668589</v>
      </c>
      <c r="Y89" s="13"/>
    </row>
    <row r="90" spans="1:25" ht="14.5" x14ac:dyDescent="0.35">
      <c r="A90" s="22"/>
      <c r="B90" s="146" t="s">
        <v>31</v>
      </c>
      <c r="C90" s="265"/>
      <c r="D90" s="265"/>
      <c r="E90" s="409"/>
      <c r="F90" s="409"/>
      <c r="G90" s="409"/>
      <c r="H90" s="265"/>
      <c r="I90" s="49"/>
      <c r="J90" s="49"/>
      <c r="K90" s="49"/>
      <c r="L90" s="49"/>
      <c r="M90" s="49"/>
      <c r="N90" s="144"/>
      <c r="O90" s="93"/>
      <c r="P90" s="265" t="s">
        <v>31</v>
      </c>
      <c r="Q90" s="265"/>
      <c r="R90" s="265"/>
      <c r="S90" s="265"/>
      <c r="T90" s="265"/>
      <c r="U90" s="410"/>
      <c r="V90" s="91"/>
      <c r="W90" s="378" t="s">
        <v>31</v>
      </c>
      <c r="X90" s="92"/>
    </row>
    <row r="91" spans="1:25" ht="14.25" customHeight="1" x14ac:dyDescent="0.35">
      <c r="A91" s="22"/>
      <c r="B91" s="146" t="s">
        <v>89</v>
      </c>
      <c r="C91" s="265"/>
      <c r="D91" s="265"/>
      <c r="E91" s="409"/>
      <c r="F91" s="409"/>
      <c r="G91" s="409"/>
      <c r="H91" s="265"/>
      <c r="I91" s="49"/>
      <c r="J91" s="49"/>
      <c r="K91" s="49"/>
      <c r="L91" s="49"/>
      <c r="M91" s="49"/>
      <c r="N91" s="144"/>
      <c r="O91" s="141"/>
      <c r="P91" s="724" t="s">
        <v>64</v>
      </c>
      <c r="Q91" s="720"/>
      <c r="R91" s="720"/>
      <c r="S91" s="720"/>
      <c r="T91" s="720"/>
      <c r="U91" s="744"/>
      <c r="V91" s="94"/>
      <c r="W91" s="745" t="s">
        <v>102</v>
      </c>
      <c r="X91" s="746"/>
    </row>
    <row r="92" spans="1:25" ht="15" customHeight="1" x14ac:dyDescent="0.35">
      <c r="A92" s="22"/>
      <c r="B92" s="411" t="s">
        <v>603</v>
      </c>
      <c r="C92" s="362"/>
      <c r="D92" s="362"/>
      <c r="E92" s="362"/>
      <c r="F92" s="362"/>
      <c r="G92" s="265"/>
      <c r="H92" s="265"/>
      <c r="I92" s="49"/>
      <c r="J92" s="49"/>
      <c r="K92" s="49"/>
      <c r="L92" s="49"/>
      <c r="M92" s="49"/>
      <c r="N92" s="144"/>
      <c r="O92" s="141"/>
      <c r="P92" s="724" t="s">
        <v>65</v>
      </c>
      <c r="Q92" s="720"/>
      <c r="R92" s="720"/>
      <c r="S92" s="720"/>
      <c r="T92" s="720"/>
      <c r="U92" s="744"/>
      <c r="V92" s="94"/>
      <c r="W92" s="747"/>
      <c r="X92" s="746"/>
    </row>
    <row r="93" spans="1:25" ht="14.5" x14ac:dyDescent="0.35">
      <c r="A93" s="22"/>
      <c r="B93" s="146" t="s">
        <v>62</v>
      </c>
      <c r="C93" s="362"/>
      <c r="D93" s="362"/>
      <c r="E93" s="362"/>
      <c r="F93" s="362"/>
      <c r="G93" s="265"/>
      <c r="H93" s="265"/>
      <c r="I93" s="49"/>
      <c r="J93" s="49"/>
      <c r="K93" s="49"/>
      <c r="L93" s="49"/>
      <c r="M93" s="49"/>
      <c r="N93" s="144"/>
      <c r="O93" s="141"/>
      <c r="P93" s="265" t="s">
        <v>61</v>
      </c>
      <c r="Q93" s="265"/>
      <c r="R93" s="265"/>
      <c r="S93" s="265"/>
      <c r="T93" s="265"/>
      <c r="U93" s="265"/>
      <c r="V93" s="93"/>
      <c r="W93" s="747"/>
      <c r="X93" s="746"/>
    </row>
    <row r="94" spans="1:25" ht="14.5" x14ac:dyDescent="0.35">
      <c r="A94" s="22"/>
      <c r="B94" s="146" t="s">
        <v>134</v>
      </c>
      <c r="C94" s="265"/>
      <c r="D94" s="265"/>
      <c r="E94" s="265"/>
      <c r="F94" s="265"/>
      <c r="G94" s="265"/>
      <c r="H94" s="265"/>
      <c r="I94" s="49"/>
      <c r="J94" s="49"/>
      <c r="K94" s="49"/>
      <c r="L94" s="49"/>
      <c r="M94" s="49"/>
      <c r="N94" s="144"/>
      <c r="O94" s="141"/>
      <c r="P94" s="265"/>
      <c r="Q94" s="265"/>
      <c r="R94" s="265"/>
      <c r="S94" s="265"/>
      <c r="T94" s="265"/>
      <c r="U94" s="265"/>
      <c r="V94" s="93"/>
      <c r="W94" s="747"/>
      <c r="X94" s="746"/>
    </row>
    <row r="95" spans="1:25" ht="14.5" x14ac:dyDescent="0.35">
      <c r="A95" s="22"/>
      <c r="B95" s="146" t="s">
        <v>135</v>
      </c>
      <c r="C95" s="265"/>
      <c r="D95" s="265"/>
      <c r="E95" s="265"/>
      <c r="F95" s="265"/>
      <c r="G95" s="265"/>
      <c r="H95" s="265"/>
      <c r="I95" s="49"/>
      <c r="J95" s="49"/>
      <c r="K95" s="49"/>
      <c r="L95" s="49"/>
      <c r="M95" s="49"/>
      <c r="N95" s="144"/>
      <c r="O95" s="141"/>
      <c r="P95" s="265"/>
      <c r="Q95" s="265"/>
      <c r="R95" s="265"/>
      <c r="S95" s="265"/>
      <c r="T95" s="265"/>
      <c r="U95" s="265"/>
      <c r="V95" s="93"/>
      <c r="W95" s="747"/>
      <c r="X95" s="746"/>
    </row>
    <row r="96" spans="1:25" ht="15" customHeight="1" x14ac:dyDescent="0.35">
      <c r="A96" s="22"/>
      <c r="B96" s="146" t="s">
        <v>604</v>
      </c>
      <c r="C96" s="265"/>
      <c r="D96" s="265"/>
      <c r="E96" s="265"/>
      <c r="F96" s="265"/>
      <c r="G96" s="265"/>
      <c r="H96" s="265"/>
      <c r="I96" s="49"/>
      <c r="J96" s="49"/>
      <c r="K96" s="49"/>
      <c r="L96" s="49"/>
      <c r="M96" s="49"/>
      <c r="N96" s="144"/>
      <c r="O96" s="141"/>
      <c r="P96" s="747" t="s">
        <v>152</v>
      </c>
      <c r="Q96" s="748"/>
      <c r="R96" s="748"/>
      <c r="S96" s="748"/>
      <c r="T96" s="748"/>
      <c r="U96" s="746"/>
      <c r="V96" s="93"/>
      <c r="W96" s="747"/>
      <c r="X96" s="746"/>
    </row>
    <row r="97" spans="1:24" ht="14.5" x14ac:dyDescent="0.35">
      <c r="A97" s="22"/>
      <c r="B97" s="146" t="s">
        <v>63</v>
      </c>
      <c r="C97" s="265"/>
      <c r="D97" s="265"/>
      <c r="E97" s="265"/>
      <c r="F97" s="265"/>
      <c r="G97" s="265"/>
      <c r="H97" s="265"/>
      <c r="I97" s="49"/>
      <c r="J97" s="49"/>
      <c r="K97" s="49"/>
      <c r="L97" s="49"/>
      <c r="M97" s="49"/>
      <c r="N97" s="144"/>
      <c r="O97" s="141"/>
      <c r="P97" s="747"/>
      <c r="Q97" s="748"/>
      <c r="R97" s="748"/>
      <c r="S97" s="748"/>
      <c r="T97" s="748"/>
      <c r="U97" s="746"/>
      <c r="V97" s="93"/>
      <c r="W97" s="95"/>
      <c r="X97" s="96"/>
    </row>
    <row r="98" spans="1:24" ht="15" thickBot="1" x14ac:dyDescent="0.4">
      <c r="A98" s="22"/>
      <c r="B98" s="412" t="s">
        <v>153</v>
      </c>
      <c r="C98" s="413"/>
      <c r="D98" s="173"/>
      <c r="E98" s="173"/>
      <c r="F98" s="173"/>
      <c r="G98" s="173"/>
      <c r="H98" s="173"/>
      <c r="I98" s="97"/>
      <c r="J98" s="97"/>
      <c r="K98" s="97"/>
      <c r="L98" s="97"/>
      <c r="M98" s="97"/>
      <c r="N98" s="142"/>
      <c r="O98" s="142"/>
      <c r="P98" s="737"/>
      <c r="Q98" s="737"/>
      <c r="R98" s="737"/>
      <c r="S98" s="737"/>
      <c r="T98" s="737"/>
      <c r="U98" s="737"/>
      <c r="V98" s="98"/>
      <c r="W98" s="99"/>
      <c r="X98" s="100"/>
    </row>
  </sheetData>
  <mergeCells count="9">
    <mergeCell ref="P98:U98"/>
    <mergeCell ref="B2:X2"/>
    <mergeCell ref="C3:N3"/>
    <mergeCell ref="P3:U3"/>
    <mergeCell ref="W3:X3"/>
    <mergeCell ref="P91:U91"/>
    <mergeCell ref="W91:X96"/>
    <mergeCell ref="P92:U92"/>
    <mergeCell ref="P96:U97"/>
  </mergeCells>
  <hyperlinks>
    <hyperlink ref="A1" location="Contents!A1" display="Back to contents" xr:uid="{00000000-0004-0000-0B00-000000000000}"/>
  </hyperlinks>
  <pageMargins left="0.70866141732283472" right="0.70866141732283472" top="0.74803149606299213" bottom="0.74803149606299213" header="0.31496062992125984" footer="0.31496062992125984"/>
  <pageSetup paperSize="9" scale="35"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sheetPr>
  <dimension ref="A1:Q33"/>
  <sheetViews>
    <sheetView showGridLines="0" zoomScaleNormal="100" zoomScaleSheetLayoutView="100" workbookViewId="0"/>
  </sheetViews>
  <sheetFormatPr defaultColWidth="8.84375" defaultRowHeight="14" x14ac:dyDescent="0.3"/>
  <cols>
    <col min="1" max="1" width="9.3046875" style="2" customWidth="1"/>
    <col min="2" max="2" width="20.23046875" style="2" customWidth="1"/>
    <col min="3" max="15" width="9.4609375" style="2" customWidth="1"/>
    <col min="16" max="17" width="8.84375" style="2" customWidth="1"/>
    <col min="18" max="16384" width="8.84375" style="2"/>
  </cols>
  <sheetData>
    <row r="1" spans="1:17" ht="33.75" customHeight="1" thickBot="1" x14ac:dyDescent="0.4">
      <c r="A1" s="47" t="s">
        <v>91</v>
      </c>
      <c r="B1" s="22"/>
      <c r="C1" s="22"/>
      <c r="D1" s="22"/>
      <c r="E1" s="22"/>
      <c r="F1" s="22"/>
      <c r="G1" s="22"/>
      <c r="H1" s="22"/>
      <c r="I1" s="22"/>
      <c r="J1" s="22"/>
      <c r="K1" s="22"/>
      <c r="L1" s="22"/>
      <c r="M1" s="22"/>
      <c r="N1" s="22"/>
      <c r="O1" s="22"/>
      <c r="P1" s="22"/>
    </row>
    <row r="2" spans="1:17" ht="20.25" customHeight="1" thickBot="1" x14ac:dyDescent="0.4">
      <c r="A2" s="22"/>
      <c r="B2" s="757" t="s">
        <v>278</v>
      </c>
      <c r="C2" s="758"/>
      <c r="D2" s="758"/>
      <c r="E2" s="758"/>
      <c r="F2" s="758"/>
      <c r="G2" s="758"/>
      <c r="H2" s="758"/>
      <c r="I2" s="758"/>
      <c r="J2" s="758"/>
      <c r="K2" s="758"/>
      <c r="L2" s="758"/>
      <c r="M2" s="758"/>
      <c r="N2" s="758"/>
      <c r="O2" s="758"/>
      <c r="P2" s="758"/>
      <c r="Q2" s="759"/>
    </row>
    <row r="3" spans="1:17" ht="15.5" x14ac:dyDescent="0.35">
      <c r="A3" s="22"/>
      <c r="B3" s="532"/>
      <c r="C3" s="244" t="s">
        <v>279</v>
      </c>
      <c r="D3" s="244" t="s">
        <v>280</v>
      </c>
      <c r="E3" s="244" t="s">
        <v>281</v>
      </c>
      <c r="F3" s="244" t="s">
        <v>282</v>
      </c>
      <c r="G3" s="244" t="s">
        <v>283</v>
      </c>
      <c r="H3" s="244" t="s">
        <v>284</v>
      </c>
      <c r="I3" s="244" t="s">
        <v>285</v>
      </c>
      <c r="J3" s="244" t="s">
        <v>286</v>
      </c>
      <c r="K3" s="244" t="s">
        <v>287</v>
      </c>
      <c r="L3" s="244" t="s">
        <v>288</v>
      </c>
      <c r="M3" s="244" t="s">
        <v>289</v>
      </c>
      <c r="N3" s="244" t="s">
        <v>290</v>
      </c>
      <c r="O3" s="244" t="s">
        <v>291</v>
      </c>
      <c r="P3" s="244" t="s">
        <v>602</v>
      </c>
      <c r="Q3" s="535" t="s">
        <v>623</v>
      </c>
    </row>
    <row r="4" spans="1:17" ht="18.75" customHeight="1" x14ac:dyDescent="0.35">
      <c r="A4" s="22"/>
      <c r="B4" s="245" t="s">
        <v>292</v>
      </c>
      <c r="C4" s="246"/>
      <c r="D4" s="246"/>
      <c r="E4" s="246"/>
      <c r="F4" s="246"/>
      <c r="G4" s="246"/>
      <c r="H4" s="246"/>
      <c r="I4" s="246"/>
      <c r="J4" s="246"/>
      <c r="K4" s="246"/>
      <c r="L4" s="246"/>
      <c r="M4" s="246"/>
      <c r="N4" s="246"/>
      <c r="O4" s="246"/>
      <c r="P4" s="246"/>
      <c r="Q4" s="534"/>
    </row>
    <row r="5" spans="1:17" ht="15.75" customHeight="1" x14ac:dyDescent="0.35">
      <c r="A5" s="22"/>
      <c r="B5" s="247" t="s">
        <v>606</v>
      </c>
      <c r="C5" s="248">
        <v>23.735999999999997</v>
      </c>
      <c r="D5" s="248">
        <v>24.366333333333337</v>
      </c>
      <c r="E5" s="248">
        <v>25.065000000000001</v>
      </c>
      <c r="F5" s="248">
        <v>25.750666666666667</v>
      </c>
      <c r="G5" s="248">
        <v>26.219333333333328</v>
      </c>
      <c r="H5" s="248">
        <v>26.589333333333329</v>
      </c>
      <c r="I5" s="248">
        <v>27.014333333333337</v>
      </c>
      <c r="J5" s="248">
        <v>27.313491076316655</v>
      </c>
      <c r="K5" s="248">
        <v>27.285824012304712</v>
      </c>
      <c r="L5" s="248">
        <v>27.175279841629816</v>
      </c>
      <c r="M5" s="248">
        <v>27.14597553343226</v>
      </c>
      <c r="N5" s="248">
        <v>27.221968193705944</v>
      </c>
      <c r="O5" s="248">
        <v>27.24910012019301</v>
      </c>
      <c r="P5" s="248">
        <v>27.313956098519029</v>
      </c>
      <c r="Q5" s="537"/>
    </row>
    <row r="6" spans="1:17" ht="15.75" customHeight="1" x14ac:dyDescent="0.35">
      <c r="A6" s="22"/>
      <c r="B6" s="247" t="s">
        <v>624</v>
      </c>
      <c r="C6" s="248">
        <v>23.735999999999997</v>
      </c>
      <c r="D6" s="248">
        <v>24.366333333333337</v>
      </c>
      <c r="E6" s="248">
        <v>25.065000000000001</v>
      </c>
      <c r="F6" s="248">
        <v>25.750666666666667</v>
      </c>
      <c r="G6" s="248">
        <v>26.219333333333328</v>
      </c>
      <c r="H6" s="248">
        <v>26.589333333333329</v>
      </c>
      <c r="I6" s="248">
        <v>27.014333333333337</v>
      </c>
      <c r="J6" s="248">
        <v>27.314816234169133</v>
      </c>
      <c r="K6" s="248">
        <v>27.530154385196532</v>
      </c>
      <c r="L6" s="248">
        <v>26.730775336483223</v>
      </c>
      <c r="M6" s="248">
        <v>26.080854024932432</v>
      </c>
      <c r="N6" s="248">
        <v>26.714739778346893</v>
      </c>
      <c r="O6" s="248">
        <v>27.090866332940145</v>
      </c>
      <c r="P6" s="248">
        <v>27.252323684687767</v>
      </c>
      <c r="Q6" s="539">
        <v>27.36107971125535</v>
      </c>
    </row>
    <row r="7" spans="1:17" ht="18.75" customHeight="1" x14ac:dyDescent="0.35">
      <c r="A7" s="22"/>
      <c r="B7" s="249" t="s">
        <v>228</v>
      </c>
      <c r="C7" s="250"/>
      <c r="D7" s="250"/>
      <c r="E7" s="250"/>
      <c r="F7" s="250"/>
      <c r="G7" s="250"/>
      <c r="H7" s="250"/>
      <c r="I7" s="250"/>
      <c r="J7" s="250"/>
      <c r="K7" s="250"/>
      <c r="L7" s="250"/>
      <c r="M7" s="250"/>
      <c r="N7" s="250"/>
      <c r="O7" s="250"/>
      <c r="P7" s="538"/>
      <c r="Q7" s="537"/>
    </row>
    <row r="8" spans="1:17" ht="15.75" customHeight="1" x14ac:dyDescent="0.35">
      <c r="A8" s="22"/>
      <c r="B8" s="247" t="s">
        <v>673</v>
      </c>
      <c r="C8" s="424">
        <v>5.4930000000000003</v>
      </c>
      <c r="D8" s="424">
        <v>5.2166666666666659</v>
      </c>
      <c r="E8" s="424">
        <v>5.2210000000000001</v>
      </c>
      <c r="F8" s="424">
        <v>5.184333333333333</v>
      </c>
      <c r="G8" s="424">
        <v>5.1596666666666664</v>
      </c>
      <c r="H8" s="424">
        <v>5.1456666666666662</v>
      </c>
      <c r="I8" s="424">
        <v>5.1616666666666662</v>
      </c>
      <c r="J8" s="424">
        <v>5.2149999999999999</v>
      </c>
      <c r="K8" s="424">
        <v>5.4972634757044059</v>
      </c>
      <c r="L8" s="424">
        <v>5.6903477226024783</v>
      </c>
      <c r="M8" s="424">
        <v>5.8399628877505219</v>
      </c>
      <c r="N8" s="424">
        <v>5.865659069293593</v>
      </c>
      <c r="O8" s="424">
        <v>5.9202888698805545</v>
      </c>
      <c r="P8" s="424">
        <v>5.9735806075947941</v>
      </c>
      <c r="Q8" s="537"/>
    </row>
    <row r="9" spans="1:17" ht="15.75" customHeight="1" thickBot="1" x14ac:dyDescent="0.4">
      <c r="A9" s="22"/>
      <c r="B9" s="247" t="s">
        <v>674</v>
      </c>
      <c r="C9" s="248">
        <v>5.4930000000000003</v>
      </c>
      <c r="D9" s="248">
        <v>5.2166666666666659</v>
      </c>
      <c r="E9" s="248">
        <v>5.2210000000000001</v>
      </c>
      <c r="F9" s="248">
        <v>5.184333333333333</v>
      </c>
      <c r="G9" s="248">
        <v>5.1596666666666664</v>
      </c>
      <c r="H9" s="248">
        <v>5.1456666666666662</v>
      </c>
      <c r="I9" s="248">
        <v>5.1616666666666662</v>
      </c>
      <c r="J9" s="248">
        <v>5.2136666666666658</v>
      </c>
      <c r="K9" s="248">
        <v>5.3049999999999997</v>
      </c>
      <c r="L9" s="248">
        <v>5.5623773914719781</v>
      </c>
      <c r="M9" s="248">
        <v>5.7217910435354282</v>
      </c>
      <c r="N9" s="248">
        <v>5.6217655215178572</v>
      </c>
      <c r="O9" s="248">
        <v>5.7132197195167782</v>
      </c>
      <c r="P9" s="248">
        <v>5.7675781961450756</v>
      </c>
      <c r="Q9" s="539">
        <v>5.7863327508310309</v>
      </c>
    </row>
    <row r="10" spans="1:17" ht="15" customHeight="1" x14ac:dyDescent="0.35">
      <c r="A10" s="53"/>
      <c r="B10" s="749" t="s">
        <v>669</v>
      </c>
      <c r="C10" s="750"/>
      <c r="D10" s="750"/>
      <c r="E10" s="750"/>
      <c r="F10" s="750"/>
      <c r="G10" s="750"/>
      <c r="H10" s="750"/>
      <c r="I10" s="750"/>
      <c r="J10" s="750"/>
      <c r="K10" s="750"/>
      <c r="L10" s="750"/>
      <c r="M10" s="750"/>
      <c r="N10" s="750"/>
      <c r="O10" s="750"/>
      <c r="P10" s="750"/>
      <c r="Q10" s="536"/>
    </row>
    <row r="11" spans="1:17" ht="12.75" customHeight="1" x14ac:dyDescent="0.35">
      <c r="A11" s="53"/>
      <c r="B11" s="751" t="s">
        <v>670</v>
      </c>
      <c r="C11" s="752"/>
      <c r="D11" s="752"/>
      <c r="E11" s="752"/>
      <c r="F11" s="752"/>
      <c r="G11" s="752"/>
      <c r="H11" s="752"/>
      <c r="I11" s="752"/>
      <c r="J11" s="752"/>
      <c r="K11" s="752"/>
      <c r="L11" s="752"/>
      <c r="M11" s="752"/>
      <c r="N11" s="752"/>
      <c r="O11" s="752"/>
      <c r="P11" s="752"/>
      <c r="Q11" s="534"/>
    </row>
    <row r="12" spans="1:17" ht="24.75" customHeight="1" x14ac:dyDescent="0.35">
      <c r="A12" s="53"/>
      <c r="B12" s="753" t="s">
        <v>671</v>
      </c>
      <c r="C12" s="754"/>
      <c r="D12" s="754"/>
      <c r="E12" s="754"/>
      <c r="F12" s="754"/>
      <c r="G12" s="754"/>
      <c r="H12" s="754"/>
      <c r="I12" s="754"/>
      <c r="J12" s="754"/>
      <c r="K12" s="754"/>
      <c r="L12" s="754"/>
      <c r="M12" s="754"/>
      <c r="N12" s="754"/>
      <c r="O12" s="754"/>
      <c r="P12" s="754"/>
      <c r="Q12" s="534"/>
    </row>
    <row r="13" spans="1:17" ht="24.75" customHeight="1" thickBot="1" x14ac:dyDescent="0.4">
      <c r="A13" s="53"/>
      <c r="B13" s="755" t="s">
        <v>672</v>
      </c>
      <c r="C13" s="756"/>
      <c r="D13" s="756"/>
      <c r="E13" s="756"/>
      <c r="F13" s="756"/>
      <c r="G13" s="756"/>
      <c r="H13" s="756"/>
      <c r="I13" s="756"/>
      <c r="J13" s="756"/>
      <c r="K13" s="756"/>
      <c r="L13" s="756"/>
      <c r="M13" s="756"/>
      <c r="N13" s="756"/>
      <c r="O13" s="756"/>
      <c r="P13" s="756"/>
      <c r="Q13" s="534"/>
    </row>
    <row r="14" spans="1:17" ht="14.5" x14ac:dyDescent="0.35">
      <c r="A14" s="22"/>
      <c r="B14" s="22"/>
      <c r="C14" s="22"/>
      <c r="D14" s="22"/>
      <c r="E14" s="22"/>
      <c r="F14" s="22"/>
      <c r="G14" s="22"/>
      <c r="H14" s="22"/>
      <c r="I14" s="22"/>
      <c r="J14" s="22"/>
      <c r="K14" s="22"/>
      <c r="L14" s="22"/>
      <c r="M14" s="22"/>
      <c r="N14" s="22"/>
      <c r="O14" s="22"/>
      <c r="P14" s="22"/>
      <c r="Q14" s="533"/>
    </row>
    <row r="15" spans="1:17" ht="14.5" x14ac:dyDescent="0.35">
      <c r="A15" s="22"/>
      <c r="B15" s="22"/>
      <c r="C15" s="22"/>
      <c r="D15" s="22"/>
      <c r="E15" s="22"/>
      <c r="F15" s="22"/>
      <c r="G15" s="22"/>
      <c r="H15" s="22"/>
      <c r="I15" s="22"/>
      <c r="J15" s="22"/>
      <c r="K15" s="22"/>
      <c r="L15" s="22"/>
      <c r="M15" s="22"/>
      <c r="N15" s="22"/>
      <c r="O15" s="39"/>
      <c r="P15" s="22"/>
    </row>
    <row r="16" spans="1:17" ht="14.5" x14ac:dyDescent="0.35">
      <c r="A16" s="22"/>
      <c r="B16" s="22"/>
      <c r="C16" s="41"/>
      <c r="D16" s="39"/>
      <c r="E16" s="39"/>
      <c r="F16" s="39"/>
      <c r="G16" s="39"/>
      <c r="H16" s="39"/>
      <c r="I16" s="39"/>
      <c r="J16" s="39"/>
      <c r="K16" s="39"/>
      <c r="L16" s="39"/>
      <c r="M16" s="39"/>
      <c r="N16" s="39"/>
      <c r="O16" s="39"/>
      <c r="P16" s="22"/>
    </row>
    <row r="17" spans="1:16" ht="14.5" x14ac:dyDescent="0.35">
      <c r="A17" s="22"/>
      <c r="B17" s="251"/>
      <c r="C17" s="252"/>
      <c r="D17" s="39"/>
      <c r="E17" s="39"/>
      <c r="F17" s="39"/>
      <c r="G17" s="39"/>
      <c r="H17" s="39"/>
      <c r="I17" s="39"/>
      <c r="J17" s="39"/>
      <c r="K17" s="39"/>
      <c r="L17" s="39"/>
      <c r="M17" s="39"/>
      <c r="N17" s="39"/>
      <c r="O17" s="22"/>
      <c r="P17" s="22"/>
    </row>
    <row r="18" spans="1:16" ht="14.5" x14ac:dyDescent="0.35">
      <c r="A18" s="22"/>
      <c r="B18" s="22"/>
      <c r="C18" s="49"/>
      <c r="D18" s="49"/>
      <c r="E18" s="49"/>
      <c r="F18" s="22"/>
      <c r="G18" s="22"/>
      <c r="H18" s="22"/>
      <c r="I18" s="22"/>
      <c r="J18" s="22"/>
      <c r="K18" s="22"/>
      <c r="L18" s="22"/>
      <c r="M18" s="22"/>
      <c r="N18" s="22"/>
      <c r="O18" s="22"/>
      <c r="P18" s="22"/>
    </row>
    <row r="19" spans="1:16" ht="14.5" x14ac:dyDescent="0.35">
      <c r="A19" s="22"/>
      <c r="B19" s="22"/>
      <c r="C19" s="49"/>
      <c r="D19" s="253"/>
      <c r="E19" s="49"/>
      <c r="F19" s="22"/>
      <c r="G19" s="22"/>
      <c r="H19" s="22"/>
      <c r="I19" s="22"/>
      <c r="J19" s="22"/>
      <c r="K19" s="22"/>
      <c r="L19" s="22"/>
      <c r="M19" s="22"/>
      <c r="N19" s="22"/>
      <c r="O19" s="22"/>
      <c r="P19" s="22"/>
    </row>
    <row r="20" spans="1:16" ht="14.5" x14ac:dyDescent="0.35">
      <c r="A20" s="22"/>
      <c r="B20" s="22"/>
      <c r="C20" s="49"/>
      <c r="D20" s="49"/>
      <c r="E20" s="49"/>
      <c r="F20" s="49"/>
      <c r="G20" s="49"/>
      <c r="H20" s="22"/>
      <c r="I20" s="22"/>
      <c r="J20" s="22"/>
      <c r="K20" s="22"/>
      <c r="L20" s="22"/>
      <c r="M20" s="22"/>
      <c r="N20" s="22"/>
      <c r="O20" s="22"/>
      <c r="P20" s="22"/>
    </row>
    <row r="21" spans="1:16" ht="14.5" x14ac:dyDescent="0.35">
      <c r="A21" s="22"/>
      <c r="B21" s="22"/>
      <c r="C21" s="49"/>
      <c r="D21" s="49"/>
      <c r="E21" s="49"/>
      <c r="F21" s="49"/>
      <c r="G21" s="49"/>
      <c r="H21" s="22"/>
      <c r="I21" s="22"/>
      <c r="J21" s="22"/>
      <c r="K21" s="22"/>
      <c r="L21" s="22"/>
      <c r="M21" s="22"/>
      <c r="N21" s="22"/>
      <c r="O21" s="22"/>
      <c r="P21" s="22"/>
    </row>
    <row r="22" spans="1:16" ht="14.5" x14ac:dyDescent="0.35">
      <c r="A22" s="22"/>
      <c r="B22" s="22"/>
      <c r="C22" s="49"/>
      <c r="D22" s="49"/>
      <c r="E22" s="49"/>
      <c r="F22" s="49"/>
      <c r="G22" s="49"/>
      <c r="H22" s="22"/>
      <c r="I22" s="22"/>
      <c r="J22" s="22"/>
      <c r="K22" s="22"/>
      <c r="L22" s="22"/>
      <c r="M22" s="22"/>
      <c r="N22" s="22"/>
      <c r="O22" s="22"/>
      <c r="P22" s="22"/>
    </row>
    <row r="23" spans="1:16" ht="14.5" x14ac:dyDescent="0.35">
      <c r="A23" s="22"/>
      <c r="B23" s="22"/>
      <c r="C23" s="49"/>
      <c r="D23" s="49"/>
      <c r="E23" s="49"/>
      <c r="F23" s="49"/>
      <c r="G23" s="49"/>
      <c r="H23" s="22"/>
      <c r="I23" s="22"/>
      <c r="J23" s="22"/>
      <c r="K23" s="22"/>
      <c r="L23" s="22"/>
      <c r="M23" s="22"/>
      <c r="N23" s="22"/>
      <c r="O23" s="22"/>
      <c r="P23" s="22"/>
    </row>
    <row r="24" spans="1:16" ht="14.5" x14ac:dyDescent="0.35">
      <c r="A24" s="22"/>
      <c r="B24" s="22"/>
      <c r="C24" s="49"/>
      <c r="D24" s="49"/>
      <c r="E24" s="49"/>
      <c r="F24" s="49"/>
      <c r="G24" s="49"/>
      <c r="H24" s="22"/>
      <c r="I24" s="22"/>
      <c r="J24" s="22"/>
      <c r="K24" s="22"/>
      <c r="L24" s="22"/>
      <c r="M24" s="22"/>
      <c r="N24" s="22"/>
      <c r="O24" s="22"/>
      <c r="P24" s="22"/>
    </row>
    <row r="25" spans="1:16" ht="14.5" x14ac:dyDescent="0.35">
      <c r="A25" s="22"/>
      <c r="B25" s="22"/>
      <c r="C25" s="49"/>
      <c r="D25" s="49"/>
      <c r="E25" s="49"/>
      <c r="F25" s="49"/>
      <c r="G25" s="49"/>
      <c r="H25" s="22"/>
      <c r="I25" s="22"/>
      <c r="J25" s="22"/>
      <c r="K25" s="22"/>
      <c r="L25" s="22"/>
      <c r="M25" s="22"/>
      <c r="N25" s="22"/>
      <c r="O25" s="22"/>
      <c r="P25" s="22"/>
    </row>
    <row r="26" spans="1:16" ht="14.5" x14ac:dyDescent="0.35">
      <c r="A26" s="22"/>
      <c r="B26" s="22"/>
      <c r="C26" s="49"/>
      <c r="D26" s="49"/>
      <c r="E26" s="49"/>
      <c r="F26" s="49"/>
      <c r="G26" s="49"/>
      <c r="H26" s="22"/>
      <c r="I26" s="22"/>
      <c r="J26" s="22"/>
      <c r="K26" s="22"/>
      <c r="L26" s="22"/>
      <c r="M26" s="22"/>
      <c r="N26" s="22"/>
      <c r="O26" s="22"/>
      <c r="P26" s="22"/>
    </row>
    <row r="27" spans="1:16" ht="14.5" x14ac:dyDescent="0.35">
      <c r="A27" s="22"/>
      <c r="B27" s="22"/>
      <c r="C27" s="49"/>
      <c r="D27" s="49"/>
      <c r="E27" s="49"/>
      <c r="F27" s="49"/>
      <c r="G27" s="49"/>
      <c r="H27" s="22"/>
      <c r="I27" s="22"/>
      <c r="J27" s="22"/>
      <c r="K27" s="22"/>
      <c r="L27" s="22"/>
      <c r="M27" s="22"/>
      <c r="N27" s="22"/>
      <c r="O27" s="22"/>
      <c r="P27" s="22"/>
    </row>
    <row r="28" spans="1:16" ht="14.5" x14ac:dyDescent="0.35">
      <c r="A28" s="22"/>
      <c r="B28" s="22"/>
      <c r="C28" s="49"/>
      <c r="D28" s="49"/>
      <c r="E28" s="49"/>
      <c r="F28" s="49"/>
      <c r="G28" s="49"/>
      <c r="H28" s="22"/>
      <c r="I28" s="22"/>
      <c r="J28" s="22"/>
      <c r="K28" s="22"/>
      <c r="L28" s="22"/>
      <c r="M28" s="22"/>
      <c r="N28" s="22"/>
      <c r="O28" s="22"/>
      <c r="P28" s="22"/>
    </row>
    <row r="29" spans="1:16" ht="14.5" x14ac:dyDescent="0.35">
      <c r="A29" s="22"/>
      <c r="B29" s="22"/>
      <c r="C29" s="49"/>
      <c r="D29" s="49"/>
      <c r="E29" s="49"/>
      <c r="F29" s="49"/>
      <c r="G29" s="49"/>
      <c r="H29" s="22"/>
      <c r="I29" s="22"/>
      <c r="J29" s="22"/>
      <c r="K29" s="22"/>
      <c r="L29" s="22"/>
      <c r="M29" s="22"/>
      <c r="N29" s="22"/>
      <c r="O29" s="22"/>
      <c r="P29" s="22"/>
    </row>
    <row r="30" spans="1:16" ht="14.5" x14ac:dyDescent="0.35">
      <c r="A30" s="22"/>
      <c r="B30" s="22"/>
      <c r="C30" s="49"/>
      <c r="D30" s="49"/>
      <c r="E30" s="49"/>
      <c r="F30" s="49"/>
      <c r="G30" s="49"/>
      <c r="H30" s="22"/>
      <c r="I30" s="22"/>
      <c r="J30" s="22"/>
      <c r="K30" s="22"/>
      <c r="L30" s="22"/>
      <c r="M30" s="22"/>
      <c r="N30" s="22"/>
      <c r="O30" s="22"/>
      <c r="P30" s="22"/>
    </row>
    <row r="31" spans="1:16" ht="14.5" x14ac:dyDescent="0.35">
      <c r="A31" s="22"/>
      <c r="B31" s="22"/>
      <c r="C31" s="49"/>
      <c r="D31" s="49"/>
      <c r="E31" s="49"/>
      <c r="F31" s="49"/>
      <c r="G31" s="49"/>
      <c r="H31" s="22"/>
      <c r="I31" s="22"/>
      <c r="J31" s="22"/>
      <c r="K31" s="22"/>
      <c r="L31" s="22"/>
      <c r="M31" s="22"/>
      <c r="N31" s="22"/>
      <c r="O31" s="22"/>
      <c r="P31" s="22"/>
    </row>
    <row r="32" spans="1:16" ht="14.5" x14ac:dyDescent="0.35">
      <c r="A32" s="22"/>
      <c r="B32" s="22"/>
      <c r="C32" s="49"/>
      <c r="D32" s="49"/>
      <c r="E32" s="49"/>
      <c r="F32" s="49"/>
      <c r="G32" s="49"/>
      <c r="H32" s="22"/>
      <c r="I32" s="22"/>
      <c r="J32" s="22"/>
      <c r="K32" s="22"/>
      <c r="L32" s="22"/>
      <c r="M32" s="22"/>
      <c r="N32" s="22"/>
      <c r="O32" s="22"/>
      <c r="P32" s="22"/>
    </row>
    <row r="33" spans="1:16" ht="14.5" x14ac:dyDescent="0.35">
      <c r="A33" s="22"/>
      <c r="B33" s="22"/>
      <c r="C33" s="22"/>
      <c r="D33" s="22"/>
      <c r="E33" s="22"/>
      <c r="F33" s="22"/>
      <c r="G33" s="22"/>
      <c r="H33" s="22"/>
      <c r="I33" s="22"/>
      <c r="J33" s="22"/>
      <c r="K33" s="22"/>
      <c r="L33" s="22"/>
      <c r="M33" s="22"/>
      <c r="N33" s="22"/>
      <c r="O33" s="22"/>
      <c r="P33" s="22"/>
    </row>
  </sheetData>
  <mergeCells count="5">
    <mergeCell ref="B10:P10"/>
    <mergeCell ref="B11:P11"/>
    <mergeCell ref="B12:P12"/>
    <mergeCell ref="B13:P13"/>
    <mergeCell ref="B2:Q2"/>
  </mergeCells>
  <hyperlinks>
    <hyperlink ref="A1" location="Contents!A1" display="Back to contents" xr:uid="{00000000-0004-0000-0C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8"/>
    <pageSetUpPr fitToPage="1"/>
  </sheetPr>
  <dimension ref="A1:Z115"/>
  <sheetViews>
    <sheetView zoomScaleNormal="100" zoomScaleSheetLayoutView="100" workbookViewId="0"/>
  </sheetViews>
  <sheetFormatPr defaultColWidth="8.84375" defaultRowHeight="14" x14ac:dyDescent="0.3"/>
  <cols>
    <col min="1" max="1" width="9.3046875" style="2" customWidth="1"/>
    <col min="2" max="2" width="11.3046875" style="2" customWidth="1"/>
    <col min="3" max="3" width="13.84375" style="2" customWidth="1"/>
    <col min="4" max="9" width="16.53515625" style="2" customWidth="1"/>
    <col min="10" max="16384" width="8.84375" style="2"/>
  </cols>
  <sheetData>
    <row r="1" spans="1:14" ht="33.75" customHeight="1" thickBot="1" x14ac:dyDescent="0.4">
      <c r="A1" s="47" t="s">
        <v>91</v>
      </c>
      <c r="B1" s="22"/>
      <c r="C1" s="29"/>
      <c r="D1" s="29"/>
      <c r="E1" s="22"/>
      <c r="F1" s="22"/>
      <c r="G1" s="22"/>
      <c r="H1" s="22"/>
      <c r="I1" s="22"/>
      <c r="J1" s="22"/>
      <c r="K1" s="22"/>
      <c r="L1" s="22"/>
      <c r="M1" s="22"/>
      <c r="N1" s="22"/>
    </row>
    <row r="2" spans="1:14" ht="21.75" customHeight="1" thickBot="1" x14ac:dyDescent="0.4">
      <c r="A2" s="22"/>
      <c r="B2" s="615" t="s">
        <v>111</v>
      </c>
      <c r="C2" s="616"/>
      <c r="D2" s="616"/>
      <c r="E2" s="616"/>
      <c r="F2" s="616"/>
      <c r="G2" s="616"/>
      <c r="H2" s="616"/>
      <c r="I2" s="760"/>
      <c r="J2" s="22"/>
      <c r="K2" s="22"/>
      <c r="L2" s="22"/>
      <c r="M2" s="22"/>
      <c r="N2" s="22"/>
    </row>
    <row r="3" spans="1:14" ht="31" x14ac:dyDescent="0.35">
      <c r="A3" s="22"/>
      <c r="B3" s="50" t="s">
        <v>0</v>
      </c>
      <c r="C3" s="51" t="s">
        <v>106</v>
      </c>
      <c r="D3" s="51" t="s">
        <v>104</v>
      </c>
      <c r="E3" s="51" t="s">
        <v>105</v>
      </c>
      <c r="F3" s="51" t="s">
        <v>142</v>
      </c>
      <c r="G3" s="51" t="s">
        <v>92</v>
      </c>
      <c r="H3" s="51" t="s">
        <v>93</v>
      </c>
      <c r="I3" s="52" t="s">
        <v>94</v>
      </c>
      <c r="J3" s="22"/>
      <c r="K3" s="22"/>
      <c r="L3" s="22"/>
      <c r="M3" s="22"/>
      <c r="N3" s="22"/>
    </row>
    <row r="4" spans="1:14" ht="14.5" x14ac:dyDescent="0.35">
      <c r="A4" s="22"/>
      <c r="B4" s="26" t="s">
        <v>14</v>
      </c>
      <c r="C4" s="27">
        <v>198.64</v>
      </c>
      <c r="D4" s="27">
        <v>211.25800000000001</v>
      </c>
      <c r="E4" s="27">
        <v>26.437000000000001</v>
      </c>
      <c r="F4" s="27">
        <v>39.055</v>
      </c>
      <c r="G4" s="27">
        <v>69.950999999999993</v>
      </c>
      <c r="H4" s="27">
        <v>19.811</v>
      </c>
      <c r="I4" s="28">
        <v>288.40199999999999</v>
      </c>
      <c r="J4" s="22"/>
      <c r="K4" s="29"/>
      <c r="L4" s="22"/>
      <c r="M4" s="22"/>
      <c r="N4" s="22"/>
    </row>
    <row r="5" spans="1:14" ht="14.5" x14ac:dyDescent="0.35">
      <c r="A5" s="22"/>
      <c r="B5" s="26" t="s">
        <v>15</v>
      </c>
      <c r="C5" s="27">
        <v>199.04599999999999</v>
      </c>
      <c r="D5" s="27">
        <v>209.45400000000001</v>
      </c>
      <c r="E5" s="27">
        <v>27.245000000000001</v>
      </c>
      <c r="F5" s="27">
        <v>37.652999999999999</v>
      </c>
      <c r="G5" s="27">
        <v>71.08</v>
      </c>
      <c r="H5" s="27">
        <v>21.809000000000001</v>
      </c>
      <c r="I5" s="28">
        <v>291.935</v>
      </c>
      <c r="J5" s="22"/>
      <c r="K5" s="29"/>
      <c r="L5" s="22"/>
      <c r="M5" s="22"/>
      <c r="N5" s="22"/>
    </row>
    <row r="6" spans="1:14" ht="14.5" x14ac:dyDescent="0.35">
      <c r="A6" s="22"/>
      <c r="B6" s="26" t="s">
        <v>16</v>
      </c>
      <c r="C6" s="27">
        <v>199.328</v>
      </c>
      <c r="D6" s="27">
        <v>211.64</v>
      </c>
      <c r="E6" s="27">
        <v>27.026</v>
      </c>
      <c r="F6" s="27">
        <v>39.338000000000001</v>
      </c>
      <c r="G6" s="27">
        <v>70.391999999999996</v>
      </c>
      <c r="H6" s="27">
        <v>20.76</v>
      </c>
      <c r="I6" s="28">
        <v>290.48</v>
      </c>
      <c r="J6" s="22"/>
      <c r="K6" s="29"/>
      <c r="L6" s="22"/>
      <c r="M6" s="22"/>
      <c r="N6" s="22"/>
    </row>
    <row r="7" spans="1:14" ht="14.5" x14ac:dyDescent="0.35">
      <c r="A7" s="22"/>
      <c r="B7" s="26" t="s">
        <v>17</v>
      </c>
      <c r="C7" s="27">
        <v>199.73099999999999</v>
      </c>
      <c r="D7" s="27">
        <v>210.59299999999999</v>
      </c>
      <c r="E7" s="27">
        <v>26.722000000000001</v>
      </c>
      <c r="F7" s="27">
        <v>37.584000000000003</v>
      </c>
      <c r="G7" s="27">
        <v>69.754999999999995</v>
      </c>
      <c r="H7" s="27">
        <v>21.949000000000002</v>
      </c>
      <c r="I7" s="28">
        <v>291.435</v>
      </c>
      <c r="J7" s="22"/>
      <c r="K7" s="29"/>
      <c r="L7" s="22"/>
      <c r="M7" s="22"/>
      <c r="N7" s="22"/>
    </row>
    <row r="8" spans="1:14" ht="18.75" customHeight="1" x14ac:dyDescent="0.35">
      <c r="A8" s="22"/>
      <c r="B8" s="26" t="s">
        <v>18</v>
      </c>
      <c r="C8" s="27">
        <v>201.36699999999999</v>
      </c>
      <c r="D8" s="27">
        <v>214.69200000000001</v>
      </c>
      <c r="E8" s="27">
        <v>27.007999999999999</v>
      </c>
      <c r="F8" s="27">
        <v>40.332999999999998</v>
      </c>
      <c r="G8" s="27">
        <v>69.590999999999994</v>
      </c>
      <c r="H8" s="27">
        <v>21.738</v>
      </c>
      <c r="I8" s="28">
        <v>292.69600000000003</v>
      </c>
      <c r="J8" s="22"/>
      <c r="K8" s="29"/>
      <c r="L8" s="22"/>
      <c r="M8" s="22"/>
      <c r="N8" s="22"/>
    </row>
    <row r="9" spans="1:14" ht="14.5" x14ac:dyDescent="0.35">
      <c r="A9" s="22"/>
      <c r="B9" s="26" t="s">
        <v>19</v>
      </c>
      <c r="C9" s="27">
        <v>207.70699999999999</v>
      </c>
      <c r="D9" s="27">
        <v>220.43299999999999</v>
      </c>
      <c r="E9" s="27">
        <v>27.484999999999999</v>
      </c>
      <c r="F9" s="27">
        <v>40.210999999999999</v>
      </c>
      <c r="G9" s="27">
        <v>73.405000000000001</v>
      </c>
      <c r="H9" s="27">
        <v>18.917999999999999</v>
      </c>
      <c r="I9" s="28">
        <v>300.02999999999997</v>
      </c>
      <c r="J9" s="22"/>
      <c r="K9" s="29"/>
      <c r="L9" s="22"/>
      <c r="M9" s="22"/>
      <c r="N9" s="22"/>
    </row>
    <row r="10" spans="1:14" ht="14.5" x14ac:dyDescent="0.35">
      <c r="A10" s="22"/>
      <c r="B10" s="26" t="s">
        <v>20</v>
      </c>
      <c r="C10" s="27">
        <v>210.10400000000001</v>
      </c>
      <c r="D10" s="27">
        <v>221.142</v>
      </c>
      <c r="E10" s="27">
        <v>28.193000000000001</v>
      </c>
      <c r="F10" s="27">
        <v>39.231000000000002</v>
      </c>
      <c r="G10" s="27">
        <v>74.64</v>
      </c>
      <c r="H10" s="27">
        <v>22.14</v>
      </c>
      <c r="I10" s="28">
        <v>306.88400000000001</v>
      </c>
      <c r="J10" s="22"/>
      <c r="K10" s="29"/>
      <c r="L10" s="22"/>
      <c r="M10" s="22"/>
      <c r="N10" s="22"/>
    </row>
    <row r="11" spans="1:14" ht="14.5" x14ac:dyDescent="0.35">
      <c r="A11" s="22"/>
      <c r="B11" s="26" t="s">
        <v>21</v>
      </c>
      <c r="C11" s="27">
        <v>214.62100000000001</v>
      </c>
      <c r="D11" s="27">
        <v>224.40600000000001</v>
      </c>
      <c r="E11" s="27">
        <v>29.765999999999998</v>
      </c>
      <c r="F11" s="27">
        <v>39.551000000000002</v>
      </c>
      <c r="G11" s="27">
        <v>72.400999999999996</v>
      </c>
      <c r="H11" s="27">
        <v>19.564</v>
      </c>
      <c r="I11" s="28">
        <v>306.58600000000001</v>
      </c>
      <c r="J11" s="22"/>
      <c r="K11" s="29"/>
      <c r="L11" s="22"/>
      <c r="M11" s="22"/>
      <c r="N11" s="22"/>
    </row>
    <row r="12" spans="1:14" ht="18.75" customHeight="1" x14ac:dyDescent="0.35">
      <c r="A12" s="22"/>
      <c r="B12" s="26" t="s">
        <v>22</v>
      </c>
      <c r="C12" s="27">
        <v>217.124</v>
      </c>
      <c r="D12" s="27">
        <v>226.601</v>
      </c>
      <c r="E12" s="27">
        <v>30.14</v>
      </c>
      <c r="F12" s="27">
        <v>39.616999999999997</v>
      </c>
      <c r="G12" s="27">
        <v>71.052000000000007</v>
      </c>
      <c r="H12" s="27">
        <v>19.73</v>
      </c>
      <c r="I12" s="28">
        <v>307.90600000000001</v>
      </c>
      <c r="J12" s="22"/>
      <c r="K12" s="29"/>
      <c r="L12" s="22"/>
      <c r="M12" s="22"/>
      <c r="N12" s="22"/>
    </row>
    <row r="13" spans="1:14" ht="14.5" x14ac:dyDescent="0.35">
      <c r="A13" s="22"/>
      <c r="B13" s="26" t="s">
        <v>23</v>
      </c>
      <c r="C13" s="27">
        <v>216.74100000000001</v>
      </c>
      <c r="D13" s="27">
        <v>224.023</v>
      </c>
      <c r="E13" s="27">
        <v>30.225999999999999</v>
      </c>
      <c r="F13" s="27">
        <v>37.508000000000003</v>
      </c>
      <c r="G13" s="27">
        <v>76.048000000000002</v>
      </c>
      <c r="H13" s="27">
        <v>18.893999999999998</v>
      </c>
      <c r="I13" s="28">
        <v>311.68299999999999</v>
      </c>
      <c r="J13" s="22"/>
      <c r="K13" s="29"/>
      <c r="L13" s="22"/>
      <c r="M13" s="22"/>
      <c r="N13" s="22"/>
    </row>
    <row r="14" spans="1:14" ht="14.5" x14ac:dyDescent="0.35">
      <c r="A14" s="22"/>
      <c r="B14" s="26" t="s">
        <v>24</v>
      </c>
      <c r="C14" s="27">
        <v>216.685</v>
      </c>
      <c r="D14" s="27">
        <v>225.49799999999999</v>
      </c>
      <c r="E14" s="27">
        <v>29.885999999999999</v>
      </c>
      <c r="F14" s="27">
        <v>38.698999999999998</v>
      </c>
      <c r="G14" s="27">
        <v>76.013999999999996</v>
      </c>
      <c r="H14" s="27">
        <v>18.988</v>
      </c>
      <c r="I14" s="28">
        <v>311.68700000000001</v>
      </c>
      <c r="J14" s="22"/>
      <c r="K14" s="29"/>
      <c r="L14" s="22"/>
      <c r="M14" s="22"/>
      <c r="N14" s="22"/>
    </row>
    <row r="15" spans="1:14" ht="14.5" x14ac:dyDescent="0.35">
      <c r="A15" s="22"/>
      <c r="B15" s="26" t="s">
        <v>25</v>
      </c>
      <c r="C15" s="27">
        <v>218.483</v>
      </c>
      <c r="D15" s="27">
        <v>227.083</v>
      </c>
      <c r="E15" s="27">
        <v>29.686</v>
      </c>
      <c r="F15" s="27">
        <v>38.286000000000001</v>
      </c>
      <c r="G15" s="27">
        <v>77.674999999999997</v>
      </c>
      <c r="H15" s="27">
        <v>20.364999999999998</v>
      </c>
      <c r="I15" s="28">
        <v>316.52300000000002</v>
      </c>
      <c r="J15" s="22"/>
      <c r="K15" s="29"/>
      <c r="L15" s="22"/>
      <c r="M15" s="22"/>
      <c r="N15" s="22"/>
    </row>
    <row r="16" spans="1:14" ht="18.75" customHeight="1" x14ac:dyDescent="0.35">
      <c r="A16" s="22"/>
      <c r="B16" s="26" t="s">
        <v>26</v>
      </c>
      <c r="C16" s="27">
        <v>223.03399999999999</v>
      </c>
      <c r="D16" s="27">
        <v>231.76</v>
      </c>
      <c r="E16" s="27">
        <v>29.905000000000001</v>
      </c>
      <c r="F16" s="27">
        <v>38.631</v>
      </c>
      <c r="G16" s="27">
        <v>82.947000000000003</v>
      </c>
      <c r="H16" s="27">
        <v>17.597000000000001</v>
      </c>
      <c r="I16" s="28">
        <v>323.57799999999997</v>
      </c>
      <c r="J16" s="22"/>
      <c r="K16" s="29"/>
      <c r="L16" s="22"/>
      <c r="M16" s="22"/>
      <c r="N16" s="22"/>
    </row>
    <row r="17" spans="1:14" ht="14.5" x14ac:dyDescent="0.35">
      <c r="A17" s="22"/>
      <c r="B17" s="26" t="s">
        <v>27</v>
      </c>
      <c r="C17" s="27">
        <v>223.798</v>
      </c>
      <c r="D17" s="27">
        <v>231.31200000000001</v>
      </c>
      <c r="E17" s="27">
        <v>31.266999999999999</v>
      </c>
      <c r="F17" s="27">
        <v>38.780999999999999</v>
      </c>
      <c r="G17" s="27">
        <v>85.897999999999996</v>
      </c>
      <c r="H17" s="27">
        <v>19.082000000000001</v>
      </c>
      <c r="I17" s="28">
        <v>328.77800000000002</v>
      </c>
      <c r="J17" s="22"/>
      <c r="K17" s="29"/>
      <c r="L17" s="22"/>
      <c r="M17" s="22"/>
      <c r="N17" s="22"/>
    </row>
    <row r="18" spans="1:14" ht="14.5" x14ac:dyDescent="0.35">
      <c r="A18" s="22"/>
      <c r="B18" s="26" t="s">
        <v>28</v>
      </c>
      <c r="C18" s="27">
        <v>226.36199999999999</v>
      </c>
      <c r="D18" s="27">
        <v>232.315</v>
      </c>
      <c r="E18" s="27">
        <v>32.508000000000003</v>
      </c>
      <c r="F18" s="27">
        <v>38.460999999999999</v>
      </c>
      <c r="G18" s="27">
        <v>88.210999999999999</v>
      </c>
      <c r="H18" s="27">
        <v>21.163</v>
      </c>
      <c r="I18" s="28">
        <v>335.73599999999999</v>
      </c>
      <c r="J18" s="22"/>
      <c r="K18" s="29"/>
      <c r="L18" s="22"/>
      <c r="M18" s="22"/>
      <c r="N18" s="22"/>
    </row>
    <row r="19" spans="1:14" ht="14.5" x14ac:dyDescent="0.35">
      <c r="A19" s="22"/>
      <c r="B19" s="26" t="s">
        <v>29</v>
      </c>
      <c r="C19" s="27">
        <v>227.13800000000001</v>
      </c>
      <c r="D19" s="27">
        <v>234.22300000000001</v>
      </c>
      <c r="E19" s="27">
        <v>32.259</v>
      </c>
      <c r="F19" s="27">
        <v>39.344000000000001</v>
      </c>
      <c r="G19" s="27">
        <v>87.393000000000001</v>
      </c>
      <c r="H19" s="27">
        <v>19.504999999999999</v>
      </c>
      <c r="I19" s="28">
        <v>334.036</v>
      </c>
      <c r="J19" s="22"/>
      <c r="K19" s="29"/>
      <c r="L19" s="22"/>
      <c r="M19" s="22"/>
      <c r="N19" s="22"/>
    </row>
    <row r="20" spans="1:14" ht="18.75" customHeight="1" x14ac:dyDescent="0.35">
      <c r="A20" s="22"/>
      <c r="B20" s="26" t="s">
        <v>30</v>
      </c>
      <c r="C20" s="27">
        <v>229.327</v>
      </c>
      <c r="D20" s="27">
        <v>236.34899999999999</v>
      </c>
      <c r="E20" s="27">
        <v>32.204999999999998</v>
      </c>
      <c r="F20" s="27">
        <v>39.226999999999997</v>
      </c>
      <c r="G20" s="27">
        <v>86.546000000000006</v>
      </c>
      <c r="H20" s="27">
        <v>18.457000000000001</v>
      </c>
      <c r="I20" s="28">
        <v>334.33</v>
      </c>
      <c r="J20" s="22"/>
      <c r="K20" s="29"/>
      <c r="L20" s="22"/>
      <c r="M20" s="22"/>
      <c r="N20" s="22"/>
    </row>
    <row r="21" spans="1:14" ht="14.5" x14ac:dyDescent="0.35">
      <c r="A21" s="22"/>
      <c r="B21" s="26" t="s">
        <v>52</v>
      </c>
      <c r="C21" s="27">
        <v>232.666</v>
      </c>
      <c r="D21" s="27">
        <v>241.059</v>
      </c>
      <c r="E21" s="27">
        <v>32.697000000000003</v>
      </c>
      <c r="F21" s="27">
        <v>41.09</v>
      </c>
      <c r="G21" s="27">
        <v>86.486999999999995</v>
      </c>
      <c r="H21" s="27">
        <v>18.013999999999999</v>
      </c>
      <c r="I21" s="28">
        <v>337.16699999999997</v>
      </c>
      <c r="J21" s="22"/>
      <c r="K21" s="29"/>
      <c r="L21" s="22"/>
      <c r="M21" s="22"/>
      <c r="N21" s="22"/>
    </row>
    <row r="22" spans="1:14" ht="14.5" x14ac:dyDescent="0.35">
      <c r="A22" s="22"/>
      <c r="B22" s="26" t="s">
        <v>53</v>
      </c>
      <c r="C22" s="27">
        <v>234.22300000000001</v>
      </c>
      <c r="D22" s="27">
        <v>243.66300000000001</v>
      </c>
      <c r="E22" s="27">
        <v>32.392000000000003</v>
      </c>
      <c r="F22" s="27">
        <v>41.832000000000001</v>
      </c>
      <c r="G22" s="27">
        <v>87.992000000000004</v>
      </c>
      <c r="H22" s="27">
        <v>17.103999999999999</v>
      </c>
      <c r="I22" s="28">
        <v>339.31900000000002</v>
      </c>
      <c r="J22" s="22"/>
      <c r="K22" s="29"/>
      <c r="L22" s="22"/>
      <c r="M22" s="22"/>
      <c r="N22" s="22"/>
    </row>
    <row r="23" spans="1:14" ht="14.5" x14ac:dyDescent="0.35">
      <c r="A23" s="22"/>
      <c r="B23" s="26" t="s">
        <v>54</v>
      </c>
      <c r="C23" s="27">
        <v>235.477</v>
      </c>
      <c r="D23" s="27">
        <v>245.39</v>
      </c>
      <c r="E23" s="27">
        <v>32.750999999999998</v>
      </c>
      <c r="F23" s="27">
        <v>42.664000000000001</v>
      </c>
      <c r="G23" s="27">
        <v>84.858000000000004</v>
      </c>
      <c r="H23" s="27">
        <v>16.466000000000001</v>
      </c>
      <c r="I23" s="28">
        <v>336.80099999999999</v>
      </c>
      <c r="J23" s="22"/>
      <c r="K23" s="29"/>
      <c r="L23" s="22"/>
      <c r="M23" s="22"/>
      <c r="N23" s="22"/>
    </row>
    <row r="24" spans="1:14" ht="18.75" customHeight="1" x14ac:dyDescent="0.35">
      <c r="A24" s="22"/>
      <c r="B24" s="26" t="s">
        <v>55</v>
      </c>
      <c r="C24" s="27">
        <v>237.512</v>
      </c>
      <c r="D24" s="27">
        <v>248.46600000000001</v>
      </c>
      <c r="E24" s="27">
        <v>33.057000000000002</v>
      </c>
      <c r="F24" s="27">
        <v>44.011000000000003</v>
      </c>
      <c r="G24" s="27">
        <v>84.453000000000003</v>
      </c>
      <c r="H24" s="27">
        <v>15.086</v>
      </c>
      <c r="I24" s="28">
        <v>337.05099999999999</v>
      </c>
      <c r="J24" s="22"/>
      <c r="K24" s="29"/>
      <c r="L24" s="22"/>
      <c r="M24" s="22"/>
      <c r="N24" s="22"/>
    </row>
    <row r="25" spans="1:14" ht="14.5" x14ac:dyDescent="0.35">
      <c r="A25" s="22"/>
      <c r="B25" s="26" t="s">
        <v>85</v>
      </c>
      <c r="C25" s="27">
        <v>240.42500000000001</v>
      </c>
      <c r="D25" s="27">
        <v>250.61500000000001</v>
      </c>
      <c r="E25" s="27">
        <v>34.020000000000003</v>
      </c>
      <c r="F25" s="27">
        <v>44.21</v>
      </c>
      <c r="G25" s="27">
        <v>86.554000000000002</v>
      </c>
      <c r="H25" s="27">
        <v>17.370999999999999</v>
      </c>
      <c r="I25" s="28">
        <v>344.35</v>
      </c>
      <c r="J25" s="22"/>
      <c r="K25" s="29"/>
      <c r="L25" s="22"/>
      <c r="M25" s="22"/>
      <c r="N25" s="22"/>
    </row>
    <row r="26" spans="1:14" ht="14.5" x14ac:dyDescent="0.35">
      <c r="A26" s="22"/>
      <c r="B26" s="26" t="s">
        <v>86</v>
      </c>
      <c r="C26" s="27">
        <v>242.767</v>
      </c>
      <c r="D26" s="27">
        <v>253.19200000000001</v>
      </c>
      <c r="E26" s="27">
        <v>34.210999999999999</v>
      </c>
      <c r="F26" s="27">
        <v>44.636000000000003</v>
      </c>
      <c r="G26" s="27">
        <v>86.453000000000003</v>
      </c>
      <c r="H26" s="27">
        <v>16.812000000000001</v>
      </c>
      <c r="I26" s="28">
        <v>346.03199999999998</v>
      </c>
      <c r="J26" s="22"/>
      <c r="K26" s="29"/>
      <c r="L26" s="22"/>
      <c r="M26" s="22"/>
      <c r="N26" s="22"/>
    </row>
    <row r="27" spans="1:14" ht="14.5" x14ac:dyDescent="0.35">
      <c r="A27" s="22"/>
      <c r="B27" s="26" t="s">
        <v>87</v>
      </c>
      <c r="C27" s="27">
        <v>245.10300000000001</v>
      </c>
      <c r="D27" s="27">
        <v>254.387</v>
      </c>
      <c r="E27" s="27">
        <v>34.335000000000001</v>
      </c>
      <c r="F27" s="27">
        <v>43.619</v>
      </c>
      <c r="G27" s="27">
        <v>88.841999999999999</v>
      </c>
      <c r="H27" s="27">
        <v>14.865</v>
      </c>
      <c r="I27" s="28">
        <v>348.81</v>
      </c>
      <c r="J27" s="22"/>
      <c r="K27" s="29"/>
      <c r="L27" s="22"/>
      <c r="M27" s="22"/>
      <c r="N27" s="22"/>
    </row>
    <row r="28" spans="1:14" ht="18.75" customHeight="1" x14ac:dyDescent="0.35">
      <c r="A28" s="22"/>
      <c r="B28" s="26" t="s">
        <v>88</v>
      </c>
      <c r="C28" s="27">
        <v>247.916</v>
      </c>
      <c r="D28" s="27">
        <v>257.19799999999998</v>
      </c>
      <c r="E28" s="27">
        <v>34.195999999999998</v>
      </c>
      <c r="F28" s="27">
        <v>43.478000000000002</v>
      </c>
      <c r="G28" s="27">
        <v>90.231999999999999</v>
      </c>
      <c r="H28" s="27">
        <v>16.318000000000001</v>
      </c>
      <c r="I28" s="28">
        <v>354.46600000000001</v>
      </c>
      <c r="J28" s="22"/>
      <c r="K28" s="29"/>
      <c r="L28" s="22"/>
      <c r="M28" s="22"/>
      <c r="N28" s="22"/>
    </row>
    <row r="29" spans="1:14" ht="14.5" x14ac:dyDescent="0.35">
      <c r="A29" s="22"/>
      <c r="B29" s="26" t="s">
        <v>98</v>
      </c>
      <c r="C29" s="27">
        <v>250.07900000000001</v>
      </c>
      <c r="D29" s="27">
        <v>259.18599999999998</v>
      </c>
      <c r="E29" s="27">
        <v>35.192999999999998</v>
      </c>
      <c r="F29" s="27">
        <v>44.3</v>
      </c>
      <c r="G29" s="27">
        <v>91.846000000000004</v>
      </c>
      <c r="H29" s="27">
        <v>16.763999999999999</v>
      </c>
      <c r="I29" s="28">
        <v>358.68900000000002</v>
      </c>
      <c r="J29" s="22"/>
      <c r="K29" s="29"/>
      <c r="L29" s="22"/>
      <c r="M29" s="22"/>
      <c r="N29" s="22"/>
    </row>
    <row r="30" spans="1:14" ht="14.5" x14ac:dyDescent="0.35">
      <c r="A30" s="22"/>
      <c r="B30" s="26" t="s">
        <v>99</v>
      </c>
      <c r="C30" s="27">
        <v>253.13300000000001</v>
      </c>
      <c r="D30" s="27">
        <v>263.77100000000002</v>
      </c>
      <c r="E30" s="27">
        <v>35.432000000000002</v>
      </c>
      <c r="F30" s="27">
        <v>46.07</v>
      </c>
      <c r="G30" s="27">
        <v>92.98</v>
      </c>
      <c r="H30" s="27">
        <v>15.696</v>
      </c>
      <c r="I30" s="28">
        <v>361.80900000000003</v>
      </c>
      <c r="J30" s="22"/>
      <c r="K30" s="29"/>
      <c r="L30" s="22"/>
      <c r="M30" s="22"/>
      <c r="N30" s="22"/>
    </row>
    <row r="31" spans="1:14" ht="14.5" x14ac:dyDescent="0.35">
      <c r="A31" s="22"/>
      <c r="B31" s="26" t="s">
        <v>100</v>
      </c>
      <c r="C31" s="27">
        <v>256.51499999999999</v>
      </c>
      <c r="D31" s="27">
        <v>267.70299999999997</v>
      </c>
      <c r="E31" s="27">
        <v>36.238</v>
      </c>
      <c r="F31" s="27">
        <v>47.426000000000002</v>
      </c>
      <c r="G31" s="27">
        <v>93.891000000000005</v>
      </c>
      <c r="H31" s="27">
        <v>15.798999999999999</v>
      </c>
      <c r="I31" s="28">
        <v>366.20499999999998</v>
      </c>
      <c r="J31" s="22"/>
      <c r="K31" s="29"/>
      <c r="L31" s="22"/>
      <c r="M31" s="22"/>
      <c r="N31" s="22"/>
    </row>
    <row r="32" spans="1:14" ht="18.75" customHeight="1" x14ac:dyDescent="0.35">
      <c r="A32" s="22"/>
      <c r="B32" s="26" t="s">
        <v>101</v>
      </c>
      <c r="C32" s="27">
        <v>257.80500000000001</v>
      </c>
      <c r="D32" s="27">
        <v>268.27800000000002</v>
      </c>
      <c r="E32" s="27">
        <v>36.917999999999999</v>
      </c>
      <c r="F32" s="27">
        <v>47.390999999999998</v>
      </c>
      <c r="G32" s="27">
        <v>93.733000000000004</v>
      </c>
      <c r="H32" s="27">
        <v>14.082000000000001</v>
      </c>
      <c r="I32" s="28">
        <v>365.62</v>
      </c>
      <c r="J32" s="22"/>
      <c r="K32" s="29"/>
      <c r="L32" s="22"/>
      <c r="M32" s="22"/>
      <c r="N32" s="22"/>
    </row>
    <row r="33" spans="1:14" ht="14.5" x14ac:dyDescent="0.35">
      <c r="A33" s="22"/>
      <c r="B33" s="26" t="s">
        <v>128</v>
      </c>
      <c r="C33" s="27">
        <v>260.78100000000001</v>
      </c>
      <c r="D33" s="27">
        <v>273.02999999999997</v>
      </c>
      <c r="E33" s="27">
        <v>37.149000000000001</v>
      </c>
      <c r="F33" s="27">
        <v>49.398000000000003</v>
      </c>
      <c r="G33" s="27">
        <v>94.117999999999995</v>
      </c>
      <c r="H33" s="27">
        <v>15.596</v>
      </c>
      <c r="I33" s="28">
        <v>370.495</v>
      </c>
      <c r="J33" s="22"/>
      <c r="K33" s="29"/>
      <c r="L33" s="22"/>
      <c r="M33" s="22"/>
      <c r="N33" s="22"/>
    </row>
    <row r="34" spans="1:14" ht="14.5" x14ac:dyDescent="0.35">
      <c r="A34" s="22"/>
      <c r="B34" s="26" t="s">
        <v>129</v>
      </c>
      <c r="C34" s="27">
        <v>261.93700000000001</v>
      </c>
      <c r="D34" s="27">
        <v>275.90600000000001</v>
      </c>
      <c r="E34" s="27">
        <v>36.610999999999997</v>
      </c>
      <c r="F34" s="27">
        <v>50.58</v>
      </c>
      <c r="G34" s="27">
        <v>94.691000000000003</v>
      </c>
      <c r="H34" s="27">
        <v>14.371</v>
      </c>
      <c r="I34" s="28">
        <v>370.99900000000002</v>
      </c>
      <c r="J34" s="22"/>
      <c r="K34" s="29"/>
      <c r="L34" s="22"/>
      <c r="M34" s="22"/>
      <c r="N34" s="22"/>
    </row>
    <row r="35" spans="1:14" ht="14.5" x14ac:dyDescent="0.35">
      <c r="A35" s="22"/>
      <c r="B35" s="26" t="s">
        <v>130</v>
      </c>
      <c r="C35" s="27">
        <v>264.38299999999998</v>
      </c>
      <c r="D35" s="27">
        <v>278.43900000000002</v>
      </c>
      <c r="E35" s="27">
        <v>37.143999999999998</v>
      </c>
      <c r="F35" s="27">
        <v>51.2</v>
      </c>
      <c r="G35" s="27">
        <v>96.207999999999998</v>
      </c>
      <c r="H35" s="27">
        <v>15.23</v>
      </c>
      <c r="I35" s="28">
        <v>375.82100000000003</v>
      </c>
      <c r="K35" s="29"/>
    </row>
    <row r="36" spans="1:14" ht="18.75" customHeight="1" x14ac:dyDescent="0.35">
      <c r="A36" s="22"/>
      <c r="B36" s="26" t="s">
        <v>131</v>
      </c>
      <c r="C36" s="27">
        <v>265.64400000000001</v>
      </c>
      <c r="D36" s="27">
        <v>281.78500000000003</v>
      </c>
      <c r="E36" s="27">
        <v>36.356000000000002</v>
      </c>
      <c r="F36" s="27">
        <v>52.497</v>
      </c>
      <c r="G36" s="27">
        <v>93.9</v>
      </c>
      <c r="H36" s="27">
        <v>15.532</v>
      </c>
      <c r="I36" s="28">
        <v>375.07600000000002</v>
      </c>
      <c r="K36" s="29"/>
    </row>
    <row r="37" spans="1:14" ht="14.5" x14ac:dyDescent="0.35">
      <c r="A37" s="22"/>
      <c r="B37" s="26" t="s">
        <v>138</v>
      </c>
      <c r="C37" s="27">
        <v>256.42399999999998</v>
      </c>
      <c r="D37" s="27">
        <v>275.495</v>
      </c>
      <c r="E37" s="27">
        <v>33.372</v>
      </c>
      <c r="F37" s="27">
        <v>52.442999999999998</v>
      </c>
      <c r="G37" s="27">
        <v>86.975999999999999</v>
      </c>
      <c r="H37" s="27">
        <v>21.085999999999999</v>
      </c>
      <c r="I37" s="28">
        <v>364.48599999999999</v>
      </c>
      <c r="K37" s="29"/>
    </row>
    <row r="38" spans="1:14" ht="15" customHeight="1" x14ac:dyDescent="0.35">
      <c r="A38" s="22"/>
      <c r="B38" s="26" t="s">
        <v>139</v>
      </c>
      <c r="C38" s="27">
        <v>263.67857951490004</v>
      </c>
      <c r="D38" s="27">
        <v>284.3953453149</v>
      </c>
      <c r="E38" s="27">
        <v>33.2082342</v>
      </c>
      <c r="F38" s="27">
        <v>53.924999999999997</v>
      </c>
      <c r="G38" s="27">
        <v>90.894061365099944</v>
      </c>
      <c r="H38" s="27">
        <v>19.847518119999986</v>
      </c>
      <c r="I38" s="28">
        <v>374.42015900000001</v>
      </c>
      <c r="K38" s="29"/>
    </row>
    <row r="39" spans="1:14" ht="15" customHeight="1" x14ac:dyDescent="0.35">
      <c r="A39" s="22"/>
      <c r="B39" s="26" t="s">
        <v>140</v>
      </c>
      <c r="C39" s="27">
        <v>263.48476365279998</v>
      </c>
      <c r="D39" s="27">
        <v>284.48452805280004</v>
      </c>
      <c r="E39" s="27">
        <v>32.592072199999997</v>
      </c>
      <c r="F39" s="27">
        <v>53.591836300000004</v>
      </c>
      <c r="G39" s="27">
        <v>92.958994677200025</v>
      </c>
      <c r="H39" s="27">
        <v>19.54769666999999</v>
      </c>
      <c r="I39" s="28">
        <v>375.99145500000003</v>
      </c>
      <c r="K39" s="29"/>
    </row>
    <row r="40" spans="1:14" ht="18.75" customHeight="1" x14ac:dyDescent="0.35">
      <c r="A40" s="22"/>
      <c r="B40" s="26" t="s">
        <v>141</v>
      </c>
      <c r="C40" s="27">
        <v>264.74462300760007</v>
      </c>
      <c r="D40" s="27">
        <v>285.59048730760003</v>
      </c>
      <c r="E40" s="27">
        <v>32.814088900000002</v>
      </c>
      <c r="F40" s="27">
        <v>53.659953600000001</v>
      </c>
      <c r="G40" s="27">
        <v>94.916592372399947</v>
      </c>
      <c r="H40" s="27">
        <v>19.94879362</v>
      </c>
      <c r="I40" s="28">
        <v>379.61000900000005</v>
      </c>
      <c r="K40" s="29"/>
    </row>
    <row r="41" spans="1:14" ht="15" customHeight="1" x14ac:dyDescent="0.35">
      <c r="A41" s="22"/>
      <c r="B41" s="26" t="s">
        <v>154</v>
      </c>
      <c r="C41" s="27">
        <v>258.68850914310002</v>
      </c>
      <c r="D41" s="27">
        <v>280.39411344310003</v>
      </c>
      <c r="E41" s="27">
        <v>32.065083299999998</v>
      </c>
      <c r="F41" s="27">
        <v>53.770687299999999</v>
      </c>
      <c r="G41" s="27">
        <v>95.502198596900016</v>
      </c>
      <c r="H41" s="27">
        <v>15.50674826</v>
      </c>
      <c r="I41" s="28">
        <v>369.69745599999999</v>
      </c>
      <c r="K41" s="29"/>
    </row>
    <row r="42" spans="1:14" ht="15" customHeight="1" x14ac:dyDescent="0.35">
      <c r="A42" s="22"/>
      <c r="B42" s="26" t="s">
        <v>155</v>
      </c>
      <c r="C42" s="27">
        <v>260.51235686609999</v>
      </c>
      <c r="D42" s="27">
        <v>282.2104009661</v>
      </c>
      <c r="E42" s="27">
        <v>32.452333500000002</v>
      </c>
      <c r="F42" s="27">
        <v>54.150377800000001</v>
      </c>
      <c r="G42" s="27">
        <v>96.53531662390003</v>
      </c>
      <c r="H42" s="27">
        <v>14.15272251</v>
      </c>
      <c r="I42" s="28">
        <v>371.20039600000001</v>
      </c>
      <c r="K42" s="29"/>
    </row>
    <row r="43" spans="1:14" ht="15" customHeight="1" x14ac:dyDescent="0.35">
      <c r="A43" s="22"/>
      <c r="B43" s="26" t="s">
        <v>156</v>
      </c>
      <c r="C43" s="27">
        <v>262.77455038300002</v>
      </c>
      <c r="D43" s="27">
        <v>284.51311148299999</v>
      </c>
      <c r="E43" s="27">
        <v>32.895834100000002</v>
      </c>
      <c r="F43" s="27">
        <v>54.6343946</v>
      </c>
      <c r="G43" s="27">
        <v>98.14784556699999</v>
      </c>
      <c r="H43" s="27">
        <v>13.630610050000001</v>
      </c>
      <c r="I43" s="28">
        <v>374.55300599999998</v>
      </c>
      <c r="K43" s="29"/>
    </row>
    <row r="44" spans="1:14" ht="18.75" customHeight="1" x14ac:dyDescent="0.35">
      <c r="A44" s="22"/>
      <c r="B44" s="26" t="s">
        <v>157</v>
      </c>
      <c r="C44" s="27">
        <v>264.95398036799997</v>
      </c>
      <c r="D44" s="27">
        <v>286.71596916799996</v>
      </c>
      <c r="E44" s="27">
        <v>33.331083800000002</v>
      </c>
      <c r="F44" s="27">
        <v>55.093072800000002</v>
      </c>
      <c r="G44" s="27">
        <v>99.924194451999995</v>
      </c>
      <c r="H44" s="27">
        <v>13.880783179999998</v>
      </c>
      <c r="I44" s="28">
        <v>378.75895800000001</v>
      </c>
      <c r="K44" s="29"/>
    </row>
    <row r="45" spans="1:14" ht="18.75" customHeight="1" x14ac:dyDescent="0.35">
      <c r="A45" s="22"/>
      <c r="B45" s="26" t="s">
        <v>158</v>
      </c>
      <c r="C45" s="27">
        <v>267.42152208419998</v>
      </c>
      <c r="D45" s="27">
        <v>289.22170538420005</v>
      </c>
      <c r="E45" s="27">
        <v>33.805225499999999</v>
      </c>
      <c r="F45" s="27">
        <v>55.605408400000002</v>
      </c>
      <c r="G45" s="27">
        <v>101.6963758258</v>
      </c>
      <c r="H45" s="27">
        <v>15.236608089999997</v>
      </c>
      <c r="I45" s="28">
        <v>384.35450600000001</v>
      </c>
      <c r="K45" s="29"/>
    </row>
    <row r="46" spans="1:14" ht="18.75" customHeight="1" x14ac:dyDescent="0.35">
      <c r="A46" s="22"/>
      <c r="B46" s="26" t="s">
        <v>159</v>
      </c>
      <c r="C46" s="27">
        <v>270.32902301899998</v>
      </c>
      <c r="D46" s="27">
        <v>292.14517931900002</v>
      </c>
      <c r="E46" s="27">
        <v>34.338217700000001</v>
      </c>
      <c r="F46" s="27">
        <v>56.154373499999998</v>
      </c>
      <c r="G46" s="27">
        <v>103.07926624100008</v>
      </c>
      <c r="H46" s="27">
        <v>15.711943739999974</v>
      </c>
      <c r="I46" s="28">
        <v>389.12023299999998</v>
      </c>
      <c r="K46" s="29"/>
    </row>
    <row r="47" spans="1:14" ht="18.75" customHeight="1" x14ac:dyDescent="0.35">
      <c r="A47" s="22"/>
      <c r="B47" s="26" t="s">
        <v>160</v>
      </c>
      <c r="C47" s="27">
        <v>272.69835776540003</v>
      </c>
      <c r="D47" s="27">
        <v>294.58565076539998</v>
      </c>
      <c r="E47" s="27">
        <v>34.805887599999998</v>
      </c>
      <c r="F47" s="27">
        <v>56.693179799999996</v>
      </c>
      <c r="G47" s="27">
        <v>104.37469381459996</v>
      </c>
      <c r="H47" s="27">
        <v>15.850520420000002</v>
      </c>
      <c r="I47" s="28">
        <v>392.92357199999998</v>
      </c>
      <c r="K47" s="29"/>
    </row>
    <row r="48" spans="1:14" ht="18.75" customHeight="1" x14ac:dyDescent="0.35">
      <c r="A48" s="22"/>
      <c r="B48" s="26" t="s">
        <v>161</v>
      </c>
      <c r="C48" s="27">
        <v>275.35061481549997</v>
      </c>
      <c r="D48" s="27">
        <v>297.26318521550002</v>
      </c>
      <c r="E48" s="27">
        <v>35.312792800000004</v>
      </c>
      <c r="F48" s="27">
        <v>57.225362599999997</v>
      </c>
      <c r="G48" s="27">
        <v>105.39157896450004</v>
      </c>
      <c r="H48" s="27">
        <v>15.592614219999994</v>
      </c>
      <c r="I48" s="28">
        <v>396.33480800000001</v>
      </c>
      <c r="K48" s="29"/>
    </row>
    <row r="49" spans="1:26" ht="18.75" customHeight="1" x14ac:dyDescent="0.35">
      <c r="A49" s="22"/>
      <c r="B49" s="26" t="s">
        <v>170</v>
      </c>
      <c r="C49" s="27">
        <v>277.97157640809996</v>
      </c>
      <c r="D49" s="27">
        <v>299.96905700809998</v>
      </c>
      <c r="E49" s="27">
        <v>35.818917800000001</v>
      </c>
      <c r="F49" s="27">
        <v>57.816399199999999</v>
      </c>
      <c r="G49" s="27">
        <v>106.20610418190007</v>
      </c>
      <c r="H49" s="27">
        <v>14.997475409999991</v>
      </c>
      <c r="I49" s="28">
        <v>399.17515600000002</v>
      </c>
      <c r="K49" s="29"/>
    </row>
    <row r="50" spans="1:26" ht="18.75" customHeight="1" x14ac:dyDescent="0.35">
      <c r="A50" s="22"/>
      <c r="B50" s="26" t="s">
        <v>171</v>
      </c>
      <c r="C50" s="27">
        <v>280.72629571980002</v>
      </c>
      <c r="D50" s="27">
        <v>302.76096661979994</v>
      </c>
      <c r="E50" s="27">
        <v>36.345583900000001</v>
      </c>
      <c r="F50" s="27">
        <v>58.380254899999997</v>
      </c>
      <c r="G50" s="27">
        <v>106.98120742019999</v>
      </c>
      <c r="H50" s="27">
        <v>14.761795860000012</v>
      </c>
      <c r="I50" s="28">
        <v>402.46929899999998</v>
      </c>
      <c r="K50" s="29"/>
    </row>
    <row r="51" spans="1:26" ht="18.75" customHeight="1" x14ac:dyDescent="0.35">
      <c r="A51" s="22"/>
      <c r="B51" s="26" t="s">
        <v>172</v>
      </c>
      <c r="C51" s="27">
        <v>283.24303293439993</v>
      </c>
      <c r="D51" s="27">
        <v>305.36890143440002</v>
      </c>
      <c r="E51" s="27">
        <v>36.844639300000004</v>
      </c>
      <c r="F51" s="27">
        <v>58.970507899999994</v>
      </c>
      <c r="G51" s="27">
        <v>107.81112718560006</v>
      </c>
      <c r="H51" s="27">
        <v>14.558370880000005</v>
      </c>
      <c r="I51" s="28">
        <v>405.61253099999999</v>
      </c>
      <c r="K51" s="29"/>
    </row>
    <row r="52" spans="1:26" ht="18.75" customHeight="1" x14ac:dyDescent="0.35">
      <c r="A52" s="22"/>
      <c r="B52" s="26" t="s">
        <v>173</v>
      </c>
      <c r="C52" s="27">
        <v>286.76921276390004</v>
      </c>
      <c r="D52" s="27">
        <v>308.92301756389998</v>
      </c>
      <c r="E52" s="27">
        <v>37.478927000000013</v>
      </c>
      <c r="F52" s="27">
        <v>59.632732400000002</v>
      </c>
      <c r="G52" s="27">
        <v>108.45527404609996</v>
      </c>
      <c r="H52" s="27">
        <v>14.297637189999989</v>
      </c>
      <c r="I52" s="28">
        <v>409.52212400000002</v>
      </c>
      <c r="K52" s="29"/>
    </row>
    <row r="53" spans="1:26" ht="18.75" customHeight="1" x14ac:dyDescent="0.35">
      <c r="A53" s="22"/>
      <c r="B53" s="26" t="s">
        <v>598</v>
      </c>
      <c r="C53" s="27">
        <v>289.58993909320003</v>
      </c>
      <c r="D53" s="27">
        <v>311.19881069319996</v>
      </c>
      <c r="E53" s="27">
        <v>38.024497799999999</v>
      </c>
      <c r="F53" s="27">
        <v>59.633370199999995</v>
      </c>
      <c r="G53" s="27">
        <v>109.5821480468</v>
      </c>
      <c r="H53" s="27">
        <v>13.421981859999992</v>
      </c>
      <c r="I53" s="28">
        <v>412.59406899999999</v>
      </c>
      <c r="K53" s="29"/>
    </row>
    <row r="54" spans="1:26" ht="18.75" customHeight="1" x14ac:dyDescent="0.35">
      <c r="A54" s="22"/>
      <c r="B54" s="26" t="s">
        <v>599</v>
      </c>
      <c r="C54" s="27">
        <v>292.42348803529995</v>
      </c>
      <c r="D54" s="27">
        <v>314.11842723529998</v>
      </c>
      <c r="E54" s="27">
        <v>38.575523999999994</v>
      </c>
      <c r="F54" s="27">
        <v>60.270462600000002</v>
      </c>
      <c r="G54" s="27">
        <v>110.50438236470006</v>
      </c>
      <c r="H54" s="27">
        <v>13.272737600000003</v>
      </c>
      <c r="I54" s="28">
        <v>416.20060799999999</v>
      </c>
      <c r="K54" s="29"/>
    </row>
    <row r="55" spans="1:26" ht="18.75" customHeight="1" x14ac:dyDescent="0.35">
      <c r="A55" s="22"/>
      <c r="B55" s="26" t="s">
        <v>600</v>
      </c>
      <c r="C55" s="27">
        <v>295.4383850273</v>
      </c>
      <c r="D55" s="27">
        <v>317.23480492729999</v>
      </c>
      <c r="E55" s="27">
        <v>39.1541061</v>
      </c>
      <c r="F55" s="27">
        <v>60.950526500000002</v>
      </c>
      <c r="G55" s="27">
        <v>111.38756067270005</v>
      </c>
      <c r="H55" s="27">
        <v>13.121535300000009</v>
      </c>
      <c r="I55" s="28">
        <v>419.94748100000004</v>
      </c>
      <c r="K55" s="29"/>
    </row>
    <row r="56" spans="1:26" ht="18.75" customHeight="1" x14ac:dyDescent="0.35">
      <c r="A56" s="22"/>
      <c r="B56" s="26" t="s">
        <v>601</v>
      </c>
      <c r="C56" s="27">
        <v>298.15515529589993</v>
      </c>
      <c r="D56" s="27">
        <v>320.02873569589997</v>
      </c>
      <c r="E56" s="27">
        <v>39.6966222</v>
      </c>
      <c r="F56" s="27">
        <v>61.570202299999998</v>
      </c>
      <c r="G56" s="27">
        <v>112.25677420410008</v>
      </c>
      <c r="H56" s="27">
        <v>12.926470499999976</v>
      </c>
      <c r="I56" s="28">
        <v>423.33840000000004</v>
      </c>
      <c r="K56" s="29"/>
    </row>
    <row r="57" spans="1:26" ht="18.75" customHeight="1" x14ac:dyDescent="0.35">
      <c r="A57" s="22"/>
      <c r="B57" s="26" t="s">
        <v>619</v>
      </c>
      <c r="C57" s="27">
        <v>301.1893160107</v>
      </c>
      <c r="D57" s="27">
        <v>322.7869777107</v>
      </c>
      <c r="E57" s="27">
        <v>40.284887300000001</v>
      </c>
      <c r="F57" s="27">
        <v>61.882548999999997</v>
      </c>
      <c r="G57" s="27">
        <v>113.07885038929996</v>
      </c>
      <c r="H57" s="27">
        <v>12.286057600000008</v>
      </c>
      <c r="I57" s="83">
        <v>426.55422399999998</v>
      </c>
      <c r="K57" s="29"/>
    </row>
    <row r="58" spans="1:26" ht="18.75" customHeight="1" x14ac:dyDescent="0.35">
      <c r="A58" s="22"/>
      <c r="B58" s="26" t="s">
        <v>620</v>
      </c>
      <c r="C58" s="27">
        <v>303.92995676909999</v>
      </c>
      <c r="D58" s="27">
        <v>325.61704846909998</v>
      </c>
      <c r="E58" s="27">
        <v>40.837532500000002</v>
      </c>
      <c r="F58" s="27">
        <v>62.524624600000003</v>
      </c>
      <c r="G58" s="27">
        <v>114.03807013090001</v>
      </c>
      <c r="H58" s="27">
        <v>12.225382099999992</v>
      </c>
      <c r="I58" s="83">
        <v>430.19340899999997</v>
      </c>
      <c r="K58" s="29"/>
    </row>
    <row r="59" spans="1:26" ht="18.75" customHeight="1" x14ac:dyDescent="0.35">
      <c r="A59" s="22"/>
      <c r="B59" s="26" t="s">
        <v>621</v>
      </c>
      <c r="C59" s="27">
        <v>307.14938634499998</v>
      </c>
      <c r="D59" s="27">
        <v>329.17287514499998</v>
      </c>
      <c r="E59" s="27">
        <v>41.458382800000003</v>
      </c>
      <c r="F59" s="27">
        <v>63.481871300000002</v>
      </c>
      <c r="G59" s="27">
        <v>114.90776465499998</v>
      </c>
      <c r="H59" s="27">
        <v>12.391415000000002</v>
      </c>
      <c r="I59" s="83">
        <v>434.44856599999997</v>
      </c>
      <c r="K59" s="29"/>
    </row>
    <row r="60" spans="1:26" ht="18.75" customHeight="1" x14ac:dyDescent="0.35">
      <c r="A60" s="22"/>
      <c r="B60" s="26" t="s">
        <v>622</v>
      </c>
      <c r="C60" s="27">
        <v>310.35472361799998</v>
      </c>
      <c r="D60" s="27">
        <v>332.44381021799995</v>
      </c>
      <c r="E60" s="27">
        <v>42.081129000000004</v>
      </c>
      <c r="F60" s="27">
        <v>64.170215799999994</v>
      </c>
      <c r="G60" s="27">
        <v>115.80320228200004</v>
      </c>
      <c r="H60" s="27">
        <v>12.32082209999999</v>
      </c>
      <c r="I60" s="83">
        <v>438.478748</v>
      </c>
      <c r="K60" s="29"/>
    </row>
    <row r="61" spans="1:26" ht="14.5" x14ac:dyDescent="0.35">
      <c r="A61" s="22"/>
      <c r="B61" s="117">
        <v>2012</v>
      </c>
      <c r="C61" s="112">
        <f ca="1">SUM(OFFSET(C$4,4*(ROW()-ROW(C$61)),0):OFFSET(C$7,4*(ROW()-ROW(C$61)),0))</f>
        <v>796.745</v>
      </c>
      <c r="D61" s="112">
        <f ca="1">SUM(OFFSET(D$4,4*(ROW()-ROW(D$61)),0):OFFSET(D$7,4*(ROW()-ROW(D$61)),0))</f>
        <v>842.94499999999994</v>
      </c>
      <c r="E61" s="112">
        <f ca="1">SUM(OFFSET(E$4,4*(ROW()-ROW(E$61)),0):OFFSET(E$7,4*(ROW()-ROW(E$61)),0))</f>
        <v>107.43</v>
      </c>
      <c r="F61" s="112">
        <f ca="1">SUM(OFFSET(F$4,4*(ROW()-ROW(F$61)),0):OFFSET(F$7,4*(ROW()-ROW(F$61)),0))</f>
        <v>153.63</v>
      </c>
      <c r="G61" s="112">
        <f ca="1">SUM(OFFSET(G$4,4*(ROW()-ROW(G$61)),0):OFFSET(G$7,4*(ROW()-ROW(G$61)),0))</f>
        <v>281.178</v>
      </c>
      <c r="H61" s="112">
        <f ca="1">SUM(OFFSET(H$4,4*(ROW()-ROW(H$61)),0):OFFSET(H$7,4*(ROW()-ROW(H$61)),0))</f>
        <v>84.329000000000008</v>
      </c>
      <c r="I61" s="133">
        <f ca="1">SUM(OFFSET(I$4,4*(ROW()-ROW(I$61)),0):OFFSET(I$7,4*(ROW()-ROW(I$61)),0))</f>
        <v>1162.252</v>
      </c>
      <c r="K61" s="29"/>
    </row>
    <row r="62" spans="1:26" ht="14.5" x14ac:dyDescent="0.35">
      <c r="A62" s="22"/>
      <c r="B62" s="24">
        <v>2013</v>
      </c>
      <c r="C62" s="27">
        <f ca="1">SUM(OFFSET(C$4,4*(ROW()-ROW(C$61)),0):OFFSET(C$7,4*(ROW()-ROW(C$61)),0))</f>
        <v>833.79899999999998</v>
      </c>
      <c r="D62" s="27">
        <f ca="1">SUM(OFFSET(D$4,4*(ROW()-ROW(D$61)),0):OFFSET(D$7,4*(ROW()-ROW(D$61)),0))</f>
        <v>880.673</v>
      </c>
      <c r="E62" s="27">
        <f ca="1">SUM(OFFSET(E$4,4*(ROW()-ROW(E$61)),0):OFFSET(E$7,4*(ROW()-ROW(E$61)),0))</f>
        <v>112.452</v>
      </c>
      <c r="F62" s="27">
        <f ca="1">SUM(OFFSET(F$4,4*(ROW()-ROW(F$61)),0):OFFSET(F$7,4*(ROW()-ROW(F$61)),0))</f>
        <v>159.32600000000002</v>
      </c>
      <c r="G62" s="27">
        <f ca="1">SUM(OFFSET(G$4,4*(ROW()-ROW(G$61)),0):OFFSET(G$7,4*(ROW()-ROW(G$61)),0))</f>
        <v>290.03699999999998</v>
      </c>
      <c r="H62" s="27">
        <f ca="1">SUM(OFFSET(H$4,4*(ROW()-ROW(H$61)),0):OFFSET(H$7,4*(ROW()-ROW(H$61)),0))</f>
        <v>82.36</v>
      </c>
      <c r="I62" s="134">
        <f ca="1">SUM(OFFSET(I$4,4*(ROW()-ROW(I$61)),0):OFFSET(I$7,4*(ROW()-ROW(I$61)),0))</f>
        <v>1206.1959999999999</v>
      </c>
      <c r="K62" s="29"/>
      <c r="L62" s="18"/>
      <c r="M62" s="18"/>
      <c r="N62" s="118"/>
      <c r="O62" s="118"/>
      <c r="P62" s="118"/>
      <c r="Q62" s="119"/>
      <c r="R62" s="119"/>
      <c r="S62" s="119"/>
      <c r="T62" s="119"/>
      <c r="U62" s="119"/>
      <c r="V62" s="19"/>
      <c r="W62" s="19"/>
      <c r="X62" s="19"/>
      <c r="Y62" s="19"/>
      <c r="Z62" s="19"/>
    </row>
    <row r="63" spans="1:26" ht="18.75" customHeight="1" x14ac:dyDescent="0.35">
      <c r="A63" s="22"/>
      <c r="B63" s="24">
        <v>2014</v>
      </c>
      <c r="C63" s="27">
        <f ca="1">SUM(OFFSET(C$4,4*(ROW()-ROW(C$61)),0):OFFSET(C$7,4*(ROW()-ROW(C$61)),0))</f>
        <v>869.0329999999999</v>
      </c>
      <c r="D63" s="27">
        <f ca="1">SUM(OFFSET(D$4,4*(ROW()-ROW(D$61)),0):OFFSET(D$7,4*(ROW()-ROW(D$61)),0))</f>
        <v>903.20500000000004</v>
      </c>
      <c r="E63" s="27">
        <f ca="1">SUM(OFFSET(E$4,4*(ROW()-ROW(E$61)),0):OFFSET(E$7,4*(ROW()-ROW(E$61)),0))</f>
        <v>119.93799999999999</v>
      </c>
      <c r="F63" s="27">
        <f ca="1">SUM(OFFSET(F$4,4*(ROW()-ROW(F$61)),0):OFFSET(F$7,4*(ROW()-ROW(F$61)),0))</f>
        <v>154.11000000000001</v>
      </c>
      <c r="G63" s="27">
        <f ca="1">SUM(OFFSET(G$4,4*(ROW()-ROW(G$61)),0):OFFSET(G$7,4*(ROW()-ROW(G$61)),0))</f>
        <v>300.78900000000004</v>
      </c>
      <c r="H63" s="27">
        <f ca="1">SUM(OFFSET(H$4,4*(ROW()-ROW(H$61)),0):OFFSET(H$7,4*(ROW()-ROW(H$61)),0))</f>
        <v>77.97699999999999</v>
      </c>
      <c r="I63" s="134">
        <f ca="1">SUM(OFFSET(I$4,4*(ROW()-ROW(I$61)),0):OFFSET(I$7,4*(ROW()-ROW(I$61)),0))</f>
        <v>1247.799</v>
      </c>
      <c r="K63" s="29"/>
      <c r="L63" s="18"/>
      <c r="M63" s="18"/>
      <c r="N63" s="118"/>
      <c r="O63" s="118"/>
      <c r="P63" s="118"/>
      <c r="Q63" s="119"/>
      <c r="R63" s="119"/>
      <c r="S63" s="119"/>
      <c r="T63" s="119"/>
      <c r="U63" s="119"/>
      <c r="V63" s="19"/>
      <c r="W63" s="19"/>
      <c r="X63" s="19"/>
      <c r="Y63" s="19"/>
      <c r="Z63" s="19"/>
    </row>
    <row r="64" spans="1:26" ht="14.5" x14ac:dyDescent="0.35">
      <c r="A64" s="22"/>
      <c r="B64" s="24">
        <v>2015</v>
      </c>
      <c r="C64" s="27">
        <f ca="1">SUM(OFFSET(C$4,4*(ROW()-ROW(C$61)),0):OFFSET(C$7,4*(ROW()-ROW(C$61)),0))</f>
        <v>900.33199999999999</v>
      </c>
      <c r="D64" s="27">
        <f ca="1">SUM(OFFSET(D$4,4*(ROW()-ROW(D$61)),0):OFFSET(D$7,4*(ROW()-ROW(D$61)),0))</f>
        <v>929.6099999999999</v>
      </c>
      <c r="E64" s="27">
        <f ca="1">SUM(OFFSET(E$4,4*(ROW()-ROW(E$61)),0):OFFSET(E$7,4*(ROW()-ROW(E$61)),0))</f>
        <v>125.93900000000001</v>
      </c>
      <c r="F64" s="27">
        <f ca="1">SUM(OFFSET(F$4,4*(ROW()-ROW(F$61)),0):OFFSET(F$7,4*(ROW()-ROW(F$61)),0))</f>
        <v>155.21700000000001</v>
      </c>
      <c r="G64" s="27">
        <f ca="1">SUM(OFFSET(G$4,4*(ROW()-ROW(G$61)),0):OFFSET(G$7,4*(ROW()-ROW(G$61)),0))</f>
        <v>344.44899999999996</v>
      </c>
      <c r="H64" s="27">
        <f ca="1">SUM(OFFSET(H$4,4*(ROW()-ROW(H$61)),0):OFFSET(H$7,4*(ROW()-ROW(H$61)),0))</f>
        <v>77.346999999999994</v>
      </c>
      <c r="I64" s="134">
        <f ca="1">SUM(OFFSET(I$4,4*(ROW()-ROW(I$61)),0):OFFSET(I$7,4*(ROW()-ROW(I$61)),0))</f>
        <v>1322.1279999999999</v>
      </c>
      <c r="K64" s="29"/>
      <c r="L64" s="18"/>
      <c r="M64" s="18"/>
      <c r="N64" s="118"/>
      <c r="O64" s="118"/>
      <c r="P64" s="118"/>
      <c r="Q64" s="119"/>
      <c r="R64" s="119"/>
      <c r="S64" s="119"/>
      <c r="T64" s="119"/>
      <c r="U64" s="119"/>
      <c r="V64" s="19"/>
      <c r="W64" s="19"/>
      <c r="X64" s="19"/>
      <c r="Y64" s="19"/>
      <c r="Z64" s="19"/>
    </row>
    <row r="65" spans="1:26" ht="14.5" x14ac:dyDescent="0.35">
      <c r="A65" s="22"/>
      <c r="B65" s="24">
        <v>2016</v>
      </c>
      <c r="C65" s="27">
        <f ca="1">SUM(OFFSET(C$4,4*(ROW()-ROW(C$61)),0):OFFSET(C$7,4*(ROW()-ROW(C$61)),0))</f>
        <v>931.69299999999998</v>
      </c>
      <c r="D65" s="27">
        <f ca="1">SUM(OFFSET(D$4,4*(ROW()-ROW(D$61)),0):OFFSET(D$7,4*(ROW()-ROW(D$61)),0))</f>
        <v>966.46100000000001</v>
      </c>
      <c r="E65" s="27">
        <f ca="1">SUM(OFFSET(E$4,4*(ROW()-ROW(E$61)),0):OFFSET(E$7,4*(ROW()-ROW(E$61)),0))</f>
        <v>130.04500000000002</v>
      </c>
      <c r="F65" s="27">
        <f ca="1">SUM(OFFSET(F$4,4*(ROW()-ROW(F$61)),0):OFFSET(F$7,4*(ROW()-ROW(F$61)),0))</f>
        <v>164.81299999999999</v>
      </c>
      <c r="G65" s="27">
        <f ca="1">SUM(OFFSET(G$4,4*(ROW()-ROW(G$61)),0):OFFSET(G$7,4*(ROW()-ROW(G$61)),0))</f>
        <v>345.88300000000004</v>
      </c>
      <c r="H65" s="27">
        <f ca="1">SUM(OFFSET(H$4,4*(ROW()-ROW(H$61)),0):OFFSET(H$7,4*(ROW()-ROW(H$61)),0))</f>
        <v>70.040999999999997</v>
      </c>
      <c r="I65" s="134">
        <f ca="1">SUM(OFFSET(I$4,4*(ROW()-ROW(I$61)),0):OFFSET(I$7,4*(ROW()-ROW(I$61)),0))</f>
        <v>1347.617</v>
      </c>
      <c r="K65" s="29"/>
      <c r="L65" s="18"/>
      <c r="M65" s="18"/>
      <c r="N65" s="118"/>
      <c r="O65" s="118"/>
      <c r="P65" s="118"/>
      <c r="Q65" s="119"/>
      <c r="R65" s="119"/>
      <c r="S65" s="119"/>
      <c r="T65" s="119"/>
      <c r="U65" s="119"/>
      <c r="V65" s="19"/>
      <c r="W65" s="19"/>
      <c r="X65" s="19"/>
      <c r="Y65" s="19"/>
      <c r="Z65" s="19"/>
    </row>
    <row r="66" spans="1:26" ht="14.5" x14ac:dyDescent="0.35">
      <c r="A66" s="22"/>
      <c r="B66" s="24">
        <v>2017</v>
      </c>
      <c r="C66" s="27">
        <f ca="1">SUM(OFFSET(C$4,4*(ROW()-ROW(C$61)),0):OFFSET(C$7,4*(ROW()-ROW(C$61)),0))</f>
        <v>965.80700000000002</v>
      </c>
      <c r="D66" s="27">
        <f ca="1">SUM(OFFSET(D$4,4*(ROW()-ROW(D$61)),0):OFFSET(D$7,4*(ROW()-ROW(D$61)),0))</f>
        <v>1006.6600000000001</v>
      </c>
      <c r="E66" s="27">
        <f ca="1">SUM(OFFSET(E$4,4*(ROW()-ROW(E$61)),0):OFFSET(E$7,4*(ROW()-ROW(E$61)),0))</f>
        <v>135.62299999999999</v>
      </c>
      <c r="F66" s="27">
        <f ca="1">SUM(OFFSET(F$4,4*(ROW()-ROW(F$61)),0):OFFSET(F$7,4*(ROW()-ROW(F$61)),0))</f>
        <v>176.476</v>
      </c>
      <c r="G66" s="27">
        <f ca="1">SUM(OFFSET(G$4,4*(ROW()-ROW(G$61)),0):OFFSET(G$7,4*(ROW()-ROW(G$61)),0))</f>
        <v>346.30200000000002</v>
      </c>
      <c r="H66" s="27">
        <f ca="1">SUM(OFFSET(H$4,4*(ROW()-ROW(H$61)),0):OFFSET(H$7,4*(ROW()-ROW(H$61)),0))</f>
        <v>64.134</v>
      </c>
      <c r="I66" s="134">
        <f ca="1">SUM(OFFSET(I$4,4*(ROW()-ROW(I$61)),0):OFFSET(I$7,4*(ROW()-ROW(I$61)),0))</f>
        <v>1376.2429999999999</v>
      </c>
      <c r="K66" s="29"/>
      <c r="L66" s="18"/>
      <c r="M66" s="18"/>
      <c r="N66" s="118"/>
      <c r="O66" s="118"/>
      <c r="P66" s="118"/>
      <c r="Q66" s="119"/>
      <c r="R66" s="119"/>
      <c r="S66" s="119"/>
      <c r="T66" s="119"/>
      <c r="U66" s="119"/>
      <c r="V66" s="19"/>
      <c r="W66" s="19"/>
      <c r="X66" s="19"/>
      <c r="Y66" s="19"/>
      <c r="Z66" s="19"/>
    </row>
    <row r="67" spans="1:26" ht="18.75" customHeight="1" x14ac:dyDescent="0.35">
      <c r="A67" s="22"/>
      <c r="B67" s="24">
        <v>2018</v>
      </c>
      <c r="C67" s="27">
        <f ca="1">SUM(OFFSET(C$4,4*(ROW()-ROW(C$61)),0):OFFSET(C$7,4*(ROW()-ROW(C$61)),0))</f>
        <v>1007.643</v>
      </c>
      <c r="D67" s="27">
        <f ca="1">SUM(OFFSET(D$4,4*(ROW()-ROW(D$61)),0):OFFSET(D$7,4*(ROW()-ROW(D$61)),0))</f>
        <v>1047.8579999999999</v>
      </c>
      <c r="E67" s="27">
        <f ca="1">SUM(OFFSET(E$4,4*(ROW()-ROW(E$61)),0):OFFSET(E$7,4*(ROW()-ROW(E$61)),0))</f>
        <v>141.059</v>
      </c>
      <c r="F67" s="27">
        <f ca="1">SUM(OFFSET(F$4,4*(ROW()-ROW(F$61)),0):OFFSET(F$7,4*(ROW()-ROW(F$61)),0))</f>
        <v>181.274</v>
      </c>
      <c r="G67" s="27">
        <f ca="1">SUM(OFFSET(G$4,4*(ROW()-ROW(G$61)),0):OFFSET(G$7,4*(ROW()-ROW(G$61)),0))</f>
        <v>368.94900000000001</v>
      </c>
      <c r="H67" s="27">
        <f ca="1">SUM(OFFSET(H$4,4*(ROW()-ROW(H$61)),0):OFFSET(H$7,4*(ROW()-ROW(H$61)),0))</f>
        <v>64.576999999999998</v>
      </c>
      <c r="I67" s="134">
        <f ca="1">SUM(OFFSET(I$4,4*(ROW()-ROW(I$61)),0):OFFSET(I$7,4*(ROW()-ROW(I$61)),0))</f>
        <v>1441.1689999999999</v>
      </c>
      <c r="K67" s="29"/>
      <c r="L67" s="18"/>
      <c r="M67" s="18"/>
      <c r="N67" s="118"/>
      <c r="O67" s="118"/>
      <c r="P67" s="118"/>
      <c r="Q67" s="119"/>
      <c r="R67" s="119"/>
      <c r="S67" s="119"/>
      <c r="T67" s="119"/>
      <c r="U67" s="119"/>
      <c r="V67" s="19"/>
      <c r="W67" s="19"/>
      <c r="X67" s="19"/>
      <c r="Y67" s="19"/>
      <c r="Z67" s="19"/>
    </row>
    <row r="68" spans="1:26" ht="14.5" x14ac:dyDescent="0.35">
      <c r="A68" s="22"/>
      <c r="B68" s="24">
        <v>2019</v>
      </c>
      <c r="C68" s="27">
        <f ca="1">SUM(OFFSET(C$4,4*(ROW()-ROW(C$61)),0):OFFSET(C$7,4*(ROW()-ROW(C$61)),0))</f>
        <v>1044.9059999999999</v>
      </c>
      <c r="D68" s="27">
        <f ca="1">SUM(OFFSET(D$4,4*(ROW()-ROW(D$61)),0):OFFSET(D$7,4*(ROW()-ROW(D$61)),0))</f>
        <v>1095.653</v>
      </c>
      <c r="E68" s="27">
        <f ca="1">SUM(OFFSET(E$4,4*(ROW()-ROW(E$61)),0):OFFSET(E$7,4*(ROW()-ROW(E$61)),0))</f>
        <v>147.822</v>
      </c>
      <c r="F68" s="27">
        <f ca="1">SUM(OFFSET(F$4,4*(ROW()-ROW(F$61)),0):OFFSET(F$7,4*(ROW()-ROW(F$61)),0))</f>
        <v>198.56900000000002</v>
      </c>
      <c r="G68" s="27">
        <f ca="1">SUM(OFFSET(G$4,4*(ROW()-ROW(G$61)),0):OFFSET(G$7,4*(ROW()-ROW(G$61)),0))</f>
        <v>378.75</v>
      </c>
      <c r="H68" s="27">
        <f ca="1">SUM(OFFSET(H$4,4*(ROW()-ROW(H$61)),0):OFFSET(H$7,4*(ROW()-ROW(H$61)),0))</f>
        <v>59.278999999999996</v>
      </c>
      <c r="I68" s="134">
        <f ca="1">SUM(OFFSET(I$4,4*(ROW()-ROW(I$61)),0):OFFSET(I$7,4*(ROW()-ROW(I$61)),0))</f>
        <v>1482.9349999999999</v>
      </c>
      <c r="K68" s="29"/>
      <c r="L68" s="18"/>
      <c r="M68" s="18"/>
      <c r="N68" s="118"/>
      <c r="O68" s="118"/>
      <c r="P68" s="118"/>
      <c r="Q68" s="119"/>
      <c r="R68" s="119"/>
      <c r="S68" s="119"/>
      <c r="T68" s="119"/>
      <c r="U68" s="119"/>
      <c r="V68" s="19"/>
      <c r="W68" s="19"/>
      <c r="X68" s="19"/>
      <c r="Y68" s="19"/>
      <c r="Z68" s="19"/>
    </row>
    <row r="69" spans="1:26" ht="14.5" x14ac:dyDescent="0.35">
      <c r="A69" s="22"/>
      <c r="B69" s="24">
        <v>2020</v>
      </c>
      <c r="C69" s="27">
        <f ca="1">SUM(OFFSET(C$4,4*(ROW()-ROW(C$61)),0):OFFSET(C$7,4*(ROW()-ROW(C$61)),0))</f>
        <v>1049.2313431677001</v>
      </c>
      <c r="D69" s="27">
        <f ca="1">SUM(OFFSET(D$4,4*(ROW()-ROW(D$61)),0):OFFSET(D$7,4*(ROW()-ROW(D$61)),0))</f>
        <v>1126.1598733676999</v>
      </c>
      <c r="E69" s="27">
        <f ca="1">SUM(OFFSET(E$4,4*(ROW()-ROW(E$61)),0):OFFSET(E$7,4*(ROW()-ROW(E$61)),0))</f>
        <v>135.52830639999999</v>
      </c>
      <c r="F69" s="27">
        <f ca="1">SUM(OFFSET(F$4,4*(ROW()-ROW(F$61)),0):OFFSET(F$7,4*(ROW()-ROW(F$61)),0))</f>
        <v>212.45683630000002</v>
      </c>
      <c r="G69" s="27">
        <f ca="1">SUM(OFFSET(G$4,4*(ROW()-ROW(G$61)),0):OFFSET(G$7,4*(ROW()-ROW(G$61)),0))</f>
        <v>364.72905604229993</v>
      </c>
      <c r="H69" s="27">
        <f ca="1">SUM(OFFSET(H$4,4*(ROW()-ROW(H$61)),0):OFFSET(H$7,4*(ROW()-ROW(H$61)),0))</f>
        <v>76.013214789999978</v>
      </c>
      <c r="I69" s="134">
        <f ca="1">SUM(OFFSET(I$4,4*(ROW()-ROW(I$61)),0):OFFSET(I$7,4*(ROW()-ROW(I$61)),0))</f>
        <v>1489.9736140000002</v>
      </c>
      <c r="J69" s="2" t="s">
        <v>0</v>
      </c>
      <c r="K69" s="29"/>
      <c r="L69" s="18"/>
      <c r="M69" s="18"/>
      <c r="N69" s="118"/>
      <c r="O69" s="118"/>
      <c r="P69" s="118"/>
      <c r="Q69" s="119"/>
      <c r="R69" s="119"/>
      <c r="S69" s="119"/>
      <c r="T69" s="119"/>
      <c r="U69" s="119"/>
      <c r="V69" s="19"/>
      <c r="W69" s="19"/>
      <c r="X69" s="19"/>
      <c r="Y69" s="19"/>
      <c r="Z69" s="19"/>
    </row>
    <row r="70" spans="1:26" ht="14.5" x14ac:dyDescent="0.35">
      <c r="A70" s="22"/>
      <c r="B70" s="24">
        <v>2021</v>
      </c>
      <c r="C70" s="27">
        <f ca="1">SUM(OFFSET(C$4,4*(ROW()-ROW(C$61)),0):OFFSET(C$7,4*(ROW()-ROW(C$61)),0))</f>
        <v>1046.7200393998</v>
      </c>
      <c r="D70" s="27">
        <f ca="1">SUM(OFFSET(D$4,4*(ROW()-ROW(D$61)),0):OFFSET(D$7,4*(ROW()-ROW(D$61)),0))</f>
        <v>1132.7081131998002</v>
      </c>
      <c r="E70" s="27">
        <f ca="1">SUM(OFFSET(E$4,4*(ROW()-ROW(E$61)),0):OFFSET(E$7,4*(ROW()-ROW(E$61)),0))</f>
        <v>130.22733980000001</v>
      </c>
      <c r="F70" s="27">
        <f ca="1">SUM(OFFSET(F$4,4*(ROW()-ROW(F$61)),0):OFFSET(F$7,4*(ROW()-ROW(F$61)),0))</f>
        <v>216.21541330000002</v>
      </c>
      <c r="G70" s="27">
        <f ca="1">SUM(OFFSET(G$4,4*(ROW()-ROW(G$61)),0):OFFSET(G$7,4*(ROW()-ROW(G$61)),0))</f>
        <v>385.10195316019997</v>
      </c>
      <c r="H70" s="27">
        <f ca="1">SUM(OFFSET(H$4,4*(ROW()-ROW(H$61)),0):OFFSET(H$7,4*(ROW()-ROW(H$61)),0))</f>
        <v>63.238874440000004</v>
      </c>
      <c r="I70" s="134">
        <f ca="1">SUM(OFFSET(I$4,4*(ROW()-ROW(I$61)),0):OFFSET(I$7,4*(ROW()-ROW(I$61)),0))</f>
        <v>1495.0608670000001</v>
      </c>
      <c r="K70" s="29"/>
      <c r="L70" s="18"/>
      <c r="M70" s="18"/>
      <c r="N70" s="118"/>
      <c r="O70" s="118"/>
      <c r="P70" s="118"/>
      <c r="Q70" s="119"/>
      <c r="R70" s="119"/>
      <c r="S70" s="119"/>
      <c r="T70" s="119"/>
      <c r="U70" s="119"/>
      <c r="V70" s="19"/>
      <c r="W70" s="19"/>
      <c r="X70" s="19"/>
      <c r="Y70" s="19"/>
      <c r="Z70" s="19"/>
    </row>
    <row r="71" spans="1:26" ht="14.5" x14ac:dyDescent="0.35">
      <c r="A71" s="22"/>
      <c r="B71" s="24">
        <v>2022</v>
      </c>
      <c r="C71" s="27">
        <f ca="1">SUM(OFFSET(C$4,4*(ROW()-ROW(C$61)),0):OFFSET(C$7,4*(ROW()-ROW(C$61)),0))</f>
        <v>1075.4028832366</v>
      </c>
      <c r="D71" s="27">
        <f ca="1">SUM(OFFSET(D$4,4*(ROW()-ROW(D$61)),0):OFFSET(D$7,4*(ROW()-ROW(D$61)),0))</f>
        <v>1162.6685046365999</v>
      </c>
      <c r="E71" s="27">
        <f ca="1">SUM(OFFSET(E$4,4*(ROW()-ROW(E$61)),0):OFFSET(E$7,4*(ROW()-ROW(E$61)),0))</f>
        <v>136.2804146</v>
      </c>
      <c r="F71" s="27">
        <f ca="1">SUM(OFFSET(F$4,4*(ROW()-ROW(F$61)),0):OFFSET(F$7,4*(ROW()-ROW(F$61)),0))</f>
        <v>223.54603449999999</v>
      </c>
      <c r="G71" s="27">
        <f ca="1">SUM(OFFSET(G$4,4*(ROW()-ROW(G$61)),0):OFFSET(G$7,4*(ROW()-ROW(G$61)),0))</f>
        <v>409.07453033340005</v>
      </c>
      <c r="H71" s="27">
        <f ca="1">SUM(OFFSET(H$4,4*(ROW()-ROW(H$61)),0):OFFSET(H$7,4*(ROW()-ROW(H$61)),0))</f>
        <v>60.679855429999968</v>
      </c>
      <c r="I71" s="134">
        <f ca="1">SUM(OFFSET(I$4,4*(ROW()-ROW(I$61)),0):OFFSET(I$7,4*(ROW()-ROW(I$61)),0))</f>
        <v>1545.157269</v>
      </c>
      <c r="K71" s="29"/>
      <c r="L71" s="18"/>
      <c r="M71" s="18"/>
      <c r="N71" s="118"/>
      <c r="O71" s="118"/>
      <c r="P71" s="118"/>
      <c r="Q71" s="119"/>
      <c r="R71" s="119"/>
      <c r="S71" s="119"/>
      <c r="T71" s="119"/>
      <c r="U71" s="119"/>
      <c r="V71" s="19"/>
      <c r="W71" s="19"/>
      <c r="X71" s="19"/>
      <c r="Y71" s="19"/>
      <c r="Z71" s="19"/>
    </row>
    <row r="72" spans="1:26" ht="14.5" x14ac:dyDescent="0.35">
      <c r="A72" s="22"/>
      <c r="B72" s="24">
        <v>2023</v>
      </c>
      <c r="C72" s="27">
        <f ca="1">SUM(OFFSET(C$4,4*(ROW()-ROW(C$61)),0):OFFSET(C$7,4*(ROW()-ROW(C$61)),0))</f>
        <v>1117.2915198777998</v>
      </c>
      <c r="D72" s="27">
        <f ca="1">SUM(OFFSET(D$4,4*(ROW()-ROW(D$61)),0):OFFSET(D$7,4*(ROW()-ROW(D$61)),0))</f>
        <v>1205.3621102778</v>
      </c>
      <c r="E72" s="27">
        <f ca="1">SUM(OFFSET(E$4,4*(ROW()-ROW(E$61)),0):OFFSET(E$7,4*(ROW()-ROW(E$61)),0))</f>
        <v>144.32193380000001</v>
      </c>
      <c r="F72" s="27">
        <f ca="1">SUM(OFFSET(F$4,4*(ROW()-ROW(F$61)),0):OFFSET(F$7,4*(ROW()-ROW(F$61)),0))</f>
        <v>232.39252459999997</v>
      </c>
      <c r="G72" s="27">
        <f ca="1">SUM(OFFSET(G$4,4*(ROW()-ROW(G$61)),0):OFFSET(G$7,4*(ROW()-ROW(G$61)),0))</f>
        <v>426.39001775220021</v>
      </c>
      <c r="H72" s="27">
        <f ca="1">SUM(OFFSET(H$4,4*(ROW()-ROW(H$61)),0):OFFSET(H$7,4*(ROW()-ROW(H$61)),0))</f>
        <v>59.910256370000006</v>
      </c>
      <c r="I72" s="134">
        <f ca="1">SUM(OFFSET(I$4,4*(ROW()-ROW(I$61)),0):OFFSET(I$7,4*(ROW()-ROW(I$61)),0))</f>
        <v>1603.5917940000002</v>
      </c>
      <c r="K72" s="29"/>
      <c r="L72" s="18"/>
      <c r="M72" s="18"/>
      <c r="N72" s="118"/>
      <c r="O72" s="118"/>
      <c r="P72" s="118"/>
      <c r="Q72" s="119"/>
      <c r="R72" s="119"/>
      <c r="S72" s="119"/>
      <c r="T72" s="119"/>
      <c r="U72" s="119"/>
      <c r="V72" s="19"/>
      <c r="W72" s="19"/>
      <c r="X72" s="19"/>
      <c r="Y72" s="19"/>
      <c r="Z72" s="19"/>
    </row>
    <row r="73" spans="1:26" ht="14.5" x14ac:dyDescent="0.35">
      <c r="A73" s="22"/>
      <c r="B73" s="24">
        <v>2024</v>
      </c>
      <c r="C73" s="27">
        <f ca="1">SUM(OFFSET(C$4,4*(ROW()-ROW(C$61)),0):OFFSET(C$7,4*(ROW()-ROW(C$61)),0))</f>
        <v>1164.2210249197001</v>
      </c>
      <c r="D73" s="27">
        <f ca="1">SUM(OFFSET(D$4,4*(ROW()-ROW(D$61)),0):OFFSET(D$7,4*(ROW()-ROW(D$61)),0))</f>
        <v>1251.4750604197</v>
      </c>
      <c r="E73" s="27">
        <f ca="1">SUM(OFFSET(E$4,4*(ROW()-ROW(E$61)),0):OFFSET(E$7,4*(ROW()-ROW(E$61)),0))</f>
        <v>153.23305490000001</v>
      </c>
      <c r="F73" s="27">
        <f ca="1">SUM(OFFSET(F$4,4*(ROW()-ROW(F$61)),0):OFFSET(F$7,4*(ROW()-ROW(F$61)),0))</f>
        <v>240.48709169999998</v>
      </c>
      <c r="G73" s="27">
        <f ca="1">SUM(OFFSET(G$4,4*(ROW()-ROW(G$61)),0):OFFSET(G$7,4*(ROW()-ROW(G$61)),0))</f>
        <v>439.92936513030008</v>
      </c>
      <c r="H73" s="27">
        <f ca="1">SUM(OFFSET(H$4,4*(ROW()-ROW(H$61)),0):OFFSET(H$7,4*(ROW()-ROW(H$61)),0))</f>
        <v>54.113891949999996</v>
      </c>
      <c r="I73" s="134">
        <f ca="1">SUM(OFFSET(I$4,4*(ROW()-ROW(I$61)),0):OFFSET(I$7,4*(ROW()-ROW(I$61)),0))</f>
        <v>1658.2642820000001</v>
      </c>
      <c r="K73" s="29"/>
      <c r="L73" s="18"/>
      <c r="M73" s="18"/>
      <c r="N73" s="118"/>
      <c r="O73" s="118"/>
      <c r="P73" s="118"/>
      <c r="Q73" s="119"/>
      <c r="R73" s="119"/>
      <c r="S73" s="119"/>
      <c r="T73" s="119"/>
      <c r="U73" s="119"/>
      <c r="V73" s="19"/>
      <c r="W73" s="19"/>
      <c r="X73" s="19"/>
      <c r="Y73" s="19"/>
      <c r="Z73" s="19"/>
    </row>
    <row r="74" spans="1:26" ht="14.5" x14ac:dyDescent="0.35">
      <c r="A74" s="22"/>
      <c r="B74" s="461"/>
      <c r="C74" s="395">
        <f ca="1">SUM(OFFSET(C$4,4*(ROW()-ROW(C$61)),0):OFFSET(C$7,4*(ROW()-ROW(C$61)),0))</f>
        <v>1210.4238144207</v>
      </c>
      <c r="D74" s="395">
        <f ca="1">SUM(OFFSET(D$4,4*(ROW()-ROW(D$61)),0):OFFSET(D$7,4*(ROW()-ROW(D$61)),0))</f>
        <v>1297.6056370207</v>
      </c>
      <c r="E74" s="395">
        <f ca="1">SUM(OFFSET(E$4,4*(ROW()-ROW(E$61)),0):OFFSET(E$7,4*(ROW()-ROW(E$61)),0))</f>
        <v>162.27742480000001</v>
      </c>
      <c r="F74" s="395">
        <f ca="1">SUM(OFFSET(F$4,4*(ROW()-ROW(F$61)),0):OFFSET(F$7,4*(ROW()-ROW(F$61)),0))</f>
        <v>249.45924719999999</v>
      </c>
      <c r="G74" s="395">
        <f ca="1">SUM(OFFSET(G$4,4*(ROW()-ROW(G$61)),0):OFFSET(G$7,4*(ROW()-ROW(G$61)),0))</f>
        <v>454.28145937930003</v>
      </c>
      <c r="H74" s="395">
        <f ca="1">SUM(OFFSET(H$4,4*(ROW()-ROW(H$61)),0):OFFSET(H$7,4*(ROW()-ROW(H$61)),0))</f>
        <v>49.829325199999978</v>
      </c>
      <c r="I74" s="462">
        <f ca="1">SUM(OFFSET(I$4,4*(ROW()-ROW(I$61)),0):OFFSET(I$7,4*(ROW()-ROW(I$61)),0))</f>
        <v>1714.5345990000001</v>
      </c>
      <c r="K74" s="29"/>
      <c r="L74" s="18"/>
      <c r="M74" s="18"/>
      <c r="N74" s="118"/>
      <c r="O74" s="118"/>
      <c r="P74" s="118"/>
      <c r="Q74" s="119"/>
      <c r="R74" s="119"/>
      <c r="S74" s="119"/>
      <c r="T74" s="119"/>
      <c r="U74" s="119"/>
      <c r="V74" s="19"/>
      <c r="W74" s="19"/>
      <c r="X74" s="19"/>
      <c r="Y74" s="19"/>
      <c r="Z74" s="19"/>
    </row>
    <row r="75" spans="1:26" ht="14.5" x14ac:dyDescent="0.35">
      <c r="A75" s="22"/>
      <c r="B75" s="26" t="s">
        <v>280</v>
      </c>
      <c r="C75" s="27">
        <f ca="1">SUM(OFFSET(C$5,4*(ROW()-ROW(C$75)),0):OFFSET(C$8,4*(ROW()-ROW(C$75)),0))</f>
        <v>799.47199999999998</v>
      </c>
      <c r="D75" s="27">
        <f ca="1">SUM(OFFSET(D$5,4*(ROW()-ROW(D$75)),0):OFFSET(D$8,4*(ROW()-ROW(D$75)),0))</f>
        <v>846.37900000000002</v>
      </c>
      <c r="E75" s="27">
        <f ca="1">SUM(OFFSET(E$5,4*(ROW()-ROW(E$75)),0):OFFSET(E$8,4*(ROW()-ROW(E$75)),0))</f>
        <v>108.00099999999999</v>
      </c>
      <c r="F75" s="27">
        <f ca="1">SUM(OFFSET(F$5,4*(ROW()-ROW(F$75)),0):OFFSET(F$8,4*(ROW()-ROW(F$75)),0))</f>
        <v>154.90800000000002</v>
      </c>
      <c r="G75" s="27">
        <f ca="1">SUM(OFFSET(G$5,4*(ROW()-ROW(G$75)),0):OFFSET(G$8,4*(ROW()-ROW(G$75)),0))</f>
        <v>280.81799999999998</v>
      </c>
      <c r="H75" s="27">
        <f ca="1">SUM(OFFSET(H$5,4*(ROW()-ROW(H$75)),0):OFFSET(H$8,4*(ROW()-ROW(H$75)),0))</f>
        <v>86.256</v>
      </c>
      <c r="I75" s="134">
        <f ca="1">SUM(OFFSET(I$5,4*(ROW()-ROW(I$75)),0):OFFSET(I$8,4*(ROW()-ROW(I$75)),0))</f>
        <v>1166.5459999999998</v>
      </c>
      <c r="K75" s="29"/>
    </row>
    <row r="76" spans="1:26" ht="14.5" x14ac:dyDescent="0.35">
      <c r="A76" s="22"/>
      <c r="B76" s="26" t="s">
        <v>281</v>
      </c>
      <c r="C76" s="27">
        <f ca="1">SUM(OFFSET(C$5,4*(ROW()-ROW(C$75)),0):OFFSET(C$8,4*(ROW()-ROW(C$75)),0))</f>
        <v>849.55600000000004</v>
      </c>
      <c r="D76" s="27">
        <f ca="1">SUM(OFFSET(D$5,4*(ROW()-ROW(D$75)),0):OFFSET(D$8,4*(ROW()-ROW(D$75)),0))</f>
        <v>892.58199999999999</v>
      </c>
      <c r="E76" s="27">
        <f ca="1">SUM(OFFSET(E$5,4*(ROW()-ROW(E$75)),0):OFFSET(E$8,4*(ROW()-ROW(E$75)),0))</f>
        <v>115.58399999999999</v>
      </c>
      <c r="F76" s="27">
        <f ca="1">SUM(OFFSET(F$5,4*(ROW()-ROW(F$75)),0):OFFSET(F$8,4*(ROW()-ROW(F$75)),0))</f>
        <v>158.61000000000001</v>
      </c>
      <c r="G76" s="27">
        <f ca="1">SUM(OFFSET(G$5,4*(ROW()-ROW(G$75)),0):OFFSET(G$8,4*(ROW()-ROW(G$75)),0))</f>
        <v>291.49800000000005</v>
      </c>
      <c r="H76" s="27">
        <f ca="1">SUM(OFFSET(H$5,4*(ROW()-ROW(H$75)),0):OFFSET(H$8,4*(ROW()-ROW(H$75)),0))</f>
        <v>80.352000000000004</v>
      </c>
      <c r="I76" s="28">
        <f ca="1">SUM(OFFSET(I$5,4*(ROW()-ROW(I$75)),0):OFFSET(I$8,4*(ROW()-ROW(I$75)),0))</f>
        <v>1221.4059999999999</v>
      </c>
      <c r="K76" s="29"/>
    </row>
    <row r="77" spans="1:26" ht="14.5" x14ac:dyDescent="0.35">
      <c r="A77" s="22"/>
      <c r="B77" s="26" t="s">
        <v>282</v>
      </c>
      <c r="C77" s="27">
        <f ca="1">SUM(OFFSET(C$5,4*(ROW()-ROW(C$75)),0):OFFSET(C$8,4*(ROW()-ROW(C$75)),0))</f>
        <v>874.9430000000001</v>
      </c>
      <c r="D77" s="27">
        <f ca="1">SUM(OFFSET(D$5,4*(ROW()-ROW(D$75)),0):OFFSET(D$8,4*(ROW()-ROW(D$75)),0))</f>
        <v>908.36399999999992</v>
      </c>
      <c r="E77" s="27">
        <f ca="1">SUM(OFFSET(E$5,4*(ROW()-ROW(E$75)),0):OFFSET(E$8,4*(ROW()-ROW(E$75)),0))</f>
        <v>119.703</v>
      </c>
      <c r="F77" s="27">
        <f ca="1">SUM(OFFSET(F$5,4*(ROW()-ROW(F$75)),0):OFFSET(F$8,4*(ROW()-ROW(F$75)),0))</f>
        <v>153.124</v>
      </c>
      <c r="G77" s="27">
        <f ca="1">SUM(OFFSET(G$5,4*(ROW()-ROW(G$75)),0):OFFSET(G$8,4*(ROW()-ROW(G$75)),0))</f>
        <v>312.68400000000003</v>
      </c>
      <c r="H77" s="27">
        <f ca="1">SUM(OFFSET(H$5,4*(ROW()-ROW(H$75)),0):OFFSET(H$8,4*(ROW()-ROW(H$75)),0))</f>
        <v>75.843999999999994</v>
      </c>
      <c r="I77" s="28">
        <f ca="1">SUM(OFFSET(I$5,4*(ROW()-ROW(I$75)),0):OFFSET(I$8,4*(ROW()-ROW(I$75)),0))</f>
        <v>1263.471</v>
      </c>
      <c r="K77" s="29"/>
    </row>
    <row r="78" spans="1:26" ht="18.75" customHeight="1" x14ac:dyDescent="0.35">
      <c r="A78" s="22"/>
      <c r="B78" s="26" t="s">
        <v>283</v>
      </c>
      <c r="C78" s="27">
        <f ca="1">SUM(OFFSET(C$5,4*(ROW()-ROW(C$75)),0):OFFSET(C$8,4*(ROW()-ROW(C$75)),0))</f>
        <v>906.625</v>
      </c>
      <c r="D78" s="27">
        <f ca="1">SUM(OFFSET(D$5,4*(ROW()-ROW(D$75)),0):OFFSET(D$8,4*(ROW()-ROW(D$75)),0))</f>
        <v>934.19900000000007</v>
      </c>
      <c r="E78" s="27">
        <f ca="1">SUM(OFFSET(E$5,4*(ROW()-ROW(E$75)),0):OFFSET(E$8,4*(ROW()-ROW(E$75)),0))</f>
        <v>128.239</v>
      </c>
      <c r="F78" s="27">
        <f ca="1">SUM(OFFSET(F$5,4*(ROW()-ROW(F$75)),0):OFFSET(F$8,4*(ROW()-ROW(F$75)),0))</f>
        <v>155.81299999999999</v>
      </c>
      <c r="G78" s="27">
        <f ca="1">SUM(OFFSET(G$5,4*(ROW()-ROW(G$75)),0):OFFSET(G$8,4*(ROW()-ROW(G$75)),0))</f>
        <v>348.04799999999994</v>
      </c>
      <c r="H78" s="27">
        <f ca="1">SUM(OFFSET(H$5,4*(ROW()-ROW(H$75)),0):OFFSET(H$8,4*(ROW()-ROW(H$75)),0))</f>
        <v>78.206999999999994</v>
      </c>
      <c r="I78" s="28">
        <f ca="1">SUM(OFFSET(I$5,4*(ROW()-ROW(I$75)),0):OFFSET(I$8,4*(ROW()-ROW(I$75)),0))</f>
        <v>1332.8799999999999</v>
      </c>
      <c r="K78" s="29"/>
    </row>
    <row r="79" spans="1:26" ht="14.5" x14ac:dyDescent="0.35">
      <c r="A79" s="22"/>
      <c r="B79" s="26" t="s">
        <v>284</v>
      </c>
      <c r="C79" s="27">
        <f ca="1">SUM(OFFSET(C$5,4*(ROW()-ROW(C$75)),0):OFFSET(C$8,4*(ROW()-ROW(C$75)),0))</f>
        <v>939.87799999999993</v>
      </c>
      <c r="D79" s="27">
        <f ca="1">SUM(OFFSET(D$5,4*(ROW()-ROW(D$75)),0):OFFSET(D$8,4*(ROW()-ROW(D$75)),0))</f>
        <v>978.57799999999997</v>
      </c>
      <c r="E79" s="27">
        <f ca="1">SUM(OFFSET(E$5,4*(ROW()-ROW(E$75)),0):OFFSET(E$8,4*(ROW()-ROW(E$75)),0))</f>
        <v>130.89699999999999</v>
      </c>
      <c r="F79" s="27">
        <f ca="1">SUM(OFFSET(F$5,4*(ROW()-ROW(F$75)),0):OFFSET(F$8,4*(ROW()-ROW(F$75)),0))</f>
        <v>169.59700000000001</v>
      </c>
      <c r="G79" s="27">
        <f ca="1">SUM(OFFSET(G$5,4*(ROW()-ROW(G$75)),0):OFFSET(G$8,4*(ROW()-ROW(G$75)),0))</f>
        <v>343.78999999999996</v>
      </c>
      <c r="H79" s="27">
        <f ca="1">SUM(OFFSET(H$5,4*(ROW()-ROW(H$75)),0):OFFSET(H$8,4*(ROW()-ROW(H$75)),0))</f>
        <v>66.67</v>
      </c>
      <c r="I79" s="28">
        <f ca="1">SUM(OFFSET(I$5,4*(ROW()-ROW(I$75)),0):OFFSET(I$8,4*(ROW()-ROW(I$75)),0))</f>
        <v>1350.338</v>
      </c>
      <c r="K79" s="29"/>
    </row>
    <row r="80" spans="1:26" ht="14.5" x14ac:dyDescent="0.35">
      <c r="A80" s="22"/>
      <c r="B80" s="26" t="s">
        <v>285</v>
      </c>
      <c r="C80" s="27">
        <f ca="1">SUM(OFFSET(C$5,4*(ROW()-ROW(C$75)),0):OFFSET(C$8,4*(ROW()-ROW(C$75)),0))</f>
        <v>976.21100000000001</v>
      </c>
      <c r="D80" s="27">
        <f ca="1">SUM(OFFSET(D$5,4*(ROW()-ROW(D$75)),0):OFFSET(D$8,4*(ROW()-ROW(D$75)),0))</f>
        <v>1015.3919999999999</v>
      </c>
      <c r="E80" s="27">
        <f ca="1">SUM(OFFSET(E$5,4*(ROW()-ROW(E$75)),0):OFFSET(E$8,4*(ROW()-ROW(E$75)),0))</f>
        <v>136.762</v>
      </c>
      <c r="F80" s="27">
        <f ca="1">SUM(OFFSET(F$5,4*(ROW()-ROW(F$75)),0):OFFSET(F$8,4*(ROW()-ROW(F$75)),0))</f>
        <v>175.94300000000001</v>
      </c>
      <c r="G80" s="27">
        <f ca="1">SUM(OFFSET(G$5,4*(ROW()-ROW(G$75)),0):OFFSET(G$8,4*(ROW()-ROW(G$75)),0))</f>
        <v>352.08100000000002</v>
      </c>
      <c r="H80" s="27">
        <f ca="1">SUM(OFFSET(H$5,4*(ROW()-ROW(H$75)),0):OFFSET(H$8,4*(ROW()-ROW(H$75)),0))</f>
        <v>65.366</v>
      </c>
      <c r="I80" s="28">
        <f ca="1">SUM(OFFSET(I$5,4*(ROW()-ROW(I$75)),0):OFFSET(I$8,4*(ROW()-ROW(I$75)),0))</f>
        <v>1393.6579999999999</v>
      </c>
      <c r="K80" s="29"/>
    </row>
    <row r="81" spans="1:11" ht="14.5" x14ac:dyDescent="0.35">
      <c r="A81" s="22"/>
      <c r="B81" s="26" t="s">
        <v>286</v>
      </c>
      <c r="C81" s="27">
        <f ca="1">SUM(OFFSET(C$5,4*(ROW()-ROW(C$75)),0):OFFSET(C$8,4*(ROW()-ROW(C$75)),0))</f>
        <v>1017.5319999999999</v>
      </c>
      <c r="D81" s="27">
        <f ca="1">SUM(OFFSET(D$5,4*(ROW()-ROW(D$75)),0):OFFSET(D$8,4*(ROW()-ROW(D$75)),0))</f>
        <v>1058.9380000000001</v>
      </c>
      <c r="E81" s="27">
        <f ca="1">SUM(OFFSET(E$5,4*(ROW()-ROW(E$75)),0):OFFSET(E$8,4*(ROW()-ROW(E$75)),0))</f>
        <v>143.78100000000001</v>
      </c>
      <c r="F81" s="27">
        <f ca="1">SUM(OFFSET(F$5,4*(ROW()-ROW(F$75)),0):OFFSET(F$8,4*(ROW()-ROW(F$75)),0))</f>
        <v>185.18699999999998</v>
      </c>
      <c r="G81" s="27">
        <f ca="1">SUM(OFFSET(G$5,4*(ROW()-ROW(G$75)),0):OFFSET(G$8,4*(ROW()-ROW(G$75)),0))</f>
        <v>372.45000000000005</v>
      </c>
      <c r="H81" s="27">
        <f ca="1">SUM(OFFSET(H$5,4*(ROW()-ROW(H$75)),0):OFFSET(H$8,4*(ROW()-ROW(H$75)),0))</f>
        <v>62.341000000000001</v>
      </c>
      <c r="I81" s="28">
        <f ca="1">SUM(OFFSET(I$5,4*(ROW()-ROW(I$75)),0):OFFSET(I$8,4*(ROW()-ROW(I$75)),0))</f>
        <v>1452.3229999999999</v>
      </c>
      <c r="K81" s="29"/>
    </row>
    <row r="82" spans="1:11" ht="18.75" customHeight="1" x14ac:dyDescent="0.35">
      <c r="A82" s="22"/>
      <c r="B82" s="26" t="s">
        <v>287</v>
      </c>
      <c r="C82" s="27">
        <f ca="1">SUM(OFFSET(C$5,4*(ROW()-ROW(C$75)),0):OFFSET(C$8,4*(ROW()-ROW(C$75)),0))</f>
        <v>1052.7450000000001</v>
      </c>
      <c r="D82" s="27">
        <f ca="1">SUM(OFFSET(D$5,4*(ROW()-ROW(D$75)),0):OFFSET(D$8,4*(ROW()-ROW(D$75)),0))</f>
        <v>1109.1600000000001</v>
      </c>
      <c r="E82" s="27">
        <f ca="1">SUM(OFFSET(E$5,4*(ROW()-ROW(E$75)),0):OFFSET(E$8,4*(ROW()-ROW(E$75)),0))</f>
        <v>147.26</v>
      </c>
      <c r="F82" s="27">
        <f ca="1">SUM(OFFSET(F$5,4*(ROW()-ROW(F$75)),0):OFFSET(F$8,4*(ROW()-ROW(F$75)),0))</f>
        <v>203.67500000000001</v>
      </c>
      <c r="G82" s="27">
        <f ca="1">SUM(OFFSET(G$5,4*(ROW()-ROW(G$75)),0):OFFSET(G$8,4*(ROW()-ROW(G$75)),0))</f>
        <v>378.91700000000003</v>
      </c>
      <c r="H82" s="27">
        <f ca="1">SUM(OFFSET(H$5,4*(ROW()-ROW(H$75)),0):OFFSET(H$8,4*(ROW()-ROW(H$75)),0))</f>
        <v>60.728999999999999</v>
      </c>
      <c r="I82" s="28">
        <f ca="1">SUM(OFFSET(I$5,4*(ROW()-ROW(I$75)),0):OFFSET(I$8,4*(ROW()-ROW(I$75)),0))</f>
        <v>1492.3910000000001</v>
      </c>
      <c r="K82" s="29"/>
    </row>
    <row r="83" spans="1:11" ht="18.75" customHeight="1" x14ac:dyDescent="0.35">
      <c r="A83" s="22"/>
      <c r="B83" s="26" t="s">
        <v>288</v>
      </c>
      <c r="C83" s="27">
        <f ca="1">SUM(OFFSET(C$5,4*(ROW()-ROW(C$75)),0):OFFSET(C$8,4*(ROW()-ROW(C$75)),0))</f>
        <v>1048.3319661753001</v>
      </c>
      <c r="D83" s="27">
        <f ca="1">SUM(OFFSET(D$5,4*(ROW()-ROW(D$75)),0):OFFSET(D$8,4*(ROW()-ROW(D$75)),0))</f>
        <v>1129.9653606753</v>
      </c>
      <c r="E83" s="27">
        <f ca="1">SUM(OFFSET(E$5,4*(ROW()-ROW(E$75)),0):OFFSET(E$8,4*(ROW()-ROW(E$75)),0))</f>
        <v>131.9863953</v>
      </c>
      <c r="F83" s="27">
        <f ca="1">SUM(OFFSET(F$5,4*(ROW()-ROW(F$75)),0):OFFSET(F$8,4*(ROW()-ROW(F$75)),0))</f>
        <v>213.6197899</v>
      </c>
      <c r="G83" s="27">
        <f ca="1">SUM(OFFSET(G$5,4*(ROW()-ROW(G$75)),0):OFFSET(G$8,4*(ROW()-ROW(G$75)),0))</f>
        <v>365.74564841469987</v>
      </c>
      <c r="H83" s="27">
        <f ca="1">SUM(OFFSET(H$5,4*(ROW()-ROW(H$75)),0):OFFSET(H$8,4*(ROW()-ROW(H$75)),0))</f>
        <v>80.430008409999985</v>
      </c>
      <c r="I83" s="28">
        <f ca="1">SUM(OFFSET(I$5,4*(ROW()-ROW(I$75)),0):OFFSET(I$8,4*(ROW()-ROW(I$75)),0))</f>
        <v>1494.507623</v>
      </c>
      <c r="K83" s="29"/>
    </row>
    <row r="84" spans="1:11" ht="14.5" x14ac:dyDescent="0.35">
      <c r="A84" s="22"/>
      <c r="B84" s="26" t="s">
        <v>289</v>
      </c>
      <c r="C84" s="27">
        <f ca="1">SUM(OFFSET(C$5,4*(ROW()-ROW(C$75)),0):OFFSET(C$8,4*(ROW()-ROW(C$75)),0))</f>
        <v>1046.9293967602</v>
      </c>
      <c r="D84" s="27">
        <f ca="1">SUM(OFFSET(D$5,4*(ROW()-ROW(D$75)),0):OFFSET(D$8,4*(ROW()-ROW(D$75)),0))</f>
        <v>1133.8335950602</v>
      </c>
      <c r="E84" s="27">
        <f ca="1">SUM(OFFSET(E$5,4*(ROW()-ROW(E$75)),0):OFFSET(E$8,4*(ROW()-ROW(E$75)),0))</f>
        <v>130.74433470000002</v>
      </c>
      <c r="F84" s="27">
        <f ca="1">SUM(OFFSET(F$5,4*(ROW()-ROW(F$75)),0):OFFSET(F$8,4*(ROW()-ROW(F$75)),0))</f>
        <v>217.64853249999999</v>
      </c>
      <c r="G84" s="27">
        <f ca="1">SUM(OFFSET(G$5,4*(ROW()-ROW(G$75)),0):OFFSET(G$8,4*(ROW()-ROW(G$75)),0))</f>
        <v>390.10955523980005</v>
      </c>
      <c r="H84" s="27">
        <f ca="1">SUM(OFFSET(H$5,4*(ROW()-ROW(H$75)),0):OFFSET(H$8,4*(ROW()-ROW(H$75)),0))</f>
        <v>57.170863999999995</v>
      </c>
      <c r="I84" s="134">
        <f ca="1">SUM(OFFSET(I$5,4*(ROW()-ROW(I$75)),0):OFFSET(I$8,4*(ROW()-ROW(I$75)),0))</f>
        <v>1494.209816</v>
      </c>
      <c r="K84" s="29"/>
    </row>
    <row r="85" spans="1:11" ht="14.5" x14ac:dyDescent="0.35">
      <c r="A85" s="22"/>
      <c r="B85" s="26" t="s">
        <v>290</v>
      </c>
      <c r="C85" s="27">
        <f ca="1">SUM(OFFSET(C$5,4*(ROW()-ROW(C$75)),0):OFFSET(C$8,4*(ROW()-ROW(C$75)),0))</f>
        <v>1085.7995176841</v>
      </c>
      <c r="D85" s="27">
        <f ca="1">SUM(OFFSET(D$5,4*(ROW()-ROW(D$75)),0):OFFSET(D$8,4*(ROW()-ROW(D$75)),0))</f>
        <v>1173.2157206841</v>
      </c>
      <c r="E85" s="27">
        <f ca="1">SUM(OFFSET(E$5,4*(ROW()-ROW(E$75)),0):OFFSET(E$8,4*(ROW()-ROW(E$75)),0))</f>
        <v>138.26212360000002</v>
      </c>
      <c r="F85" s="27">
        <f ca="1">SUM(OFFSET(F$5,4*(ROW()-ROW(F$75)),0):OFFSET(F$8,4*(ROW()-ROW(F$75)),0))</f>
        <v>225.67832429999999</v>
      </c>
      <c r="G85" s="27">
        <f ca="1">SUM(OFFSET(G$5,4*(ROW()-ROW(G$75)),0):OFFSET(G$8,4*(ROW()-ROW(G$75)),0))</f>
        <v>414.54191484590012</v>
      </c>
      <c r="H85" s="27">
        <f ca="1">SUM(OFFSET(H$5,4*(ROW()-ROW(H$75)),0):OFFSET(H$8,4*(ROW()-ROW(H$75)),0))</f>
        <v>62.391686469999968</v>
      </c>
      <c r="I85" s="134">
        <f ca="1">SUM(OFFSET(I$5,4*(ROW()-ROW(I$75)),0):OFFSET(I$8,4*(ROW()-ROW(I$75)),0))</f>
        <v>1562.733119</v>
      </c>
      <c r="K85" s="29"/>
    </row>
    <row r="86" spans="1:11" ht="14.5" x14ac:dyDescent="0.35">
      <c r="A86" s="22"/>
      <c r="B86" s="26" t="s">
        <v>291</v>
      </c>
      <c r="C86" s="27">
        <f ca="1">SUM(OFFSET(C$5,4*(ROW()-ROW(C$75)),0):OFFSET(C$8,4*(ROW()-ROW(C$75)),0))</f>
        <v>1128.7101178261998</v>
      </c>
      <c r="D86" s="27">
        <f ca="1">SUM(OFFSET(D$5,4*(ROW()-ROW(D$75)),0):OFFSET(D$8,4*(ROW()-ROW(D$75)),0))</f>
        <v>1217.0219426261999</v>
      </c>
      <c r="E86" s="27">
        <f ca="1">SUM(OFFSET(E$5,4*(ROW()-ROW(E$75)),0):OFFSET(E$8,4*(ROW()-ROW(E$75)),0))</f>
        <v>146.488068</v>
      </c>
      <c r="F86" s="27">
        <f ca="1">SUM(OFFSET(F$5,4*(ROW()-ROW(F$75)),0):OFFSET(F$8,4*(ROW()-ROW(F$75)),0))</f>
        <v>234.7998944</v>
      </c>
      <c r="G86" s="27">
        <f ca="1">SUM(OFFSET(G$5,4*(ROW()-ROW(G$75)),0):OFFSET(G$8,4*(ROW()-ROW(G$75)),0))</f>
        <v>429.45371283380007</v>
      </c>
      <c r="H86" s="27">
        <f ca="1">SUM(OFFSET(H$5,4*(ROW()-ROW(H$75)),0):OFFSET(H$8,4*(ROW()-ROW(H$75)),0))</f>
        <v>58.615279340000001</v>
      </c>
      <c r="I86" s="134">
        <f ca="1">SUM(OFFSET(I$5,4*(ROW()-ROW(I$75)),0):OFFSET(I$8,4*(ROW()-ROW(I$75)),0))</f>
        <v>1616.7791099999999</v>
      </c>
      <c r="K86" s="29"/>
    </row>
    <row r="87" spans="1:11" ht="14.5" x14ac:dyDescent="0.35">
      <c r="A87" s="22"/>
      <c r="B87" s="26" t="s">
        <v>602</v>
      </c>
      <c r="C87" s="27">
        <f ca="1">SUM(OFFSET(C$5,4*(ROW()-ROW(C$75)),0):OFFSET(C$8,4*(ROW()-ROW(C$75)),0))</f>
        <v>1175.6069674516998</v>
      </c>
      <c r="D87" s="27">
        <f ca="1">SUM(OFFSET(D$5,4*(ROW()-ROW(D$75)),0):OFFSET(D$8,4*(ROW()-ROW(D$75)),0))</f>
        <v>1262.5807785517</v>
      </c>
      <c r="E87" s="27">
        <f ca="1">SUM(OFFSET(E$5,4*(ROW()-ROW(E$75)),0):OFFSET(E$8,4*(ROW()-ROW(E$75)),0))</f>
        <v>155.45075009999999</v>
      </c>
      <c r="F87" s="27">
        <f ca="1">SUM(OFFSET(F$5,4*(ROW()-ROW(F$75)),0):OFFSET(F$8,4*(ROW()-ROW(F$75)),0))</f>
        <v>242.4245616</v>
      </c>
      <c r="G87" s="27">
        <f ca="1">SUM(OFFSET(G$5,4*(ROW()-ROW(G$75)),0):OFFSET(G$8,4*(ROW()-ROW(G$75)),0))</f>
        <v>443.73086528830015</v>
      </c>
      <c r="H87" s="27">
        <f ca="1">SUM(OFFSET(H$5,4*(ROW()-ROW(H$75)),0):OFFSET(H$8,4*(ROW()-ROW(H$75)),0))</f>
        <v>52.742725259999986</v>
      </c>
      <c r="I87" s="134">
        <f ca="1">SUM(OFFSET(I$5,4*(ROW()-ROW(I$75)),0):OFFSET(I$8,4*(ROW()-ROW(I$75)),0))</f>
        <v>1672.0805580000001</v>
      </c>
      <c r="K87" s="29"/>
    </row>
    <row r="88" spans="1:11" ht="14.5" x14ac:dyDescent="0.35">
      <c r="A88" s="22"/>
      <c r="B88" s="376" t="s">
        <v>623</v>
      </c>
      <c r="C88" s="27">
        <f ca="1">SUM(OFFSET(C$5,4*(ROW()-ROW(C$75)),0):OFFSET(C$8,4*(ROW()-ROW(C$75)),0))</f>
        <v>1222.6233827428</v>
      </c>
      <c r="D88" s="27">
        <f ca="1">SUM(OFFSET(D$5,4*(ROW()-ROW(D$75)),0):OFFSET(D$8,4*(ROW()-ROW(D$75)),0))</f>
        <v>1310.0207115428</v>
      </c>
      <c r="E88" s="27">
        <f ca="1">SUM(OFFSET(E$5,4*(ROW()-ROW(E$75)),0):OFFSET(E$8,4*(ROW()-ROW(E$75)),0))</f>
        <v>164.6619316</v>
      </c>
      <c r="F88" s="27">
        <f ca="1">SUM(OFFSET(F$5,4*(ROW()-ROW(F$75)),0):OFFSET(F$8,4*(ROW()-ROW(F$75)),0))</f>
        <v>252.05926069999998</v>
      </c>
      <c r="G88" s="27">
        <f ca="1">SUM(OFFSET(G$5,4*(ROW()-ROW(G$75)),0):OFFSET(G$8,4*(ROW()-ROW(G$75)),0))</f>
        <v>457.82788745720001</v>
      </c>
      <c r="H88" s="27">
        <f ca="1">SUM(OFFSET(H$5,4*(ROW()-ROW(H$75)),0):OFFSET(H$8,4*(ROW()-ROW(H$75)),0))</f>
        <v>49.223676799999993</v>
      </c>
      <c r="I88" s="135">
        <f ca="1">SUM(OFFSET(I$5,4*(ROW()-ROW(I$75)),0):OFFSET(I$8,4*(ROW()-ROW(I$75)),0))</f>
        <v>1729.674947</v>
      </c>
      <c r="K88" s="29"/>
    </row>
    <row r="89" spans="1:11" ht="14.5" x14ac:dyDescent="0.35">
      <c r="A89" s="22"/>
      <c r="B89" s="414" t="s">
        <v>31</v>
      </c>
      <c r="C89" s="415"/>
      <c r="D89" s="415"/>
      <c r="E89" s="415"/>
      <c r="F89" s="415"/>
      <c r="G89" s="415"/>
      <c r="H89" s="415"/>
      <c r="I89" s="416"/>
      <c r="K89" s="29"/>
    </row>
    <row r="90" spans="1:11" ht="15" customHeight="1" x14ac:dyDescent="0.35">
      <c r="A90" s="22"/>
      <c r="B90" s="724" t="s">
        <v>126</v>
      </c>
      <c r="C90" s="761"/>
      <c r="D90" s="761"/>
      <c r="E90" s="761"/>
      <c r="F90" s="761"/>
      <c r="G90" s="761"/>
      <c r="H90" s="761"/>
      <c r="I90" s="762"/>
      <c r="K90" s="29"/>
    </row>
    <row r="91" spans="1:11" ht="28.5" customHeight="1" x14ac:dyDescent="0.35">
      <c r="A91" s="22"/>
      <c r="B91" s="724" t="s">
        <v>175</v>
      </c>
      <c r="C91" s="761"/>
      <c r="D91" s="761"/>
      <c r="E91" s="761"/>
      <c r="F91" s="761"/>
      <c r="G91" s="761"/>
      <c r="H91" s="761"/>
      <c r="I91" s="762"/>
      <c r="K91" s="29"/>
    </row>
    <row r="92" spans="1:11" ht="26.25" customHeight="1" x14ac:dyDescent="0.35">
      <c r="A92" s="22"/>
      <c r="B92" s="724" t="s">
        <v>174</v>
      </c>
      <c r="C92" s="761"/>
      <c r="D92" s="761"/>
      <c r="E92" s="761"/>
      <c r="F92" s="761"/>
      <c r="G92" s="761"/>
      <c r="H92" s="761"/>
      <c r="I92" s="762"/>
      <c r="K92" s="29"/>
    </row>
    <row r="93" spans="1:11" ht="15" thickBot="1" x14ac:dyDescent="0.4">
      <c r="A93" s="22"/>
      <c r="B93" s="417" t="s">
        <v>66</v>
      </c>
      <c r="C93" s="194"/>
      <c r="D93" s="194"/>
      <c r="E93" s="194"/>
      <c r="F93" s="194"/>
      <c r="G93" s="194"/>
      <c r="H93" s="194"/>
      <c r="I93" s="418"/>
      <c r="K93" s="29"/>
    </row>
    <row r="94" spans="1:11" ht="14.5" x14ac:dyDescent="0.35">
      <c r="B94" s="12"/>
      <c r="K94" s="29"/>
    </row>
    <row r="95" spans="1:11" ht="18.75" customHeight="1" x14ac:dyDescent="0.3"/>
    <row r="99" ht="18.75" customHeight="1" x14ac:dyDescent="0.3"/>
    <row r="103" ht="18.75" customHeight="1" x14ac:dyDescent="0.3"/>
    <row r="107" ht="18.75" customHeight="1" x14ac:dyDescent="0.3"/>
    <row r="111" ht="18.75" customHeight="1" x14ac:dyDescent="0.3"/>
    <row r="115" ht="18.75" customHeight="1" x14ac:dyDescent="0.3"/>
  </sheetData>
  <mergeCells count="4">
    <mergeCell ref="B2:I2"/>
    <mergeCell ref="B90:I90"/>
    <mergeCell ref="B91:I91"/>
    <mergeCell ref="B92:I92"/>
  </mergeCells>
  <hyperlinks>
    <hyperlink ref="A1" location="Contents!A1" display="Back to contents" xr:uid="{00000000-0004-0000-0D00-000000000000}"/>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8"/>
  </sheetPr>
  <dimension ref="A1:I119"/>
  <sheetViews>
    <sheetView zoomScaleNormal="100" zoomScaleSheetLayoutView="100" workbookViewId="0"/>
  </sheetViews>
  <sheetFormatPr defaultColWidth="8.84375" defaultRowHeight="14.5" x14ac:dyDescent="0.35"/>
  <cols>
    <col min="1" max="1" width="9.23046875" style="169" customWidth="1"/>
    <col min="2" max="2" width="8.3046875" style="169" customWidth="1"/>
    <col min="3" max="3" width="12.3046875" style="169" customWidth="1"/>
    <col min="4" max="4" width="14.07421875" style="169" customWidth="1"/>
    <col min="5" max="5" width="14.53515625" style="169" customWidth="1"/>
    <col min="6" max="7" width="12.3046875" style="169" customWidth="1"/>
    <col min="8" max="16384" width="8.84375" style="169"/>
  </cols>
  <sheetData>
    <row r="1" spans="1:8" ht="33.75" customHeight="1" thickBot="1" x14ac:dyDescent="0.4">
      <c r="A1" s="172" t="s">
        <v>91</v>
      </c>
      <c r="B1" s="172"/>
      <c r="C1" s="172"/>
      <c r="D1" s="172"/>
      <c r="F1" s="168"/>
    </row>
    <row r="2" spans="1:8" ht="21" customHeight="1" thickBot="1" x14ac:dyDescent="0.4">
      <c r="A2" s="228"/>
      <c r="B2" s="763" t="s">
        <v>246</v>
      </c>
      <c r="C2" s="764"/>
      <c r="D2" s="764"/>
      <c r="E2" s="765"/>
      <c r="F2" s="229"/>
      <c r="G2" s="229"/>
      <c r="H2" s="168"/>
    </row>
    <row r="3" spans="1:8" ht="66.75" customHeight="1" x14ac:dyDescent="0.35">
      <c r="A3" s="171"/>
      <c r="B3" s="230"/>
      <c r="C3" s="394" t="s">
        <v>247</v>
      </c>
      <c r="D3" s="394" t="s">
        <v>248</v>
      </c>
      <c r="E3" s="231" t="s">
        <v>249</v>
      </c>
      <c r="F3" s="232"/>
    </row>
    <row r="4" spans="1:8" x14ac:dyDescent="0.35">
      <c r="A4" s="171"/>
      <c r="B4" s="24" t="s">
        <v>121</v>
      </c>
      <c r="C4" s="25">
        <v>137.47200000000001</v>
      </c>
      <c r="D4" s="25">
        <v>106.82917984138057</v>
      </c>
      <c r="E4" s="233">
        <v>76.410910576992961</v>
      </c>
    </row>
    <row r="5" spans="1:8" x14ac:dyDescent="0.35">
      <c r="A5" s="171"/>
      <c r="B5" s="24" t="s">
        <v>122</v>
      </c>
      <c r="C5" s="25">
        <v>137.44300000000001</v>
      </c>
      <c r="D5" s="25">
        <v>106.68846117339561</v>
      </c>
      <c r="E5" s="233">
        <v>76.495553825529157</v>
      </c>
    </row>
    <row r="6" spans="1:8" x14ac:dyDescent="0.35">
      <c r="A6" s="171"/>
      <c r="B6" s="24" t="s">
        <v>123</v>
      </c>
      <c r="C6" s="25">
        <v>137.846</v>
      </c>
      <c r="D6" s="25">
        <v>106.37107275459572</v>
      </c>
      <c r="E6" s="233">
        <v>76.948763857928398</v>
      </c>
    </row>
    <row r="7" spans="1:8" x14ac:dyDescent="0.35">
      <c r="A7" s="171"/>
      <c r="B7" s="24" t="s">
        <v>136</v>
      </c>
      <c r="C7" s="25">
        <v>132.619</v>
      </c>
      <c r="D7" s="25">
        <v>100.62313363181804</v>
      </c>
      <c r="E7" s="233">
        <v>78.25983520396241</v>
      </c>
    </row>
    <row r="8" spans="1:8" x14ac:dyDescent="0.35">
      <c r="A8" s="171"/>
      <c r="B8" s="24" t="s">
        <v>2</v>
      </c>
      <c r="C8" s="25">
        <v>124.64</v>
      </c>
      <c r="D8" s="25">
        <v>91.932614328436074</v>
      </c>
      <c r="E8" s="233">
        <v>80.504257374540231</v>
      </c>
    </row>
    <row r="9" spans="1:8" x14ac:dyDescent="0.35">
      <c r="A9" s="171"/>
      <c r="B9" s="24" t="s">
        <v>3</v>
      </c>
      <c r="C9" s="25">
        <v>123.437</v>
      </c>
      <c r="D9" s="25">
        <v>90.482944559381124</v>
      </c>
      <c r="E9" s="233">
        <v>81.004594289117776</v>
      </c>
    </row>
    <row r="10" spans="1:8" x14ac:dyDescent="0.35">
      <c r="A10" s="171"/>
      <c r="B10" s="24" t="s">
        <v>4</v>
      </c>
      <c r="C10" s="25">
        <v>124.703</v>
      </c>
      <c r="D10" s="25">
        <v>93.775994161064631</v>
      </c>
      <c r="E10" s="233">
        <v>78.961655082667619</v>
      </c>
    </row>
    <row r="11" spans="1:8" x14ac:dyDescent="0.35">
      <c r="A11" s="171"/>
      <c r="B11" s="24" t="s">
        <v>5</v>
      </c>
      <c r="C11" s="25">
        <v>126.855</v>
      </c>
      <c r="D11" s="25">
        <v>96.548373768743829</v>
      </c>
      <c r="E11" s="233">
        <v>78.017790174695676</v>
      </c>
    </row>
    <row r="12" spans="1:8" x14ac:dyDescent="0.35">
      <c r="A12" s="171"/>
      <c r="B12" s="24" t="s">
        <v>6</v>
      </c>
      <c r="C12" s="25">
        <v>127.73699999999999</v>
      </c>
      <c r="D12" s="25">
        <v>99.032176136377316</v>
      </c>
      <c r="E12" s="233">
        <v>76.589883368063241</v>
      </c>
    </row>
    <row r="13" spans="1:8" x14ac:dyDescent="0.35">
      <c r="A13" s="171"/>
      <c r="B13" s="24" t="s">
        <v>7</v>
      </c>
      <c r="C13" s="25">
        <v>131.684</v>
      </c>
      <c r="D13" s="25">
        <v>103.5582142481605</v>
      </c>
      <c r="E13" s="233">
        <v>75.5056543357165</v>
      </c>
    </row>
    <row r="14" spans="1:8" x14ac:dyDescent="0.35">
      <c r="A14" s="171"/>
      <c r="B14" s="24" t="s">
        <v>8</v>
      </c>
      <c r="C14" s="25">
        <v>131.577</v>
      </c>
      <c r="D14" s="25">
        <v>105.57953339528706</v>
      </c>
      <c r="E14" s="233">
        <v>73.999921685777011</v>
      </c>
    </row>
    <row r="15" spans="1:8" x14ac:dyDescent="0.35">
      <c r="A15" s="171"/>
      <c r="B15" s="24" t="s">
        <v>9</v>
      </c>
      <c r="C15" s="25">
        <v>137.732</v>
      </c>
      <c r="D15" s="25">
        <v>107.61457768415039</v>
      </c>
      <c r="E15" s="233">
        <v>75.996705629594601</v>
      </c>
    </row>
    <row r="16" spans="1:8" x14ac:dyDescent="0.35">
      <c r="A16" s="171"/>
      <c r="B16" s="24" t="s">
        <v>10</v>
      </c>
      <c r="C16" s="25">
        <v>139.37200000000001</v>
      </c>
      <c r="D16" s="25">
        <v>109.93293504530406</v>
      </c>
      <c r="E16" s="233">
        <v>75.279846944890068</v>
      </c>
    </row>
    <row r="17" spans="1:5" x14ac:dyDescent="0.35">
      <c r="A17" s="171"/>
      <c r="B17" s="24" t="s">
        <v>11</v>
      </c>
      <c r="C17" s="25">
        <v>142.68100000000001</v>
      </c>
      <c r="D17" s="25">
        <v>110.83351088714366</v>
      </c>
      <c r="E17" s="233">
        <v>76.440949362830935</v>
      </c>
    </row>
    <row r="18" spans="1:5" x14ac:dyDescent="0.35">
      <c r="A18" s="171"/>
      <c r="B18" s="24" t="s">
        <v>12</v>
      </c>
      <c r="C18" s="25">
        <v>142.43199999999999</v>
      </c>
      <c r="D18" s="25">
        <v>111.78042473230003</v>
      </c>
      <c r="E18" s="233">
        <v>75.661132135095528</v>
      </c>
    </row>
    <row r="19" spans="1:5" x14ac:dyDescent="0.35">
      <c r="A19" s="171"/>
      <c r="B19" s="24" t="s">
        <v>13</v>
      </c>
      <c r="C19" s="25">
        <v>142.44200000000001</v>
      </c>
      <c r="D19" s="25">
        <v>112.11358168301855</v>
      </c>
      <c r="E19" s="233">
        <v>75.441593661298839</v>
      </c>
    </row>
    <row r="20" spans="1:5" x14ac:dyDescent="0.35">
      <c r="A20" s="171"/>
      <c r="B20" s="26" t="s">
        <v>14</v>
      </c>
      <c r="C20" s="25">
        <v>145.85</v>
      </c>
      <c r="D20" s="25">
        <v>112.98122642513356</v>
      </c>
      <c r="E20" s="233">
        <v>76.653354827998427</v>
      </c>
    </row>
    <row r="21" spans="1:5" x14ac:dyDescent="0.35">
      <c r="A21" s="171"/>
      <c r="B21" s="26" t="s">
        <v>15</v>
      </c>
      <c r="C21" s="25">
        <v>139.559</v>
      </c>
      <c r="D21" s="25">
        <v>113.18786095220244</v>
      </c>
      <c r="E21" s="233">
        <v>73.213136816233131</v>
      </c>
    </row>
    <row r="22" spans="1:5" x14ac:dyDescent="0.35">
      <c r="A22" s="171"/>
      <c r="B22" s="26" t="s">
        <v>16</v>
      </c>
      <c r="C22" s="25">
        <v>143.886</v>
      </c>
      <c r="D22" s="25">
        <v>113.84018912506193</v>
      </c>
      <c r="E22" s="233">
        <v>75.050562086008156</v>
      </c>
    </row>
    <row r="23" spans="1:5" x14ac:dyDescent="0.35">
      <c r="A23" s="171"/>
      <c r="B23" s="26" t="s">
        <v>17</v>
      </c>
      <c r="C23" s="25">
        <v>141.268</v>
      </c>
      <c r="D23" s="25">
        <v>113.31687536806352</v>
      </c>
      <c r="E23" s="233">
        <v>74.025308222845226</v>
      </c>
    </row>
    <row r="24" spans="1:5" x14ac:dyDescent="0.35">
      <c r="A24" s="171"/>
      <c r="B24" s="24" t="s">
        <v>18</v>
      </c>
      <c r="C24" s="25">
        <v>143.12700000000001</v>
      </c>
      <c r="D24" s="25">
        <v>114.15612407224994</v>
      </c>
      <c r="E24" s="233">
        <v>74.448057719304941</v>
      </c>
    </row>
    <row r="25" spans="1:5" x14ac:dyDescent="0.35">
      <c r="A25" s="171"/>
      <c r="B25" s="24" t="s">
        <v>19</v>
      </c>
      <c r="C25" s="25">
        <v>145.72800000000001</v>
      </c>
      <c r="D25" s="25">
        <v>116.12987030800926</v>
      </c>
      <c r="E25" s="233">
        <v>74.512662488650321</v>
      </c>
    </row>
    <row r="26" spans="1:5" x14ac:dyDescent="0.35">
      <c r="A26" s="171"/>
      <c r="B26" s="24" t="s">
        <v>20</v>
      </c>
      <c r="C26" s="25">
        <v>145.66499999999999</v>
      </c>
      <c r="D26" s="25">
        <v>117.19212675744856</v>
      </c>
      <c r="E26" s="233">
        <v>73.805341787537841</v>
      </c>
    </row>
    <row r="27" spans="1:5" x14ac:dyDescent="0.35">
      <c r="A27" s="171"/>
      <c r="B27" s="24" t="s">
        <v>21</v>
      </c>
      <c r="C27" s="25">
        <v>140.923</v>
      </c>
      <c r="D27" s="25">
        <v>117.4802051851386</v>
      </c>
      <c r="E27" s="233">
        <v>71.227582089849591</v>
      </c>
    </row>
    <row r="28" spans="1:5" x14ac:dyDescent="0.35">
      <c r="A28" s="171"/>
      <c r="B28" s="24" t="s">
        <v>22</v>
      </c>
      <c r="C28" s="25">
        <v>142.179</v>
      </c>
      <c r="D28" s="25">
        <v>119.1455583949095</v>
      </c>
      <c r="E28" s="233">
        <v>70.857955402598506</v>
      </c>
    </row>
    <row r="29" spans="1:5" x14ac:dyDescent="0.35">
      <c r="A29" s="171"/>
      <c r="B29" s="24" t="s">
        <v>23</v>
      </c>
      <c r="C29" s="25">
        <v>142.762</v>
      </c>
      <c r="D29" s="25">
        <v>120.14403939464083</v>
      </c>
      <c r="E29" s="233">
        <v>70.557212114148186</v>
      </c>
    </row>
    <row r="30" spans="1:5" x14ac:dyDescent="0.35">
      <c r="A30" s="171"/>
      <c r="B30" s="24" t="s">
        <v>24</v>
      </c>
      <c r="C30" s="25">
        <v>144.173</v>
      </c>
      <c r="D30" s="25">
        <v>121.42951583854665</v>
      </c>
      <c r="E30" s="233">
        <v>70.500255417043221</v>
      </c>
    </row>
    <row r="31" spans="1:5" x14ac:dyDescent="0.35">
      <c r="A31" s="171"/>
      <c r="B31" s="24" t="s">
        <v>25</v>
      </c>
      <c r="C31" s="25">
        <v>147.685</v>
      </c>
      <c r="D31" s="25">
        <v>122.56553902306455</v>
      </c>
      <c r="E31" s="233">
        <v>71.548251703092419</v>
      </c>
    </row>
    <row r="32" spans="1:5" x14ac:dyDescent="0.35">
      <c r="A32" s="171"/>
      <c r="B32" s="24" t="s">
        <v>26</v>
      </c>
      <c r="C32" s="25">
        <v>145.684</v>
      </c>
      <c r="D32" s="25">
        <v>124.02520075351369</v>
      </c>
      <c r="E32" s="233">
        <v>69.748189188577257</v>
      </c>
    </row>
    <row r="33" spans="1:5" x14ac:dyDescent="0.35">
      <c r="A33" s="171"/>
      <c r="B33" s="24" t="s">
        <v>27</v>
      </c>
      <c r="C33" s="25">
        <v>150.53</v>
      </c>
      <c r="D33" s="25">
        <v>125.44111245575911</v>
      </c>
      <c r="E33" s="233">
        <v>71.254809465929739</v>
      </c>
    </row>
    <row r="34" spans="1:5" x14ac:dyDescent="0.35">
      <c r="A34" s="171"/>
      <c r="B34" s="24" t="s">
        <v>28</v>
      </c>
      <c r="C34" s="25">
        <v>147.25200000000001</v>
      </c>
      <c r="D34" s="25">
        <v>125.33634352636882</v>
      </c>
      <c r="E34" s="233">
        <v>69.76140194712103</v>
      </c>
    </row>
    <row r="35" spans="1:5" x14ac:dyDescent="0.35">
      <c r="A35" s="171"/>
      <c r="B35" s="24" t="s">
        <v>29</v>
      </c>
      <c r="C35" s="25">
        <v>149.47999999999999</v>
      </c>
      <c r="D35" s="25">
        <v>126.61861050159793</v>
      </c>
      <c r="E35" s="233">
        <v>70.099765344469162</v>
      </c>
    </row>
    <row r="36" spans="1:5" x14ac:dyDescent="0.35">
      <c r="A36" s="171"/>
      <c r="B36" s="24" t="s">
        <v>30</v>
      </c>
      <c r="C36" s="25">
        <v>149.08199999999999</v>
      </c>
      <c r="D36" s="25">
        <v>126.06041693451229</v>
      </c>
      <c r="E36" s="233">
        <v>70.222694474155759</v>
      </c>
    </row>
    <row r="37" spans="1:5" x14ac:dyDescent="0.35">
      <c r="A37" s="171"/>
      <c r="B37" s="24" t="s">
        <v>52</v>
      </c>
      <c r="C37" s="25">
        <v>153.994</v>
      </c>
      <c r="D37" s="25">
        <v>127.26644296174499</v>
      </c>
      <c r="E37" s="233">
        <v>71.849030498586984</v>
      </c>
    </row>
    <row r="38" spans="1:5" x14ac:dyDescent="0.35">
      <c r="A38" s="171"/>
      <c r="B38" s="24" t="s">
        <v>53</v>
      </c>
      <c r="C38" s="25">
        <v>149.08099999999999</v>
      </c>
      <c r="D38" s="25">
        <v>128.33714805760303</v>
      </c>
      <c r="E38" s="233">
        <v>68.976464717434311</v>
      </c>
    </row>
    <row r="39" spans="1:5" x14ac:dyDescent="0.35">
      <c r="A39" s="171"/>
      <c r="B39" s="24" t="s">
        <v>54</v>
      </c>
      <c r="C39" s="25">
        <v>157.041</v>
      </c>
      <c r="D39" s="25">
        <v>130.59705402568034</v>
      </c>
      <c r="E39" s="233">
        <v>71.402051516828067</v>
      </c>
    </row>
    <row r="40" spans="1:5" x14ac:dyDescent="0.35">
      <c r="A40" s="171"/>
      <c r="B40" s="24" t="s">
        <v>55</v>
      </c>
      <c r="C40" s="25">
        <v>157.53</v>
      </c>
      <c r="D40" s="25">
        <v>132.12401260479447</v>
      </c>
      <c r="E40" s="233">
        <v>70.796622064752398</v>
      </c>
    </row>
    <row r="41" spans="1:5" x14ac:dyDescent="0.35">
      <c r="A41" s="171"/>
      <c r="B41" s="24" t="s">
        <v>85</v>
      </c>
      <c r="C41" s="25">
        <v>159.876</v>
      </c>
      <c r="D41" s="25">
        <v>135.3994436417166</v>
      </c>
      <c r="E41" s="233">
        <v>70.112816329100667</v>
      </c>
    </row>
    <row r="42" spans="1:5" x14ac:dyDescent="0.35">
      <c r="A42" s="171"/>
      <c r="B42" s="24" t="s">
        <v>86</v>
      </c>
      <c r="C42" s="25">
        <v>163.791</v>
      </c>
      <c r="D42" s="25">
        <v>135.10327359081501</v>
      </c>
      <c r="E42" s="233">
        <v>71.987183237230042</v>
      </c>
    </row>
    <row r="43" spans="1:5" x14ac:dyDescent="0.35">
      <c r="A43" s="171"/>
      <c r="B43" s="24" t="s">
        <v>87</v>
      </c>
      <c r="C43" s="25">
        <v>160.946</v>
      </c>
      <c r="D43" s="25">
        <v>137.4694619067684</v>
      </c>
      <c r="E43" s="233">
        <v>69.519233204906655</v>
      </c>
    </row>
    <row r="44" spans="1:5" x14ac:dyDescent="0.35">
      <c r="A44" s="171"/>
      <c r="B44" s="24" t="s">
        <v>88</v>
      </c>
      <c r="C44" s="25">
        <v>165.261</v>
      </c>
      <c r="D44" s="25">
        <v>138.53386614107333</v>
      </c>
      <c r="E44" s="233">
        <v>70.834599085636057</v>
      </c>
    </row>
    <row r="45" spans="1:5" x14ac:dyDescent="0.35">
      <c r="A45" s="171"/>
      <c r="B45" s="24" t="s">
        <v>98</v>
      </c>
      <c r="C45" s="25">
        <v>162.64400000000001</v>
      </c>
      <c r="D45" s="25">
        <v>139.21234014040931</v>
      </c>
      <c r="E45" s="233">
        <v>69.373136613092484</v>
      </c>
    </row>
    <row r="46" spans="1:5" x14ac:dyDescent="0.35">
      <c r="A46" s="171"/>
      <c r="B46" s="24" t="s">
        <v>99</v>
      </c>
      <c r="C46" s="25">
        <v>166.934</v>
      </c>
      <c r="D46" s="25">
        <v>140.12709674383271</v>
      </c>
      <c r="E46" s="233">
        <v>70.73814943377775</v>
      </c>
    </row>
    <row r="47" spans="1:5" x14ac:dyDescent="0.35">
      <c r="A47" s="171"/>
      <c r="B47" s="24" t="s">
        <v>100</v>
      </c>
      <c r="C47" s="25">
        <v>166.762</v>
      </c>
      <c r="D47" s="25">
        <v>141.31689615326908</v>
      </c>
      <c r="E47" s="233">
        <v>70.070307475568441</v>
      </c>
    </row>
    <row r="48" spans="1:5" x14ac:dyDescent="0.35">
      <c r="A48" s="171"/>
      <c r="B48" s="24" t="s">
        <v>101</v>
      </c>
      <c r="C48" s="25">
        <v>167.185</v>
      </c>
      <c r="D48" s="25">
        <v>140.30931416796898</v>
      </c>
      <c r="E48" s="233">
        <v>70.752505870243269</v>
      </c>
    </row>
    <row r="49" spans="1:5" x14ac:dyDescent="0.35">
      <c r="A49" s="171"/>
      <c r="B49" s="24" t="s">
        <v>128</v>
      </c>
      <c r="C49" s="25">
        <v>164.18</v>
      </c>
      <c r="D49" s="25">
        <v>143.1570317305619</v>
      </c>
      <c r="E49" s="233">
        <v>68.098662888581572</v>
      </c>
    </row>
    <row r="50" spans="1:5" x14ac:dyDescent="0.35">
      <c r="A50" s="171"/>
      <c r="B50" s="24" t="s">
        <v>129</v>
      </c>
      <c r="C50" s="25">
        <v>172.84899999999999</v>
      </c>
      <c r="D50" s="25">
        <v>142.32854743860227</v>
      </c>
      <c r="E50" s="233">
        <v>72.111723008528713</v>
      </c>
    </row>
    <row r="51" spans="1:5" x14ac:dyDescent="0.35">
      <c r="A51" s="171"/>
      <c r="B51" s="24" t="s">
        <v>130</v>
      </c>
      <c r="C51" s="25">
        <v>175.77</v>
      </c>
      <c r="D51" s="25">
        <v>143.00477914145844</v>
      </c>
      <c r="E51" s="233">
        <v>72.983589552053601</v>
      </c>
    </row>
    <row r="52" spans="1:5" x14ac:dyDescent="0.35">
      <c r="A52" s="171"/>
      <c r="B52" s="24" t="s">
        <v>131</v>
      </c>
      <c r="C52" s="25">
        <v>157.03100000000001</v>
      </c>
      <c r="D52" s="25">
        <v>137.23579424782065</v>
      </c>
      <c r="E52" s="233">
        <v>67.943672007277399</v>
      </c>
    </row>
    <row r="53" spans="1:5" x14ac:dyDescent="0.35">
      <c r="A53" s="168"/>
      <c r="B53" s="24" t="s">
        <v>138</v>
      </c>
      <c r="C53" s="25">
        <v>139.80500000000001</v>
      </c>
      <c r="D53" s="25">
        <v>121.24348340439244</v>
      </c>
      <c r="E53" s="233">
        <v>68.469209957838018</v>
      </c>
    </row>
    <row r="54" spans="1:5" x14ac:dyDescent="0.35">
      <c r="A54" s="168"/>
      <c r="B54" s="24" t="s">
        <v>139</v>
      </c>
      <c r="C54" s="25">
        <v>146.98099999999999</v>
      </c>
      <c r="D54" s="25">
        <v>125.04316391633783</v>
      </c>
      <c r="E54" s="233">
        <v>69.796277748709684</v>
      </c>
    </row>
    <row r="55" spans="1:5" x14ac:dyDescent="0.35">
      <c r="A55" s="168"/>
      <c r="B55" s="24" t="s">
        <v>140</v>
      </c>
      <c r="C55" s="25">
        <v>142.47939940000001</v>
      </c>
      <c r="D55" s="25">
        <v>125.001508865959</v>
      </c>
      <c r="E55" s="233">
        <v>67.681167047122585</v>
      </c>
    </row>
    <row r="56" spans="1:5" x14ac:dyDescent="0.35">
      <c r="A56" s="168"/>
      <c r="B56" s="24" t="s">
        <v>141</v>
      </c>
      <c r="C56" s="25">
        <v>145.544177805</v>
      </c>
      <c r="D56" s="25">
        <v>132.25074785776266</v>
      </c>
      <c r="E56" s="233">
        <v>65.347310618337005</v>
      </c>
    </row>
    <row r="57" spans="1:5" x14ac:dyDescent="0.35">
      <c r="A57" s="168"/>
      <c r="B57" s="24" t="s">
        <v>154</v>
      </c>
      <c r="C57" s="25">
        <v>148.05117663149994</v>
      </c>
      <c r="D57" s="25">
        <v>137.4365347035606</v>
      </c>
      <c r="E57" s="233">
        <v>63.964746813038332</v>
      </c>
    </row>
    <row r="58" spans="1:5" x14ac:dyDescent="0.35">
      <c r="A58" s="168"/>
      <c r="B58" s="24" t="s">
        <v>155</v>
      </c>
      <c r="C58" s="25">
        <v>150.65788310589002</v>
      </c>
      <c r="D58" s="25">
        <v>140.86290786024884</v>
      </c>
      <c r="E58" s="233">
        <v>63.507677368900339</v>
      </c>
    </row>
    <row r="59" spans="1:5" x14ac:dyDescent="0.35">
      <c r="A59" s="168"/>
      <c r="B59" s="24" t="s">
        <v>156</v>
      </c>
      <c r="C59" s="25">
        <v>151.85633869381422</v>
      </c>
      <c r="D59" s="25">
        <v>142.83874629733805</v>
      </c>
      <c r="E59" s="233">
        <v>63.127401554398176</v>
      </c>
    </row>
    <row r="60" spans="1:5" x14ac:dyDescent="0.35">
      <c r="A60" s="168"/>
      <c r="B60" s="24" t="s">
        <v>157</v>
      </c>
      <c r="C60" s="25">
        <v>152.85660393026077</v>
      </c>
      <c r="D60" s="25">
        <v>144.27874220090771</v>
      </c>
      <c r="E60" s="233">
        <v>62.909013840408242</v>
      </c>
    </row>
    <row r="61" spans="1:5" x14ac:dyDescent="0.35">
      <c r="B61" s="24" t="s">
        <v>158</v>
      </c>
      <c r="C61" s="25">
        <v>153.60178193684504</v>
      </c>
      <c r="D61" s="25">
        <v>145.64360329624904</v>
      </c>
      <c r="E61" s="233">
        <v>62.623286699944458</v>
      </c>
    </row>
    <row r="62" spans="1:5" x14ac:dyDescent="0.35">
      <c r="B62" s="24" t="s">
        <v>159</v>
      </c>
      <c r="C62" s="25">
        <v>153.9032562962839</v>
      </c>
      <c r="D62" s="25">
        <v>146.8033691062285</v>
      </c>
      <c r="E62" s="233">
        <v>62.250494318691999</v>
      </c>
    </row>
    <row r="63" spans="1:5" x14ac:dyDescent="0.35">
      <c r="B63" s="24" t="s">
        <v>160</v>
      </c>
      <c r="C63" s="25">
        <v>153.89850312998283</v>
      </c>
      <c r="D63" s="25">
        <v>147.93799626964287</v>
      </c>
      <c r="E63" s="233">
        <v>61.771149318553967</v>
      </c>
    </row>
    <row r="64" spans="1:5" x14ac:dyDescent="0.35">
      <c r="B64" s="137" t="s">
        <v>161</v>
      </c>
      <c r="C64" s="25">
        <v>153.78226008482406</v>
      </c>
      <c r="D64" s="25">
        <v>149.93849301458874</v>
      </c>
      <c r="E64" s="233">
        <v>60.900956836822409</v>
      </c>
    </row>
    <row r="65" spans="1:5" x14ac:dyDescent="0.35">
      <c r="B65" s="137" t="s">
        <v>170</v>
      </c>
      <c r="C65" s="25">
        <v>153.56902232075734</v>
      </c>
      <c r="D65" s="25">
        <v>151.70867460048981</v>
      </c>
      <c r="E65" s="233">
        <v>60.106885280880562</v>
      </c>
    </row>
    <row r="66" spans="1:5" x14ac:dyDescent="0.35">
      <c r="B66" s="137" t="s">
        <v>171</v>
      </c>
      <c r="C66" s="25">
        <v>153.37129517436546</v>
      </c>
      <c r="D66" s="25">
        <v>153.1650659461539</v>
      </c>
      <c r="E66" s="233">
        <v>59.458696107729359</v>
      </c>
    </row>
    <row r="67" spans="1:5" x14ac:dyDescent="0.35">
      <c r="B67" s="137" t="s">
        <v>172</v>
      </c>
      <c r="C67" s="25">
        <v>153.19432017233245</v>
      </c>
      <c r="D67" s="25">
        <v>154.63025413613286</v>
      </c>
      <c r="E67" s="233">
        <v>58.827340145159525</v>
      </c>
    </row>
    <row r="68" spans="1:5" x14ac:dyDescent="0.35">
      <c r="B68" s="137" t="s">
        <v>173</v>
      </c>
      <c r="C68" s="25">
        <v>153.03706301962978</v>
      </c>
      <c r="D68" s="25">
        <v>156.11490890978544</v>
      </c>
      <c r="E68" s="233">
        <v>58.208078189342835</v>
      </c>
    </row>
    <row r="69" spans="1:5" x14ac:dyDescent="0.35">
      <c r="B69" s="137" t="s">
        <v>598</v>
      </c>
      <c r="C69" s="25">
        <v>152.88690490226818</v>
      </c>
      <c r="D69" s="25">
        <v>157.40787747537505</v>
      </c>
      <c r="E69" s="233">
        <v>57.67330561407551</v>
      </c>
    </row>
    <row r="70" spans="1:5" x14ac:dyDescent="0.35">
      <c r="B70" s="137" t="s">
        <v>599</v>
      </c>
      <c r="C70" s="25">
        <v>152.73777917858132</v>
      </c>
      <c r="D70" s="25">
        <v>158.60952555664105</v>
      </c>
      <c r="E70" s="233">
        <v>57.180536247554301</v>
      </c>
    </row>
    <row r="71" spans="1:5" x14ac:dyDescent="0.35">
      <c r="B71" s="137" t="s">
        <v>600</v>
      </c>
      <c r="C71" s="25">
        <v>152.57245591087207</v>
      </c>
      <c r="D71" s="25">
        <v>159.8564550063835</v>
      </c>
      <c r="E71" s="233">
        <v>56.673101106181676</v>
      </c>
    </row>
    <row r="72" spans="1:5" x14ac:dyDescent="0.35">
      <c r="B72" s="137" t="s">
        <v>601</v>
      </c>
      <c r="C72" s="25">
        <v>152.40299140658402</v>
      </c>
      <c r="D72" s="25">
        <v>161.47464136455466</v>
      </c>
      <c r="E72" s="233">
        <v>56.042845928621468</v>
      </c>
    </row>
    <row r="73" spans="1:5" x14ac:dyDescent="0.35">
      <c r="A73" s="171"/>
      <c r="B73" s="137" t="s">
        <v>619</v>
      </c>
      <c r="C73" s="25">
        <v>152.2268689156426</v>
      </c>
      <c r="D73" s="25">
        <v>162.83362330344517</v>
      </c>
      <c r="E73" s="233">
        <v>55.510897144098237</v>
      </c>
    </row>
    <row r="74" spans="1:5" x14ac:dyDescent="0.35">
      <c r="A74" s="171"/>
      <c r="B74" s="137" t="s">
        <v>620</v>
      </c>
      <c r="C74" s="25">
        <v>152.04723455453484</v>
      </c>
      <c r="D74" s="25">
        <v>164.12985922529242</v>
      </c>
      <c r="E74" s="233">
        <v>55.007504998745191</v>
      </c>
    </row>
    <row r="75" spans="1:5" x14ac:dyDescent="0.35">
      <c r="A75" s="171"/>
      <c r="B75" s="137" t="s">
        <v>621</v>
      </c>
      <c r="C75" s="25">
        <v>151.86703755634628</v>
      </c>
      <c r="D75" s="25">
        <v>165.43641381622876</v>
      </c>
      <c r="E75" s="233">
        <v>54.50839976555509</v>
      </c>
    </row>
    <row r="76" spans="1:5" x14ac:dyDescent="0.35">
      <c r="A76" s="171"/>
      <c r="B76" s="465" t="s">
        <v>622</v>
      </c>
      <c r="C76" s="48">
        <v>151.70995564495053</v>
      </c>
      <c r="D76" s="48">
        <v>166.64334033133602</v>
      </c>
      <c r="E76" s="237">
        <v>54.057646920163208</v>
      </c>
    </row>
    <row r="77" spans="1:5" x14ac:dyDescent="0.35">
      <c r="B77" s="24">
        <v>2008</v>
      </c>
      <c r="C77" s="25">
        <v>545.38</v>
      </c>
      <c r="D77" s="25">
        <f t="shared" ref="D77:D94" ca="1" si="0">AVERAGE(OFFSET($D$4, 4*(ROW()-ROW($D$77)), 0, 4, 1))</f>
        <v>105.12796185029748</v>
      </c>
      <c r="E77" s="83">
        <f ca="1">AVERAGE(OFFSET($E$4, 4*(ROW()-ROW($E$77)), 0, 4, 1))</f>
        <v>77.028765866103242</v>
      </c>
    </row>
    <row r="78" spans="1:5" x14ac:dyDescent="0.35">
      <c r="B78" s="24">
        <v>2009</v>
      </c>
      <c r="C78" s="25">
        <v>499.63499999999999</v>
      </c>
      <c r="D78" s="25">
        <f t="shared" ca="1" si="0"/>
        <v>93.184981704406411</v>
      </c>
      <c r="E78" s="83">
        <f t="shared" ref="E78:E94" ca="1" si="1">AVERAGE(OFFSET($E$4, 4*(ROW()-ROW($E$77)), 0, 4, 1))</f>
        <v>79.622074230255322</v>
      </c>
    </row>
    <row r="79" spans="1:5" x14ac:dyDescent="0.35">
      <c r="B79" s="24">
        <v>2010</v>
      </c>
      <c r="C79" s="25">
        <v>528.73</v>
      </c>
      <c r="D79" s="25">
        <f t="shared" ca="1" si="0"/>
        <v>103.94612536599382</v>
      </c>
      <c r="E79" s="83">
        <f t="shared" ca="1" si="1"/>
        <v>75.523041254787842</v>
      </c>
    </row>
    <row r="80" spans="1:5" x14ac:dyDescent="0.35">
      <c r="B80" s="24">
        <v>2011</v>
      </c>
      <c r="C80" s="25">
        <v>566.92700000000002</v>
      </c>
      <c r="D80" s="25">
        <f t="shared" ca="1" si="0"/>
        <v>111.16511308694157</v>
      </c>
      <c r="E80" s="83">
        <f t="shared" ca="1" si="1"/>
        <v>75.705880526028835</v>
      </c>
    </row>
    <row r="81" spans="1:6" x14ac:dyDescent="0.35">
      <c r="B81" s="24">
        <v>2012</v>
      </c>
      <c r="C81" s="25">
        <v>570.56299999999999</v>
      </c>
      <c r="D81" s="25">
        <f t="shared" ca="1" si="0"/>
        <v>113.33153796761536</v>
      </c>
      <c r="E81" s="83">
        <f t="shared" ca="1" si="1"/>
        <v>74.735590488271242</v>
      </c>
    </row>
    <row r="82" spans="1:6" x14ac:dyDescent="0.35">
      <c r="B82" s="24">
        <v>2013</v>
      </c>
      <c r="C82" s="25">
        <v>575.44299999999998</v>
      </c>
      <c r="D82" s="25">
        <f t="shared" ca="1" si="0"/>
        <v>116.23958158071159</v>
      </c>
      <c r="E82" s="83">
        <f t="shared" ca="1" si="1"/>
        <v>73.49841102133567</v>
      </c>
    </row>
    <row r="83" spans="1:6" x14ac:dyDescent="0.35">
      <c r="B83" s="24">
        <v>2014</v>
      </c>
      <c r="C83" s="25">
        <v>576.79899999999998</v>
      </c>
      <c r="D83" s="25">
        <f t="shared" ca="1" si="0"/>
        <v>120.82116316279038</v>
      </c>
      <c r="E83" s="83">
        <f t="shared" ca="1" si="1"/>
        <v>70.865918659220583</v>
      </c>
    </row>
    <row r="84" spans="1:6" x14ac:dyDescent="0.35">
      <c r="B84" s="24">
        <v>2015</v>
      </c>
      <c r="C84" s="25">
        <v>592.94600000000003</v>
      </c>
      <c r="D84" s="25">
        <f t="shared" ca="1" si="0"/>
        <v>125.35531680930988</v>
      </c>
      <c r="E84" s="83">
        <f t="shared" ca="1" si="1"/>
        <v>70.216041486524304</v>
      </c>
    </row>
    <row r="85" spans="1:6" x14ac:dyDescent="0.35">
      <c r="B85" s="24">
        <v>2016</v>
      </c>
      <c r="C85" s="25">
        <v>609.19799999999998</v>
      </c>
      <c r="D85" s="25">
        <f t="shared" ca="1" si="0"/>
        <v>128.06526549488515</v>
      </c>
      <c r="E85" s="83">
        <f t="shared" ca="1" si="1"/>
        <v>70.612560301751273</v>
      </c>
    </row>
    <row r="86" spans="1:6" x14ac:dyDescent="0.35">
      <c r="B86" s="24">
        <v>2017</v>
      </c>
      <c r="C86" s="25">
        <v>642.14300000000003</v>
      </c>
      <c r="D86" s="25">
        <f t="shared" ca="1" si="0"/>
        <v>135.02404793602361</v>
      </c>
      <c r="E86" s="83">
        <f t="shared" ca="1" si="1"/>
        <v>70.603963708997441</v>
      </c>
    </row>
    <row r="87" spans="1:6" x14ac:dyDescent="0.35">
      <c r="B87" s="24">
        <v>2018</v>
      </c>
      <c r="C87" s="25">
        <v>661.601</v>
      </c>
      <c r="D87" s="25">
        <f t="shared" ca="1" si="0"/>
        <v>139.7975497946461</v>
      </c>
      <c r="E87" s="83">
        <f t="shared" ca="1" si="1"/>
        <v>70.254048152018683</v>
      </c>
    </row>
    <row r="88" spans="1:6" x14ac:dyDescent="0.35">
      <c r="B88" s="24">
        <v>2019</v>
      </c>
      <c r="C88" s="25">
        <v>679.98400000000004</v>
      </c>
      <c r="D88" s="25">
        <f t="shared" ca="1" si="0"/>
        <v>142.19991811964792</v>
      </c>
      <c r="E88" s="83">
        <f t="shared" ca="1" si="1"/>
        <v>70.986620329851789</v>
      </c>
    </row>
    <row r="89" spans="1:6" x14ac:dyDescent="0.35">
      <c r="B89" s="24">
        <v>2020</v>
      </c>
      <c r="C89" s="25">
        <v>586.29639940000004</v>
      </c>
      <c r="D89" s="25">
        <f t="shared" ca="1" si="0"/>
        <v>127.13098760862749</v>
      </c>
      <c r="E89" s="83">
        <f t="shared" ca="1" si="1"/>
        <v>68.472581690236922</v>
      </c>
    </row>
    <row r="90" spans="1:6" x14ac:dyDescent="0.35">
      <c r="B90" s="24">
        <v>2021</v>
      </c>
      <c r="C90" s="25">
        <v>596.10957623620425</v>
      </c>
      <c r="D90" s="25">
        <f t="shared" ca="1" si="0"/>
        <v>138.34723417972754</v>
      </c>
      <c r="E90" s="83">
        <f t="shared" ca="1" si="1"/>
        <v>63.986784088668465</v>
      </c>
    </row>
    <row r="91" spans="1:6" x14ac:dyDescent="0.35">
      <c r="B91" s="137">
        <v>2022</v>
      </c>
      <c r="C91" s="25">
        <v>614.2601452933726</v>
      </c>
      <c r="D91" s="25">
        <f t="shared" ca="1" si="0"/>
        <v>146.16592771825702</v>
      </c>
      <c r="E91" s="83">
        <f t="shared" ca="1" si="1"/>
        <v>62.38848604439967</v>
      </c>
    </row>
    <row r="92" spans="1:6" x14ac:dyDescent="0.35">
      <c r="B92" s="137">
        <v>2023</v>
      </c>
      <c r="C92" s="25">
        <v>613.91689775227928</v>
      </c>
      <c r="D92" s="25">
        <f t="shared" ca="1" si="0"/>
        <v>152.36062192434133</v>
      </c>
      <c r="E92" s="83">
        <f t="shared" ca="1" si="1"/>
        <v>59.823469592647967</v>
      </c>
    </row>
    <row r="93" spans="1:6" x14ac:dyDescent="0.35">
      <c r="B93" s="137">
        <v>2024</v>
      </c>
      <c r="C93" s="25">
        <v>611.23420301135127</v>
      </c>
      <c r="D93" s="25">
        <f t="shared" ca="1" si="0"/>
        <v>157.99719173704625</v>
      </c>
      <c r="E93" s="83">
        <f t="shared" ca="1" si="1"/>
        <v>57.433755289288584</v>
      </c>
    </row>
    <row r="94" spans="1:6" x14ac:dyDescent="0.35">
      <c r="A94" s="171"/>
      <c r="B94" s="465">
        <v>2025</v>
      </c>
      <c r="C94" s="48">
        <v>608.54413243310785</v>
      </c>
      <c r="D94" s="48">
        <f t="shared" ca="1" si="0"/>
        <v>163.46863442738027</v>
      </c>
      <c r="E94" s="234">
        <f t="shared" ca="1" si="1"/>
        <v>55.267411959254993</v>
      </c>
    </row>
    <row r="95" spans="1:6" x14ac:dyDescent="0.35">
      <c r="B95" s="137" t="s">
        <v>568</v>
      </c>
      <c r="C95" s="25">
        <v>532.548</v>
      </c>
      <c r="D95" s="25">
        <f t="shared" ref="D95:D112" ca="1" si="2">AVERAGE(OFFSET($D$5, 4*(ROW()-ROW($D$95)), 0, 4, 1))</f>
        <v>101.40382047206137</v>
      </c>
      <c r="E95" s="83">
        <f t="shared" ref="E95:E112" ca="1" si="3">AVERAGE(OFFSET($E$5, 4*(ROW()-ROW($E$95)), 0, 4, 1))</f>
        <v>78.052102565490046</v>
      </c>
      <c r="F95" s="235"/>
    </row>
    <row r="96" spans="1:6" x14ac:dyDescent="0.35">
      <c r="B96" s="137" t="s">
        <v>569</v>
      </c>
      <c r="C96" s="25">
        <v>502.73200000000003</v>
      </c>
      <c r="D96" s="25">
        <f t="shared" ca="1" si="2"/>
        <v>94.959872156391725</v>
      </c>
      <c r="E96" s="83">
        <f t="shared" ca="1" si="3"/>
        <v>78.643480728636078</v>
      </c>
      <c r="F96" s="168"/>
    </row>
    <row r="97" spans="1:9" x14ac:dyDescent="0.35">
      <c r="A97" s="171"/>
      <c r="B97" s="137" t="s">
        <v>570</v>
      </c>
      <c r="C97" s="25">
        <v>540.36500000000001</v>
      </c>
      <c r="D97" s="25">
        <f t="shared" ca="1" si="2"/>
        <v>106.6713150932255</v>
      </c>
      <c r="E97" s="83">
        <f t="shared" ca="1" si="3"/>
        <v>75.195532148994545</v>
      </c>
    </row>
    <row r="98" spans="1:9" x14ac:dyDescent="0.35">
      <c r="A98" s="171"/>
      <c r="B98" s="137" t="s">
        <v>279</v>
      </c>
      <c r="C98" s="25">
        <v>573.40499999999997</v>
      </c>
      <c r="D98" s="25">
        <f t="shared" ca="1" si="2"/>
        <v>111.92718593189895</v>
      </c>
      <c r="E98" s="83">
        <f t="shared" ca="1" si="3"/>
        <v>76.049257496805936</v>
      </c>
    </row>
    <row r="99" spans="1:9" x14ac:dyDescent="0.35">
      <c r="A99" s="171"/>
      <c r="B99" s="137" t="s">
        <v>280</v>
      </c>
      <c r="C99" s="25">
        <v>567.84</v>
      </c>
      <c r="D99" s="25">
        <f t="shared" ca="1" si="2"/>
        <v>113.62526237939446</v>
      </c>
      <c r="E99" s="83">
        <f t="shared" ca="1" si="3"/>
        <v>74.184266211097864</v>
      </c>
    </row>
    <row r="100" spans="1:9" x14ac:dyDescent="0.35">
      <c r="A100" s="168"/>
      <c r="B100" s="137" t="s">
        <v>281</v>
      </c>
      <c r="C100" s="25">
        <v>574.495</v>
      </c>
      <c r="D100" s="25">
        <f t="shared" ca="1" si="2"/>
        <v>117.48694016137648</v>
      </c>
      <c r="E100" s="83">
        <f t="shared" ca="1" si="3"/>
        <v>72.600885442159068</v>
      </c>
    </row>
    <row r="101" spans="1:9" x14ac:dyDescent="0.35">
      <c r="A101" s="168"/>
      <c r="B101" s="137" t="s">
        <v>282</v>
      </c>
      <c r="C101" s="25">
        <v>580.30399999999997</v>
      </c>
      <c r="D101" s="25">
        <f t="shared" ca="1" si="2"/>
        <v>122.04107375244142</v>
      </c>
      <c r="E101" s="83">
        <f t="shared" ca="1" si="3"/>
        <v>70.58847710571527</v>
      </c>
    </row>
    <row r="102" spans="1:9" x14ac:dyDescent="0.35">
      <c r="A102" s="168"/>
      <c r="B102" s="137" t="s">
        <v>283</v>
      </c>
      <c r="C102" s="25">
        <v>596.34400000000005</v>
      </c>
      <c r="D102" s="25">
        <f t="shared" ca="1" si="2"/>
        <v>125.86412085455953</v>
      </c>
      <c r="E102" s="83">
        <f t="shared" ca="1" si="3"/>
        <v>70.334667807918919</v>
      </c>
    </row>
    <row r="103" spans="1:9" x14ac:dyDescent="0.35">
      <c r="B103" s="137" t="s">
        <v>284</v>
      </c>
      <c r="C103" s="25">
        <v>617.64599999999996</v>
      </c>
      <c r="D103" s="25">
        <f t="shared" ca="1" si="2"/>
        <v>129.58116441245571</v>
      </c>
      <c r="E103" s="83">
        <f t="shared" ca="1" si="3"/>
        <v>70.75604219940044</v>
      </c>
    </row>
    <row r="104" spans="1:9" x14ac:dyDescent="0.35">
      <c r="B104" s="137" t="s">
        <v>285</v>
      </c>
      <c r="C104" s="25">
        <v>649.87400000000002</v>
      </c>
      <c r="D104" s="25">
        <f t="shared" ca="1" si="2"/>
        <v>136.62651132009333</v>
      </c>
      <c r="E104" s="83">
        <f t="shared" ca="1" si="3"/>
        <v>70.613457964218355</v>
      </c>
    </row>
    <row r="105" spans="1:9" x14ac:dyDescent="0.35">
      <c r="B105" s="137" t="s">
        <v>286</v>
      </c>
      <c r="C105" s="25">
        <v>663.52499999999998</v>
      </c>
      <c r="D105" s="25">
        <f t="shared" ca="1" si="2"/>
        <v>140.24141180137002</v>
      </c>
      <c r="E105" s="83">
        <f t="shared" ca="1" si="3"/>
        <v>70.233524848170489</v>
      </c>
    </row>
    <row r="106" spans="1:9" x14ac:dyDescent="0.35">
      <c r="B106" s="137" t="s">
        <v>287</v>
      </c>
      <c r="C106" s="25">
        <v>669.83</v>
      </c>
      <c r="D106" s="25">
        <f t="shared" ca="1" si="2"/>
        <v>141.43153813961081</v>
      </c>
      <c r="E106" s="83">
        <f t="shared" ca="1" si="3"/>
        <v>70.284411864110325</v>
      </c>
    </row>
    <row r="107" spans="1:9" x14ac:dyDescent="0.35">
      <c r="B107" s="137" t="s">
        <v>288</v>
      </c>
      <c r="C107" s="25">
        <v>574.80957720499998</v>
      </c>
      <c r="D107" s="25">
        <f t="shared" ca="1" si="2"/>
        <v>125.88472601111297</v>
      </c>
      <c r="E107" s="83">
        <f t="shared" ca="1" si="3"/>
        <v>67.82349134300182</v>
      </c>
    </row>
    <row r="108" spans="1:9" x14ac:dyDescent="0.35">
      <c r="B108" s="137" t="s">
        <v>289</v>
      </c>
      <c r="C108" s="25">
        <v>603.42200236146505</v>
      </c>
      <c r="D108" s="25">
        <f t="shared" ca="1" si="2"/>
        <v>141.35423276551379</v>
      </c>
      <c r="E108" s="83">
        <f t="shared" ca="1" si="3"/>
        <v>63.377209894186272</v>
      </c>
    </row>
    <row r="109" spans="1:9" x14ac:dyDescent="0.35">
      <c r="B109" s="137" t="s">
        <v>290</v>
      </c>
      <c r="C109" s="25">
        <v>615.18580144793589</v>
      </c>
      <c r="D109" s="25">
        <f t="shared" ca="1" si="2"/>
        <v>147.58086542167729</v>
      </c>
      <c r="E109" s="83">
        <f t="shared" ca="1" si="3"/>
        <v>61.886471793503212</v>
      </c>
    </row>
    <row r="110" spans="1:9" x14ac:dyDescent="0.35">
      <c r="B110" s="137" t="s">
        <v>291</v>
      </c>
      <c r="C110" s="25">
        <v>613.17170068708504</v>
      </c>
      <c r="D110" s="25">
        <f t="shared" ca="1" si="2"/>
        <v>153.9047258981405</v>
      </c>
      <c r="E110" s="83">
        <f t="shared" ca="1" si="3"/>
        <v>59.150249930778074</v>
      </c>
    </row>
    <row r="111" spans="1:9" x14ac:dyDescent="0.35">
      <c r="B111" s="137" t="s">
        <v>602</v>
      </c>
      <c r="C111" s="25">
        <v>610.60013139830562</v>
      </c>
      <c r="D111" s="25">
        <f t="shared" ca="1" si="2"/>
        <v>159.33712485073858</v>
      </c>
      <c r="E111" s="83">
        <f t="shared" ca="1" si="3"/>
        <v>56.892447224108231</v>
      </c>
      <c r="F111" s="168"/>
      <c r="G111" s="168"/>
      <c r="H111" s="168"/>
      <c r="I111" s="168"/>
    </row>
    <row r="112" spans="1:9" x14ac:dyDescent="0.35">
      <c r="B112" s="137" t="s">
        <v>623</v>
      </c>
      <c r="C112" s="25">
        <v>607.85109667147424</v>
      </c>
      <c r="D112" s="25">
        <f t="shared" ca="1" si="2"/>
        <v>164.7608091690756</v>
      </c>
      <c r="E112" s="83">
        <f t="shared" ca="1" si="3"/>
        <v>54.771112207140433</v>
      </c>
      <c r="F112" s="168"/>
      <c r="G112" s="168"/>
      <c r="H112" s="168"/>
      <c r="I112" s="168"/>
    </row>
    <row r="113" spans="2:5" x14ac:dyDescent="0.35">
      <c r="B113" s="659" t="s">
        <v>44</v>
      </c>
      <c r="C113" s="766"/>
      <c r="D113" s="766"/>
      <c r="E113" s="660"/>
    </row>
    <row r="114" spans="2:5" ht="15" customHeight="1" x14ac:dyDescent="0.35">
      <c r="B114" s="767" t="s">
        <v>241</v>
      </c>
      <c r="C114" s="768"/>
      <c r="D114" s="768"/>
      <c r="E114" s="769"/>
    </row>
    <row r="115" spans="2:5" ht="24.75" customHeight="1" x14ac:dyDescent="0.35">
      <c r="B115" s="770" t="s">
        <v>250</v>
      </c>
      <c r="C115" s="771"/>
      <c r="D115" s="771"/>
      <c r="E115" s="772"/>
    </row>
    <row r="116" spans="2:5" ht="15" thickBot="1" x14ac:dyDescent="0.4">
      <c r="B116" s="661" t="s">
        <v>251</v>
      </c>
      <c r="C116" s="773"/>
      <c r="D116" s="773"/>
      <c r="E116" s="662"/>
    </row>
    <row r="117" spans="2:5" x14ac:dyDescent="0.35">
      <c r="B117" s="236"/>
      <c r="C117" s="236"/>
      <c r="D117" s="236"/>
      <c r="E117" s="236"/>
    </row>
    <row r="118" spans="2:5" x14ac:dyDescent="0.35">
      <c r="B118" s="236"/>
      <c r="C118" s="236"/>
      <c r="D118" s="236"/>
      <c r="E118" s="236"/>
    </row>
    <row r="119" spans="2:5" x14ac:dyDescent="0.35">
      <c r="B119" s="236"/>
      <c r="C119" s="236"/>
      <c r="D119" s="236"/>
      <c r="E119" s="236"/>
    </row>
  </sheetData>
  <mergeCells count="5">
    <mergeCell ref="B2:E2"/>
    <mergeCell ref="B113:E113"/>
    <mergeCell ref="B114:E114"/>
    <mergeCell ref="B115:E115"/>
    <mergeCell ref="B116:E116"/>
  </mergeCells>
  <hyperlinks>
    <hyperlink ref="A1" location="Contents!A1" display="Back to contents" xr:uid="{00000000-0004-0000-0E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8"/>
  </sheetPr>
  <dimension ref="A1:K117"/>
  <sheetViews>
    <sheetView zoomScaleNormal="100" zoomScaleSheetLayoutView="100" workbookViewId="0"/>
  </sheetViews>
  <sheetFormatPr defaultColWidth="8.84375" defaultRowHeight="14.5" x14ac:dyDescent="0.35"/>
  <cols>
    <col min="1" max="1" width="9.23046875" style="169" customWidth="1"/>
    <col min="2" max="2" width="8.3046875" style="169" customWidth="1"/>
    <col min="3" max="8" width="14" style="169" customWidth="1"/>
    <col min="9" max="10" width="12.3046875" style="169" customWidth="1"/>
    <col min="11" max="16384" width="8.84375" style="169"/>
  </cols>
  <sheetData>
    <row r="1" spans="1:11" ht="33.75" customHeight="1" thickBot="1" x14ac:dyDescent="0.4">
      <c r="A1" s="172" t="s">
        <v>91</v>
      </c>
      <c r="B1" s="172"/>
      <c r="C1" s="172"/>
      <c r="D1" s="172"/>
      <c r="E1" s="172"/>
      <c r="F1" s="172"/>
      <c r="G1" s="172"/>
      <c r="I1" s="168"/>
    </row>
    <row r="2" spans="1:11" ht="39" customHeight="1" thickBot="1" x14ac:dyDescent="0.4">
      <c r="A2" s="228"/>
      <c r="B2" s="763" t="s">
        <v>252</v>
      </c>
      <c r="C2" s="764"/>
      <c r="D2" s="764"/>
      <c r="E2" s="764"/>
      <c r="F2" s="764"/>
      <c r="G2" s="764"/>
      <c r="H2" s="765"/>
      <c r="I2" s="229"/>
      <c r="J2" s="229"/>
      <c r="K2" s="168"/>
    </row>
    <row r="3" spans="1:11" ht="39" customHeight="1" x14ac:dyDescent="0.35">
      <c r="A3" s="171"/>
      <c r="B3" s="230"/>
      <c r="C3" s="394" t="s">
        <v>253</v>
      </c>
      <c r="D3" s="394" t="s">
        <v>254</v>
      </c>
      <c r="E3" s="394" t="s">
        <v>255</v>
      </c>
      <c r="F3" s="394" t="s">
        <v>256</v>
      </c>
      <c r="G3" s="394" t="s">
        <v>220</v>
      </c>
      <c r="H3" s="231" t="s">
        <v>257</v>
      </c>
    </row>
    <row r="4" spans="1:11" x14ac:dyDescent="0.35">
      <c r="A4" s="171"/>
      <c r="B4" s="24" t="s">
        <v>121</v>
      </c>
      <c r="C4" s="25">
        <v>63.599471999999999</v>
      </c>
      <c r="D4" s="25">
        <v>11.885845999999999</v>
      </c>
      <c r="E4" s="25">
        <v>21.991769999999999</v>
      </c>
      <c r="F4" s="25">
        <v>0.391816</v>
      </c>
      <c r="G4" s="25">
        <v>34.581195999999998</v>
      </c>
      <c r="H4" s="233">
        <v>132.45009999999999</v>
      </c>
    </row>
    <row r="5" spans="1:11" x14ac:dyDescent="0.35">
      <c r="A5" s="171"/>
      <c r="B5" s="24" t="s">
        <v>122</v>
      </c>
      <c r="C5" s="25">
        <v>63.218232</v>
      </c>
      <c r="D5" s="25">
        <v>11.93407</v>
      </c>
      <c r="E5" s="25">
        <v>22.336830000000006</v>
      </c>
      <c r="F5" s="25">
        <v>1.9039999999999999E-3</v>
      </c>
      <c r="G5" s="25">
        <v>34.769365000000001</v>
      </c>
      <c r="H5" s="233">
        <v>132.260401</v>
      </c>
    </row>
    <row r="6" spans="1:11" x14ac:dyDescent="0.35">
      <c r="A6" s="171"/>
      <c r="B6" s="24" t="s">
        <v>123</v>
      </c>
      <c r="C6" s="25">
        <v>62.212536</v>
      </c>
      <c r="D6" s="25">
        <v>12.130801999999999</v>
      </c>
      <c r="E6" s="25">
        <v>20.8629</v>
      </c>
      <c r="F6" s="25">
        <v>-0.24819999999999998</v>
      </c>
      <c r="G6" s="25">
        <v>34.830099999999995</v>
      </c>
      <c r="H6" s="233">
        <v>129.788138</v>
      </c>
    </row>
    <row r="7" spans="1:11" x14ac:dyDescent="0.35">
      <c r="A7" s="171"/>
      <c r="B7" s="24" t="s">
        <v>136</v>
      </c>
      <c r="C7" s="25">
        <v>61.138368</v>
      </c>
      <c r="D7" s="25">
        <v>12.227387</v>
      </c>
      <c r="E7" s="25">
        <v>20.386890000000001</v>
      </c>
      <c r="F7" s="25">
        <v>-1.0132000000000001</v>
      </c>
      <c r="G7" s="25">
        <v>33.212387999999997</v>
      </c>
      <c r="H7" s="233">
        <v>125.95183299999999</v>
      </c>
    </row>
    <row r="8" spans="1:11" x14ac:dyDescent="0.35">
      <c r="A8" s="171"/>
      <c r="B8" s="24" t="s">
        <v>2</v>
      </c>
      <c r="C8" s="25">
        <v>60.651720000000005</v>
      </c>
      <c r="D8" s="25">
        <v>12.099292</v>
      </c>
      <c r="E8" s="25">
        <v>19.139759999999995</v>
      </c>
      <c r="F8" s="25">
        <v>-1.4723360000000001</v>
      </c>
      <c r="G8" s="25">
        <v>31.412542999999999</v>
      </c>
      <c r="H8" s="233">
        <v>121.83097900000001</v>
      </c>
    </row>
    <row r="9" spans="1:11" x14ac:dyDescent="0.35">
      <c r="A9" s="171"/>
      <c r="B9" s="24" t="s">
        <v>3</v>
      </c>
      <c r="C9" s="25">
        <v>60.389279999999999</v>
      </c>
      <c r="D9" s="25">
        <v>12.152584999999997</v>
      </c>
      <c r="E9" s="25">
        <v>18.513360000000002</v>
      </c>
      <c r="F9" s="25">
        <v>-0.55243200000000003</v>
      </c>
      <c r="G9" s="25">
        <v>30.662708000000002</v>
      </c>
      <c r="H9" s="233">
        <v>121.16550100000001</v>
      </c>
    </row>
    <row r="10" spans="1:11" x14ac:dyDescent="0.35">
      <c r="A10" s="171"/>
      <c r="B10" s="24" t="s">
        <v>4</v>
      </c>
      <c r="C10" s="25">
        <v>60.823224000000003</v>
      </c>
      <c r="D10" s="25">
        <v>12.241772000000003</v>
      </c>
      <c r="E10" s="25">
        <v>18.838439999999999</v>
      </c>
      <c r="F10" s="25">
        <v>-0.66544799999999993</v>
      </c>
      <c r="G10" s="25">
        <v>31.052270999999998</v>
      </c>
      <c r="H10" s="233">
        <v>122.29025900000001</v>
      </c>
    </row>
    <row r="11" spans="1:11" x14ac:dyDescent="0.35">
      <c r="A11" s="171"/>
      <c r="B11" s="24" t="s">
        <v>5</v>
      </c>
      <c r="C11" s="25">
        <v>61.477271999999999</v>
      </c>
      <c r="D11" s="25">
        <v>12.305339999999999</v>
      </c>
      <c r="E11" s="25">
        <v>18.462869999999999</v>
      </c>
      <c r="F11" s="25">
        <v>-0.63348800000000005</v>
      </c>
      <c r="G11" s="25">
        <v>32.072221000000006</v>
      </c>
      <c r="H11" s="233">
        <v>123.68421499999999</v>
      </c>
    </row>
    <row r="12" spans="1:11" x14ac:dyDescent="0.35">
      <c r="A12" s="171"/>
      <c r="B12" s="24" t="s">
        <v>6</v>
      </c>
      <c r="C12" s="25">
        <v>60.890832000000003</v>
      </c>
      <c r="D12" s="25">
        <v>12.142447000000001</v>
      </c>
      <c r="E12" s="25">
        <v>18.91863</v>
      </c>
      <c r="F12" s="25">
        <v>-0.23147200000000001</v>
      </c>
      <c r="G12" s="25">
        <v>32.546565999999999</v>
      </c>
      <c r="H12" s="233">
        <v>124.267003</v>
      </c>
    </row>
    <row r="13" spans="1:11" x14ac:dyDescent="0.35">
      <c r="A13" s="171"/>
      <c r="B13" s="24" t="s">
        <v>7</v>
      </c>
      <c r="C13" s="25">
        <v>61.762175999999997</v>
      </c>
      <c r="D13" s="25">
        <v>12.240128</v>
      </c>
      <c r="E13" s="25">
        <v>18.993959999999998</v>
      </c>
      <c r="F13" s="25">
        <v>-0.18795200000000001</v>
      </c>
      <c r="G13" s="25">
        <v>33.786734000000003</v>
      </c>
      <c r="H13" s="233">
        <v>126.595046</v>
      </c>
    </row>
    <row r="14" spans="1:11" x14ac:dyDescent="0.35">
      <c r="A14" s="171"/>
      <c r="B14" s="24" t="s">
        <v>8</v>
      </c>
      <c r="C14" s="25">
        <v>61.798031999999999</v>
      </c>
      <c r="D14" s="25">
        <v>12.264788000000001</v>
      </c>
      <c r="E14" s="25">
        <v>19.669499999999999</v>
      </c>
      <c r="F14" s="25">
        <v>0.62519199999999997</v>
      </c>
      <c r="G14" s="25">
        <v>33.778429000000003</v>
      </c>
      <c r="H14" s="233">
        <v>128.135941</v>
      </c>
    </row>
    <row r="15" spans="1:11" x14ac:dyDescent="0.35">
      <c r="A15" s="171"/>
      <c r="B15" s="24" t="s">
        <v>9</v>
      </c>
      <c r="C15" s="25">
        <v>61.922232000000001</v>
      </c>
      <c r="D15" s="25">
        <v>12.351782999999999</v>
      </c>
      <c r="E15" s="25">
        <v>20.037240000000004</v>
      </c>
      <c r="F15" s="25">
        <v>-4.0663999999999999E-2</v>
      </c>
      <c r="G15" s="25">
        <v>35.063418000000006</v>
      </c>
      <c r="H15" s="233">
        <v>129.33400900000001</v>
      </c>
    </row>
    <row r="16" spans="1:11" x14ac:dyDescent="0.35">
      <c r="A16" s="171"/>
      <c r="B16" s="24" t="s">
        <v>10</v>
      </c>
      <c r="C16" s="25">
        <v>61.573175999999997</v>
      </c>
      <c r="D16" s="25">
        <v>12.455903000000001</v>
      </c>
      <c r="E16" s="25">
        <v>19.166490000000007</v>
      </c>
      <c r="F16" s="25">
        <v>9.6696000000000004E-2</v>
      </c>
      <c r="G16" s="25">
        <v>36.644312999999997</v>
      </c>
      <c r="H16" s="233">
        <v>129.936578</v>
      </c>
    </row>
    <row r="17" spans="1:8" x14ac:dyDescent="0.35">
      <c r="A17" s="171"/>
      <c r="B17" s="24" t="s">
        <v>11</v>
      </c>
      <c r="C17" s="25">
        <v>61.442064000000002</v>
      </c>
      <c r="D17" s="25">
        <v>12.355345</v>
      </c>
      <c r="E17" s="25">
        <v>18.888930000000002</v>
      </c>
      <c r="F17" s="25">
        <v>6.364800000000001E-2</v>
      </c>
      <c r="G17" s="25">
        <v>35.693703999999997</v>
      </c>
      <c r="H17" s="233">
        <v>128.443691</v>
      </c>
    </row>
    <row r="18" spans="1:8" x14ac:dyDescent="0.35">
      <c r="A18" s="171"/>
      <c r="B18" s="24" t="s">
        <v>12</v>
      </c>
      <c r="C18" s="25">
        <v>61.473383999999996</v>
      </c>
      <c r="D18" s="25">
        <v>12.348220999999999</v>
      </c>
      <c r="E18" s="25">
        <v>19.15569</v>
      </c>
      <c r="F18" s="25">
        <v>0.178976</v>
      </c>
      <c r="G18" s="25">
        <v>35.834567999999997</v>
      </c>
      <c r="H18" s="233">
        <v>128.99083899999999</v>
      </c>
    </row>
    <row r="19" spans="1:8" x14ac:dyDescent="0.35">
      <c r="A19" s="171"/>
      <c r="B19" s="24" t="s">
        <v>13</v>
      </c>
      <c r="C19" s="25">
        <v>61.862616000000003</v>
      </c>
      <c r="D19" s="25">
        <v>12.400966</v>
      </c>
      <c r="E19" s="25">
        <v>19.578240000000005</v>
      </c>
      <c r="F19" s="25">
        <v>-0.133552</v>
      </c>
      <c r="G19" s="25">
        <v>36.639012000000001</v>
      </c>
      <c r="H19" s="233">
        <v>130.34728200000001</v>
      </c>
    </row>
    <row r="20" spans="1:8" x14ac:dyDescent="0.35">
      <c r="A20" s="171"/>
      <c r="B20" s="24" t="s">
        <v>14</v>
      </c>
      <c r="C20" s="25">
        <v>62.016408000000006</v>
      </c>
      <c r="D20" s="25">
        <v>12.721957</v>
      </c>
      <c r="E20" s="25">
        <v>19.876049999999999</v>
      </c>
      <c r="F20" s="25">
        <v>-0.130968</v>
      </c>
      <c r="G20" s="25">
        <v>37.224032999999999</v>
      </c>
      <c r="H20" s="233">
        <v>131.70748</v>
      </c>
    </row>
    <row r="21" spans="1:8" x14ac:dyDescent="0.35">
      <c r="A21" s="171"/>
      <c r="B21" s="24" t="s">
        <v>15</v>
      </c>
      <c r="C21" s="25">
        <v>62.305847999999997</v>
      </c>
      <c r="D21" s="25">
        <v>12.348220999999999</v>
      </c>
      <c r="E21" s="25">
        <v>19.281240000000004</v>
      </c>
      <c r="F21" s="25">
        <v>0.60737600000000003</v>
      </c>
      <c r="G21" s="25">
        <v>35.366500000000002</v>
      </c>
      <c r="H21" s="233">
        <v>129.90918500000001</v>
      </c>
    </row>
    <row r="22" spans="1:8" x14ac:dyDescent="0.35">
      <c r="A22" s="171"/>
      <c r="B22" s="24" t="s">
        <v>16</v>
      </c>
      <c r="C22" s="25">
        <v>62.746704000000001</v>
      </c>
      <c r="D22" s="25">
        <v>12.445217000000001</v>
      </c>
      <c r="E22" s="25">
        <v>18.994769999999999</v>
      </c>
      <c r="F22" s="25">
        <v>0.42704000000000003</v>
      </c>
      <c r="G22" s="25">
        <v>36.481524</v>
      </c>
      <c r="H22" s="233">
        <v>131.09525500000001</v>
      </c>
    </row>
    <row r="23" spans="1:8" x14ac:dyDescent="0.35">
      <c r="A23" s="171"/>
      <c r="B23" s="24" t="s">
        <v>17</v>
      </c>
      <c r="C23" s="25">
        <v>63.21564</v>
      </c>
      <c r="D23" s="25">
        <v>12.574134000000001</v>
      </c>
      <c r="E23" s="25">
        <v>20.150099999999998</v>
      </c>
      <c r="F23" s="25">
        <v>0.185504</v>
      </c>
      <c r="G23" s="25">
        <v>35.526937999999994</v>
      </c>
      <c r="H23" s="233">
        <v>131.65231599999998</v>
      </c>
    </row>
    <row r="24" spans="1:8" x14ac:dyDescent="0.35">
      <c r="A24" s="171"/>
      <c r="B24" s="24" t="s">
        <v>18</v>
      </c>
      <c r="C24" s="25">
        <v>63.659951999999997</v>
      </c>
      <c r="D24" s="25">
        <v>12.419735000000001</v>
      </c>
      <c r="E24" s="25">
        <v>19.356030000000001</v>
      </c>
      <c r="F24" s="25">
        <v>0.20576800000000001</v>
      </c>
      <c r="G24" s="25">
        <v>36.200181999999998</v>
      </c>
      <c r="H24" s="233">
        <v>131.84166699999997</v>
      </c>
    </row>
    <row r="25" spans="1:8" x14ac:dyDescent="0.35">
      <c r="A25" s="171"/>
      <c r="B25" s="24" t="s">
        <v>19</v>
      </c>
      <c r="C25" s="25">
        <v>63.899928000000003</v>
      </c>
      <c r="D25" s="25">
        <v>12.448368</v>
      </c>
      <c r="E25" s="25">
        <v>20.185470000000002</v>
      </c>
      <c r="F25" s="25">
        <v>0.24289599999999997</v>
      </c>
      <c r="G25" s="25">
        <v>36.672582999999996</v>
      </c>
      <c r="H25" s="233">
        <v>133.44924499999999</v>
      </c>
    </row>
    <row r="26" spans="1:8" x14ac:dyDescent="0.35">
      <c r="A26" s="171"/>
      <c r="B26" s="24" t="s">
        <v>20</v>
      </c>
      <c r="C26" s="25">
        <v>64.564343999999991</v>
      </c>
      <c r="D26" s="25">
        <v>12.422611999999997</v>
      </c>
      <c r="E26" s="25">
        <v>20.676869999999997</v>
      </c>
      <c r="F26" s="25">
        <v>0.44852800000000004</v>
      </c>
      <c r="G26" s="25">
        <v>36.377563000000002</v>
      </c>
      <c r="H26" s="233">
        <v>134.48991699999999</v>
      </c>
    </row>
    <row r="27" spans="1:8" x14ac:dyDescent="0.35">
      <c r="A27" s="171"/>
      <c r="B27" s="24" t="s">
        <v>21</v>
      </c>
      <c r="C27" s="25">
        <v>64.863935999999995</v>
      </c>
      <c r="D27" s="25">
        <v>12.600027000000001</v>
      </c>
      <c r="E27" s="25">
        <v>20.795939999999998</v>
      </c>
      <c r="F27" s="25">
        <v>0.45900000000000002</v>
      </c>
      <c r="G27" s="25">
        <v>35.608872000000005</v>
      </c>
      <c r="H27" s="233">
        <v>134.327775</v>
      </c>
    </row>
    <row r="28" spans="1:8" x14ac:dyDescent="0.35">
      <c r="A28" s="171"/>
      <c r="B28" s="24" t="s">
        <v>22</v>
      </c>
      <c r="C28" s="25">
        <v>65.150136000000003</v>
      </c>
      <c r="D28" s="25">
        <v>12.661403</v>
      </c>
      <c r="E28" s="25">
        <v>21.473099999999999</v>
      </c>
      <c r="F28" s="25">
        <v>0.86047200000000001</v>
      </c>
      <c r="G28" s="25">
        <v>36.189103000000003</v>
      </c>
      <c r="H28" s="233">
        <v>136.334214</v>
      </c>
    </row>
    <row r="29" spans="1:8" x14ac:dyDescent="0.35">
      <c r="A29" s="171"/>
      <c r="B29" s="24" t="s">
        <v>23</v>
      </c>
      <c r="C29" s="25">
        <v>65.410200000000003</v>
      </c>
      <c r="D29" s="25">
        <v>12.748535</v>
      </c>
      <c r="E29" s="25">
        <v>21.440159999999999</v>
      </c>
      <c r="F29" s="25">
        <v>1.1951679999999998</v>
      </c>
      <c r="G29" s="25">
        <v>36.563195</v>
      </c>
      <c r="H29" s="233">
        <v>137.357258</v>
      </c>
    </row>
    <row r="30" spans="1:8" x14ac:dyDescent="0.35">
      <c r="A30" s="171"/>
      <c r="B30" s="24" t="s">
        <v>24</v>
      </c>
      <c r="C30" s="25">
        <v>66.005927999999997</v>
      </c>
      <c r="D30" s="25">
        <v>12.754425999999999</v>
      </c>
      <c r="E30" s="25">
        <v>21.633479999999999</v>
      </c>
      <c r="F30" s="25">
        <v>0.53176000000000001</v>
      </c>
      <c r="G30" s="25">
        <v>36.611718999999994</v>
      </c>
      <c r="H30" s="233">
        <v>137.53731299999998</v>
      </c>
    </row>
    <row r="31" spans="1:8" x14ac:dyDescent="0.35">
      <c r="A31" s="171"/>
      <c r="B31" s="24" t="s">
        <v>25</v>
      </c>
      <c r="C31" s="25">
        <v>66.30573600000001</v>
      </c>
      <c r="D31" s="25">
        <v>12.716203</v>
      </c>
      <c r="E31" s="25">
        <v>21.808709999999998</v>
      </c>
      <c r="F31" s="25">
        <v>0.29403199999999996</v>
      </c>
      <c r="G31" s="25">
        <v>38.145809999999997</v>
      </c>
      <c r="H31" s="233">
        <v>139.27049100000002</v>
      </c>
    </row>
    <row r="32" spans="1:8" x14ac:dyDescent="0.35">
      <c r="A32" s="171"/>
      <c r="B32" s="24" t="s">
        <v>26</v>
      </c>
      <c r="C32" s="25">
        <v>66.794111999999984</v>
      </c>
      <c r="D32" s="25">
        <v>12.754151999999999</v>
      </c>
      <c r="E32" s="25">
        <v>22.382459999999998</v>
      </c>
      <c r="F32" s="25">
        <v>0.51707199999999998</v>
      </c>
      <c r="G32" s="25">
        <v>38.172083000000001</v>
      </c>
      <c r="H32" s="233">
        <v>140.619879</v>
      </c>
    </row>
    <row r="33" spans="1:8" x14ac:dyDescent="0.35">
      <c r="A33" s="171"/>
      <c r="B33" s="24" t="s">
        <v>27</v>
      </c>
      <c r="C33" s="25">
        <v>67.640183999999991</v>
      </c>
      <c r="D33" s="25">
        <v>12.95609</v>
      </c>
      <c r="E33" s="25">
        <v>22.430790000000002</v>
      </c>
      <c r="F33" s="25">
        <v>4.3383999999999999E-2</v>
      </c>
      <c r="G33" s="25">
        <v>39.051904</v>
      </c>
      <c r="H33" s="233">
        <v>142.12235200000001</v>
      </c>
    </row>
    <row r="34" spans="1:8" x14ac:dyDescent="0.35">
      <c r="A34" s="171"/>
      <c r="B34" s="24" t="s">
        <v>28</v>
      </c>
      <c r="C34" s="25">
        <v>68.251032000000023</v>
      </c>
      <c r="D34" s="25">
        <v>13.041577999999999</v>
      </c>
      <c r="E34" s="25">
        <v>22.17915</v>
      </c>
      <c r="F34" s="25">
        <v>0.54100800000000004</v>
      </c>
      <c r="G34" s="25">
        <v>38.572600999999999</v>
      </c>
      <c r="H34" s="233">
        <v>142.58536900000001</v>
      </c>
    </row>
    <row r="35" spans="1:8" x14ac:dyDescent="0.35">
      <c r="A35" s="171"/>
      <c r="B35" s="24" t="s">
        <v>29</v>
      </c>
      <c r="C35" s="25">
        <v>68.033088000000006</v>
      </c>
      <c r="D35" s="25">
        <v>13.020479999999999</v>
      </c>
      <c r="E35" s="25">
        <v>22.543650000000003</v>
      </c>
      <c r="F35" s="25">
        <v>1.0837840000000001</v>
      </c>
      <c r="G35" s="25">
        <v>39.040523</v>
      </c>
      <c r="H35" s="233">
        <v>143.72152499999999</v>
      </c>
    </row>
    <row r="36" spans="1:8" x14ac:dyDescent="0.35">
      <c r="A36" s="171"/>
      <c r="B36" s="24" t="s">
        <v>30</v>
      </c>
      <c r="C36" s="25">
        <v>68.988672000000008</v>
      </c>
      <c r="D36" s="25">
        <v>13.065553</v>
      </c>
      <c r="E36" s="25">
        <v>22.922459999999997</v>
      </c>
      <c r="F36" s="25">
        <v>-1.9719999999999998E-2</v>
      </c>
      <c r="G36" s="25">
        <v>38.822610999999995</v>
      </c>
      <c r="H36" s="233">
        <v>143.77957599999999</v>
      </c>
    </row>
    <row r="37" spans="1:8" x14ac:dyDescent="0.35">
      <c r="A37" s="171"/>
      <c r="B37" s="24" t="s">
        <v>52</v>
      </c>
      <c r="C37" s="25">
        <v>69.904944</v>
      </c>
      <c r="D37" s="25">
        <v>13.054729999999999</v>
      </c>
      <c r="E37" s="25">
        <v>23.131709999999998</v>
      </c>
      <c r="F37" s="25">
        <v>7.6567999999999997E-2</v>
      </c>
      <c r="G37" s="25">
        <v>39.555552000000006</v>
      </c>
      <c r="H37" s="233">
        <v>145.72350399999999</v>
      </c>
    </row>
    <row r="38" spans="1:8" x14ac:dyDescent="0.35">
      <c r="A38" s="171"/>
      <c r="B38" s="24" t="s">
        <v>53</v>
      </c>
      <c r="C38" s="25">
        <v>70.687511999999998</v>
      </c>
      <c r="D38" s="25">
        <v>13.067881999999999</v>
      </c>
      <c r="E38" s="25">
        <v>23.440860000000001</v>
      </c>
      <c r="F38" s="25">
        <v>0.17707200000000001</v>
      </c>
      <c r="G38" s="25">
        <v>37.89761</v>
      </c>
      <c r="H38" s="233">
        <v>145.27093599999998</v>
      </c>
    </row>
    <row r="39" spans="1:8" x14ac:dyDescent="0.35">
      <c r="A39" s="171"/>
      <c r="B39" s="24" t="s">
        <v>54</v>
      </c>
      <c r="C39" s="25">
        <v>71.013888000000023</v>
      </c>
      <c r="D39" s="25">
        <v>13.080349</v>
      </c>
      <c r="E39" s="25">
        <v>23.301269999999999</v>
      </c>
      <c r="F39" s="25">
        <v>0.25282399999999999</v>
      </c>
      <c r="G39" s="25">
        <v>40.184060000000002</v>
      </c>
      <c r="H39" s="233">
        <v>147.832391</v>
      </c>
    </row>
    <row r="40" spans="1:8" x14ac:dyDescent="0.35">
      <c r="A40" s="171"/>
      <c r="B40" s="24" t="s">
        <v>55</v>
      </c>
      <c r="C40" s="25">
        <v>73.646711999999994</v>
      </c>
      <c r="D40" s="25">
        <v>13.500116999999999</v>
      </c>
      <c r="E40" s="25">
        <v>25.203689999999998</v>
      </c>
      <c r="F40" s="25">
        <v>0.58044799999999996</v>
      </c>
      <c r="G40" s="25">
        <v>43.727624999999996</v>
      </c>
      <c r="H40" s="233">
        <v>156.658592</v>
      </c>
    </row>
    <row r="41" spans="1:8" x14ac:dyDescent="0.35">
      <c r="A41" s="171"/>
      <c r="B41" s="24" t="s">
        <v>85</v>
      </c>
      <c r="C41" s="25">
        <v>73.550808000000004</v>
      </c>
      <c r="D41" s="25">
        <v>13.534367</v>
      </c>
      <c r="E41" s="25">
        <v>25.67295</v>
      </c>
      <c r="F41" s="25">
        <v>0.72692000000000001</v>
      </c>
      <c r="G41" s="25">
        <v>44.559829999999991</v>
      </c>
      <c r="H41" s="233">
        <v>158.04487499999999</v>
      </c>
    </row>
    <row r="42" spans="1:8" x14ac:dyDescent="0.35">
      <c r="A42" s="171"/>
      <c r="B42" s="24" t="s">
        <v>86</v>
      </c>
      <c r="C42" s="25">
        <v>73.795535999999984</v>
      </c>
      <c r="D42" s="25">
        <v>13.585742</v>
      </c>
      <c r="E42" s="25">
        <v>25.64865</v>
      </c>
      <c r="F42" s="25">
        <v>0.51448800000000006</v>
      </c>
      <c r="G42" s="25">
        <v>45.428214000000011</v>
      </c>
      <c r="H42" s="233">
        <v>158.97263000000001</v>
      </c>
    </row>
    <row r="43" spans="1:8" x14ac:dyDescent="0.35">
      <c r="A43" s="171"/>
      <c r="B43" s="24" t="s">
        <v>87</v>
      </c>
      <c r="C43" s="25">
        <v>74.109384000000006</v>
      </c>
      <c r="D43" s="25">
        <v>13.617252000000001</v>
      </c>
      <c r="E43" s="25">
        <v>26.017199999999999</v>
      </c>
      <c r="F43" s="25">
        <v>1.2240000000000001E-2</v>
      </c>
      <c r="G43" s="25">
        <v>44.906518000000005</v>
      </c>
      <c r="H43" s="233">
        <v>158.66259400000001</v>
      </c>
    </row>
    <row r="44" spans="1:8" x14ac:dyDescent="0.35">
      <c r="A44" s="171"/>
      <c r="B44" s="24" t="s">
        <v>88</v>
      </c>
      <c r="C44" s="25">
        <v>74.416535999999979</v>
      </c>
      <c r="D44" s="25">
        <v>13.583413</v>
      </c>
      <c r="E44" s="25">
        <v>25.690770000000001</v>
      </c>
      <c r="F44" s="25">
        <v>-0.23854400000000001</v>
      </c>
      <c r="G44" s="25">
        <v>45.537181999999987</v>
      </c>
      <c r="H44" s="233">
        <v>158.98935699999998</v>
      </c>
    </row>
    <row r="45" spans="1:8" x14ac:dyDescent="0.35">
      <c r="A45" s="168"/>
      <c r="B45" s="24" t="s">
        <v>98</v>
      </c>
      <c r="C45" s="25">
        <v>74.577456000000012</v>
      </c>
      <c r="D45" s="25">
        <v>13.554780000000001</v>
      </c>
      <c r="E45" s="25">
        <v>25.705349999999999</v>
      </c>
      <c r="F45" s="25">
        <v>-0.13028800000000001</v>
      </c>
      <c r="G45" s="25">
        <v>44.826186</v>
      </c>
      <c r="H45" s="233">
        <v>158.53348399999999</v>
      </c>
    </row>
    <row r="46" spans="1:8" x14ac:dyDescent="0.35">
      <c r="A46" s="168"/>
      <c r="B46" s="24" t="s">
        <v>99</v>
      </c>
      <c r="C46" s="25">
        <v>74.944007999999997</v>
      </c>
      <c r="D46" s="25">
        <v>13.624102000000001</v>
      </c>
      <c r="E46" s="25">
        <v>25.80012</v>
      </c>
      <c r="F46" s="25">
        <v>-0.17421600000000001</v>
      </c>
      <c r="G46" s="25">
        <v>46.026044999999996</v>
      </c>
      <c r="H46" s="233">
        <v>160.22005900000002</v>
      </c>
    </row>
    <row r="47" spans="1:8" x14ac:dyDescent="0.35">
      <c r="A47" s="168"/>
      <c r="B47" s="24" t="s">
        <v>100</v>
      </c>
      <c r="C47" s="25">
        <v>75.371255999999988</v>
      </c>
      <c r="D47" s="25">
        <v>13.821382</v>
      </c>
      <c r="E47" s="25">
        <v>25.740990000000004</v>
      </c>
      <c r="F47" s="25">
        <v>0.44023200000000001</v>
      </c>
      <c r="G47" s="25">
        <v>45.621728000000004</v>
      </c>
      <c r="H47" s="233">
        <v>160.995588</v>
      </c>
    </row>
    <row r="48" spans="1:8" x14ac:dyDescent="0.35">
      <c r="A48" s="168"/>
      <c r="B48" s="24" t="s">
        <v>101</v>
      </c>
      <c r="C48" s="25">
        <v>75.272976</v>
      </c>
      <c r="D48" s="25">
        <v>14.011263999999997</v>
      </c>
      <c r="E48" s="25">
        <v>26.2575</v>
      </c>
      <c r="F48" s="25">
        <v>0.83123199999999997</v>
      </c>
      <c r="G48" s="25">
        <v>46.174120000000009</v>
      </c>
      <c r="H48" s="233">
        <v>162.54709199999999</v>
      </c>
    </row>
    <row r="49" spans="1:8" x14ac:dyDescent="0.35">
      <c r="A49" s="168"/>
      <c r="B49" s="24" t="s">
        <v>128</v>
      </c>
      <c r="C49" s="25">
        <v>75.578615999999997</v>
      </c>
      <c r="D49" s="25">
        <v>14.289100000000001</v>
      </c>
      <c r="E49" s="25">
        <v>25.990740000000006</v>
      </c>
      <c r="F49" s="25">
        <v>-0.27594400000000002</v>
      </c>
      <c r="G49" s="25">
        <v>44.777210000000004</v>
      </c>
      <c r="H49" s="233">
        <v>160.359722</v>
      </c>
    </row>
    <row r="50" spans="1:8" x14ac:dyDescent="0.35">
      <c r="A50" s="168"/>
      <c r="B50" s="24" t="s">
        <v>129</v>
      </c>
      <c r="C50" s="25">
        <v>75.649464000000023</v>
      </c>
      <c r="D50" s="25">
        <v>14.210051</v>
      </c>
      <c r="E50" s="25">
        <v>26.357400000000002</v>
      </c>
      <c r="F50" s="25">
        <v>-0.61431199999999997</v>
      </c>
      <c r="G50" s="25">
        <v>47.558379000000002</v>
      </c>
      <c r="H50" s="233">
        <v>163.16098199999999</v>
      </c>
    </row>
    <row r="51" spans="1:8" x14ac:dyDescent="0.35">
      <c r="A51" s="168"/>
      <c r="B51" s="24" t="s">
        <v>130</v>
      </c>
      <c r="C51" s="25">
        <v>75.405168000000003</v>
      </c>
      <c r="D51" s="25">
        <v>14.311567999999999</v>
      </c>
      <c r="E51" s="25">
        <v>25.907310000000003</v>
      </c>
      <c r="F51" s="25">
        <v>0.13668</v>
      </c>
      <c r="G51" s="25">
        <v>49.822404999999989</v>
      </c>
      <c r="H51" s="233">
        <v>165.58313099999998</v>
      </c>
    </row>
    <row r="52" spans="1:8" x14ac:dyDescent="0.35">
      <c r="A52" s="168"/>
      <c r="B52" s="24" t="s">
        <v>131</v>
      </c>
      <c r="C52" s="25">
        <v>73.120751999999982</v>
      </c>
      <c r="D52" s="25">
        <v>13.75343</v>
      </c>
      <c r="E52" s="25">
        <v>25.642169999999993</v>
      </c>
      <c r="F52" s="25">
        <v>-0.34448800000000002</v>
      </c>
      <c r="G52" s="25">
        <v>42.887051</v>
      </c>
      <c r="H52" s="233">
        <v>155.05891500000001</v>
      </c>
    </row>
    <row r="53" spans="1:8" x14ac:dyDescent="0.35">
      <c r="B53" s="24" t="s">
        <v>138</v>
      </c>
      <c r="C53" s="25">
        <v>55.796688000000003</v>
      </c>
      <c r="D53" s="25">
        <v>11.744736000000003</v>
      </c>
      <c r="E53" s="25">
        <v>20.11365</v>
      </c>
      <c r="F53" s="25">
        <v>-0.28179199999999999</v>
      </c>
      <c r="G53" s="25">
        <v>39.06382</v>
      </c>
      <c r="H53" s="233">
        <v>126.437102</v>
      </c>
    </row>
    <row r="54" spans="1:8" x14ac:dyDescent="0.35">
      <c r="B54" s="24" t="s">
        <v>139</v>
      </c>
      <c r="C54" s="25">
        <v>65.765304</v>
      </c>
      <c r="D54" s="25">
        <v>12.656608</v>
      </c>
      <c r="E54" s="25">
        <v>23.153849999999998</v>
      </c>
      <c r="F54" s="25">
        <v>8.7312000000000001E-2</v>
      </c>
      <c r="G54" s="25">
        <v>41.170316</v>
      </c>
      <c r="H54" s="233">
        <v>142.83339000000001</v>
      </c>
    </row>
    <row r="55" spans="1:8" x14ac:dyDescent="0.35">
      <c r="B55" s="24" t="s">
        <v>140</v>
      </c>
      <c r="C55" s="25">
        <v>61.753620499999997</v>
      </c>
      <c r="D55" s="25">
        <v>14.2007142</v>
      </c>
      <c r="E55" s="25">
        <v>21.111281900000005</v>
      </c>
      <c r="F55" s="25">
        <v>0.37066546299999997</v>
      </c>
      <c r="G55" s="25">
        <v>39.9484718</v>
      </c>
      <c r="H55" s="233">
        <v>137.38475399999999</v>
      </c>
    </row>
    <row r="56" spans="1:8" x14ac:dyDescent="0.35">
      <c r="B56" s="24" t="s">
        <v>141</v>
      </c>
      <c r="C56" s="25">
        <v>65.366207299999999</v>
      </c>
      <c r="D56" s="25">
        <v>15.6065849</v>
      </c>
      <c r="E56" s="25">
        <v>22.181284500000004</v>
      </c>
      <c r="F56" s="25">
        <v>-0.88213310999999994</v>
      </c>
      <c r="G56" s="25">
        <v>40.760233900000003</v>
      </c>
      <c r="H56" s="233">
        <v>143.03217699999999</v>
      </c>
    </row>
    <row r="57" spans="1:8" x14ac:dyDescent="0.35">
      <c r="B57" s="24" t="s">
        <v>154</v>
      </c>
      <c r="C57" s="25">
        <v>68.078904800000004</v>
      </c>
      <c r="D57" s="25">
        <v>16.012356100000002</v>
      </c>
      <c r="E57" s="25">
        <v>22.960749500000006</v>
      </c>
      <c r="F57" s="25">
        <v>-0.18200176500000001</v>
      </c>
      <c r="G57" s="25">
        <v>41.423577899999998</v>
      </c>
      <c r="H57" s="233">
        <v>148.293587</v>
      </c>
    </row>
    <row r="58" spans="1:8" x14ac:dyDescent="0.35">
      <c r="B58" s="24" t="s">
        <v>155</v>
      </c>
      <c r="C58" s="25">
        <v>70.189351000000002</v>
      </c>
      <c r="D58" s="25">
        <v>15.972325199999998</v>
      </c>
      <c r="E58" s="25">
        <v>23.611232600000001</v>
      </c>
      <c r="F58" s="25">
        <v>0.46859486299999997</v>
      </c>
      <c r="G58" s="25">
        <v>42.118826299999995</v>
      </c>
      <c r="H58" s="233">
        <v>152.36032999999998</v>
      </c>
    </row>
    <row r="59" spans="1:8" x14ac:dyDescent="0.35">
      <c r="B59" s="24" t="s">
        <v>156</v>
      </c>
      <c r="C59" s="25">
        <v>72.105520200000001</v>
      </c>
      <c r="D59" s="25">
        <v>15.828574199999998</v>
      </c>
      <c r="E59" s="25">
        <v>24.210393199999999</v>
      </c>
      <c r="F59" s="25">
        <v>0.65666232700000005</v>
      </c>
      <c r="G59" s="25">
        <v>42.437235899999997</v>
      </c>
      <c r="H59" s="233">
        <v>155.23838599999999</v>
      </c>
    </row>
    <row r="60" spans="1:8" x14ac:dyDescent="0.35">
      <c r="B60" s="137" t="s">
        <v>157</v>
      </c>
      <c r="C60" s="25">
        <v>73.900947700000003</v>
      </c>
      <c r="D60" s="25">
        <v>15.575317099999999</v>
      </c>
      <c r="E60" s="25">
        <v>24.819038299999999</v>
      </c>
      <c r="F60" s="25">
        <v>0.38597329000000002</v>
      </c>
      <c r="G60" s="25">
        <v>42.703379999999996</v>
      </c>
      <c r="H60" s="233">
        <v>157.38465599999998</v>
      </c>
    </row>
    <row r="61" spans="1:8" x14ac:dyDescent="0.35">
      <c r="B61" s="24" t="s">
        <v>158</v>
      </c>
      <c r="C61" s="25">
        <v>75.5932794</v>
      </c>
      <c r="D61" s="25">
        <v>15.2560231</v>
      </c>
      <c r="E61" s="25">
        <v>25.344004200000001</v>
      </c>
      <c r="F61" s="25">
        <v>-4.0635623600000004E-2</v>
      </c>
      <c r="G61" s="25">
        <v>42.900851000000003</v>
      </c>
      <c r="H61" s="233">
        <v>159.05352199999999</v>
      </c>
    </row>
    <row r="62" spans="1:8" x14ac:dyDescent="0.35">
      <c r="B62" s="24" t="s">
        <v>159</v>
      </c>
      <c r="C62" s="25">
        <v>76.334093500000009</v>
      </c>
      <c r="D62" s="25">
        <v>15.103462799999999</v>
      </c>
      <c r="E62" s="25">
        <v>25.861103899999996</v>
      </c>
      <c r="F62" s="25">
        <v>-0.184821128</v>
      </c>
      <c r="G62" s="25">
        <v>42.977071800000004</v>
      </c>
      <c r="H62" s="233">
        <v>160.09091100000001</v>
      </c>
    </row>
    <row r="63" spans="1:8" x14ac:dyDescent="0.35">
      <c r="B63" s="24" t="s">
        <v>160</v>
      </c>
      <c r="C63" s="25">
        <v>76.563095799999999</v>
      </c>
      <c r="D63" s="25">
        <v>15.103462799999999</v>
      </c>
      <c r="E63" s="25">
        <v>26.315313300000007</v>
      </c>
      <c r="F63" s="25">
        <v>-6.0254992600000001E-2</v>
      </c>
      <c r="G63" s="25">
        <v>42.967839400000003</v>
      </c>
      <c r="H63" s="233">
        <v>160.889456</v>
      </c>
    </row>
    <row r="64" spans="1:8" x14ac:dyDescent="0.35">
      <c r="B64" s="137" t="s">
        <v>161</v>
      </c>
      <c r="C64" s="25">
        <v>76.700909199999998</v>
      </c>
      <c r="D64" s="25">
        <v>15.1789802</v>
      </c>
      <c r="E64" s="25">
        <v>26.7579712</v>
      </c>
      <c r="F64" s="25">
        <v>8.8026089800000012E-3</v>
      </c>
      <c r="G64" s="25">
        <v>42.924132</v>
      </c>
      <c r="H64" s="233">
        <v>161.570795</v>
      </c>
    </row>
    <row r="65" spans="1:8" x14ac:dyDescent="0.35">
      <c r="B65" s="137" t="s">
        <v>170</v>
      </c>
      <c r="C65" s="25">
        <v>76.777610199999998</v>
      </c>
      <c r="D65" s="25">
        <v>15.376306899999999</v>
      </c>
      <c r="E65" s="25">
        <v>27.1908347</v>
      </c>
      <c r="F65" s="25">
        <v>-1.17260005E-2</v>
      </c>
      <c r="G65" s="25">
        <v>42.851403599999998</v>
      </c>
      <c r="H65" s="233">
        <v>162.18442899999999</v>
      </c>
    </row>
    <row r="66" spans="1:8" x14ac:dyDescent="0.35">
      <c r="B66" s="137" t="s">
        <v>171</v>
      </c>
      <c r="C66" s="25">
        <v>76.854387799999998</v>
      </c>
      <c r="D66" s="25">
        <v>15.5377581</v>
      </c>
      <c r="E66" s="25">
        <v>27.5514665</v>
      </c>
      <c r="F66" s="25">
        <v>9.9524659800000002E-3</v>
      </c>
      <c r="G66" s="25">
        <v>42.784503399999998</v>
      </c>
      <c r="H66" s="233">
        <v>162.738068</v>
      </c>
    </row>
    <row r="67" spans="1:8" x14ac:dyDescent="0.35">
      <c r="B67" s="137" t="s">
        <v>172</v>
      </c>
      <c r="C67" s="25">
        <v>77.084951000000004</v>
      </c>
      <c r="D67" s="25">
        <v>15.654291300000001</v>
      </c>
      <c r="E67" s="25">
        <v>27.880998399999999</v>
      </c>
      <c r="F67" s="25">
        <v>-2.7013646699999998E-2</v>
      </c>
      <c r="G67" s="25">
        <v>42.725402399999993</v>
      </c>
      <c r="H67" s="233">
        <v>163.31862899999999</v>
      </c>
    </row>
    <row r="68" spans="1:8" x14ac:dyDescent="0.35">
      <c r="B68" s="137" t="s">
        <v>173</v>
      </c>
      <c r="C68" s="25">
        <v>77.347039800000005</v>
      </c>
      <c r="D68" s="25">
        <v>15.7325628</v>
      </c>
      <c r="E68" s="25">
        <v>28.180004400000001</v>
      </c>
      <c r="F68" s="25">
        <v>-6.0247262399999994E-2</v>
      </c>
      <c r="G68" s="25">
        <v>42.673711499999996</v>
      </c>
      <c r="H68" s="233">
        <v>163.87307100000001</v>
      </c>
    </row>
    <row r="69" spans="1:8" x14ac:dyDescent="0.35">
      <c r="B69" s="137" t="s">
        <v>598</v>
      </c>
      <c r="C69" s="25">
        <v>77.61775449999999</v>
      </c>
      <c r="D69" s="25">
        <v>15.779760399999999</v>
      </c>
      <c r="E69" s="25">
        <v>28.460115699999999</v>
      </c>
      <c r="F69" s="25">
        <v>-3.7201988200000001E-2</v>
      </c>
      <c r="G69" s="25">
        <v>42.624686199999999</v>
      </c>
      <c r="H69" s="233">
        <v>164.44511499999999</v>
      </c>
    </row>
    <row r="70" spans="1:8" x14ac:dyDescent="0.35">
      <c r="B70" s="137" t="s">
        <v>599</v>
      </c>
      <c r="C70" s="25">
        <v>77.897178400000001</v>
      </c>
      <c r="D70" s="25">
        <v>15.8349896</v>
      </c>
      <c r="E70" s="25">
        <v>28.7329176</v>
      </c>
      <c r="F70" s="25">
        <v>-2.47348815E-2</v>
      </c>
      <c r="G70" s="25">
        <v>42.576045300000004</v>
      </c>
      <c r="H70" s="233">
        <v>165.01639600000001</v>
      </c>
    </row>
    <row r="71" spans="1:8" x14ac:dyDescent="0.35">
      <c r="B71" s="137" t="s">
        <v>600</v>
      </c>
      <c r="C71" s="25">
        <v>78.193187800000004</v>
      </c>
      <c r="D71" s="25">
        <v>15.906246999999999</v>
      </c>
      <c r="E71" s="25">
        <v>29.003276100000001</v>
      </c>
      <c r="F71" s="25">
        <v>-2.9195126999999998E-2</v>
      </c>
      <c r="G71" s="25">
        <v>42.521310399999997</v>
      </c>
      <c r="H71" s="233">
        <v>165.59482600000001</v>
      </c>
    </row>
    <row r="72" spans="1:8" x14ac:dyDescent="0.35">
      <c r="B72" s="137" t="s">
        <v>601</v>
      </c>
      <c r="C72" s="25">
        <v>78.490321699999996</v>
      </c>
      <c r="D72" s="25">
        <v>15.9937314</v>
      </c>
      <c r="E72" s="25">
        <v>29.256150600000002</v>
      </c>
      <c r="F72" s="25">
        <v>-4.4243293999999996E-2</v>
      </c>
      <c r="G72" s="25">
        <v>42.465014699999998</v>
      </c>
      <c r="H72" s="233">
        <v>166.16097500000001</v>
      </c>
    </row>
    <row r="73" spans="1:8" x14ac:dyDescent="0.35">
      <c r="A73" s="171"/>
      <c r="B73" s="137" t="s">
        <v>619</v>
      </c>
      <c r="C73" s="25">
        <v>78.788585099999992</v>
      </c>
      <c r="D73" s="25">
        <v>16.081696900000001</v>
      </c>
      <c r="E73" s="25">
        <v>29.500147899999998</v>
      </c>
      <c r="F73" s="25">
        <v>-5.1789604900000001E-2</v>
      </c>
      <c r="G73" s="25">
        <v>42.406211999999996</v>
      </c>
      <c r="H73" s="233">
        <v>166.72485200000003</v>
      </c>
    </row>
    <row r="74" spans="1:8" x14ac:dyDescent="0.35">
      <c r="A74" s="171"/>
      <c r="B74" s="137" t="s">
        <v>620</v>
      </c>
      <c r="C74" s="25">
        <v>79.103739499999989</v>
      </c>
      <c r="D74" s="25">
        <v>16.178187099999999</v>
      </c>
      <c r="E74" s="25">
        <v>29.744884200000001</v>
      </c>
      <c r="F74" s="25">
        <v>-8.3630832700000005E-2</v>
      </c>
      <c r="G74" s="25">
        <v>42.346085000000002</v>
      </c>
      <c r="H74" s="233">
        <v>167.289265</v>
      </c>
    </row>
    <row r="75" spans="1:8" x14ac:dyDescent="0.35">
      <c r="A75" s="171"/>
      <c r="B75" s="137" t="s">
        <v>621</v>
      </c>
      <c r="C75" s="25">
        <v>79.420154400000001</v>
      </c>
      <c r="D75" s="25">
        <v>16.267167100000002</v>
      </c>
      <c r="E75" s="25">
        <v>29.985818099999999</v>
      </c>
      <c r="F75" s="25">
        <v>-0.108603387</v>
      </c>
      <c r="G75" s="25">
        <v>42.2857427</v>
      </c>
      <c r="H75" s="233">
        <v>167.850279</v>
      </c>
    </row>
    <row r="76" spans="1:8" x14ac:dyDescent="0.35">
      <c r="A76" s="171"/>
      <c r="B76" s="465" t="s">
        <v>622</v>
      </c>
      <c r="C76" s="48">
        <v>79.737834899999996</v>
      </c>
      <c r="D76" s="48">
        <v>16.356636599999998</v>
      </c>
      <c r="E76" s="48">
        <v>30.204597499999998</v>
      </c>
      <c r="F76" s="48">
        <v>-0.141805823</v>
      </c>
      <c r="G76" s="48">
        <v>42.234088100000001</v>
      </c>
      <c r="H76" s="237">
        <v>168.39135099999999</v>
      </c>
    </row>
    <row r="77" spans="1:8" x14ac:dyDescent="0.35">
      <c r="B77" s="24">
        <v>2008</v>
      </c>
      <c r="C77" s="25">
        <f t="shared" ref="C77:H94" ca="1" si="0">SUM(OFFSET(C$4, 4*(ROW() - ROW(C$77)), 0, 4, 1))</f>
        <v>250.16860800000001</v>
      </c>
      <c r="D77" s="25">
        <f t="shared" ca="1" si="0"/>
        <v>48.178104999999995</v>
      </c>
      <c r="E77" s="25">
        <f t="shared" ca="1" si="0"/>
        <v>85.578390000000013</v>
      </c>
      <c r="F77" s="25">
        <f t="shared" ca="1" si="0"/>
        <v>-0.86768000000000001</v>
      </c>
      <c r="G77" s="25">
        <f t="shared" ca="1" si="0"/>
        <v>137.39304899999999</v>
      </c>
      <c r="H77" s="233">
        <f t="shared" ca="1" si="0"/>
        <v>520.45047199999999</v>
      </c>
    </row>
    <row r="78" spans="1:8" x14ac:dyDescent="0.35">
      <c r="B78" s="24">
        <v>2009</v>
      </c>
      <c r="C78" s="25">
        <f t="shared" ca="1" si="0"/>
        <v>243.34149600000001</v>
      </c>
      <c r="D78" s="25">
        <f t="shared" ca="1" si="0"/>
        <v>48.798988999999999</v>
      </c>
      <c r="E78" s="25">
        <f t="shared" ca="1" si="0"/>
        <v>74.954430000000002</v>
      </c>
      <c r="F78" s="25">
        <f t="shared" ca="1" si="0"/>
        <v>-3.3237040000000002</v>
      </c>
      <c r="G78" s="25">
        <f t="shared" ca="1" si="0"/>
        <v>125.19974300000001</v>
      </c>
      <c r="H78" s="233">
        <f t="shared" ca="1" si="0"/>
        <v>488.97095400000001</v>
      </c>
    </row>
    <row r="79" spans="1:8" x14ac:dyDescent="0.35">
      <c r="B79" s="24">
        <v>2010</v>
      </c>
      <c r="C79" s="25">
        <f t="shared" ca="1" si="0"/>
        <v>246.37327200000001</v>
      </c>
      <c r="D79" s="25">
        <f t="shared" ca="1" si="0"/>
        <v>48.999146000000003</v>
      </c>
      <c r="E79" s="25">
        <f t="shared" ca="1" si="0"/>
        <v>77.619329999999991</v>
      </c>
      <c r="F79" s="25">
        <f t="shared" ca="1" si="0"/>
        <v>0.16510399999999995</v>
      </c>
      <c r="G79" s="25">
        <f t="shared" ca="1" si="0"/>
        <v>135.17514700000001</v>
      </c>
      <c r="H79" s="233">
        <f t="shared" ca="1" si="0"/>
        <v>508.331999</v>
      </c>
    </row>
    <row r="80" spans="1:8" x14ac:dyDescent="0.35">
      <c r="B80" s="24">
        <v>2011</v>
      </c>
      <c r="C80" s="25">
        <f t="shared" ca="1" si="0"/>
        <v>246.35124000000002</v>
      </c>
      <c r="D80" s="25">
        <f t="shared" ca="1" si="0"/>
        <v>49.560434999999998</v>
      </c>
      <c r="E80" s="25">
        <f t="shared" ca="1" si="0"/>
        <v>76.789350000000013</v>
      </c>
      <c r="F80" s="25">
        <f t="shared" ca="1" si="0"/>
        <v>0.20576800000000001</v>
      </c>
      <c r="G80" s="25">
        <f t="shared" ca="1" si="0"/>
        <v>144.81159700000001</v>
      </c>
      <c r="H80" s="233">
        <f t="shared" ca="1" si="0"/>
        <v>517.71839</v>
      </c>
    </row>
    <row r="81" spans="1:9" x14ac:dyDescent="0.35">
      <c r="B81" s="24">
        <v>2012</v>
      </c>
      <c r="C81" s="25">
        <f t="shared" ca="1" si="0"/>
        <v>250.28460000000001</v>
      </c>
      <c r="D81" s="25">
        <f t="shared" ca="1" si="0"/>
        <v>50.089528999999999</v>
      </c>
      <c r="E81" s="25">
        <f t="shared" ca="1" si="0"/>
        <v>78.302160000000001</v>
      </c>
      <c r="F81" s="25">
        <f t="shared" ca="1" si="0"/>
        <v>1.0889519999999999</v>
      </c>
      <c r="G81" s="25">
        <f t="shared" ca="1" si="0"/>
        <v>144.598995</v>
      </c>
      <c r="H81" s="233">
        <f t="shared" ca="1" si="0"/>
        <v>524.36423600000001</v>
      </c>
    </row>
    <row r="82" spans="1:9" x14ac:dyDescent="0.35">
      <c r="B82" s="24">
        <v>2013</v>
      </c>
      <c r="C82" s="25">
        <f t="shared" ca="1" si="0"/>
        <v>256.98815999999999</v>
      </c>
      <c r="D82" s="25">
        <f t="shared" ca="1" si="0"/>
        <v>49.890742000000003</v>
      </c>
      <c r="E82" s="25">
        <f t="shared" ca="1" si="0"/>
        <v>81.014309999999995</v>
      </c>
      <c r="F82" s="25">
        <f t="shared" ca="1" si="0"/>
        <v>1.3561920000000001</v>
      </c>
      <c r="G82" s="25">
        <f t="shared" ca="1" si="0"/>
        <v>144.85919999999999</v>
      </c>
      <c r="H82" s="233">
        <f t="shared" ca="1" si="0"/>
        <v>534.1086039999999</v>
      </c>
    </row>
    <row r="83" spans="1:9" x14ac:dyDescent="0.35">
      <c r="B83" s="24">
        <v>2014</v>
      </c>
      <c r="C83" s="25">
        <f t="shared" ca="1" si="0"/>
        <v>262.87200000000001</v>
      </c>
      <c r="D83" s="25">
        <f t="shared" ca="1" si="0"/>
        <v>50.880566999999999</v>
      </c>
      <c r="E83" s="25">
        <f t="shared" ca="1" si="0"/>
        <v>86.35544999999999</v>
      </c>
      <c r="F83" s="25">
        <f t="shared" ca="1" si="0"/>
        <v>2.8814319999999998</v>
      </c>
      <c r="G83" s="25">
        <f t="shared" ca="1" si="0"/>
        <v>147.50982699999997</v>
      </c>
      <c r="H83" s="233">
        <f t="shared" ca="1" si="0"/>
        <v>550.49927600000001</v>
      </c>
    </row>
    <row r="84" spans="1:9" x14ac:dyDescent="0.35">
      <c r="B84" s="24">
        <v>2015</v>
      </c>
      <c r="C84" s="25">
        <f t="shared" ca="1" si="0"/>
        <v>270.71841599999999</v>
      </c>
      <c r="D84" s="25">
        <f t="shared" ca="1" si="0"/>
        <v>51.772300000000001</v>
      </c>
      <c r="E84" s="25">
        <f t="shared" ca="1" si="0"/>
        <v>89.536050000000003</v>
      </c>
      <c r="F84" s="25">
        <f t="shared" ca="1" si="0"/>
        <v>2.1852480000000001</v>
      </c>
      <c r="G84" s="25">
        <f t="shared" ca="1" si="0"/>
        <v>154.83711099999999</v>
      </c>
      <c r="H84" s="233">
        <f t="shared" ca="1" si="0"/>
        <v>569.049125</v>
      </c>
    </row>
    <row r="85" spans="1:9" x14ac:dyDescent="0.35">
      <c r="B85" s="24">
        <v>2016</v>
      </c>
      <c r="C85" s="25">
        <f t="shared" ca="1" si="0"/>
        <v>280.59501600000004</v>
      </c>
      <c r="D85" s="25">
        <f t="shared" ca="1" si="0"/>
        <v>52.268513999999996</v>
      </c>
      <c r="E85" s="25">
        <f t="shared" ca="1" si="0"/>
        <v>92.796300000000002</v>
      </c>
      <c r="F85" s="25">
        <f t="shared" ca="1" si="0"/>
        <v>0.48674400000000001</v>
      </c>
      <c r="G85" s="25">
        <f t="shared" ca="1" si="0"/>
        <v>156.459833</v>
      </c>
      <c r="H85" s="233">
        <f t="shared" ca="1" si="0"/>
        <v>582.60640699999999</v>
      </c>
    </row>
    <row r="86" spans="1:9" x14ac:dyDescent="0.35">
      <c r="B86" s="24">
        <v>2017</v>
      </c>
      <c r="C86" s="25">
        <f t="shared" ca="1" si="0"/>
        <v>295.10244</v>
      </c>
      <c r="D86" s="25">
        <f t="shared" ca="1" si="0"/>
        <v>54.237478000000003</v>
      </c>
      <c r="E86" s="25">
        <f t="shared" ca="1" si="0"/>
        <v>102.54249</v>
      </c>
      <c r="F86" s="25">
        <f t="shared" ca="1" si="0"/>
        <v>1.8340959999999999</v>
      </c>
      <c r="G86" s="25">
        <f t="shared" ca="1" si="0"/>
        <v>178.622187</v>
      </c>
      <c r="H86" s="233">
        <f t="shared" ca="1" si="0"/>
        <v>632.33869100000004</v>
      </c>
    </row>
    <row r="87" spans="1:9" x14ac:dyDescent="0.35">
      <c r="B87" s="24">
        <v>2018</v>
      </c>
      <c r="C87" s="25">
        <f t="shared" ca="1" si="0"/>
        <v>299.309256</v>
      </c>
      <c r="D87" s="25">
        <f t="shared" ca="1" si="0"/>
        <v>54.583677000000002</v>
      </c>
      <c r="E87" s="25">
        <f t="shared" ca="1" si="0"/>
        <v>102.93723</v>
      </c>
      <c r="F87" s="25">
        <f t="shared" ca="1" si="0"/>
        <v>-0.10281600000000007</v>
      </c>
      <c r="G87" s="25">
        <f t="shared" ca="1" si="0"/>
        <v>182.01114100000001</v>
      </c>
      <c r="H87" s="233">
        <f t="shared" ca="1" si="0"/>
        <v>638.73848799999996</v>
      </c>
    </row>
    <row r="88" spans="1:9" x14ac:dyDescent="0.35">
      <c r="B88" s="24">
        <v>2019</v>
      </c>
      <c r="C88" s="25">
        <f t="shared" ca="1" si="0"/>
        <v>301.90622400000001</v>
      </c>
      <c r="D88" s="25">
        <f t="shared" ca="1" si="0"/>
        <v>56.821982999999996</v>
      </c>
      <c r="E88" s="25">
        <f t="shared" ca="1" si="0"/>
        <v>104.51295000000002</v>
      </c>
      <c r="F88" s="25">
        <f t="shared" ca="1" si="0"/>
        <v>7.7656000000000031E-2</v>
      </c>
      <c r="G88" s="25">
        <f t="shared" ca="1" si="0"/>
        <v>188.33211399999999</v>
      </c>
      <c r="H88" s="233">
        <f t="shared" ca="1" si="0"/>
        <v>651.65092699999991</v>
      </c>
    </row>
    <row r="89" spans="1:9" x14ac:dyDescent="0.35">
      <c r="B89" s="24">
        <v>2020</v>
      </c>
      <c r="C89" s="25">
        <f t="shared" ca="1" si="0"/>
        <v>256.43636450000002</v>
      </c>
      <c r="D89" s="25">
        <f t="shared" ca="1" si="0"/>
        <v>52.355488200000003</v>
      </c>
      <c r="E89" s="25">
        <f t="shared" ca="1" si="0"/>
        <v>90.0209519</v>
      </c>
      <c r="F89" s="25">
        <f t="shared" ca="1" si="0"/>
        <v>-0.16830253699999992</v>
      </c>
      <c r="G89" s="25">
        <f t="shared" ca="1" si="0"/>
        <v>163.06965880000001</v>
      </c>
      <c r="H89" s="233">
        <f t="shared" ca="1" si="0"/>
        <v>561.71416099999999</v>
      </c>
      <c r="I89" s="168"/>
    </row>
    <row r="90" spans="1:9" x14ac:dyDescent="0.35">
      <c r="A90" s="171"/>
      <c r="B90" s="24">
        <v>2021</v>
      </c>
      <c r="C90" s="25">
        <f t="shared" ca="1" si="0"/>
        <v>275.73998330000001</v>
      </c>
      <c r="D90" s="25">
        <f t="shared" ca="1" si="0"/>
        <v>63.419840399999998</v>
      </c>
      <c r="E90" s="25">
        <f t="shared" ca="1" si="0"/>
        <v>92.963659800000016</v>
      </c>
      <c r="F90" s="25">
        <f t="shared" ca="1" si="0"/>
        <v>6.1122315000000094E-2</v>
      </c>
      <c r="G90" s="25">
        <f t="shared" ca="1" si="0"/>
        <v>166.73987399999999</v>
      </c>
      <c r="H90" s="233">
        <f t="shared" ca="1" si="0"/>
        <v>598.9244799999999</v>
      </c>
    </row>
    <row r="91" spans="1:9" x14ac:dyDescent="0.35">
      <c r="A91" s="168"/>
      <c r="B91" s="137">
        <v>2022</v>
      </c>
      <c r="C91" s="25">
        <f t="shared" ca="1" si="0"/>
        <v>302.39141639999997</v>
      </c>
      <c r="D91" s="25">
        <f t="shared" ca="1" si="0"/>
        <v>61.038265800000005</v>
      </c>
      <c r="E91" s="25">
        <f t="shared" ca="1" si="0"/>
        <v>102.33945970000002</v>
      </c>
      <c r="F91" s="25">
        <f t="shared" ca="1" si="0"/>
        <v>0.10026154580000002</v>
      </c>
      <c r="G91" s="25">
        <f t="shared" ca="1" si="0"/>
        <v>171.54914220000001</v>
      </c>
      <c r="H91" s="233">
        <f t="shared" ca="1" si="0"/>
        <v>637.41854499999999</v>
      </c>
    </row>
    <row r="92" spans="1:9" x14ac:dyDescent="0.35">
      <c r="A92" s="168"/>
      <c r="B92" s="137">
        <v>2023</v>
      </c>
      <c r="C92" s="25">
        <f t="shared" ca="1" si="0"/>
        <v>307.41785819999996</v>
      </c>
      <c r="D92" s="25">
        <f t="shared" ca="1" si="0"/>
        <v>61.747336500000003</v>
      </c>
      <c r="E92" s="25">
        <f t="shared" ca="1" si="0"/>
        <v>109.3812708</v>
      </c>
      <c r="F92" s="25">
        <f t="shared" ca="1" si="0"/>
        <v>-1.9984572239999998E-2</v>
      </c>
      <c r="G92" s="25">
        <f t="shared" ca="1" si="0"/>
        <v>171.28544139999997</v>
      </c>
      <c r="H92" s="233">
        <f t="shared" ca="1" si="0"/>
        <v>649.81192099999998</v>
      </c>
    </row>
    <row r="93" spans="1:9" x14ac:dyDescent="0.35">
      <c r="A93" s="168"/>
      <c r="B93" s="137">
        <v>2024</v>
      </c>
      <c r="C93" s="25">
        <f t="shared" ca="1" si="0"/>
        <v>311.0551605</v>
      </c>
      <c r="D93" s="25">
        <f t="shared" ca="1" si="0"/>
        <v>63.253559799999998</v>
      </c>
      <c r="E93" s="25">
        <f t="shared" ca="1" si="0"/>
        <v>114.37631379999999</v>
      </c>
      <c r="F93" s="25">
        <f t="shared" ca="1" si="0"/>
        <v>-0.1513792591</v>
      </c>
      <c r="G93" s="25">
        <f t="shared" ca="1" si="0"/>
        <v>170.39575339999999</v>
      </c>
      <c r="H93" s="233">
        <f t="shared" ca="1" si="0"/>
        <v>658.92940799999997</v>
      </c>
    </row>
    <row r="94" spans="1:9" x14ac:dyDescent="0.35">
      <c r="A94" s="171"/>
      <c r="B94" s="465">
        <v>2025</v>
      </c>
      <c r="C94" s="48">
        <f t="shared" ca="1" si="0"/>
        <v>315.80280069999998</v>
      </c>
      <c r="D94" s="48">
        <f t="shared" ca="1" si="0"/>
        <v>64.520782499999996</v>
      </c>
      <c r="E94" s="48">
        <f t="shared" ca="1" si="0"/>
        <v>118.4870008</v>
      </c>
      <c r="F94" s="48">
        <f t="shared" ca="1" si="0"/>
        <v>-0.28826711859999998</v>
      </c>
      <c r="G94" s="48">
        <f t="shared" ca="1" si="0"/>
        <v>169.5030544</v>
      </c>
      <c r="H94" s="237">
        <f t="shared" ca="1" si="0"/>
        <v>668.02537100000006</v>
      </c>
    </row>
    <row r="95" spans="1:9" x14ac:dyDescent="0.35">
      <c r="A95" s="168"/>
      <c r="B95" s="137" t="s">
        <v>568</v>
      </c>
      <c r="C95" s="25">
        <f t="shared" ref="C95:H112" ca="1" si="1">SUM(OFFSET(C$5,4*(ROW()-ROW($C$95)), 0, 4, 1))</f>
        <v>247.22085600000003</v>
      </c>
      <c r="D95" s="25">
        <f t="shared" ca="1" si="1"/>
        <v>48.391551</v>
      </c>
      <c r="E95" s="25">
        <f t="shared" ca="1" si="1"/>
        <v>82.726380000000006</v>
      </c>
      <c r="F95" s="25">
        <f t="shared" ca="1" si="1"/>
        <v>-2.7318320000000003</v>
      </c>
      <c r="G95" s="25">
        <f t="shared" ca="1" si="1"/>
        <v>134.22439599999998</v>
      </c>
      <c r="H95" s="233">
        <f t="shared" ca="1" si="1"/>
        <v>509.83135099999998</v>
      </c>
    </row>
    <row r="96" spans="1:9" x14ac:dyDescent="0.35">
      <c r="A96" s="168"/>
      <c r="B96" s="137" t="s">
        <v>569</v>
      </c>
      <c r="C96" s="25">
        <f t="shared" ca="1" si="1"/>
        <v>243.58060799999998</v>
      </c>
      <c r="D96" s="25">
        <f t="shared" ca="1" si="1"/>
        <v>48.842144000000005</v>
      </c>
      <c r="E96" s="25">
        <f t="shared" ca="1" si="1"/>
        <v>74.733299999999986</v>
      </c>
      <c r="F96" s="25">
        <f t="shared" ca="1" si="1"/>
        <v>-2.08284</v>
      </c>
      <c r="G96" s="25">
        <f t="shared" ca="1" si="1"/>
        <v>126.33376600000001</v>
      </c>
      <c r="H96" s="233">
        <f t="shared" ca="1" si="1"/>
        <v>491.40697799999998</v>
      </c>
    </row>
    <row r="97" spans="1:9" x14ac:dyDescent="0.35">
      <c r="A97" s="168"/>
      <c r="B97" s="137" t="s">
        <v>570</v>
      </c>
      <c r="C97" s="25">
        <f t="shared" ca="1" si="1"/>
        <v>247.05561599999999</v>
      </c>
      <c r="D97" s="25">
        <f t="shared" ca="1" si="1"/>
        <v>49.312601999999998</v>
      </c>
      <c r="E97" s="25">
        <f t="shared" ca="1" si="1"/>
        <v>77.867190000000008</v>
      </c>
      <c r="F97" s="25">
        <f t="shared" ca="1" si="1"/>
        <v>0.49327199999999999</v>
      </c>
      <c r="G97" s="25">
        <f t="shared" ca="1" si="1"/>
        <v>139.27289400000001</v>
      </c>
      <c r="H97" s="233">
        <f t="shared" ca="1" si="1"/>
        <v>514.00157400000001</v>
      </c>
    </row>
    <row r="98" spans="1:9" x14ac:dyDescent="0.35">
      <c r="B98" s="137" t="s">
        <v>279</v>
      </c>
      <c r="C98" s="25">
        <f t="shared" ca="1" si="1"/>
        <v>246.79447200000001</v>
      </c>
      <c r="D98" s="25">
        <f t="shared" ca="1" si="1"/>
        <v>49.826488999999995</v>
      </c>
      <c r="E98" s="25">
        <f t="shared" ca="1" si="1"/>
        <v>77.498909999999995</v>
      </c>
      <c r="F98" s="25">
        <f t="shared" ca="1" si="1"/>
        <v>-2.1895999999999999E-2</v>
      </c>
      <c r="G98" s="25">
        <f t="shared" ca="1" si="1"/>
        <v>145.39131699999999</v>
      </c>
      <c r="H98" s="233">
        <f t="shared" ca="1" si="1"/>
        <v>519.48929199999998</v>
      </c>
    </row>
    <row r="99" spans="1:9" x14ac:dyDescent="0.35">
      <c r="B99" s="137" t="s">
        <v>280</v>
      </c>
      <c r="C99" s="25">
        <f t="shared" ca="1" si="1"/>
        <v>251.928144</v>
      </c>
      <c r="D99" s="25">
        <f t="shared" ca="1" si="1"/>
        <v>49.787307000000006</v>
      </c>
      <c r="E99" s="25">
        <f t="shared" ca="1" si="1"/>
        <v>77.782139999999998</v>
      </c>
      <c r="F99" s="25">
        <f t="shared" ca="1" si="1"/>
        <v>1.4256880000000001</v>
      </c>
      <c r="G99" s="25">
        <f t="shared" ca="1" si="1"/>
        <v>143.57514400000002</v>
      </c>
      <c r="H99" s="233">
        <f t="shared" ca="1" si="1"/>
        <v>524.498423</v>
      </c>
    </row>
    <row r="100" spans="1:9" x14ac:dyDescent="0.35">
      <c r="B100" s="137" t="s">
        <v>281</v>
      </c>
      <c r="C100" s="25">
        <f t="shared" ca="1" si="1"/>
        <v>258.47834399999999</v>
      </c>
      <c r="D100" s="25">
        <f t="shared" ca="1" si="1"/>
        <v>50.13241</v>
      </c>
      <c r="E100" s="25">
        <f t="shared" ca="1" si="1"/>
        <v>83.131380000000007</v>
      </c>
      <c r="F100" s="25">
        <f t="shared" ca="1" si="1"/>
        <v>2.0108960000000002</v>
      </c>
      <c r="G100" s="25">
        <f t="shared" ca="1" si="1"/>
        <v>144.84812099999999</v>
      </c>
      <c r="H100" s="233">
        <f t="shared" ca="1" si="1"/>
        <v>538.60115099999996</v>
      </c>
    </row>
    <row r="101" spans="1:9" x14ac:dyDescent="0.35">
      <c r="B101" s="137" t="s">
        <v>282</v>
      </c>
      <c r="C101" s="25">
        <f t="shared" ca="1" si="1"/>
        <v>264.51597600000002</v>
      </c>
      <c r="D101" s="25">
        <f t="shared" ca="1" si="1"/>
        <v>50.973315999999997</v>
      </c>
      <c r="E101" s="25">
        <f t="shared" ca="1" si="1"/>
        <v>87.264809999999997</v>
      </c>
      <c r="F101" s="25">
        <f t="shared" ca="1" si="1"/>
        <v>2.5380319999999994</v>
      </c>
      <c r="G101" s="25">
        <f t="shared" ca="1" si="1"/>
        <v>149.492807</v>
      </c>
      <c r="H101" s="233">
        <f t="shared" ca="1" si="1"/>
        <v>554.784941</v>
      </c>
    </row>
    <row r="102" spans="1:9" x14ac:dyDescent="0.35">
      <c r="B102" s="137" t="s">
        <v>283</v>
      </c>
      <c r="C102" s="25">
        <f t="shared" ca="1" si="1"/>
        <v>272.91297600000001</v>
      </c>
      <c r="D102" s="25">
        <f t="shared" ca="1" si="1"/>
        <v>52.083700999999998</v>
      </c>
      <c r="E102" s="25">
        <f t="shared" ca="1" si="1"/>
        <v>90.076050000000009</v>
      </c>
      <c r="F102" s="25">
        <f t="shared" ca="1" si="1"/>
        <v>1.6484560000000001</v>
      </c>
      <c r="G102" s="25">
        <f t="shared" ca="1" si="1"/>
        <v>155.487639</v>
      </c>
      <c r="H102" s="233">
        <f t="shared" ca="1" si="1"/>
        <v>572.20882199999994</v>
      </c>
    </row>
    <row r="103" spans="1:9" x14ac:dyDescent="0.35">
      <c r="B103" s="137" t="s">
        <v>284</v>
      </c>
      <c r="C103" s="25">
        <f t="shared" ca="1" si="1"/>
        <v>285.25305600000002</v>
      </c>
      <c r="D103" s="25">
        <f t="shared" ca="1" si="1"/>
        <v>52.703077999999991</v>
      </c>
      <c r="E103" s="25">
        <f t="shared" ca="1" si="1"/>
        <v>95.077529999999996</v>
      </c>
      <c r="F103" s="25">
        <f t="shared" ca="1" si="1"/>
        <v>1.0869119999999999</v>
      </c>
      <c r="G103" s="25">
        <f t="shared" ca="1" si="1"/>
        <v>161.364847</v>
      </c>
      <c r="H103" s="233">
        <f t="shared" ca="1" si="1"/>
        <v>595.48542299999997</v>
      </c>
    </row>
    <row r="104" spans="1:9" x14ac:dyDescent="0.35">
      <c r="B104" s="137" t="s">
        <v>285</v>
      </c>
      <c r="C104" s="25">
        <f t="shared" ca="1" si="1"/>
        <v>295.87226399999997</v>
      </c>
      <c r="D104" s="25">
        <f t="shared" ca="1" si="1"/>
        <v>54.320774</v>
      </c>
      <c r="E104" s="25">
        <f t="shared" ca="1" si="1"/>
        <v>103.02957000000001</v>
      </c>
      <c r="F104" s="25">
        <f t="shared" ca="1" si="1"/>
        <v>1.015104</v>
      </c>
      <c r="G104" s="25">
        <f t="shared" ca="1" si="1"/>
        <v>180.43174399999998</v>
      </c>
      <c r="H104" s="233">
        <f t="shared" ca="1" si="1"/>
        <v>634.66945600000008</v>
      </c>
    </row>
    <row r="105" spans="1:9" x14ac:dyDescent="0.35">
      <c r="B105" s="137" t="s">
        <v>286</v>
      </c>
      <c r="C105" s="25">
        <f t="shared" ca="1" si="1"/>
        <v>300.16569600000003</v>
      </c>
      <c r="D105" s="25">
        <f t="shared" ca="1" si="1"/>
        <v>55.011527999999998</v>
      </c>
      <c r="E105" s="25">
        <f t="shared" ca="1" si="1"/>
        <v>103.50396000000001</v>
      </c>
      <c r="F105" s="25">
        <f t="shared" ca="1" si="1"/>
        <v>0.96696000000000004</v>
      </c>
      <c r="G105" s="25">
        <f t="shared" ca="1" si="1"/>
        <v>182.648079</v>
      </c>
      <c r="H105" s="233">
        <f t="shared" ca="1" si="1"/>
        <v>642.29622300000005</v>
      </c>
    </row>
    <row r="106" spans="1:9" x14ac:dyDescent="0.35">
      <c r="B106" s="137" t="s">
        <v>287</v>
      </c>
      <c r="C106" s="25">
        <f t="shared" ca="1" si="1"/>
        <v>299.75400000000002</v>
      </c>
      <c r="D106" s="25">
        <f t="shared" ca="1" si="1"/>
        <v>56.564149</v>
      </c>
      <c r="E106" s="25">
        <f t="shared" ca="1" si="1"/>
        <v>103.89762</v>
      </c>
      <c r="F106" s="25">
        <f t="shared" ca="1" si="1"/>
        <v>-1.0980639999999999</v>
      </c>
      <c r="G106" s="25">
        <f t="shared" ca="1" si="1"/>
        <v>185.04504499999996</v>
      </c>
      <c r="H106" s="233">
        <f t="shared" ca="1" si="1"/>
        <v>644.16274999999996</v>
      </c>
    </row>
    <row r="107" spans="1:9" x14ac:dyDescent="0.35">
      <c r="B107" s="137" t="s">
        <v>288</v>
      </c>
      <c r="C107" s="25">
        <f t="shared" ca="1" si="1"/>
        <v>248.68181979999997</v>
      </c>
      <c r="D107" s="25">
        <f t="shared" ca="1" si="1"/>
        <v>54.208643100000003</v>
      </c>
      <c r="E107" s="25">
        <f t="shared" ca="1" si="1"/>
        <v>86.560066400000011</v>
      </c>
      <c r="F107" s="25">
        <f t="shared" ca="1" si="1"/>
        <v>-0.7059476469999999</v>
      </c>
      <c r="G107" s="25">
        <f t="shared" ca="1" si="1"/>
        <v>160.9428417</v>
      </c>
      <c r="H107" s="233">
        <f t="shared" ca="1" si="1"/>
        <v>549.68742299999997</v>
      </c>
    </row>
    <row r="108" spans="1:9" x14ac:dyDescent="0.35">
      <c r="B108" s="137" t="s">
        <v>289</v>
      </c>
      <c r="C108" s="25">
        <f t="shared" ca="1" si="1"/>
        <v>284.27472370000004</v>
      </c>
      <c r="D108" s="25">
        <f t="shared" ca="1" si="1"/>
        <v>63.388572599999996</v>
      </c>
      <c r="E108" s="25">
        <f t="shared" ca="1" si="1"/>
        <v>95.601413600000015</v>
      </c>
      <c r="F108" s="25">
        <f t="shared" ca="1" si="1"/>
        <v>1.3292287150000002</v>
      </c>
      <c r="G108" s="25">
        <f t="shared" ca="1" si="1"/>
        <v>168.68302009999996</v>
      </c>
      <c r="H108" s="233">
        <f t="shared" ca="1" si="1"/>
        <v>613.27695899999992</v>
      </c>
    </row>
    <row r="109" spans="1:9" x14ac:dyDescent="0.35">
      <c r="B109" s="137" t="s">
        <v>290</v>
      </c>
      <c r="C109" s="25">
        <f t="shared" ca="1" si="1"/>
        <v>305.19137790000002</v>
      </c>
      <c r="D109" s="25">
        <f t="shared" ca="1" si="1"/>
        <v>60.641928899999996</v>
      </c>
      <c r="E109" s="25">
        <f t="shared" ca="1" si="1"/>
        <v>104.2783926</v>
      </c>
      <c r="F109" s="25">
        <f t="shared" ca="1" si="1"/>
        <v>-0.27690913521999999</v>
      </c>
      <c r="G109" s="25">
        <f t="shared" ca="1" si="1"/>
        <v>171.76989420000001</v>
      </c>
      <c r="H109" s="233">
        <f t="shared" ca="1" si="1"/>
        <v>641.60468400000002</v>
      </c>
    </row>
    <row r="110" spans="1:9" x14ac:dyDescent="0.35">
      <c r="B110" s="137" t="s">
        <v>291</v>
      </c>
      <c r="C110" s="25">
        <f t="shared" ca="1" si="1"/>
        <v>308.0639888</v>
      </c>
      <c r="D110" s="25">
        <f t="shared" ca="1" si="1"/>
        <v>62.300919100000002</v>
      </c>
      <c r="E110" s="25">
        <f t="shared" ca="1" si="1"/>
        <v>110.803304</v>
      </c>
      <c r="F110" s="25">
        <f t="shared" ca="1" si="1"/>
        <v>-8.9034443619999987E-2</v>
      </c>
      <c r="G110" s="25">
        <f t="shared" ca="1" si="1"/>
        <v>171.03502089999998</v>
      </c>
      <c r="H110" s="233">
        <f t="shared" ca="1" si="1"/>
        <v>652.11419699999999</v>
      </c>
    </row>
    <row r="111" spans="1:9" x14ac:dyDescent="0.35">
      <c r="B111" s="137" t="s">
        <v>602</v>
      </c>
      <c r="C111" s="25">
        <f t="shared" ca="1" si="1"/>
        <v>312.19844239999998</v>
      </c>
      <c r="D111" s="25">
        <f t="shared" ca="1" si="1"/>
        <v>63.514728400000003</v>
      </c>
      <c r="E111" s="25">
        <f t="shared" ca="1" si="1"/>
        <v>115.45245999999999</v>
      </c>
      <c r="F111" s="25">
        <f t="shared" ca="1" si="1"/>
        <v>-0.13537529069999998</v>
      </c>
      <c r="G111" s="25">
        <f t="shared" ca="1" si="1"/>
        <v>170.18705660000001</v>
      </c>
      <c r="H111" s="233">
        <f t="shared" ca="1" si="1"/>
        <v>661.21731199999999</v>
      </c>
      <c r="I111" s="168"/>
    </row>
    <row r="112" spans="1:9" x14ac:dyDescent="0.35">
      <c r="B112" s="137" t="s">
        <v>623</v>
      </c>
      <c r="C112" s="25">
        <f t="shared" ca="1" si="1"/>
        <v>317.05031389999999</v>
      </c>
      <c r="D112" s="25">
        <f t="shared" ca="1" si="1"/>
        <v>64.883687699999996</v>
      </c>
      <c r="E112" s="25">
        <f t="shared" ca="1" si="1"/>
        <v>119.4354477</v>
      </c>
      <c r="F112" s="25">
        <f t="shared" ca="1" si="1"/>
        <v>-0.38582964759999999</v>
      </c>
      <c r="G112" s="25">
        <f t="shared" ca="1" si="1"/>
        <v>169.27212779999999</v>
      </c>
      <c r="H112" s="233">
        <f t="shared" ca="1" si="1"/>
        <v>670.25574700000004</v>
      </c>
      <c r="I112" s="168"/>
    </row>
    <row r="113" spans="2:8" x14ac:dyDescent="0.35">
      <c r="B113" s="659" t="s">
        <v>44</v>
      </c>
      <c r="C113" s="766"/>
      <c r="D113" s="766"/>
      <c r="E113" s="766"/>
      <c r="F113" s="766"/>
      <c r="G113" s="766"/>
      <c r="H113" s="660"/>
    </row>
    <row r="114" spans="2:8" ht="15" thickBot="1" x14ac:dyDescent="0.4">
      <c r="B114" s="661" t="s">
        <v>258</v>
      </c>
      <c r="C114" s="773"/>
      <c r="D114" s="773"/>
      <c r="E114" s="773"/>
      <c r="F114" s="773"/>
      <c r="G114" s="773"/>
      <c r="H114" s="662"/>
    </row>
    <row r="115" spans="2:8" x14ac:dyDescent="0.35">
      <c r="B115" s="236"/>
      <c r="C115" s="236"/>
      <c r="D115" s="236"/>
      <c r="E115" s="236"/>
      <c r="F115" s="236"/>
      <c r="G115" s="236"/>
      <c r="H115" s="236"/>
    </row>
    <row r="116" spans="2:8" x14ac:dyDescent="0.35">
      <c r="B116" s="236"/>
      <c r="C116" s="236"/>
      <c r="D116" s="236"/>
      <c r="E116" s="236"/>
      <c r="F116" s="236"/>
      <c r="G116" s="236"/>
      <c r="H116" s="236"/>
    </row>
    <row r="117" spans="2:8" x14ac:dyDescent="0.35">
      <c r="B117" s="236"/>
      <c r="C117" s="236"/>
      <c r="D117" s="236"/>
      <c r="E117" s="236"/>
      <c r="F117" s="236"/>
      <c r="G117" s="236"/>
      <c r="H117" s="236"/>
    </row>
  </sheetData>
  <mergeCells count="3">
    <mergeCell ref="B2:H2"/>
    <mergeCell ref="B113:H113"/>
    <mergeCell ref="B114:H114"/>
  </mergeCells>
  <hyperlinks>
    <hyperlink ref="A1" location="Contents!A1" display="Back to contents" xr:uid="{00000000-0004-0000-0F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8"/>
  </sheetPr>
  <dimension ref="A1:U60"/>
  <sheetViews>
    <sheetView zoomScaleNormal="100" zoomScaleSheetLayoutView="100" workbookViewId="0"/>
  </sheetViews>
  <sheetFormatPr defaultColWidth="8.84375" defaultRowHeight="14.5" x14ac:dyDescent="0.35"/>
  <cols>
    <col min="1" max="1" width="9.4609375" style="169" customWidth="1"/>
    <col min="2" max="4" width="10.3046875" style="169" customWidth="1"/>
    <col min="5" max="5" width="1" style="169" customWidth="1"/>
    <col min="6" max="6" width="10.3046875" style="169" customWidth="1"/>
    <col min="7" max="7" width="12.07421875" style="169" customWidth="1"/>
    <col min="8" max="9" width="10.3046875" style="169" customWidth="1"/>
    <col min="10" max="10" width="1" style="169" customWidth="1"/>
    <col min="11" max="12" width="10.3046875" style="169" customWidth="1"/>
    <col min="13" max="13" width="1" style="169" customWidth="1"/>
    <col min="14" max="14" width="10.3046875" style="168" customWidth="1"/>
    <col min="15" max="15" width="1" style="169" customWidth="1"/>
    <col min="16" max="16" width="11.765625" style="169" bestFit="1" customWidth="1"/>
    <col min="17" max="17" width="1" style="169" customWidth="1"/>
    <col min="18" max="18" width="11.69140625" style="169" bestFit="1" customWidth="1"/>
    <col min="19" max="16384" width="8.84375" style="169"/>
  </cols>
  <sheetData>
    <row r="1" spans="1:21" ht="33.75" customHeight="1" thickBot="1" x14ac:dyDescent="0.4">
      <c r="A1" s="172" t="s">
        <v>91</v>
      </c>
      <c r="B1" s="198"/>
      <c r="C1" s="543"/>
      <c r="D1" s="198"/>
      <c r="E1" s="198"/>
      <c r="F1" s="198"/>
      <c r="G1" s="198"/>
      <c r="H1" s="198"/>
      <c r="I1" s="198"/>
      <c r="J1" s="198"/>
      <c r="K1" s="198"/>
      <c r="L1" s="198"/>
      <c r="M1" s="198"/>
      <c r="O1" s="168"/>
      <c r="Q1" s="168"/>
      <c r="R1" s="168"/>
    </row>
    <row r="2" spans="1:21" ht="25.5" customHeight="1" thickBot="1" x14ac:dyDescent="0.4">
      <c r="A2" s="168"/>
      <c r="B2" s="655" t="s">
        <v>701</v>
      </c>
      <c r="C2" s="786"/>
      <c r="D2" s="786"/>
      <c r="E2" s="786"/>
      <c r="F2" s="786"/>
      <c r="G2" s="786"/>
      <c r="H2" s="786"/>
      <c r="I2" s="786"/>
      <c r="J2" s="786"/>
      <c r="K2" s="786"/>
      <c r="L2" s="786"/>
      <c r="M2" s="786"/>
      <c r="N2" s="656"/>
      <c r="O2" s="331"/>
      <c r="P2" s="787" t="s">
        <v>702</v>
      </c>
      <c r="Q2" s="331"/>
      <c r="R2" s="787" t="s">
        <v>703</v>
      </c>
    </row>
    <row r="3" spans="1:21" ht="25.5" customHeight="1" x14ac:dyDescent="0.35">
      <c r="A3" s="168"/>
      <c r="B3" s="332"/>
      <c r="C3" s="789" t="s">
        <v>373</v>
      </c>
      <c r="D3" s="789"/>
      <c r="E3" s="606"/>
      <c r="F3" s="789" t="s">
        <v>374</v>
      </c>
      <c r="G3" s="789"/>
      <c r="H3" s="789"/>
      <c r="I3" s="789"/>
      <c r="J3" s="606"/>
      <c r="K3" s="789" t="s">
        <v>375</v>
      </c>
      <c r="L3" s="789"/>
      <c r="M3" s="606"/>
      <c r="N3" s="790" t="s">
        <v>376</v>
      </c>
      <c r="O3" s="333"/>
      <c r="P3" s="788"/>
      <c r="Q3" s="333"/>
      <c r="R3" s="788"/>
    </row>
    <row r="4" spans="1:21" ht="51" customHeight="1" x14ac:dyDescent="0.35">
      <c r="A4" s="168"/>
      <c r="B4" s="332"/>
      <c r="C4" s="606" t="s">
        <v>377</v>
      </c>
      <c r="D4" s="606" t="s">
        <v>378</v>
      </c>
      <c r="E4" s="606"/>
      <c r="F4" s="606" t="s">
        <v>379</v>
      </c>
      <c r="G4" s="606" t="s">
        <v>380</v>
      </c>
      <c r="H4" s="606" t="s">
        <v>381</v>
      </c>
      <c r="I4" s="606" t="s">
        <v>382</v>
      </c>
      <c r="J4" s="606"/>
      <c r="K4" s="606" t="s">
        <v>383</v>
      </c>
      <c r="L4" s="606" t="s">
        <v>384</v>
      </c>
      <c r="M4" s="606"/>
      <c r="N4" s="791"/>
      <c r="O4" s="333"/>
      <c r="P4" s="788"/>
      <c r="Q4" s="333"/>
      <c r="R4" s="788"/>
    </row>
    <row r="5" spans="1:21" ht="14.25" customHeight="1" x14ac:dyDescent="0.35">
      <c r="A5" s="168"/>
      <c r="B5" s="23" t="s">
        <v>121</v>
      </c>
      <c r="C5" s="334">
        <v>3.1220097592984359</v>
      </c>
      <c r="D5" s="335">
        <v>3.490627044371422</v>
      </c>
      <c r="E5" s="335">
        <v>0</v>
      </c>
      <c r="F5" s="335">
        <v>2.0479713666604198</v>
      </c>
      <c r="G5" s="335">
        <v>1.7316555876894313</v>
      </c>
      <c r="H5" s="335">
        <v>2.8246675059454276</v>
      </c>
      <c r="I5" s="335">
        <v>1.5645155052274333</v>
      </c>
      <c r="J5" s="335">
        <v>0</v>
      </c>
      <c r="K5" s="335">
        <v>0.25409139496784056</v>
      </c>
      <c r="L5" s="335">
        <v>1.1331785999999999</v>
      </c>
      <c r="M5" s="335">
        <v>0</v>
      </c>
      <c r="N5" s="336">
        <v>2.5506178144062845</v>
      </c>
      <c r="O5" s="337"/>
      <c r="P5" s="338">
        <v>1.1709351041130873</v>
      </c>
      <c r="Q5" s="337"/>
      <c r="R5" s="339">
        <v>414489.59581965127</v>
      </c>
      <c r="S5" s="176"/>
      <c r="T5" s="340"/>
    </row>
    <row r="6" spans="1:21" ht="13.5" customHeight="1" x14ac:dyDescent="0.35">
      <c r="A6" s="168"/>
      <c r="B6" s="23" t="s">
        <v>122</v>
      </c>
      <c r="C6" s="335">
        <v>2.431738559711448</v>
      </c>
      <c r="D6" s="335">
        <v>2.655343063536435</v>
      </c>
      <c r="E6" s="335">
        <v>0</v>
      </c>
      <c r="F6" s="335">
        <v>1.9522508365594433</v>
      </c>
      <c r="G6" s="335">
        <v>1.0146565747124328</v>
      </c>
      <c r="H6" s="335">
        <v>2.058658950500444</v>
      </c>
      <c r="I6" s="335">
        <v>1.2081091267064323</v>
      </c>
      <c r="J6" s="335">
        <v>0</v>
      </c>
      <c r="K6" s="335">
        <v>-1.1397995886756616</v>
      </c>
      <c r="L6" s="335">
        <v>0.73476993333333329</v>
      </c>
      <c r="M6" s="335">
        <v>0</v>
      </c>
      <c r="N6" s="336">
        <v>1.5767373677538463</v>
      </c>
      <c r="O6" s="337"/>
      <c r="P6" s="338">
        <v>0.73612696192791238</v>
      </c>
      <c r="Q6" s="337"/>
      <c r="R6" s="339">
        <v>413791.9657736487</v>
      </c>
      <c r="S6" s="176"/>
      <c r="T6" s="340"/>
    </row>
    <row r="7" spans="1:21" ht="15" customHeight="1" x14ac:dyDescent="0.35">
      <c r="A7" s="168"/>
      <c r="B7" s="23" t="s">
        <v>123</v>
      </c>
      <c r="C7" s="335">
        <v>1.0316340541371574</v>
      </c>
      <c r="D7" s="335">
        <v>1.0346226307111408</v>
      </c>
      <c r="E7" s="335">
        <v>0</v>
      </c>
      <c r="F7" s="335">
        <v>1.352150861861162</v>
      </c>
      <c r="G7" s="335">
        <v>-0.31905465270284594</v>
      </c>
      <c r="H7" s="335">
        <v>0.53493397334415249</v>
      </c>
      <c r="I7" s="335">
        <v>0.34621119511413667</v>
      </c>
      <c r="J7" s="335">
        <v>0</v>
      </c>
      <c r="K7" s="335">
        <v>-1.9991696037081534</v>
      </c>
      <c r="L7" s="335">
        <v>-0.24866966666666665</v>
      </c>
      <c r="M7" s="335">
        <v>0</v>
      </c>
      <c r="N7" s="336">
        <v>-0.13664635502778555</v>
      </c>
      <c r="O7" s="337"/>
      <c r="P7" s="338">
        <v>-6.4257465754494023E-2</v>
      </c>
      <c r="Q7" s="337"/>
      <c r="R7" s="339">
        <v>409941.41796626314</v>
      </c>
      <c r="S7" s="176"/>
      <c r="T7" s="340"/>
    </row>
    <row r="8" spans="1:21" ht="15" customHeight="1" x14ac:dyDescent="0.35">
      <c r="B8" s="23" t="s">
        <v>136</v>
      </c>
      <c r="C8" s="335">
        <v>-0.71877561491720598</v>
      </c>
      <c r="D8" s="335">
        <v>-0.96631928561617997</v>
      </c>
      <c r="E8" s="335">
        <v>0</v>
      </c>
      <c r="F8" s="335">
        <v>8.3505567048121065E-3</v>
      </c>
      <c r="G8" s="335">
        <v>-1.9675145316591909</v>
      </c>
      <c r="H8" s="335">
        <v>-1.3347224111691958</v>
      </c>
      <c r="I8" s="335">
        <v>-1.1898250343581935</v>
      </c>
      <c r="J8" s="335">
        <v>0</v>
      </c>
      <c r="K8" s="335">
        <v>-4.3133716906896389</v>
      </c>
      <c r="L8" s="335">
        <v>-2.455731333333333</v>
      </c>
      <c r="M8" s="335">
        <v>0</v>
      </c>
      <c r="N8" s="336">
        <v>-2.1855469452156004</v>
      </c>
      <c r="O8" s="337"/>
      <c r="P8" s="338">
        <v>-2.038785234133845</v>
      </c>
      <c r="Q8" s="337"/>
      <c r="R8" s="339">
        <v>409843.83560328762</v>
      </c>
      <c r="S8" s="176"/>
      <c r="T8" s="340"/>
    </row>
    <row r="9" spans="1:21" x14ac:dyDescent="0.35">
      <c r="B9" s="23" t="s">
        <v>2</v>
      </c>
      <c r="C9" s="335">
        <v>-2.2393088553540395</v>
      </c>
      <c r="D9" s="335">
        <v>-2.7082475437550499</v>
      </c>
      <c r="E9" s="335">
        <v>0</v>
      </c>
      <c r="F9" s="335">
        <v>-0.96977883323603464</v>
      </c>
      <c r="G9" s="335">
        <v>-3.5081933785210424</v>
      </c>
      <c r="H9" s="335">
        <v>-2.9101644783530389</v>
      </c>
      <c r="I9" s="335">
        <v>-2.3958438872460306</v>
      </c>
      <c r="J9" s="335">
        <v>0</v>
      </c>
      <c r="K9" s="335">
        <v>-5.3512806201000487</v>
      </c>
      <c r="L9" s="335">
        <v>-4.4314450000000001</v>
      </c>
      <c r="M9" s="335">
        <v>0</v>
      </c>
      <c r="N9" s="336">
        <v>-3.482526556681989</v>
      </c>
      <c r="O9" s="337"/>
      <c r="P9" s="338">
        <v>-3.7187918436254797</v>
      </c>
      <c r="Q9" s="337"/>
      <c r="R9" s="339">
        <v>410372.91447182646</v>
      </c>
      <c r="S9" s="176"/>
      <c r="T9" s="340"/>
    </row>
    <row r="10" spans="1:21" x14ac:dyDescent="0.35">
      <c r="B10" s="23" t="s">
        <v>3</v>
      </c>
      <c r="C10" s="335">
        <v>-2.5085776171290775</v>
      </c>
      <c r="D10" s="335">
        <v>-3.1193144910120623</v>
      </c>
      <c r="E10" s="335">
        <v>0</v>
      </c>
      <c r="F10" s="335">
        <v>-1.0768841615620772</v>
      </c>
      <c r="G10" s="335">
        <v>-3.9671833461940764</v>
      </c>
      <c r="H10" s="335">
        <v>-3.1271665407020635</v>
      </c>
      <c r="I10" s="335">
        <v>-2.725072415479076</v>
      </c>
      <c r="J10" s="335">
        <v>0</v>
      </c>
      <c r="K10" s="335">
        <v>-5.5381682023085181</v>
      </c>
      <c r="L10" s="335">
        <v>-4.8933109999999997</v>
      </c>
      <c r="M10" s="335">
        <v>0</v>
      </c>
      <c r="N10" s="336">
        <v>-3.560476402499436</v>
      </c>
      <c r="O10" s="337"/>
      <c r="P10" s="338">
        <v>-4.1467966467192126</v>
      </c>
      <c r="Q10" s="337"/>
      <c r="R10" s="339">
        <v>411532.41227226914</v>
      </c>
      <c r="S10" s="176"/>
      <c r="T10" s="340"/>
    </row>
    <row r="11" spans="1:21" x14ac:dyDescent="0.35">
      <c r="B11" s="23" t="s">
        <v>4</v>
      </c>
      <c r="C11" s="335">
        <v>-2.3967508960097348</v>
      </c>
      <c r="D11" s="335">
        <v>-3.0675859827397289</v>
      </c>
      <c r="E11" s="335">
        <v>0</v>
      </c>
      <c r="F11" s="335">
        <v>-0.95189624480272528</v>
      </c>
      <c r="G11" s="335">
        <v>-4.030335866697726</v>
      </c>
      <c r="H11" s="335">
        <v>-2.9427897543607173</v>
      </c>
      <c r="I11" s="335">
        <v>-2.7120183419047237</v>
      </c>
      <c r="J11" s="335">
        <v>0</v>
      </c>
      <c r="K11" s="335">
        <v>-4.8886845608412779</v>
      </c>
      <c r="L11" s="335">
        <v>-4.7952690000000002</v>
      </c>
      <c r="M11" s="335">
        <v>0</v>
      </c>
      <c r="N11" s="336">
        <v>-3.2493617407464988</v>
      </c>
      <c r="O11" s="337"/>
      <c r="P11" s="338">
        <v>-3.9316008357918526</v>
      </c>
      <c r="Q11" s="337"/>
      <c r="R11" s="339">
        <v>412031.43119248899</v>
      </c>
      <c r="S11" s="176"/>
      <c r="T11" s="340"/>
    </row>
    <row r="12" spans="1:21" x14ac:dyDescent="0.35">
      <c r="B12" s="23" t="s">
        <v>5</v>
      </c>
      <c r="C12" s="335">
        <v>-2.2348438376924662</v>
      </c>
      <c r="D12" s="335">
        <v>-2.8952667317284693</v>
      </c>
      <c r="E12" s="335">
        <v>0</v>
      </c>
      <c r="F12" s="335">
        <v>-1.1285572281004761</v>
      </c>
      <c r="G12" s="335">
        <v>-4.0530909411224911</v>
      </c>
      <c r="H12" s="335">
        <v>-2.5967351393694855</v>
      </c>
      <c r="I12" s="335">
        <v>-2.8412111574794778</v>
      </c>
      <c r="J12" s="335">
        <v>0</v>
      </c>
      <c r="K12" s="335">
        <v>-4.5465034274047191</v>
      </c>
      <c r="L12" s="335">
        <v>-4.6840513333333336</v>
      </c>
      <c r="M12" s="335">
        <v>0</v>
      </c>
      <c r="N12" s="336">
        <v>-2.8748606252242666</v>
      </c>
      <c r="O12" s="337"/>
      <c r="P12" s="338">
        <v>-3.5687047656324347</v>
      </c>
      <c r="Q12" s="337"/>
      <c r="R12" s="339">
        <v>411875.6250599944</v>
      </c>
      <c r="S12" s="176"/>
      <c r="T12" s="340"/>
    </row>
    <row r="13" spans="1:21" x14ac:dyDescent="0.35">
      <c r="B13" s="23" t="s">
        <v>6</v>
      </c>
      <c r="C13" s="335">
        <v>-1.7976919587725604</v>
      </c>
      <c r="D13" s="335">
        <v>-2.3884696886455572</v>
      </c>
      <c r="E13" s="335">
        <v>0</v>
      </c>
      <c r="F13" s="335">
        <v>-1.2423610081815468</v>
      </c>
      <c r="G13" s="335">
        <v>-3.8995261209965406</v>
      </c>
      <c r="H13" s="335">
        <v>-1.99812207917455</v>
      </c>
      <c r="I13" s="335">
        <v>-2.9752096723485408</v>
      </c>
      <c r="J13" s="335">
        <v>0</v>
      </c>
      <c r="K13" s="335">
        <v>-4.5806598540557184</v>
      </c>
      <c r="L13" s="335">
        <v>-4.5801509999999999</v>
      </c>
      <c r="M13" s="335">
        <v>0</v>
      </c>
      <c r="N13" s="336">
        <v>-2.2081159674616933</v>
      </c>
      <c r="O13" s="337"/>
      <c r="P13" s="338">
        <v>-2.8073632951400724</v>
      </c>
      <c r="Q13" s="337"/>
      <c r="R13" s="339">
        <v>411283.21398858802</v>
      </c>
      <c r="S13" s="176"/>
      <c r="T13" s="340"/>
      <c r="U13" s="340"/>
    </row>
    <row r="14" spans="1:21" x14ac:dyDescent="0.35">
      <c r="B14" s="23" t="s">
        <v>7</v>
      </c>
      <c r="C14" s="335">
        <v>-0.95373167816495652</v>
      </c>
      <c r="D14" s="335">
        <v>-1.4361113375019556</v>
      </c>
      <c r="E14" s="335">
        <v>0</v>
      </c>
      <c r="F14" s="335">
        <v>-0.46477145189896873</v>
      </c>
      <c r="G14" s="335">
        <v>-3.3213768130649441</v>
      </c>
      <c r="H14" s="335">
        <v>-1.0444865350059445</v>
      </c>
      <c r="I14" s="335">
        <v>-2.278548103867962</v>
      </c>
      <c r="J14" s="335">
        <v>0</v>
      </c>
      <c r="K14" s="335">
        <v>-3.0848050301495609</v>
      </c>
      <c r="L14" s="335">
        <v>-3.8009066666666662</v>
      </c>
      <c r="M14" s="335">
        <v>0</v>
      </c>
      <c r="N14" s="336">
        <v>-1.1093160099648587</v>
      </c>
      <c r="O14" s="337"/>
      <c r="P14" s="338">
        <v>-2.1369431565375607</v>
      </c>
      <c r="Q14" s="337"/>
      <c r="R14" s="339">
        <v>413551.35743139847</v>
      </c>
      <c r="S14" s="176"/>
      <c r="T14" s="340"/>
      <c r="U14" s="340"/>
    </row>
    <row r="15" spans="1:21" x14ac:dyDescent="0.35">
      <c r="B15" s="23" t="s">
        <v>8</v>
      </c>
      <c r="C15" s="335">
        <v>-0.45335606379850901</v>
      </c>
      <c r="D15" s="335">
        <v>-0.8238397802915074</v>
      </c>
      <c r="E15" s="335">
        <v>0</v>
      </c>
      <c r="F15" s="335">
        <v>-0.24348139409752889</v>
      </c>
      <c r="G15" s="335">
        <v>-3.03352826903253</v>
      </c>
      <c r="H15" s="335">
        <v>-0.47539613462652142</v>
      </c>
      <c r="I15" s="335">
        <v>-2.1420997195835128</v>
      </c>
      <c r="J15" s="335">
        <v>0</v>
      </c>
      <c r="K15" s="335">
        <v>-2.9075605765032773</v>
      </c>
      <c r="L15" s="335">
        <v>-3.2082393333333332</v>
      </c>
      <c r="M15" s="335">
        <v>0</v>
      </c>
      <c r="N15" s="336">
        <v>-0.30288619843257081</v>
      </c>
      <c r="O15" s="337"/>
      <c r="P15" s="338">
        <v>-1.661198532245016</v>
      </c>
      <c r="Q15" s="337"/>
      <c r="R15" s="339">
        <v>415271.48379361158</v>
      </c>
      <c r="S15" s="176"/>
      <c r="T15" s="340"/>
      <c r="U15" s="340"/>
    </row>
    <row r="16" spans="1:21" x14ac:dyDescent="0.35">
      <c r="B16" s="23" t="s">
        <v>9</v>
      </c>
      <c r="C16" s="335">
        <v>-0.54634485941318189</v>
      </c>
      <c r="D16" s="335">
        <v>-0.82205021551519053</v>
      </c>
      <c r="E16" s="335">
        <v>0</v>
      </c>
      <c r="F16" s="335">
        <v>-0.11973084190117333</v>
      </c>
      <c r="G16" s="335">
        <v>-3.2901717970591733</v>
      </c>
      <c r="H16" s="335">
        <v>-0.44482404104817874</v>
      </c>
      <c r="I16" s="335">
        <v>-2.0901389264541876</v>
      </c>
      <c r="J16" s="335">
        <v>0</v>
      </c>
      <c r="K16" s="335">
        <v>-2.6892283876159984</v>
      </c>
      <c r="L16" s="335">
        <v>-3.4659373333333328</v>
      </c>
      <c r="M16" s="335">
        <v>0</v>
      </c>
      <c r="N16" s="336">
        <v>-3.5584888343766344E-2</v>
      </c>
      <c r="O16" s="337"/>
      <c r="P16" s="338">
        <v>-1.583137172929197</v>
      </c>
      <c r="Q16" s="337"/>
      <c r="R16" s="339">
        <v>415317.0384207475</v>
      </c>
      <c r="S16" s="176"/>
      <c r="T16" s="340"/>
      <c r="U16" s="340"/>
    </row>
    <row r="17" spans="2:21" x14ac:dyDescent="0.35">
      <c r="B17" s="23" t="s">
        <v>10</v>
      </c>
      <c r="C17" s="335">
        <v>-0.15512063368518625</v>
      </c>
      <c r="D17" s="335">
        <v>-0.34953232652819111</v>
      </c>
      <c r="E17" s="335">
        <v>0</v>
      </c>
      <c r="F17" s="335">
        <v>0.43491663189780638</v>
      </c>
      <c r="G17" s="335">
        <v>-3.0450450833151876</v>
      </c>
      <c r="H17" s="335">
        <v>6.580598744082522E-2</v>
      </c>
      <c r="I17" s="335">
        <v>-1.6092747177871729</v>
      </c>
      <c r="J17" s="335">
        <v>0</v>
      </c>
      <c r="K17" s="335">
        <v>-2.7388661148048055</v>
      </c>
      <c r="L17" s="335">
        <v>-3.7236036666666661</v>
      </c>
      <c r="M17" s="335">
        <v>0</v>
      </c>
      <c r="N17" s="336">
        <v>-1.7814186347296028E-2</v>
      </c>
      <c r="O17" s="337"/>
      <c r="P17" s="338">
        <v>-1.1865799592426496</v>
      </c>
      <c r="Q17" s="337"/>
      <c r="R17" s="339">
        <v>415539.71093262132</v>
      </c>
      <c r="S17" s="176"/>
      <c r="T17" s="340"/>
      <c r="U17" s="340"/>
    </row>
    <row r="18" spans="2:21" x14ac:dyDescent="0.35">
      <c r="B18" s="23" t="s">
        <v>11</v>
      </c>
      <c r="C18" s="335">
        <v>-0.41069927578368493</v>
      </c>
      <c r="D18" s="335">
        <v>-0.55252514629768257</v>
      </c>
      <c r="E18" s="335">
        <v>0</v>
      </c>
      <c r="F18" s="335">
        <v>8.5898093422315469E-2</v>
      </c>
      <c r="G18" s="335">
        <v>-3.4298155871106815</v>
      </c>
      <c r="H18" s="335">
        <v>-0.10480097076566608</v>
      </c>
      <c r="I18" s="335">
        <v>-2.01633773260167</v>
      </c>
      <c r="J18" s="335">
        <v>0</v>
      </c>
      <c r="K18" s="335">
        <v>-2.3244878058056666</v>
      </c>
      <c r="L18" s="335">
        <v>-4.0014286666666665</v>
      </c>
      <c r="M18" s="335">
        <v>0</v>
      </c>
      <c r="N18" s="336">
        <v>-0.62922968447559657</v>
      </c>
      <c r="O18" s="337"/>
      <c r="P18" s="338">
        <v>-1.415820213758701</v>
      </c>
      <c r="Q18" s="337"/>
      <c r="R18" s="339">
        <v>417738.42506267456</v>
      </c>
      <c r="S18" s="176"/>
      <c r="T18" s="340"/>
      <c r="U18" s="340"/>
    </row>
    <row r="19" spans="2:21" x14ac:dyDescent="0.35">
      <c r="B19" s="23" t="s">
        <v>12</v>
      </c>
      <c r="C19" s="335">
        <v>-0.57869860494884051</v>
      </c>
      <c r="D19" s="335">
        <v>-0.68577505457184884</v>
      </c>
      <c r="E19" s="335">
        <v>0</v>
      </c>
      <c r="F19" s="335">
        <v>-8.2700809018831478E-2</v>
      </c>
      <c r="G19" s="335">
        <v>-3.7356057041768338</v>
      </c>
      <c r="H19" s="335">
        <v>-0.28973923471784246</v>
      </c>
      <c r="I19" s="335">
        <v>-2.3275849007988541</v>
      </c>
      <c r="J19" s="335">
        <v>0</v>
      </c>
      <c r="K19" s="335">
        <v>-2.6033954677789488</v>
      </c>
      <c r="L19" s="335">
        <v>-3.4215596666666666</v>
      </c>
      <c r="M19" s="335">
        <v>0</v>
      </c>
      <c r="N19" s="336">
        <v>-1.1356115651497927</v>
      </c>
      <c r="O19" s="337"/>
      <c r="P19" s="338">
        <v>-1.631082761074278</v>
      </c>
      <c r="Q19" s="337"/>
      <c r="R19" s="339">
        <v>420543.41108097549</v>
      </c>
      <c r="S19" s="176"/>
      <c r="T19" s="340"/>
      <c r="U19" s="340"/>
    </row>
    <row r="20" spans="2:21" x14ac:dyDescent="0.35">
      <c r="B20" s="23" t="s">
        <v>13</v>
      </c>
      <c r="C20" s="335">
        <v>-0.77177587716053608</v>
      </c>
      <c r="D20" s="335">
        <v>-0.85422936917254333</v>
      </c>
      <c r="E20" s="335">
        <v>0</v>
      </c>
      <c r="F20" s="335">
        <v>-0.30518224080253731</v>
      </c>
      <c r="G20" s="335">
        <v>-3.9591214331235562</v>
      </c>
      <c r="H20" s="335">
        <v>-0.46769409926253047</v>
      </c>
      <c r="I20" s="335">
        <v>-2.5750428967775463</v>
      </c>
      <c r="J20" s="335">
        <v>0</v>
      </c>
      <c r="K20" s="335">
        <v>-2.2728194404796525</v>
      </c>
      <c r="L20" s="335">
        <v>-3.2252339999999999</v>
      </c>
      <c r="M20" s="335">
        <v>0</v>
      </c>
      <c r="N20" s="336">
        <v>-1.638778462810845</v>
      </c>
      <c r="O20" s="337"/>
      <c r="P20" s="338">
        <v>-1.945022105463335</v>
      </c>
      <c r="Q20" s="337"/>
      <c r="R20" s="339">
        <v>422972.91673053184</v>
      </c>
      <c r="S20" s="176"/>
      <c r="T20" s="340"/>
      <c r="U20" s="340"/>
    </row>
    <row r="21" spans="2:21" x14ac:dyDescent="0.35">
      <c r="B21" s="23" t="s">
        <v>14</v>
      </c>
      <c r="C21" s="335">
        <v>-0.49731132019033453</v>
      </c>
      <c r="D21" s="335">
        <v>-0.55612388614434849</v>
      </c>
      <c r="E21" s="335">
        <v>0</v>
      </c>
      <c r="F21" s="335">
        <v>0.10982509530265361</v>
      </c>
      <c r="G21" s="335">
        <v>-3.6285443697113351</v>
      </c>
      <c r="H21" s="335">
        <v>-0.20365953373632806</v>
      </c>
      <c r="I21" s="335">
        <v>-2.1470999351513456</v>
      </c>
      <c r="J21" s="335">
        <v>0</v>
      </c>
      <c r="K21" s="335">
        <v>-2.7200579828412175</v>
      </c>
      <c r="L21" s="335">
        <v>-2.7532859999999997</v>
      </c>
      <c r="M21" s="335">
        <v>0</v>
      </c>
      <c r="N21" s="336">
        <v>-1.5156543222888941</v>
      </c>
      <c r="O21" s="337"/>
      <c r="P21" s="338">
        <v>-1.4446960703117342</v>
      </c>
      <c r="Q21" s="337"/>
      <c r="R21" s="339">
        <v>423222.27558404661</v>
      </c>
      <c r="S21" s="176"/>
      <c r="T21" s="340"/>
      <c r="U21" s="340"/>
    </row>
    <row r="22" spans="2:21" x14ac:dyDescent="0.35">
      <c r="B22" s="23" t="s">
        <v>15</v>
      </c>
      <c r="C22" s="335">
        <v>-0.93640789041776884</v>
      </c>
      <c r="D22" s="335">
        <v>-0.98158835978276215</v>
      </c>
      <c r="E22" s="335">
        <v>0</v>
      </c>
      <c r="F22" s="335">
        <v>-0.27002373778677224</v>
      </c>
      <c r="G22" s="335">
        <v>-3.9244457796277743</v>
      </c>
      <c r="H22" s="335">
        <v>-0.66209414906975894</v>
      </c>
      <c r="I22" s="335">
        <v>-2.4346191926107679</v>
      </c>
      <c r="J22" s="335">
        <v>0</v>
      </c>
      <c r="K22" s="335">
        <v>-2.9391790363595507</v>
      </c>
      <c r="L22" s="335">
        <v>-2.7735563333333331</v>
      </c>
      <c r="M22" s="335">
        <v>0</v>
      </c>
      <c r="N22" s="336">
        <v>-2.0726177584170067</v>
      </c>
      <c r="O22" s="337"/>
      <c r="P22" s="338">
        <v>-1.9224052336848974</v>
      </c>
      <c r="Q22" s="337"/>
      <c r="R22" s="339">
        <v>424914.58012705267</v>
      </c>
      <c r="S22" s="176"/>
      <c r="T22" s="340"/>
      <c r="U22" s="340"/>
    </row>
    <row r="23" spans="2:21" x14ac:dyDescent="0.35">
      <c r="B23" s="23" t="s">
        <v>16</v>
      </c>
      <c r="C23" s="335">
        <v>-5.1571501412155385E-2</v>
      </c>
      <c r="D23" s="335">
        <v>-7.3260313686148493E-2</v>
      </c>
      <c r="E23" s="335">
        <v>0</v>
      </c>
      <c r="F23" s="335">
        <v>0.61826002284684023</v>
      </c>
      <c r="G23" s="335">
        <v>-2.9813018481681581</v>
      </c>
      <c r="H23" s="335">
        <v>0.1588895582698342</v>
      </c>
      <c r="I23" s="335">
        <v>-1.5560355824641476</v>
      </c>
      <c r="J23" s="335">
        <v>0</v>
      </c>
      <c r="K23" s="335">
        <v>-2.1540029520830237</v>
      </c>
      <c r="L23" s="335">
        <v>-2.7031429999999994</v>
      </c>
      <c r="M23" s="335">
        <v>0</v>
      </c>
      <c r="N23" s="336">
        <v>-1.3100125329814916</v>
      </c>
      <c r="O23" s="337"/>
      <c r="P23" s="338">
        <v>-1.2318501686050638</v>
      </c>
      <c r="Q23" s="337"/>
      <c r="R23" s="339">
        <v>427105.29732522188</v>
      </c>
      <c r="S23" s="176"/>
      <c r="T23" s="340"/>
      <c r="U23" s="340"/>
    </row>
    <row r="24" spans="2:21" x14ac:dyDescent="0.35">
      <c r="B24" s="23" t="s">
        <v>17</v>
      </c>
      <c r="C24" s="335">
        <v>-0.58576019542664426</v>
      </c>
      <c r="D24" s="335">
        <v>-0.60657757699564741</v>
      </c>
      <c r="E24" s="335">
        <v>0</v>
      </c>
      <c r="F24" s="335">
        <v>7.7661472388342645E-2</v>
      </c>
      <c r="G24" s="335">
        <v>-3.3697976986326523</v>
      </c>
      <c r="H24" s="335">
        <v>-0.37581077542364483</v>
      </c>
      <c r="I24" s="335">
        <v>-1.9663095210976564</v>
      </c>
      <c r="J24" s="335">
        <v>0</v>
      </c>
      <c r="K24" s="335">
        <v>-1.8010138861792875</v>
      </c>
      <c r="L24" s="335">
        <v>-2.9134253333333331</v>
      </c>
      <c r="M24" s="335">
        <v>0</v>
      </c>
      <c r="N24" s="336">
        <v>-1.9297209522105538</v>
      </c>
      <c r="O24" s="337"/>
      <c r="P24" s="338">
        <v>-1.6622557315699651</v>
      </c>
      <c r="Q24" s="337"/>
      <c r="R24" s="339">
        <v>429084.4813851011</v>
      </c>
      <c r="S24" s="176"/>
      <c r="T24" s="340"/>
      <c r="U24" s="340"/>
    </row>
    <row r="25" spans="2:21" x14ac:dyDescent="0.35">
      <c r="B25" s="23" t="s">
        <v>18</v>
      </c>
      <c r="C25" s="335">
        <v>-0.33963888590713509</v>
      </c>
      <c r="D25" s="335">
        <v>-0.35787654796914126</v>
      </c>
      <c r="E25" s="335">
        <v>0</v>
      </c>
      <c r="F25" s="335">
        <v>0.1393234711908633</v>
      </c>
      <c r="G25" s="335">
        <v>-3.0130005980511498</v>
      </c>
      <c r="H25" s="335">
        <v>-0.13556621655715162</v>
      </c>
      <c r="I25" s="335">
        <v>-1.7950098888481421</v>
      </c>
      <c r="J25" s="335">
        <v>0</v>
      </c>
      <c r="K25" s="335">
        <v>-1.9755952071840968</v>
      </c>
      <c r="L25" s="335">
        <v>-3.3441200000000002</v>
      </c>
      <c r="M25" s="335">
        <v>0</v>
      </c>
      <c r="N25" s="336">
        <v>-1.5589092940786144</v>
      </c>
      <c r="O25" s="337"/>
      <c r="P25" s="338">
        <v>-1.529112662608489</v>
      </c>
      <c r="Q25" s="337"/>
      <c r="R25" s="339">
        <v>430964.93946069654</v>
      </c>
      <c r="S25" s="176"/>
      <c r="T25" s="340"/>
      <c r="U25" s="340"/>
    </row>
    <row r="26" spans="2:21" x14ac:dyDescent="0.35">
      <c r="B26" s="23" t="s">
        <v>19</v>
      </c>
      <c r="C26" s="335">
        <v>-0.27155927598241192</v>
      </c>
      <c r="D26" s="335">
        <v>-0.29201208102242049</v>
      </c>
      <c r="E26" s="335">
        <v>0</v>
      </c>
      <c r="F26" s="335">
        <v>-8.4029742626427151E-2</v>
      </c>
      <c r="G26" s="335">
        <v>-2.7731737530374119</v>
      </c>
      <c r="H26" s="335">
        <v>3.4293521379595404E-2</v>
      </c>
      <c r="I26" s="335">
        <v>-1.7698323862034044</v>
      </c>
      <c r="J26" s="335">
        <v>0</v>
      </c>
      <c r="K26" s="335">
        <v>-1.9009146241526704</v>
      </c>
      <c r="L26" s="335">
        <v>-2.7936768666666665</v>
      </c>
      <c r="M26" s="335">
        <v>0</v>
      </c>
      <c r="N26" s="336">
        <v>-1.3604067513718836</v>
      </c>
      <c r="O26" s="337"/>
      <c r="P26" s="338">
        <v>-1.639968270074357</v>
      </c>
      <c r="Q26" s="337"/>
      <c r="R26" s="339">
        <v>434627.7573128668</v>
      </c>
      <c r="S26" s="176"/>
      <c r="T26" s="340"/>
      <c r="U26" s="340"/>
    </row>
    <row r="27" spans="2:21" x14ac:dyDescent="0.35">
      <c r="B27" s="23" t="s">
        <v>20</v>
      </c>
      <c r="C27" s="335">
        <v>3.4038766011406096E-3</v>
      </c>
      <c r="D27" s="335">
        <v>-2.3218887502849839E-2</v>
      </c>
      <c r="E27" s="335">
        <v>0</v>
      </c>
      <c r="F27" s="335">
        <v>2.8024245844136431E-2</v>
      </c>
      <c r="G27" s="335">
        <v>-2.256474581774853</v>
      </c>
      <c r="H27" s="335">
        <v>0.39558637561913201</v>
      </c>
      <c r="I27" s="335">
        <v>-1.3816211472478699</v>
      </c>
      <c r="J27" s="335">
        <v>0</v>
      </c>
      <c r="K27" s="335">
        <v>-1.1367962361151154</v>
      </c>
      <c r="L27" s="335">
        <v>-1.9512014333333332</v>
      </c>
      <c r="M27" s="335">
        <v>0</v>
      </c>
      <c r="N27" s="336">
        <v>-0.95533853516767597</v>
      </c>
      <c r="O27" s="337"/>
      <c r="P27" s="338">
        <v>-1.4620119735937072</v>
      </c>
      <c r="Q27" s="337"/>
      <c r="R27" s="339">
        <v>437535.82616732846</v>
      </c>
      <c r="S27" s="176"/>
      <c r="T27" s="340"/>
      <c r="U27" s="340"/>
    </row>
    <row r="28" spans="2:21" x14ac:dyDescent="0.35">
      <c r="B28" s="23" t="s">
        <v>21</v>
      </c>
      <c r="C28" s="335">
        <v>-0.23265248055108145</v>
      </c>
      <c r="D28" s="335">
        <v>-0.27665489278606969</v>
      </c>
      <c r="E28" s="335">
        <v>0</v>
      </c>
      <c r="F28" s="335">
        <v>-0.37117955127507685</v>
      </c>
      <c r="G28" s="335">
        <v>-2.1052862363770828</v>
      </c>
      <c r="H28" s="335">
        <v>0.19145962634991065</v>
      </c>
      <c r="I28" s="335">
        <v>-1.4242756224460891</v>
      </c>
      <c r="J28" s="335">
        <v>0</v>
      </c>
      <c r="K28" s="335">
        <v>-5.4031763869601922E-2</v>
      </c>
      <c r="L28" s="335">
        <v>-0.79312993333333326</v>
      </c>
      <c r="M28" s="335">
        <v>0</v>
      </c>
      <c r="N28" s="336">
        <v>-1.0552031233579295</v>
      </c>
      <c r="O28" s="337"/>
      <c r="P28" s="338">
        <v>-1.5673754003852318</v>
      </c>
      <c r="Q28" s="337"/>
      <c r="R28" s="339">
        <v>441032.63706096384</v>
      </c>
      <c r="S28" s="176"/>
      <c r="T28" s="340"/>
      <c r="U28" s="340"/>
    </row>
    <row r="29" spans="2:21" x14ac:dyDescent="0.35">
      <c r="B29" s="23" t="s">
        <v>22</v>
      </c>
      <c r="C29" s="335">
        <v>-1.8146495715342326E-2</v>
      </c>
      <c r="D29" s="335">
        <v>-7.753611592434595E-2</v>
      </c>
      <c r="E29" s="335">
        <v>0</v>
      </c>
      <c r="F29" s="335">
        <v>-0.25003546338936644</v>
      </c>
      <c r="G29" s="335">
        <v>-1.4874637939463469</v>
      </c>
      <c r="H29" s="335">
        <v>0.38907054438064392</v>
      </c>
      <c r="I29" s="335">
        <v>-0.98100006310036747</v>
      </c>
      <c r="J29" s="335">
        <v>0</v>
      </c>
      <c r="K29" s="335">
        <v>0.4809610370064995</v>
      </c>
      <c r="L29" s="335">
        <v>-0.84781473333333324</v>
      </c>
      <c r="M29" s="335">
        <v>0</v>
      </c>
      <c r="N29" s="336">
        <v>-0.78381023174968723</v>
      </c>
      <c r="O29" s="337"/>
      <c r="P29" s="338">
        <v>-1.2347685321522952</v>
      </c>
      <c r="Q29" s="337"/>
      <c r="R29" s="339">
        <v>442950.41230417078</v>
      </c>
      <c r="S29" s="176"/>
      <c r="T29" s="340"/>
      <c r="U29" s="340"/>
    </row>
    <row r="30" spans="2:21" x14ac:dyDescent="0.35">
      <c r="B30" s="23" t="s">
        <v>23</v>
      </c>
      <c r="C30" s="335">
        <v>0.24549178479935563</v>
      </c>
      <c r="D30" s="335">
        <v>0.1680625703633325</v>
      </c>
      <c r="E30" s="335">
        <v>0</v>
      </c>
      <c r="F30" s="335">
        <v>-1.5147734331662832E-2</v>
      </c>
      <c r="G30" s="335">
        <v>-0.8350007352186708</v>
      </c>
      <c r="H30" s="335">
        <v>0.63065832842235636</v>
      </c>
      <c r="I30" s="335">
        <v>-0.44354560779365215</v>
      </c>
      <c r="J30" s="335">
        <v>0</v>
      </c>
      <c r="K30" s="335">
        <v>-7.0659048370673175E-2</v>
      </c>
      <c r="L30" s="335">
        <v>-0.70548956666666662</v>
      </c>
      <c r="M30" s="335">
        <v>0</v>
      </c>
      <c r="N30" s="336">
        <v>-0.46318065933380753</v>
      </c>
      <c r="O30" s="337"/>
      <c r="P30" s="338">
        <v>-0.87899125007665047</v>
      </c>
      <c r="Q30" s="337"/>
      <c r="R30" s="339">
        <v>444476.91317542276</v>
      </c>
      <c r="S30" s="176"/>
      <c r="T30" s="340"/>
      <c r="U30" s="340"/>
    </row>
    <row r="31" spans="2:21" x14ac:dyDescent="0.35">
      <c r="B31" s="23" t="s">
        <v>24</v>
      </c>
      <c r="C31" s="335">
        <v>0.29396552287610689</v>
      </c>
      <c r="D31" s="335">
        <v>0.18928098952511618</v>
      </c>
      <c r="E31" s="335">
        <v>0</v>
      </c>
      <c r="F31" s="335">
        <v>-8.8261788987892942E-2</v>
      </c>
      <c r="G31" s="335">
        <v>-0.431246406108869</v>
      </c>
      <c r="H31" s="335">
        <v>0.61437114987811015</v>
      </c>
      <c r="I31" s="335">
        <v>-0.26258079025987513</v>
      </c>
      <c r="J31" s="335">
        <v>0</v>
      </c>
      <c r="K31" s="335">
        <v>0.66209506109145533</v>
      </c>
      <c r="L31" s="335">
        <v>-0.76265403333333326</v>
      </c>
      <c r="M31" s="335">
        <v>0</v>
      </c>
      <c r="N31" s="336">
        <v>-0.34984796535329959</v>
      </c>
      <c r="O31" s="337"/>
      <c r="P31" s="338">
        <v>-0.55956683033886956</v>
      </c>
      <c r="Q31" s="337"/>
      <c r="R31" s="339">
        <v>446086.15013086796</v>
      </c>
      <c r="S31" s="176"/>
      <c r="T31" s="340"/>
      <c r="U31" s="340"/>
    </row>
    <row r="32" spans="2:21" x14ac:dyDescent="0.35">
      <c r="B32" s="23" t="s">
        <v>25</v>
      </c>
      <c r="C32" s="335">
        <v>0.30339713939187618</v>
      </c>
      <c r="D32" s="335">
        <v>0.16418040059787131</v>
      </c>
      <c r="E32" s="335">
        <v>0</v>
      </c>
      <c r="F32" s="335">
        <v>-0.1918740406291306</v>
      </c>
      <c r="G32" s="335">
        <v>-0.11049816479911101</v>
      </c>
      <c r="H32" s="335">
        <v>0.61296012611887818</v>
      </c>
      <c r="I32" s="335">
        <v>-0.10368130384412666</v>
      </c>
      <c r="J32" s="335">
        <v>0</v>
      </c>
      <c r="K32" s="335">
        <v>0.67800296946174277</v>
      </c>
      <c r="L32" s="335">
        <v>-0.7421363666666666</v>
      </c>
      <c r="M32" s="335">
        <v>0</v>
      </c>
      <c r="N32" s="336">
        <v>-0.2704378658555312</v>
      </c>
      <c r="O32" s="337"/>
      <c r="P32" s="338">
        <v>-0.25585918816125131</v>
      </c>
      <c r="Q32" s="337"/>
      <c r="R32" s="339">
        <v>447290.43367231695</v>
      </c>
      <c r="S32" s="176"/>
      <c r="T32" s="340"/>
      <c r="U32" s="340"/>
    </row>
    <row r="33" spans="2:21" x14ac:dyDescent="0.35">
      <c r="B33" s="23" t="s">
        <v>26</v>
      </c>
      <c r="C33" s="335">
        <v>0.18477349176751545</v>
      </c>
      <c r="D33" s="335">
        <v>7.1299005415141892E-3</v>
      </c>
      <c r="E33" s="335">
        <v>0</v>
      </c>
      <c r="F33" s="335">
        <v>-0.33724664508449109</v>
      </c>
      <c r="G33" s="335">
        <v>1.4753105920533471E-2</v>
      </c>
      <c r="H33" s="335">
        <v>0.42723391265352006</v>
      </c>
      <c r="I33" s="335">
        <v>-9.0633500286486424E-2</v>
      </c>
      <c r="J33" s="335">
        <v>0</v>
      </c>
      <c r="K33" s="335">
        <v>1.1729223270319473</v>
      </c>
      <c r="L33" s="335">
        <v>0.10421736666666674</v>
      </c>
      <c r="M33" s="335">
        <v>0</v>
      </c>
      <c r="N33" s="336">
        <v>-0.27255902152342321</v>
      </c>
      <c r="O33" s="337"/>
      <c r="P33" s="338">
        <v>-0.49816287986663466</v>
      </c>
      <c r="Q33" s="337"/>
      <c r="R33" s="339">
        <v>450235.908166315</v>
      </c>
      <c r="S33" s="176"/>
      <c r="T33" s="340"/>
      <c r="U33" s="340"/>
    </row>
    <row r="34" spans="2:21" x14ac:dyDescent="0.35">
      <c r="B34" s="23" t="s">
        <v>27</v>
      </c>
      <c r="C34" s="335">
        <v>0.30608514407131793</v>
      </c>
      <c r="D34" s="335">
        <v>9.4518336125304359E-2</v>
      </c>
      <c r="E34" s="335">
        <v>0</v>
      </c>
      <c r="F34" s="335">
        <v>-0.23162752942769771</v>
      </c>
      <c r="G34" s="335">
        <v>0.29504392350330022</v>
      </c>
      <c r="H34" s="335">
        <v>0.41781076866629974</v>
      </c>
      <c r="I34" s="335">
        <v>4.6122085225306364E-2</v>
      </c>
      <c r="J34" s="335">
        <v>0</v>
      </c>
      <c r="K34" s="335">
        <v>1.6113208251085251</v>
      </c>
      <c r="L34" s="335">
        <v>0.72127233333333329</v>
      </c>
      <c r="M34" s="335">
        <v>0</v>
      </c>
      <c r="N34" s="336">
        <v>-3.686873982039543E-2</v>
      </c>
      <c r="O34" s="337"/>
      <c r="P34" s="338">
        <v>-0.26968568156368633</v>
      </c>
      <c r="Q34" s="337"/>
      <c r="R34" s="339">
        <v>451908.73314703343</v>
      </c>
      <c r="S34" s="176"/>
      <c r="T34" s="340"/>
      <c r="U34" s="340"/>
    </row>
    <row r="35" spans="2:21" x14ac:dyDescent="0.35">
      <c r="B35" s="23" t="s">
        <v>28</v>
      </c>
      <c r="C35" s="335">
        <v>0.14302448665148404</v>
      </c>
      <c r="D35" s="335">
        <v>-9.9159776701526425E-2</v>
      </c>
      <c r="E35" s="335">
        <v>0</v>
      </c>
      <c r="F35" s="335">
        <v>-0.26498731724851154</v>
      </c>
      <c r="G35" s="335">
        <v>0.34283988149746847</v>
      </c>
      <c r="H35" s="335">
        <v>0.11642136954048965</v>
      </c>
      <c r="I35" s="335">
        <v>7.1186988127493578E-2</v>
      </c>
      <c r="J35" s="335">
        <v>0</v>
      </c>
      <c r="K35" s="335">
        <v>1.4830133849057732</v>
      </c>
      <c r="L35" s="335">
        <v>1.2554072333333333</v>
      </c>
      <c r="M35" s="335">
        <v>0</v>
      </c>
      <c r="N35" s="336">
        <v>-8.3501668880154575E-2</v>
      </c>
      <c r="O35" s="337"/>
      <c r="P35" s="338">
        <v>-0.27216428243153246</v>
      </c>
      <c r="Q35" s="337"/>
      <c r="R35" s="339">
        <v>453689.78153838916</v>
      </c>
      <c r="S35" s="176"/>
      <c r="T35" s="340"/>
      <c r="U35" s="340"/>
    </row>
    <row r="36" spans="2:21" ht="15" customHeight="1" x14ac:dyDescent="0.35">
      <c r="B36" s="23" t="s">
        <v>29</v>
      </c>
      <c r="C36" s="335">
        <v>0.34851890518621076</v>
      </c>
      <c r="D36" s="335">
        <v>8.9136363844204425E-2</v>
      </c>
      <c r="E36" s="335">
        <v>0</v>
      </c>
      <c r="F36" s="335">
        <v>-3.4984524727974531E-3</v>
      </c>
      <c r="G36" s="335">
        <v>0.71228967284218925</v>
      </c>
      <c r="H36" s="335">
        <v>0.25552822786619345</v>
      </c>
      <c r="I36" s="335">
        <v>0.39519152756818698</v>
      </c>
      <c r="J36" s="335">
        <v>0</v>
      </c>
      <c r="K36" s="335">
        <v>1.7066772010382816</v>
      </c>
      <c r="L36" s="335">
        <v>0.88925423333333331</v>
      </c>
      <c r="M36" s="335">
        <v>0</v>
      </c>
      <c r="N36" s="336">
        <v>0.24182335865671314</v>
      </c>
      <c r="O36" s="337"/>
      <c r="P36" s="338">
        <v>-6.2381769849793045E-2</v>
      </c>
      <c r="Q36" s="337"/>
      <c r="R36" s="339">
        <v>455583.20086383721</v>
      </c>
      <c r="S36" s="176"/>
      <c r="T36" s="340"/>
      <c r="U36" s="340"/>
    </row>
    <row r="37" spans="2:21" x14ac:dyDescent="0.35">
      <c r="B37" s="23" t="s">
        <v>30</v>
      </c>
      <c r="C37" s="335">
        <v>0.14895573264396944</v>
      </c>
      <c r="D37" s="335">
        <v>-0.11877134622105245</v>
      </c>
      <c r="E37" s="335">
        <v>0</v>
      </c>
      <c r="F37" s="335">
        <v>-0.15947032794204574</v>
      </c>
      <c r="G37" s="335">
        <v>0.63837958364297265</v>
      </c>
      <c r="H37" s="335">
        <v>2.8813722930948416E-2</v>
      </c>
      <c r="I37" s="335">
        <v>0.28680460327495894</v>
      </c>
      <c r="J37" s="335">
        <v>0</v>
      </c>
      <c r="K37" s="335">
        <v>1.4383092726387059</v>
      </c>
      <c r="L37" s="335">
        <v>0.57101050000000009</v>
      </c>
      <c r="M37" s="335">
        <v>0</v>
      </c>
      <c r="N37" s="336">
        <v>-0.15297854353068652</v>
      </c>
      <c r="O37" s="337"/>
      <c r="P37" s="338">
        <v>-0.57999999999999996</v>
      </c>
      <c r="Q37" s="337"/>
      <c r="R37" s="339">
        <v>459178.23375578359</v>
      </c>
      <c r="S37" s="176"/>
      <c r="T37" s="340"/>
      <c r="U37" s="340"/>
    </row>
    <row r="38" spans="2:21" x14ac:dyDescent="0.35">
      <c r="B38" s="23" t="s">
        <v>52</v>
      </c>
      <c r="C38" s="335">
        <v>0.15672684336951193</v>
      </c>
      <c r="D38" s="335">
        <v>-9.8909811826473515E-2</v>
      </c>
      <c r="E38" s="335">
        <v>0</v>
      </c>
      <c r="F38" s="335">
        <v>-0.13492471282648921</v>
      </c>
      <c r="G38" s="335">
        <v>0.74223222524150856</v>
      </c>
      <c r="H38" s="335">
        <v>7.4130861694527539E-2</v>
      </c>
      <c r="I38" s="335">
        <v>0.37373247190151915</v>
      </c>
      <c r="J38" s="335">
        <v>0</v>
      </c>
      <c r="K38" s="335">
        <v>1.270753190775245</v>
      </c>
      <c r="L38" s="335">
        <v>-9.8650666666666442E-3</v>
      </c>
      <c r="M38" s="335">
        <v>0</v>
      </c>
      <c r="N38" s="336">
        <v>-0.33041644284312505</v>
      </c>
      <c r="O38" s="337"/>
      <c r="P38" s="338">
        <v>-0.5</v>
      </c>
      <c r="Q38" s="337"/>
      <c r="R38" s="339">
        <v>460584.92462311557</v>
      </c>
      <c r="S38" s="176"/>
      <c r="T38" s="340"/>
      <c r="U38" s="340"/>
    </row>
    <row r="39" spans="2:21" x14ac:dyDescent="0.35">
      <c r="B39" s="23" t="s">
        <v>53</v>
      </c>
      <c r="C39" s="335">
        <v>0.25066486351320805</v>
      </c>
      <c r="D39" s="335">
        <v>3.0914705467210979E-2</v>
      </c>
      <c r="E39" s="335">
        <v>0</v>
      </c>
      <c r="F39" s="335">
        <v>-1.4374602438067541E-3</v>
      </c>
      <c r="G39" s="335">
        <v>0.87938994670321335</v>
      </c>
      <c r="H39" s="335">
        <v>0.21114801873019928</v>
      </c>
      <c r="I39" s="335">
        <v>0.51549098083819445</v>
      </c>
      <c r="J39" s="335">
        <v>0</v>
      </c>
      <c r="K39" s="335">
        <v>-0.4291873715721583</v>
      </c>
      <c r="L39" s="335">
        <v>-0.47392346666666668</v>
      </c>
      <c r="M39" s="335">
        <v>0</v>
      </c>
      <c r="N39" s="336">
        <v>-0.43878827330429127</v>
      </c>
      <c r="O39" s="337"/>
      <c r="P39" s="338">
        <v>-0.42</v>
      </c>
      <c r="Q39" s="337"/>
      <c r="R39" s="339">
        <v>460929.90560353483</v>
      </c>
      <c r="S39" s="176"/>
      <c r="T39" s="340"/>
      <c r="U39" s="340"/>
    </row>
    <row r="40" spans="2:21" ht="15" customHeight="1" x14ac:dyDescent="0.35">
      <c r="B40" s="23" t="s">
        <v>54</v>
      </c>
      <c r="C40" s="335">
        <v>0.62869460868438409</v>
      </c>
      <c r="D40" s="335">
        <v>0.46860711464438509</v>
      </c>
      <c r="E40" s="335">
        <v>0</v>
      </c>
      <c r="F40" s="335">
        <v>0.39519009502339486</v>
      </c>
      <c r="G40" s="335">
        <v>1.265683583244396</v>
      </c>
      <c r="H40" s="335">
        <v>0.6947887397824104</v>
      </c>
      <c r="I40" s="335">
        <v>0.93096809271838765</v>
      </c>
      <c r="J40" s="335">
        <v>0</v>
      </c>
      <c r="K40" s="335">
        <v>-0.7731205235123807</v>
      </c>
      <c r="L40" s="335">
        <v>-0.6870613333333333</v>
      </c>
      <c r="M40" s="335">
        <v>0</v>
      </c>
      <c r="N40" s="336">
        <v>-0.28280997191039359</v>
      </c>
      <c r="O40" s="337"/>
      <c r="P40" s="338">
        <v>0</v>
      </c>
      <c r="Q40" s="337"/>
      <c r="R40" s="339">
        <v>462044</v>
      </c>
      <c r="S40" s="176"/>
      <c r="T40" s="340"/>
      <c r="U40" s="340"/>
    </row>
    <row r="41" spans="2:21" ht="15" customHeight="1" x14ac:dyDescent="0.35">
      <c r="B41" s="23" t="s">
        <v>55</v>
      </c>
      <c r="C41" s="335">
        <v>0.83103700193777286</v>
      </c>
      <c r="D41" s="335">
        <v>0.74298012352176102</v>
      </c>
      <c r="E41" s="335">
        <v>0</v>
      </c>
      <c r="F41" s="335">
        <v>0.67632731616976116</v>
      </c>
      <c r="G41" s="335">
        <v>1.5107874711207785</v>
      </c>
      <c r="H41" s="335">
        <v>0.97438576797875953</v>
      </c>
      <c r="I41" s="335">
        <v>1.2393754994477604</v>
      </c>
      <c r="J41" s="335">
        <v>0</v>
      </c>
      <c r="K41" s="335">
        <v>-0.17687311331063971</v>
      </c>
      <c r="L41" s="335">
        <v>-1.6644766666666699E-2</v>
      </c>
      <c r="M41" s="335">
        <v>0</v>
      </c>
      <c r="N41" s="336">
        <v>0.10299714488477968</v>
      </c>
      <c r="O41" s="337"/>
      <c r="P41" s="338">
        <v>0</v>
      </c>
      <c r="Q41" s="337"/>
      <c r="R41" s="339">
        <v>464175</v>
      </c>
      <c r="S41" s="176"/>
      <c r="T41" s="340"/>
      <c r="U41" s="340"/>
    </row>
    <row r="42" spans="2:21" x14ac:dyDescent="0.35">
      <c r="B42" s="23" t="s">
        <v>85</v>
      </c>
      <c r="C42" s="335">
        <v>0.74796958154084336</v>
      </c>
      <c r="D42" s="335">
        <v>0.73964019561884697</v>
      </c>
      <c r="E42" s="335">
        <v>0</v>
      </c>
      <c r="F42" s="335">
        <v>0.61517493746384844</v>
      </c>
      <c r="G42" s="335">
        <v>1.4975852045908482</v>
      </c>
      <c r="H42" s="335">
        <v>1.0350551712628544</v>
      </c>
      <c r="I42" s="335">
        <v>1.3021489703888562</v>
      </c>
      <c r="J42" s="335">
        <v>0</v>
      </c>
      <c r="K42" s="335">
        <v>0.90714623597267141</v>
      </c>
      <c r="L42" s="335">
        <v>0.48737863333333326</v>
      </c>
      <c r="M42" s="335">
        <v>0</v>
      </c>
      <c r="N42" s="336">
        <v>0.18903254302660805</v>
      </c>
      <c r="O42" s="337"/>
      <c r="P42" s="338">
        <v>1.7722767563124683E-2</v>
      </c>
      <c r="Q42" s="337"/>
      <c r="R42" s="339">
        <v>465849.43858680507</v>
      </c>
      <c r="S42" s="176"/>
      <c r="T42" s="340"/>
      <c r="U42" s="340"/>
    </row>
    <row r="43" spans="2:21" x14ac:dyDescent="0.35">
      <c r="B43" s="23" t="s">
        <v>86</v>
      </c>
      <c r="C43" s="335">
        <v>0.77128598535671244</v>
      </c>
      <c r="D43" s="335">
        <v>0.85666379959869232</v>
      </c>
      <c r="E43" s="335">
        <v>0</v>
      </c>
      <c r="F43" s="335">
        <v>0.47417813638770667</v>
      </c>
      <c r="G43" s="335">
        <v>1.5668767180777081</v>
      </c>
      <c r="H43" s="335">
        <v>1.1837727962146971</v>
      </c>
      <c r="I43" s="335">
        <v>1.2959823440916978</v>
      </c>
      <c r="J43" s="335">
        <v>0</v>
      </c>
      <c r="K43" s="335">
        <v>1.2237183662806124</v>
      </c>
      <c r="L43" s="335">
        <v>2.6231042333333332</v>
      </c>
      <c r="M43" s="335">
        <v>0</v>
      </c>
      <c r="N43" s="336">
        <v>0.36998403305121236</v>
      </c>
      <c r="O43" s="337"/>
      <c r="P43" s="338">
        <v>6.4124994794741888E-2</v>
      </c>
      <c r="Q43" s="337"/>
      <c r="R43" s="339">
        <v>467710.08093494602</v>
      </c>
      <c r="S43" s="176"/>
      <c r="T43" s="340"/>
    </row>
    <row r="44" spans="2:21" x14ac:dyDescent="0.35">
      <c r="B44" s="23" t="s">
        <v>87</v>
      </c>
      <c r="C44" s="335">
        <v>0.90438085391463119</v>
      </c>
      <c r="D44" s="335">
        <v>1.0990094091616243</v>
      </c>
      <c r="E44" s="335">
        <v>0</v>
      </c>
      <c r="F44" s="335">
        <v>0.43390765431061595</v>
      </c>
      <c r="G44" s="335">
        <v>1.6807909327006314</v>
      </c>
      <c r="H44" s="335">
        <v>1.4031357837326084</v>
      </c>
      <c r="I44" s="335">
        <v>1.341545671603626</v>
      </c>
      <c r="J44" s="335">
        <v>0</v>
      </c>
      <c r="K44" s="335">
        <v>2.1127532869117629</v>
      </c>
      <c r="L44" s="335">
        <v>3.6638129999999998</v>
      </c>
      <c r="M44" s="335">
        <v>0</v>
      </c>
      <c r="N44" s="341">
        <v>0.71720207114320234</v>
      </c>
      <c r="O44" s="336"/>
      <c r="P44" s="607">
        <v>0.15</v>
      </c>
      <c r="Q44" s="336"/>
      <c r="R44" s="342">
        <v>469149.27608587116</v>
      </c>
      <c r="S44" s="176"/>
    </row>
    <row r="45" spans="2:21" x14ac:dyDescent="0.35">
      <c r="B45" s="23" t="s">
        <v>88</v>
      </c>
      <c r="C45" s="335">
        <v>0.69625874593629078</v>
      </c>
      <c r="D45" s="335">
        <v>1.0123159974152713</v>
      </c>
      <c r="E45" s="335">
        <v>0</v>
      </c>
      <c r="F45" s="335">
        <v>3.434463519627684E-2</v>
      </c>
      <c r="G45" s="335">
        <v>1.4814849510142949</v>
      </c>
      <c r="H45" s="335">
        <v>1.1696292044332779</v>
      </c>
      <c r="I45" s="335">
        <v>1.0054746089182913</v>
      </c>
      <c r="J45" s="335">
        <v>0</v>
      </c>
      <c r="K45" s="335">
        <v>0.788667184666066</v>
      </c>
      <c r="L45" s="335">
        <v>5.1249789999999997</v>
      </c>
      <c r="M45" s="335">
        <v>0</v>
      </c>
      <c r="N45" s="341">
        <v>0.51635740288703158</v>
      </c>
      <c r="O45" s="336"/>
      <c r="P45" s="607">
        <v>7.0000000000000007E-2</v>
      </c>
      <c r="Q45" s="336"/>
      <c r="R45" s="342">
        <v>469714.20005995809</v>
      </c>
      <c r="S45" s="176"/>
    </row>
    <row r="46" spans="2:21" x14ac:dyDescent="0.35">
      <c r="B46" s="23" t="s">
        <v>98</v>
      </c>
      <c r="C46" s="335">
        <v>0.97781751587149301</v>
      </c>
      <c r="D46" s="335">
        <v>1.4370818612634935</v>
      </c>
      <c r="E46" s="335">
        <v>0</v>
      </c>
      <c r="F46" s="335">
        <v>0.1258972404195049</v>
      </c>
      <c r="G46" s="335">
        <v>1.7011343673875103</v>
      </c>
      <c r="H46" s="335">
        <v>1.4127442697155175</v>
      </c>
      <c r="I46" s="335">
        <v>1.099690056459508</v>
      </c>
      <c r="J46" s="335">
        <v>0</v>
      </c>
      <c r="K46" s="335">
        <v>1.1129837809778051</v>
      </c>
      <c r="L46" s="335">
        <v>4.8945466666666668</v>
      </c>
      <c r="M46" s="335">
        <v>0</v>
      </c>
      <c r="N46" s="341">
        <v>0.80953444718517742</v>
      </c>
      <c r="O46" s="336"/>
      <c r="P46" s="607">
        <v>0.17</v>
      </c>
      <c r="Q46" s="336"/>
      <c r="R46" s="342">
        <v>470675.85105320951</v>
      </c>
      <c r="S46" s="176"/>
    </row>
    <row r="47" spans="2:21" x14ac:dyDescent="0.35">
      <c r="B47" s="23" t="s">
        <v>99</v>
      </c>
      <c r="C47" s="335">
        <v>1.4122456108563313</v>
      </c>
      <c r="D47" s="335">
        <v>2.0258731983053337</v>
      </c>
      <c r="E47" s="335">
        <v>0</v>
      </c>
      <c r="F47" s="335">
        <v>0.49551526105634025</v>
      </c>
      <c r="G47" s="335">
        <v>2.0075759708793441</v>
      </c>
      <c r="H47" s="335">
        <v>1.6933629460943393</v>
      </c>
      <c r="I47" s="335">
        <v>1.2997746477443286</v>
      </c>
      <c r="J47" s="335">
        <v>0</v>
      </c>
      <c r="K47" s="335">
        <v>2.283968006038485</v>
      </c>
      <c r="L47" s="335">
        <v>5.3356243333333326</v>
      </c>
      <c r="M47" s="335">
        <v>0</v>
      </c>
      <c r="N47" s="341">
        <v>1.2489761842717397</v>
      </c>
      <c r="O47" s="336"/>
      <c r="P47" s="607">
        <v>0.32</v>
      </c>
      <c r="Q47" s="336"/>
      <c r="R47" s="342">
        <v>472989.43381180218</v>
      </c>
      <c r="S47" s="176"/>
    </row>
    <row r="48" spans="2:21" x14ac:dyDescent="0.35">
      <c r="B48" s="23" t="s">
        <v>385</v>
      </c>
      <c r="C48" s="335">
        <v>1.6327931844456884</v>
      </c>
      <c r="D48" s="335">
        <v>2.3943071952807031</v>
      </c>
      <c r="E48" s="335">
        <v>0</v>
      </c>
      <c r="F48" s="335">
        <v>0.71086917477271072</v>
      </c>
      <c r="G48" s="335">
        <v>2.158734652148695</v>
      </c>
      <c r="H48" s="335">
        <v>1.7909016282737014</v>
      </c>
      <c r="I48" s="335">
        <v>1.3672945697067007</v>
      </c>
      <c r="J48" s="335">
        <v>0</v>
      </c>
      <c r="K48" s="335">
        <v>2.3726854222836864</v>
      </c>
      <c r="L48" s="335">
        <v>5.4766743333333325</v>
      </c>
      <c r="M48" s="335">
        <v>0</v>
      </c>
      <c r="N48" s="341">
        <v>1.4775985144236101</v>
      </c>
      <c r="O48" s="336"/>
      <c r="P48" s="607">
        <v>0.2</v>
      </c>
      <c r="Q48" s="336"/>
      <c r="R48" s="342">
        <v>475192.61477045907</v>
      </c>
      <c r="S48" s="176"/>
    </row>
    <row r="49" spans="2:19" x14ac:dyDescent="0.35">
      <c r="B49" s="23" t="s">
        <v>101</v>
      </c>
      <c r="C49" s="335">
        <v>2.1102632716014966</v>
      </c>
      <c r="D49" s="335">
        <v>3.0028401955875097</v>
      </c>
      <c r="E49" s="335">
        <v>0</v>
      </c>
      <c r="F49" s="335">
        <v>1.273834913284503</v>
      </c>
      <c r="G49" s="335">
        <v>2.6670412050185064</v>
      </c>
      <c r="H49" s="335">
        <v>2.1074249008705124</v>
      </c>
      <c r="I49" s="335">
        <v>1.7439083273525</v>
      </c>
      <c r="J49" s="335">
        <v>0</v>
      </c>
      <c r="K49" s="335">
        <v>3.2380212746533448</v>
      </c>
      <c r="L49" s="335">
        <v>5.3104753333333337</v>
      </c>
      <c r="M49" s="335">
        <v>0</v>
      </c>
      <c r="N49" s="336">
        <v>1.9689634085630574</v>
      </c>
      <c r="O49" s="337"/>
      <c r="P49" s="338">
        <v>0.34</v>
      </c>
      <c r="Q49" s="337"/>
      <c r="R49" s="339">
        <v>477187.56228822004</v>
      </c>
      <c r="S49" s="176"/>
    </row>
    <row r="50" spans="2:19" x14ac:dyDescent="0.35">
      <c r="B50" s="23" t="s">
        <v>128</v>
      </c>
      <c r="C50" s="335">
        <v>2.1013146234944031</v>
      </c>
      <c r="D50" s="335">
        <v>3.0860113038244208</v>
      </c>
      <c r="E50" s="335">
        <v>0</v>
      </c>
      <c r="F50" s="335">
        <v>1.5159591096854115</v>
      </c>
      <c r="G50" s="335">
        <v>2.8580864967464095</v>
      </c>
      <c r="H50" s="335">
        <v>1.8961469973564249</v>
      </c>
      <c r="I50" s="335">
        <v>1.7611144141314128</v>
      </c>
      <c r="J50" s="335">
        <v>0</v>
      </c>
      <c r="K50" s="335">
        <v>2.2428678513717872</v>
      </c>
      <c r="L50" s="335">
        <v>5.1292033333333338</v>
      </c>
      <c r="M50" s="335">
        <v>0</v>
      </c>
      <c r="N50" s="336">
        <v>1.9586001097398571</v>
      </c>
      <c r="O50" s="337"/>
      <c r="P50" s="338">
        <v>0.1</v>
      </c>
      <c r="Q50" s="337"/>
      <c r="R50" s="339">
        <v>478275.72427572432</v>
      </c>
      <c r="S50" s="176"/>
    </row>
    <row r="51" spans="2:19" x14ac:dyDescent="0.35">
      <c r="B51" s="23" t="s">
        <v>129</v>
      </c>
      <c r="C51" s="335">
        <v>2.7308287317419797</v>
      </c>
      <c r="D51" s="335">
        <v>3.7641650641159856</v>
      </c>
      <c r="E51" s="335">
        <v>0</v>
      </c>
      <c r="F51" s="335">
        <v>2.6741666279649792</v>
      </c>
      <c r="G51" s="335">
        <v>3.98865633027998</v>
      </c>
      <c r="H51" s="335">
        <v>2.4371622903819627</v>
      </c>
      <c r="I51" s="335">
        <v>2.832475461429965</v>
      </c>
      <c r="J51" s="335">
        <v>0</v>
      </c>
      <c r="K51" s="335">
        <v>2.2230769231307606</v>
      </c>
      <c r="L51" s="335">
        <v>4.7227689999999996</v>
      </c>
      <c r="M51" s="335">
        <v>0</v>
      </c>
      <c r="N51" s="336">
        <v>2.5960856793124742</v>
      </c>
      <c r="O51" s="337"/>
      <c r="P51" s="338">
        <v>0.1</v>
      </c>
      <c r="Q51" s="337"/>
      <c r="R51" s="339">
        <v>479748.25174825179</v>
      </c>
      <c r="S51" s="176"/>
    </row>
    <row r="52" spans="2:19" x14ac:dyDescent="0.35">
      <c r="B52" s="23" t="s">
        <v>130</v>
      </c>
      <c r="C52" s="335">
        <v>2.9639839203256884</v>
      </c>
      <c r="D52" s="335">
        <v>3.9704759804756975</v>
      </c>
      <c r="E52" s="335">
        <v>0</v>
      </c>
      <c r="F52" s="335">
        <v>3.8836041280466986</v>
      </c>
      <c r="G52" s="335">
        <v>5.3369454865527075</v>
      </c>
      <c r="H52" s="335">
        <v>2.5543864009046899</v>
      </c>
      <c r="I52" s="335">
        <v>4.2467451470726871</v>
      </c>
      <c r="J52" s="335">
        <v>0</v>
      </c>
      <c r="K52" s="335">
        <v>1.2759937928292844</v>
      </c>
      <c r="L52" s="335">
        <v>4.778929333333334</v>
      </c>
      <c r="M52" s="335">
        <v>0</v>
      </c>
      <c r="N52" s="341">
        <v>2.8221496771288437</v>
      </c>
      <c r="O52" s="337"/>
      <c r="P52" s="338">
        <v>0</v>
      </c>
      <c r="Q52" s="337"/>
      <c r="R52" s="339">
        <v>481100</v>
      </c>
      <c r="S52" s="176"/>
    </row>
    <row r="53" spans="2:19" x14ac:dyDescent="0.35">
      <c r="B53" s="23" t="s">
        <v>131</v>
      </c>
      <c r="C53" s="335">
        <v>1.1153069216575204</v>
      </c>
      <c r="D53" s="335">
        <v>2.0009651389035241</v>
      </c>
      <c r="E53" s="335">
        <v>0</v>
      </c>
      <c r="F53" s="335">
        <v>3.7392334476385258</v>
      </c>
      <c r="G53" s="335">
        <v>5.60640321261954</v>
      </c>
      <c r="H53" s="335">
        <v>0.6484285263505285</v>
      </c>
      <c r="I53" s="335">
        <v>5.0995665068865321</v>
      </c>
      <c r="J53" s="335">
        <v>0</v>
      </c>
      <c r="K53" s="335">
        <v>1.2651231086121071</v>
      </c>
      <c r="L53" s="335">
        <v>2.8876230000000001</v>
      </c>
      <c r="M53" s="335">
        <v>0</v>
      </c>
      <c r="N53" s="341">
        <v>1.1920032390116275</v>
      </c>
      <c r="O53" s="337"/>
      <c r="P53" s="338">
        <v>0</v>
      </c>
      <c r="Q53" s="337"/>
      <c r="R53" s="339">
        <v>469057</v>
      </c>
      <c r="S53" s="176"/>
    </row>
    <row r="54" spans="2:19" x14ac:dyDescent="0.35">
      <c r="B54" s="23" t="s">
        <v>138</v>
      </c>
      <c r="C54" s="335">
        <v>-21.38921543966228</v>
      </c>
      <c r="D54" s="335">
        <v>-20.656094187533284</v>
      </c>
      <c r="E54" s="335">
        <v>0</v>
      </c>
      <c r="F54" s="335">
        <v>-16.342107914131304</v>
      </c>
      <c r="G54" s="335">
        <v>-13.517293361481308</v>
      </c>
      <c r="H54" s="335">
        <v>-21.608588639701281</v>
      </c>
      <c r="I54" s="335">
        <v>-12.407536703739282</v>
      </c>
      <c r="J54" s="335">
        <v>0</v>
      </c>
      <c r="K54" s="335">
        <v>-4.9089445619540184</v>
      </c>
      <c r="L54" s="335">
        <v>1.9578985</v>
      </c>
      <c r="M54" s="335">
        <v>0</v>
      </c>
      <c r="N54" s="341">
        <v>-18.993787504213135</v>
      </c>
      <c r="O54" s="337"/>
      <c r="P54" s="338">
        <v>0</v>
      </c>
      <c r="Q54" s="337"/>
      <c r="R54" s="339">
        <v>375117</v>
      </c>
      <c r="S54" s="176"/>
    </row>
    <row r="55" spans="2:19" x14ac:dyDescent="0.35">
      <c r="B55" s="780" t="s">
        <v>386</v>
      </c>
      <c r="C55" s="781"/>
      <c r="D55" s="781"/>
      <c r="E55" s="781"/>
      <c r="F55" s="781"/>
      <c r="G55" s="781"/>
      <c r="H55" s="781"/>
      <c r="I55" s="781"/>
      <c r="J55" s="781"/>
      <c r="K55" s="781"/>
      <c r="L55" s="781"/>
      <c r="M55" s="781"/>
      <c r="N55" s="781"/>
      <c r="O55" s="781"/>
      <c r="P55" s="781"/>
      <c r="Q55" s="781"/>
      <c r="R55" s="782"/>
      <c r="S55" s="176"/>
    </row>
    <row r="56" spans="2:19" x14ac:dyDescent="0.35">
      <c r="B56" s="783" t="s">
        <v>387</v>
      </c>
      <c r="C56" s="784"/>
      <c r="D56" s="784"/>
      <c r="E56" s="784"/>
      <c r="F56" s="784"/>
      <c r="G56" s="784"/>
      <c r="H56" s="784"/>
      <c r="I56" s="784"/>
      <c r="J56" s="784"/>
      <c r="K56" s="784"/>
      <c r="L56" s="784"/>
      <c r="M56" s="784"/>
      <c r="N56" s="784"/>
      <c r="O56" s="784"/>
      <c r="P56" s="784"/>
      <c r="Q56" s="784"/>
      <c r="R56" s="785"/>
      <c r="S56" s="176"/>
    </row>
    <row r="57" spans="2:19" ht="34.15" customHeight="1" x14ac:dyDescent="0.35">
      <c r="B57" s="777" t="s">
        <v>704</v>
      </c>
      <c r="C57" s="778"/>
      <c r="D57" s="778"/>
      <c r="E57" s="778"/>
      <c r="F57" s="778"/>
      <c r="G57" s="778"/>
      <c r="H57" s="778"/>
      <c r="I57" s="778"/>
      <c r="J57" s="778"/>
      <c r="K57" s="778"/>
      <c r="L57" s="778"/>
      <c r="M57" s="778"/>
      <c r="N57" s="778"/>
      <c r="O57" s="778"/>
      <c r="P57" s="778"/>
      <c r="Q57" s="778"/>
      <c r="R57" s="779"/>
    </row>
    <row r="58" spans="2:19" ht="15" thickBot="1" x14ac:dyDescent="0.4">
      <c r="B58" s="774" t="s">
        <v>705</v>
      </c>
      <c r="C58" s="775"/>
      <c r="D58" s="775"/>
      <c r="E58" s="775"/>
      <c r="F58" s="775"/>
      <c r="G58" s="775"/>
      <c r="H58" s="775"/>
      <c r="I58" s="775"/>
      <c r="J58" s="775"/>
      <c r="K58" s="775"/>
      <c r="L58" s="775"/>
      <c r="M58" s="775"/>
      <c r="N58" s="775"/>
      <c r="O58" s="775"/>
      <c r="P58" s="775"/>
      <c r="Q58" s="775"/>
      <c r="R58" s="776"/>
    </row>
    <row r="60" spans="2:19" x14ac:dyDescent="0.35">
      <c r="B60" s="608" t="s">
        <v>706</v>
      </c>
      <c r="C60" s="608"/>
      <c r="D60" s="608"/>
      <c r="E60" s="608"/>
      <c r="F60" s="608"/>
      <c r="G60" s="608"/>
      <c r="H60" s="608"/>
      <c r="I60" s="608"/>
      <c r="J60" s="608"/>
      <c r="K60" s="608"/>
    </row>
  </sheetData>
  <mergeCells count="11">
    <mergeCell ref="B58:R58"/>
    <mergeCell ref="B57:R57"/>
    <mergeCell ref="B55:R55"/>
    <mergeCell ref="B56:R56"/>
    <mergeCell ref="B2:N2"/>
    <mergeCell ref="P2:P4"/>
    <mergeCell ref="R2:R4"/>
    <mergeCell ref="C3:D3"/>
    <mergeCell ref="F3:I3"/>
    <mergeCell ref="K3:L3"/>
    <mergeCell ref="N3:N4"/>
  </mergeCells>
  <hyperlinks>
    <hyperlink ref="A1" location="Contents!A1" display="Back to contents" xr:uid="{00000000-0004-0000-10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8"/>
  </sheetPr>
  <dimension ref="A1:T14"/>
  <sheetViews>
    <sheetView zoomScaleNormal="100" zoomScaleSheetLayoutView="100" workbookViewId="0"/>
  </sheetViews>
  <sheetFormatPr defaultColWidth="8.84375" defaultRowHeight="14" x14ac:dyDescent="0.3"/>
  <cols>
    <col min="1" max="1" width="9.4609375" style="17" customWidth="1"/>
    <col min="2" max="2" width="24.765625" style="17" customWidth="1"/>
    <col min="3" max="8" width="6" style="17" customWidth="1"/>
    <col min="9" max="16384" width="8.84375" style="17"/>
  </cols>
  <sheetData>
    <row r="1" spans="1:20" ht="33.75" customHeight="1" thickBot="1" x14ac:dyDescent="0.35">
      <c r="A1" s="172" t="s">
        <v>91</v>
      </c>
    </row>
    <row r="2" spans="1:20" ht="19.5" customHeight="1" thickBot="1" x14ac:dyDescent="0.35">
      <c r="B2" s="792" t="s">
        <v>676</v>
      </c>
      <c r="C2" s="793"/>
      <c r="D2" s="793"/>
      <c r="E2" s="793"/>
      <c r="F2" s="793"/>
      <c r="G2" s="793"/>
      <c r="H2" s="793"/>
      <c r="I2" s="794"/>
      <c r="J2" s="448"/>
      <c r="K2" s="448"/>
      <c r="L2" s="448"/>
    </row>
    <row r="3" spans="1:20" ht="15.75" customHeight="1" x14ac:dyDescent="0.3">
      <c r="B3" s="254"/>
      <c r="C3" s="795" t="s">
        <v>293</v>
      </c>
      <c r="D3" s="795"/>
      <c r="E3" s="795"/>
      <c r="F3" s="795"/>
      <c r="G3" s="795"/>
      <c r="H3" s="795"/>
      <c r="I3" s="796"/>
    </row>
    <row r="4" spans="1:20" ht="15.5" x14ac:dyDescent="0.3">
      <c r="B4" s="255"/>
      <c r="C4" s="256">
        <v>2019</v>
      </c>
      <c r="D4" s="256">
        <v>2020</v>
      </c>
      <c r="E4" s="256">
        <v>2021</v>
      </c>
      <c r="F4" s="256">
        <v>2022</v>
      </c>
      <c r="G4" s="256">
        <v>2023</v>
      </c>
      <c r="H4" s="256">
        <v>2024</v>
      </c>
      <c r="I4" s="257">
        <v>2025</v>
      </c>
      <c r="K4" s="608" t="s">
        <v>706</v>
      </c>
      <c r="L4" s="608"/>
      <c r="M4" s="608"/>
      <c r="N4" s="608"/>
      <c r="O4" s="608"/>
      <c r="P4" s="608"/>
      <c r="Q4" s="608"/>
      <c r="R4" s="608"/>
      <c r="S4" s="608"/>
      <c r="T4" s="608"/>
    </row>
    <row r="5" spans="1:20" x14ac:dyDescent="0.3">
      <c r="B5" s="258" t="s">
        <v>294</v>
      </c>
      <c r="C5" s="259">
        <v>7.7</v>
      </c>
      <c r="D5" s="259">
        <v>8.1999999999999993</v>
      </c>
      <c r="E5" s="259">
        <v>8.36</v>
      </c>
      <c r="F5" s="259">
        <v>8.4809592890349279</v>
      </c>
      <c r="G5" s="259">
        <v>8.6019185780698564</v>
      </c>
      <c r="H5" s="259"/>
      <c r="I5" s="540"/>
    </row>
    <row r="6" spans="1:20" x14ac:dyDescent="0.3">
      <c r="B6" s="260" t="s">
        <v>295</v>
      </c>
      <c r="C6" s="259">
        <v>8.2100000000000009</v>
      </c>
      <c r="D6" s="259">
        <v>8.7200000000000006</v>
      </c>
      <c r="E6" s="259">
        <v>8.91</v>
      </c>
      <c r="F6" s="259">
        <v>9.239579393614207</v>
      </c>
      <c r="G6" s="261">
        <v>9.7057553667916885</v>
      </c>
      <c r="H6" s="261">
        <v>10.097391955254631</v>
      </c>
      <c r="I6" s="262">
        <v>10.461714949207181</v>
      </c>
    </row>
    <row r="7" spans="1:20" ht="80.25" customHeight="1" thickBot="1" x14ac:dyDescent="0.35">
      <c r="B7" s="797" t="s">
        <v>700</v>
      </c>
      <c r="C7" s="798"/>
      <c r="D7" s="798"/>
      <c r="E7" s="798"/>
      <c r="F7" s="798"/>
      <c r="G7" s="798"/>
      <c r="H7" s="798"/>
      <c r="I7" s="799"/>
    </row>
    <row r="8" spans="1:20" ht="15.75" customHeight="1" x14ac:dyDescent="0.3">
      <c r="B8" s="771"/>
      <c r="C8" s="771"/>
      <c r="D8" s="771"/>
      <c r="E8" s="771"/>
      <c r="F8" s="771"/>
      <c r="G8" s="771"/>
      <c r="H8" s="771"/>
    </row>
    <row r="9" spans="1:20" ht="9" customHeight="1" x14ac:dyDescent="0.3">
      <c r="B9" s="263"/>
      <c r="C9" s="263"/>
      <c r="D9" s="263"/>
      <c r="E9" s="263"/>
      <c r="F9" s="263"/>
      <c r="G9" s="263"/>
    </row>
    <row r="10" spans="1:20" ht="8.25" customHeight="1" x14ac:dyDescent="0.3"/>
    <row r="11" spans="1:20" x14ac:dyDescent="0.3">
      <c r="C11" s="264"/>
      <c r="D11" s="264"/>
      <c r="E11" s="264"/>
      <c r="F11" s="264"/>
      <c r="G11" s="264"/>
      <c r="H11" s="264"/>
    </row>
    <row r="13" spans="1:20" ht="15" customHeight="1" x14ac:dyDescent="0.3"/>
    <row r="14" spans="1:20" ht="102.75" customHeight="1" x14ac:dyDescent="0.3"/>
  </sheetData>
  <mergeCells count="4">
    <mergeCell ref="B8:H8"/>
    <mergeCell ref="B2:I2"/>
    <mergeCell ref="C3:I3"/>
    <mergeCell ref="B7:I7"/>
  </mergeCells>
  <hyperlinks>
    <hyperlink ref="A1" location="Contents!A1" display="Back to contents" xr:uid="{00000000-0004-0000-11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8"/>
  </sheetPr>
  <dimension ref="A1:N294"/>
  <sheetViews>
    <sheetView zoomScaleNormal="100" zoomScaleSheetLayoutView="100" workbookViewId="0"/>
  </sheetViews>
  <sheetFormatPr defaultColWidth="8.84375" defaultRowHeight="14.5" x14ac:dyDescent="0.35"/>
  <cols>
    <col min="1" max="1" width="9.4609375" style="169" customWidth="1"/>
    <col min="2" max="3" width="15" style="169" customWidth="1"/>
    <col min="4" max="16384" width="8.84375" style="169"/>
  </cols>
  <sheetData>
    <row r="1" spans="1:6" ht="33.75" customHeight="1" thickBot="1" x14ac:dyDescent="0.45">
      <c r="A1" s="47" t="s">
        <v>91</v>
      </c>
      <c r="B1" s="198"/>
      <c r="C1" s="168"/>
      <c r="E1" s="199"/>
    </row>
    <row r="2" spans="1:6" ht="54.75" customHeight="1" thickBot="1" x14ac:dyDescent="0.4">
      <c r="A2" s="168"/>
      <c r="B2" s="655" t="s">
        <v>697</v>
      </c>
      <c r="C2" s="656"/>
    </row>
    <row r="3" spans="1:6" x14ac:dyDescent="0.35">
      <c r="B3" s="24" t="s">
        <v>388</v>
      </c>
      <c r="C3" s="175">
        <v>-0.31754134179281235</v>
      </c>
    </row>
    <row r="4" spans="1:6" x14ac:dyDescent="0.35">
      <c r="B4" s="24" t="s">
        <v>389</v>
      </c>
      <c r="C4" s="175">
        <v>-0.12507214146039916</v>
      </c>
    </row>
    <row r="5" spans="1:6" x14ac:dyDescent="0.35">
      <c r="B5" s="24" t="s">
        <v>390</v>
      </c>
      <c r="C5" s="175">
        <v>1.2172975521594347</v>
      </c>
    </row>
    <row r="6" spans="1:6" x14ac:dyDescent="0.35">
      <c r="B6" s="24" t="s">
        <v>391</v>
      </c>
      <c r="C6" s="175">
        <v>3.0940251464383071</v>
      </c>
    </row>
    <row r="7" spans="1:6" x14ac:dyDescent="0.35">
      <c r="B7" s="24" t="s">
        <v>392</v>
      </c>
      <c r="C7" s="175">
        <v>5.9924948750284583</v>
      </c>
    </row>
    <row r="8" spans="1:6" x14ac:dyDescent="0.35">
      <c r="B8" s="24" t="s">
        <v>393</v>
      </c>
      <c r="C8" s="175">
        <v>8.3384672454572843</v>
      </c>
    </row>
    <row r="9" spans="1:6" x14ac:dyDescent="0.35">
      <c r="B9" s="24" t="s">
        <v>394</v>
      </c>
      <c r="C9" s="175">
        <v>7.0809654791681984</v>
      </c>
    </row>
    <row r="10" spans="1:6" x14ac:dyDescent="0.35">
      <c r="B10" s="24" t="s">
        <v>395</v>
      </c>
      <c r="C10" s="175">
        <v>6.1121425072248536</v>
      </c>
    </row>
    <row r="11" spans="1:6" x14ac:dyDescent="0.35">
      <c r="B11" s="24" t="s">
        <v>396</v>
      </c>
      <c r="C11" s="175">
        <v>4.6261511480738404</v>
      </c>
    </row>
    <row r="12" spans="1:6" x14ac:dyDescent="0.35">
      <c r="B12" s="24" t="s">
        <v>397</v>
      </c>
      <c r="C12" s="175">
        <v>5.5649823835194434</v>
      </c>
    </row>
    <row r="13" spans="1:6" x14ac:dyDescent="0.35">
      <c r="B13" s="24" t="s">
        <v>398</v>
      </c>
      <c r="C13" s="175">
        <v>4.11983699591062</v>
      </c>
    </row>
    <row r="14" spans="1:6" x14ac:dyDescent="0.35">
      <c r="B14" s="24" t="s">
        <v>399</v>
      </c>
      <c r="C14" s="175">
        <v>2.3613649763582161</v>
      </c>
    </row>
    <row r="15" spans="1:6" x14ac:dyDescent="0.35">
      <c r="B15" s="24" t="s">
        <v>400</v>
      </c>
      <c r="C15" s="175">
        <v>0.37293846120357937</v>
      </c>
      <c r="E15" s="212"/>
      <c r="F15" s="212"/>
    </row>
    <row r="16" spans="1:6" x14ac:dyDescent="0.35">
      <c r="B16" s="24" t="s">
        <v>401</v>
      </c>
      <c r="C16" s="175">
        <v>-0.78441977671344298</v>
      </c>
      <c r="E16" s="212"/>
      <c r="F16" s="212"/>
    </row>
    <row r="17" spans="2:7" x14ac:dyDescent="0.35">
      <c r="B17" s="24" t="s">
        <v>402</v>
      </c>
      <c r="C17" s="175">
        <v>-2.0146054938385416</v>
      </c>
      <c r="E17" s="212"/>
      <c r="F17" s="212"/>
    </row>
    <row r="18" spans="2:7" x14ac:dyDescent="0.35">
      <c r="B18" s="24" t="s">
        <v>403</v>
      </c>
      <c r="C18" s="175">
        <v>-2.2441743209647576</v>
      </c>
      <c r="E18" s="212"/>
      <c r="F18" s="212"/>
    </row>
    <row r="19" spans="2:7" x14ac:dyDescent="0.35">
      <c r="B19" s="24" t="s">
        <v>404</v>
      </c>
      <c r="C19" s="175">
        <v>-1.9050550158495287</v>
      </c>
      <c r="E19" s="212"/>
      <c r="F19" s="212"/>
    </row>
    <row r="20" spans="2:7" x14ac:dyDescent="0.35">
      <c r="B20" s="24" t="s">
        <v>405</v>
      </c>
      <c r="C20" s="175">
        <v>-1.1189155223963694</v>
      </c>
      <c r="E20" s="212"/>
      <c r="F20" s="212"/>
    </row>
    <row r="21" spans="2:7" x14ac:dyDescent="0.35">
      <c r="B21" s="24" t="s">
        <v>406</v>
      </c>
      <c r="C21" s="175">
        <v>-0.64595250806615123</v>
      </c>
      <c r="E21" s="212"/>
      <c r="F21" s="212"/>
      <c r="G21" s="213"/>
    </row>
    <row r="22" spans="2:7" x14ac:dyDescent="0.35">
      <c r="B22" s="24" t="s">
        <v>407</v>
      </c>
      <c r="C22" s="175">
        <v>-0.4290028346075343</v>
      </c>
    </row>
    <row r="23" spans="2:7" x14ac:dyDescent="0.35">
      <c r="B23" s="24" t="s">
        <v>408</v>
      </c>
      <c r="C23" s="175">
        <v>-0.36469732480645362</v>
      </c>
    </row>
    <row r="24" spans="2:7" x14ac:dyDescent="0.35">
      <c r="B24" s="24" t="s">
        <v>409</v>
      </c>
      <c r="C24" s="175">
        <v>-0.59698118846179682</v>
      </c>
    </row>
    <row r="25" spans="2:7" x14ac:dyDescent="0.35">
      <c r="B25" s="24" t="s">
        <v>410</v>
      </c>
      <c r="C25" s="175">
        <v>-0.81356779460227113</v>
      </c>
    </row>
    <row r="26" spans="2:7" x14ac:dyDescent="0.35">
      <c r="B26" s="24" t="s">
        <v>411</v>
      </c>
      <c r="C26" s="175">
        <v>-0.60963557675500346</v>
      </c>
    </row>
    <row r="27" spans="2:7" x14ac:dyDescent="0.35">
      <c r="B27" s="24" t="s">
        <v>412</v>
      </c>
      <c r="C27" s="175">
        <v>0.14389989201208098</v>
      </c>
    </row>
    <row r="28" spans="2:7" x14ac:dyDescent="0.35">
      <c r="B28" s="24" t="s">
        <v>413</v>
      </c>
      <c r="C28" s="175">
        <v>1.1290447247512103</v>
      </c>
    </row>
    <row r="29" spans="2:7" x14ac:dyDescent="0.35">
      <c r="B29" s="24" t="s">
        <v>414</v>
      </c>
      <c r="C29" s="175">
        <v>1.4985709902004913</v>
      </c>
    </row>
    <row r="30" spans="2:7" x14ac:dyDescent="0.35">
      <c r="B30" s="24" t="s">
        <v>415</v>
      </c>
      <c r="C30" s="175">
        <v>1.8576853078793951</v>
      </c>
    </row>
    <row r="31" spans="2:7" x14ac:dyDescent="0.35">
      <c r="B31" s="24" t="s">
        <v>416</v>
      </c>
      <c r="C31" s="175">
        <v>1.7600083192032272</v>
      </c>
    </row>
    <row r="32" spans="2:7" x14ac:dyDescent="0.35">
      <c r="B32" s="24" t="s">
        <v>417</v>
      </c>
      <c r="C32" s="175">
        <v>1.4551742172097193</v>
      </c>
    </row>
    <row r="33" spans="1:3" x14ac:dyDescent="0.35">
      <c r="B33" s="24" t="s">
        <v>418</v>
      </c>
      <c r="C33" s="175">
        <v>0.50622050266957686</v>
      </c>
    </row>
    <row r="34" spans="1:3" x14ac:dyDescent="0.35">
      <c r="B34" s="24" t="s">
        <v>419</v>
      </c>
      <c r="C34" s="175">
        <v>-0.66023284683743078</v>
      </c>
    </row>
    <row r="35" spans="1:3" x14ac:dyDescent="0.35">
      <c r="B35" s="24" t="s">
        <v>420</v>
      </c>
      <c r="C35" s="175">
        <v>-1.6930202829047178</v>
      </c>
    </row>
    <row r="36" spans="1:3" x14ac:dyDescent="0.35">
      <c r="B36" s="24" t="s">
        <v>421</v>
      </c>
      <c r="C36" s="175">
        <v>-2.3229707080154598</v>
      </c>
    </row>
    <row r="37" spans="1:3" x14ac:dyDescent="0.35">
      <c r="B37" s="24" t="s">
        <v>422</v>
      </c>
      <c r="C37" s="175">
        <v>-2.8387273341796697</v>
      </c>
    </row>
    <row r="38" spans="1:3" x14ac:dyDescent="0.35">
      <c r="B38" s="24" t="s">
        <v>423</v>
      </c>
      <c r="C38" s="175">
        <v>-2.9785792424809734</v>
      </c>
    </row>
    <row r="39" spans="1:3" x14ac:dyDescent="0.35">
      <c r="A39" s="171"/>
      <c r="B39" s="24" t="s">
        <v>424</v>
      </c>
      <c r="C39" s="175">
        <v>-3.1261474178869348</v>
      </c>
    </row>
    <row r="40" spans="1:3" x14ac:dyDescent="0.35">
      <c r="A40" s="171"/>
      <c r="B40" s="24" t="s">
        <v>425</v>
      </c>
      <c r="C40" s="175">
        <v>-3.1321743933197888</v>
      </c>
    </row>
    <row r="41" spans="1:3" x14ac:dyDescent="0.35">
      <c r="B41" s="24" t="s">
        <v>426</v>
      </c>
      <c r="C41" s="175">
        <v>-3.1898305265711997</v>
      </c>
    </row>
    <row r="42" spans="1:3" x14ac:dyDescent="0.35">
      <c r="B42" s="24" t="s">
        <v>427</v>
      </c>
      <c r="C42" s="175">
        <v>-3.24773353400861</v>
      </c>
    </row>
    <row r="43" spans="1:3" x14ac:dyDescent="0.35">
      <c r="B43" s="24" t="s">
        <v>428</v>
      </c>
      <c r="C43" s="175">
        <v>-3.0823023306466575</v>
      </c>
    </row>
    <row r="44" spans="1:3" x14ac:dyDescent="0.35">
      <c r="B44" s="24" t="s">
        <v>429</v>
      </c>
      <c r="C44" s="175">
        <v>-2.9877924016570803</v>
      </c>
    </row>
    <row r="45" spans="1:3" x14ac:dyDescent="0.35">
      <c r="B45" s="24" t="s">
        <v>430</v>
      </c>
      <c r="C45" s="175">
        <v>-2.8674789045787272</v>
      </c>
    </row>
    <row r="46" spans="1:3" x14ac:dyDescent="0.35">
      <c r="B46" s="24" t="s">
        <v>431</v>
      </c>
      <c r="C46" s="175">
        <v>-2.7643133116405818</v>
      </c>
    </row>
    <row r="47" spans="1:3" x14ac:dyDescent="0.35">
      <c r="B47" s="24" t="s">
        <v>432</v>
      </c>
      <c r="C47" s="175">
        <v>-2.2293391527435342</v>
      </c>
    </row>
    <row r="48" spans="1:3" x14ac:dyDescent="0.35">
      <c r="B48" s="24" t="s">
        <v>433</v>
      </c>
      <c r="C48" s="175">
        <v>-1.8682955075058745</v>
      </c>
    </row>
    <row r="49" spans="2:3" x14ac:dyDescent="0.35">
      <c r="B49" s="24" t="s">
        <v>434</v>
      </c>
      <c r="C49" s="175">
        <v>-1.4858335562753957</v>
      </c>
    </row>
    <row r="50" spans="2:3" x14ac:dyDescent="0.35">
      <c r="B50" s="24" t="s">
        <v>435</v>
      </c>
      <c r="C50" s="175">
        <v>-1.4595914677721931</v>
      </c>
    </row>
    <row r="51" spans="2:3" x14ac:dyDescent="0.35">
      <c r="B51" s="24" t="s">
        <v>436</v>
      </c>
      <c r="C51" s="175">
        <v>-1.1392629391678064</v>
      </c>
    </row>
    <row r="52" spans="2:3" x14ac:dyDescent="0.35">
      <c r="B52" s="24" t="s">
        <v>437</v>
      </c>
      <c r="C52" s="175">
        <v>-0.85737921191248645</v>
      </c>
    </row>
    <row r="53" spans="2:3" x14ac:dyDescent="0.35">
      <c r="B53" s="24" t="s">
        <v>438</v>
      </c>
      <c r="C53" s="175">
        <v>-0.42986956003612825</v>
      </c>
    </row>
    <row r="54" spans="2:3" x14ac:dyDescent="0.35">
      <c r="B54" s="24" t="s">
        <v>439</v>
      </c>
      <c r="C54" s="175">
        <v>-0.29469591755951768</v>
      </c>
    </row>
    <row r="55" spans="2:3" x14ac:dyDescent="0.35">
      <c r="B55" s="24" t="s">
        <v>440</v>
      </c>
      <c r="C55" s="175">
        <v>9.1781332198039564E-2</v>
      </c>
    </row>
    <row r="56" spans="2:3" x14ac:dyDescent="0.35">
      <c r="B56" s="24" t="s">
        <v>441</v>
      </c>
      <c r="C56" s="175">
        <v>0.32353331527143331</v>
      </c>
    </row>
    <row r="57" spans="2:3" x14ac:dyDescent="0.35">
      <c r="B57" s="24" t="s">
        <v>442</v>
      </c>
      <c r="C57" s="175">
        <v>0.28942764647558766</v>
      </c>
    </row>
    <row r="58" spans="2:3" x14ac:dyDescent="0.35">
      <c r="B58" s="24" t="s">
        <v>443</v>
      </c>
      <c r="C58" s="175">
        <v>-3.7395064061073034E-2</v>
      </c>
    </row>
    <row r="59" spans="2:3" x14ac:dyDescent="0.35">
      <c r="B59" s="24" t="s">
        <v>444</v>
      </c>
      <c r="C59" s="175">
        <v>-0.10807879446903229</v>
      </c>
    </row>
    <row r="60" spans="2:3" x14ac:dyDescent="0.35">
      <c r="B60" s="24" t="s">
        <v>445</v>
      </c>
      <c r="C60" s="175">
        <v>0.11532362546575792</v>
      </c>
    </row>
    <row r="61" spans="2:3" ht="15" customHeight="1" x14ac:dyDescent="0.35">
      <c r="B61" s="24" t="s">
        <v>446</v>
      </c>
      <c r="C61" s="175">
        <v>0.13739939334593965</v>
      </c>
    </row>
    <row r="62" spans="2:3" x14ac:dyDescent="0.35">
      <c r="B62" s="24" t="s">
        <v>447</v>
      </c>
      <c r="C62" s="175">
        <v>0.17615046936003145</v>
      </c>
    </row>
    <row r="63" spans="2:3" x14ac:dyDescent="0.35">
      <c r="B63" s="24" t="s">
        <v>448</v>
      </c>
      <c r="C63" s="175">
        <v>0.60979842185969102</v>
      </c>
    </row>
    <row r="64" spans="2:3" x14ac:dyDescent="0.35">
      <c r="B64" s="24" t="s">
        <v>449</v>
      </c>
      <c r="C64" s="175">
        <v>1.3999190802963719</v>
      </c>
    </row>
    <row r="65" spans="2:5" x14ac:dyDescent="0.35">
      <c r="B65" s="24" t="s">
        <v>450</v>
      </c>
      <c r="C65" s="175">
        <v>2.1302231665957114</v>
      </c>
    </row>
    <row r="66" spans="2:5" x14ac:dyDescent="0.35">
      <c r="B66" s="24" t="s">
        <v>451</v>
      </c>
      <c r="C66" s="175">
        <v>2.4636949639236079</v>
      </c>
    </row>
    <row r="67" spans="2:5" x14ac:dyDescent="0.35">
      <c r="B67" s="24" t="s">
        <v>452</v>
      </c>
      <c r="C67" s="175">
        <v>2.8614382534124019</v>
      </c>
      <c r="E67" s="168"/>
    </row>
    <row r="68" spans="2:5" x14ac:dyDescent="0.35">
      <c r="B68" s="24" t="s">
        <v>453</v>
      </c>
      <c r="C68" s="175">
        <v>3.247811421940368</v>
      </c>
      <c r="E68" s="168"/>
    </row>
    <row r="69" spans="2:5" x14ac:dyDescent="0.35">
      <c r="B69" s="24" t="s">
        <v>454</v>
      </c>
      <c r="C69" s="175">
        <v>3.6255127000474481</v>
      </c>
      <c r="E69" s="168"/>
    </row>
    <row r="70" spans="2:5" x14ac:dyDescent="0.35">
      <c r="B70" s="24" t="s">
        <v>455</v>
      </c>
      <c r="C70" s="175">
        <v>3.2815352470715307</v>
      </c>
    </row>
    <row r="71" spans="2:5" x14ac:dyDescent="0.35">
      <c r="B71" s="24" t="s">
        <v>456</v>
      </c>
      <c r="C71" s="175">
        <v>2.9290997453992187</v>
      </c>
    </row>
    <row r="72" spans="2:5" x14ac:dyDescent="0.35">
      <c r="B72" s="24" t="s">
        <v>457</v>
      </c>
      <c r="C72" s="175">
        <v>2.2286087884987351</v>
      </c>
    </row>
    <row r="73" spans="2:5" x14ac:dyDescent="0.35">
      <c r="B73" s="24" t="s">
        <v>458</v>
      </c>
      <c r="C73" s="175">
        <v>1.8032198786028124</v>
      </c>
    </row>
    <row r="74" spans="2:5" x14ac:dyDescent="0.35">
      <c r="B74" s="24" t="s">
        <v>459</v>
      </c>
      <c r="C74" s="175">
        <v>1.0281269618427722</v>
      </c>
    </row>
    <row r="75" spans="2:5" x14ac:dyDescent="0.35">
      <c r="B75" s="24" t="s">
        <v>460</v>
      </c>
      <c r="C75" s="175">
        <v>0.63276357427802676</v>
      </c>
    </row>
    <row r="76" spans="2:5" x14ac:dyDescent="0.35">
      <c r="B76" s="24" t="s">
        <v>461</v>
      </c>
      <c r="C76" s="175">
        <v>6.5816310709687451E-2</v>
      </c>
    </row>
    <row r="77" spans="2:5" x14ac:dyDescent="0.35">
      <c r="B77" s="24" t="s">
        <v>462</v>
      </c>
      <c r="C77" s="175">
        <v>-0.6064679375515436</v>
      </c>
    </row>
    <row r="78" spans="2:5" x14ac:dyDescent="0.35">
      <c r="B78" s="24" t="s">
        <v>463</v>
      </c>
      <c r="C78" s="175">
        <v>-1.4592744140934126</v>
      </c>
    </row>
    <row r="79" spans="2:5" x14ac:dyDescent="0.35">
      <c r="B79" s="24" t="s">
        <v>464</v>
      </c>
      <c r="C79" s="175">
        <v>-2.0762675953954468</v>
      </c>
    </row>
    <row r="80" spans="2:5" x14ac:dyDescent="0.35">
      <c r="B80" s="24" t="s">
        <v>465</v>
      </c>
      <c r="C80" s="175">
        <v>-2.2894038740039862</v>
      </c>
    </row>
    <row r="81" spans="2:3" x14ac:dyDescent="0.35">
      <c r="B81" s="24" t="s">
        <v>466</v>
      </c>
      <c r="C81" s="175">
        <v>-2.3925404910987047</v>
      </c>
    </row>
    <row r="82" spans="2:3" x14ac:dyDescent="0.35">
      <c r="B82" s="24" t="s">
        <v>467</v>
      </c>
      <c r="C82" s="175">
        <v>-2.3667844433931493</v>
      </c>
    </row>
    <row r="83" spans="2:3" x14ac:dyDescent="0.35">
      <c r="B83" s="24" t="s">
        <v>468</v>
      </c>
      <c r="C83" s="175">
        <v>-2.3988624406176475</v>
      </c>
    </row>
    <row r="84" spans="2:3" x14ac:dyDescent="0.35">
      <c r="B84" s="24" t="s">
        <v>469</v>
      </c>
      <c r="C84" s="175">
        <v>-2.3792880993488477</v>
      </c>
    </row>
    <row r="85" spans="2:3" x14ac:dyDescent="0.35">
      <c r="B85" s="24" t="s">
        <v>470</v>
      </c>
      <c r="C85" s="175">
        <v>-2.529574788385148</v>
      </c>
    </row>
    <row r="86" spans="2:3" x14ac:dyDescent="0.35">
      <c r="B86" s="24" t="s">
        <v>471</v>
      </c>
      <c r="C86" s="175">
        <v>-2.3232267965196693</v>
      </c>
    </row>
    <row r="87" spans="2:3" x14ac:dyDescent="0.35">
      <c r="B87" s="24" t="s">
        <v>472</v>
      </c>
      <c r="C87" s="175">
        <v>-2.1469047326471755</v>
      </c>
    </row>
    <row r="88" spans="2:3" x14ac:dyDescent="0.35">
      <c r="B88" s="24" t="s">
        <v>473</v>
      </c>
      <c r="C88" s="175">
        <v>-1.7833427968572593</v>
      </c>
    </row>
    <row r="89" spans="2:3" x14ac:dyDescent="0.35">
      <c r="B89" s="24" t="s">
        <v>474</v>
      </c>
      <c r="C89" s="175">
        <v>-1.7421426825567015</v>
      </c>
    </row>
    <row r="90" spans="2:3" x14ac:dyDescent="0.35">
      <c r="B90" s="24" t="s">
        <v>475</v>
      </c>
      <c r="C90" s="175">
        <v>-1.5659610356214557</v>
      </c>
    </row>
    <row r="91" spans="2:3" x14ac:dyDescent="0.35">
      <c r="B91" s="24" t="s">
        <v>476</v>
      </c>
      <c r="C91" s="175">
        <v>-1.2330244800733461</v>
      </c>
    </row>
    <row r="92" spans="2:3" x14ac:dyDescent="0.35">
      <c r="B92" s="24" t="s">
        <v>477</v>
      </c>
      <c r="C92" s="175">
        <v>-0.79709010172053441</v>
      </c>
    </row>
    <row r="93" spans="2:3" x14ac:dyDescent="0.35">
      <c r="B93" s="24" t="s">
        <v>478</v>
      </c>
      <c r="C93" s="175">
        <v>-0.40806975808874696</v>
      </c>
    </row>
    <row r="94" spans="2:3" x14ac:dyDescent="0.35">
      <c r="B94" s="24" t="s">
        <v>479</v>
      </c>
      <c r="C94" s="175">
        <v>-1.0743037540360965</v>
      </c>
    </row>
    <row r="95" spans="2:3" x14ac:dyDescent="0.35">
      <c r="B95" s="24" t="s">
        <v>480</v>
      </c>
      <c r="C95" s="175">
        <v>-1.7866716295481979</v>
      </c>
    </row>
    <row r="96" spans="2:3" x14ac:dyDescent="0.35">
      <c r="B96" s="24" t="s">
        <v>481</v>
      </c>
      <c r="C96" s="175">
        <v>-2.5249716626439751</v>
      </c>
    </row>
    <row r="97" spans="2:3" x14ac:dyDescent="0.35">
      <c r="B97" s="24" t="s">
        <v>482</v>
      </c>
      <c r="C97" s="175">
        <v>-2.4110249651819422</v>
      </c>
    </row>
    <row r="98" spans="2:3" x14ac:dyDescent="0.35">
      <c r="B98" s="24" t="s">
        <v>483</v>
      </c>
      <c r="C98" s="175">
        <v>-2.1733885801005228</v>
      </c>
    </row>
    <row r="99" spans="2:3" x14ac:dyDescent="0.35">
      <c r="B99" s="24" t="s">
        <v>484</v>
      </c>
      <c r="C99" s="175">
        <v>-2.0796782719291689</v>
      </c>
    </row>
    <row r="100" spans="2:3" x14ac:dyDescent="0.35">
      <c r="B100" s="24" t="s">
        <v>485</v>
      </c>
      <c r="C100" s="175">
        <v>-1.457906550956616</v>
      </c>
    </row>
    <row r="101" spans="2:3" x14ac:dyDescent="0.35">
      <c r="B101" s="24" t="s">
        <v>486</v>
      </c>
      <c r="C101" s="175">
        <v>-0.54291072395592144</v>
      </c>
    </row>
    <row r="102" spans="2:3" x14ac:dyDescent="0.35">
      <c r="B102" s="24" t="s">
        <v>487</v>
      </c>
      <c r="C102" s="175">
        <v>0.62419182842651055</v>
      </c>
    </row>
    <row r="103" spans="2:3" x14ac:dyDescent="0.35">
      <c r="B103" s="24" t="s">
        <v>488</v>
      </c>
      <c r="C103" s="175">
        <v>1.396099380077171</v>
      </c>
    </row>
    <row r="104" spans="2:3" x14ac:dyDescent="0.35">
      <c r="B104" s="24" t="s">
        <v>489</v>
      </c>
      <c r="C104" s="175">
        <v>1.7702410192787841</v>
      </c>
    </row>
    <row r="105" spans="2:3" x14ac:dyDescent="0.35">
      <c r="B105" s="24" t="s">
        <v>490</v>
      </c>
      <c r="C105" s="175">
        <v>2.1445816438977592</v>
      </c>
    </row>
    <row r="106" spans="2:3" x14ac:dyDescent="0.35">
      <c r="B106" s="24" t="s">
        <v>491</v>
      </c>
      <c r="C106" s="175">
        <v>2.2526543723390282</v>
      </c>
    </row>
    <row r="107" spans="2:3" x14ac:dyDescent="0.35">
      <c r="B107" s="24" t="s">
        <v>492</v>
      </c>
      <c r="C107" s="175">
        <v>2.5361872093246194</v>
      </c>
    </row>
    <row r="108" spans="2:3" x14ac:dyDescent="0.35">
      <c r="B108" s="24" t="s">
        <v>493</v>
      </c>
      <c r="C108" s="175">
        <v>2.5227077711216377</v>
      </c>
    </row>
    <row r="109" spans="2:3" x14ac:dyDescent="0.35">
      <c r="B109" s="24" t="s">
        <v>494</v>
      </c>
      <c r="C109" s="175">
        <v>1.9668482212957559</v>
      </c>
    </row>
    <row r="110" spans="2:3" x14ac:dyDescent="0.35">
      <c r="B110" s="24" t="s">
        <v>495</v>
      </c>
      <c r="C110" s="175">
        <v>1.0018869044333829</v>
      </c>
    </row>
    <row r="111" spans="2:3" x14ac:dyDescent="0.35">
      <c r="B111" s="24" t="s">
        <v>496</v>
      </c>
      <c r="C111" s="175">
        <v>0.57501236869769246</v>
      </c>
    </row>
    <row r="112" spans="2:3" x14ac:dyDescent="0.35">
      <c r="B112" s="24" t="s">
        <v>497</v>
      </c>
      <c r="C112" s="175">
        <v>0.84781579122938966</v>
      </c>
    </row>
    <row r="113" spans="2:3" x14ac:dyDescent="0.35">
      <c r="B113" s="24" t="s">
        <v>498</v>
      </c>
      <c r="C113" s="175">
        <v>1.9153074260205905</v>
      </c>
    </row>
    <row r="114" spans="2:3" x14ac:dyDescent="0.35">
      <c r="B114" s="24" t="s">
        <v>499</v>
      </c>
      <c r="C114" s="175">
        <v>2.0868627916466997</v>
      </c>
    </row>
    <row r="115" spans="2:3" x14ac:dyDescent="0.35">
      <c r="B115" s="24" t="s">
        <v>500</v>
      </c>
      <c r="C115" s="175">
        <v>2.0840913348286367</v>
      </c>
    </row>
    <row r="116" spans="2:3" x14ac:dyDescent="0.35">
      <c r="B116" s="24" t="s">
        <v>501</v>
      </c>
      <c r="C116" s="175">
        <v>1.1841576222063945</v>
      </c>
    </row>
    <row r="117" spans="2:3" x14ac:dyDescent="0.35">
      <c r="B117" s="24" t="s">
        <v>502</v>
      </c>
      <c r="C117" s="175">
        <v>0.99470161899657816</v>
      </c>
    </row>
    <row r="118" spans="2:3" x14ac:dyDescent="0.35">
      <c r="B118" s="24" t="s">
        <v>503</v>
      </c>
      <c r="C118" s="175">
        <v>1.1864921161041544</v>
      </c>
    </row>
    <row r="119" spans="2:3" x14ac:dyDescent="0.35">
      <c r="B119" s="24" t="s">
        <v>504</v>
      </c>
      <c r="C119" s="175">
        <v>1.1832148690456998</v>
      </c>
    </row>
    <row r="120" spans="2:3" x14ac:dyDescent="0.35">
      <c r="B120" s="24" t="s">
        <v>505</v>
      </c>
      <c r="C120" s="175">
        <v>1.4174513958266639</v>
      </c>
    </row>
    <row r="121" spans="2:3" x14ac:dyDescent="0.35">
      <c r="B121" s="24" t="s">
        <v>506</v>
      </c>
      <c r="C121" s="175">
        <v>0.48196459895074967</v>
      </c>
    </row>
    <row r="122" spans="2:3" x14ac:dyDescent="0.35">
      <c r="B122" s="24" t="s">
        <v>507</v>
      </c>
      <c r="C122" s="175">
        <v>0.2012774546829221</v>
      </c>
    </row>
    <row r="123" spans="2:3" x14ac:dyDescent="0.35">
      <c r="B123" s="24" t="s">
        <v>508</v>
      </c>
      <c r="C123" s="175">
        <v>-0.26585867346740644</v>
      </c>
    </row>
    <row r="124" spans="2:3" x14ac:dyDescent="0.35">
      <c r="B124" s="24" t="s">
        <v>509</v>
      </c>
      <c r="C124" s="175">
        <v>-0.12423624897321822</v>
      </c>
    </row>
    <row r="125" spans="2:3" x14ac:dyDescent="0.35">
      <c r="B125" s="24" t="s">
        <v>510</v>
      </c>
      <c r="C125" s="175">
        <v>-0.11473989004618372</v>
      </c>
    </row>
    <row r="126" spans="2:3" x14ac:dyDescent="0.35">
      <c r="B126" s="24" t="s">
        <v>511</v>
      </c>
      <c r="C126" s="175">
        <v>-0.66893402500661958</v>
      </c>
    </row>
    <row r="127" spans="2:3" x14ac:dyDescent="0.35">
      <c r="B127" s="24" t="s">
        <v>512</v>
      </c>
      <c r="C127" s="175">
        <v>-0.78492227260090142</v>
      </c>
    </row>
    <row r="128" spans="2:3" x14ac:dyDescent="0.35">
      <c r="B128" s="24" t="s">
        <v>513</v>
      </c>
      <c r="C128" s="175">
        <v>-0.58599876460737776</v>
      </c>
    </row>
    <row r="129" spans="2:6" x14ac:dyDescent="0.35">
      <c r="B129" s="24" t="s">
        <v>514</v>
      </c>
      <c r="C129" s="175">
        <v>0.42271818772389486</v>
      </c>
    </row>
    <row r="130" spans="2:6" x14ac:dyDescent="0.35">
      <c r="B130" s="24" t="s">
        <v>515</v>
      </c>
      <c r="C130" s="175">
        <v>0.93815278087466403</v>
      </c>
    </row>
    <row r="131" spans="2:6" x14ac:dyDescent="0.35">
      <c r="B131" s="24" t="s">
        <v>516</v>
      </c>
      <c r="C131" s="175">
        <v>1.1105412186981674</v>
      </c>
    </row>
    <row r="132" spans="2:6" x14ac:dyDescent="0.35">
      <c r="B132" s="24" t="s">
        <v>517</v>
      </c>
      <c r="C132" s="175">
        <v>0.76808379355074319</v>
      </c>
    </row>
    <row r="133" spans="2:6" x14ac:dyDescent="0.35">
      <c r="B133" s="24" t="s">
        <v>518</v>
      </c>
      <c r="C133" s="175">
        <v>0.89280639409515172</v>
      </c>
    </row>
    <row r="134" spans="2:6" x14ac:dyDescent="0.35">
      <c r="B134" s="24" t="s">
        <v>519</v>
      </c>
      <c r="C134" s="175">
        <v>0.86438544026097863</v>
      </c>
    </row>
    <row r="135" spans="2:6" x14ac:dyDescent="0.35">
      <c r="B135" s="24" t="s">
        <v>520</v>
      </c>
      <c r="C135" s="175">
        <v>0.77032229144943143</v>
      </c>
    </row>
    <row r="136" spans="2:6" x14ac:dyDescent="0.35">
      <c r="B136" s="24" t="s">
        <v>521</v>
      </c>
      <c r="C136" s="175">
        <v>0.6033752872148167</v>
      </c>
    </row>
    <row r="137" spans="2:6" x14ac:dyDescent="0.35">
      <c r="B137" s="24" t="s">
        <v>522</v>
      </c>
      <c r="C137" s="175">
        <v>0.46652481477825547</v>
      </c>
    </row>
    <row r="138" spans="2:6" x14ac:dyDescent="0.35">
      <c r="B138" s="24" t="s">
        <v>523</v>
      </c>
      <c r="C138" s="175">
        <v>0.27552281310959509</v>
      </c>
    </row>
    <row r="139" spans="2:6" x14ac:dyDescent="0.35">
      <c r="B139" s="24" t="s">
        <v>524</v>
      </c>
      <c r="C139" s="175">
        <v>0.1690231511814165</v>
      </c>
    </row>
    <row r="140" spans="2:6" x14ac:dyDescent="0.35">
      <c r="B140" s="24" t="s">
        <v>525</v>
      </c>
      <c r="C140" s="175">
        <v>9.7991998415484907E-2</v>
      </c>
    </row>
    <row r="141" spans="2:6" x14ac:dyDescent="0.35">
      <c r="B141" s="24" t="s">
        <v>526</v>
      </c>
      <c r="C141" s="175">
        <v>3.8809735458450088E-2</v>
      </c>
    </row>
    <row r="142" spans="2:6" x14ac:dyDescent="0.35">
      <c r="B142" s="24" t="s">
        <v>527</v>
      </c>
      <c r="C142" s="175">
        <v>0.53223264224031963</v>
      </c>
    </row>
    <row r="143" spans="2:6" x14ac:dyDescent="0.35">
      <c r="B143" s="24" t="s">
        <v>528</v>
      </c>
      <c r="C143" s="175">
        <v>0.8937707564181111</v>
      </c>
      <c r="F143" s="343"/>
    </row>
    <row r="144" spans="2:6" x14ac:dyDescent="0.35">
      <c r="B144" s="24" t="s">
        <v>529</v>
      </c>
      <c r="C144" s="175">
        <v>1.6916211513493409</v>
      </c>
      <c r="F144" s="343"/>
    </row>
    <row r="145" spans="2:6" x14ac:dyDescent="0.35">
      <c r="B145" s="24" t="s">
        <v>530</v>
      </c>
      <c r="C145" s="175">
        <v>1.7011978591288479</v>
      </c>
      <c r="F145" s="343"/>
    </row>
    <row r="146" spans="2:6" x14ac:dyDescent="0.35">
      <c r="B146" s="24" t="s">
        <v>531</v>
      </c>
      <c r="C146" s="175">
        <v>1.4421378889537639</v>
      </c>
      <c r="F146" s="343"/>
    </row>
    <row r="147" spans="2:6" x14ac:dyDescent="0.35">
      <c r="B147" s="24" t="s">
        <v>121</v>
      </c>
      <c r="C147" s="175">
        <v>1.1709351041130873</v>
      </c>
      <c r="D147" s="340"/>
      <c r="E147" s="340"/>
      <c r="F147" s="343"/>
    </row>
    <row r="148" spans="2:6" x14ac:dyDescent="0.35">
      <c r="B148" s="24" t="s">
        <v>122</v>
      </c>
      <c r="C148" s="175">
        <v>0.73612696192791238</v>
      </c>
      <c r="D148" s="340"/>
      <c r="E148" s="340"/>
      <c r="F148" s="343"/>
    </row>
    <row r="149" spans="2:6" x14ac:dyDescent="0.35">
      <c r="B149" s="24" t="s">
        <v>123</v>
      </c>
      <c r="C149" s="175">
        <v>-6.4257465754494023E-2</v>
      </c>
      <c r="D149" s="340"/>
      <c r="E149" s="340"/>
      <c r="F149" s="343"/>
    </row>
    <row r="150" spans="2:6" x14ac:dyDescent="0.35">
      <c r="B150" s="24" t="s">
        <v>136</v>
      </c>
      <c r="C150" s="175">
        <v>-2.038785234133845</v>
      </c>
      <c r="D150" s="340"/>
      <c r="E150" s="340"/>
      <c r="F150" s="343"/>
    </row>
    <row r="151" spans="2:6" x14ac:dyDescent="0.35">
      <c r="B151" s="24" t="s">
        <v>2</v>
      </c>
      <c r="C151" s="175">
        <v>-3.7187918436254797</v>
      </c>
      <c r="D151" s="340"/>
      <c r="E151" s="340"/>
      <c r="F151" s="343"/>
    </row>
    <row r="152" spans="2:6" x14ac:dyDescent="0.35">
      <c r="B152" s="24" t="s">
        <v>3</v>
      </c>
      <c r="C152" s="175">
        <v>-4.1467966467192126</v>
      </c>
      <c r="D152" s="340"/>
      <c r="E152" s="340"/>
      <c r="F152" s="343"/>
    </row>
    <row r="153" spans="2:6" x14ac:dyDescent="0.35">
      <c r="B153" s="24" t="s">
        <v>4</v>
      </c>
      <c r="C153" s="175">
        <v>-3.9316008357918526</v>
      </c>
      <c r="D153" s="340"/>
      <c r="E153" s="340"/>
      <c r="F153" s="343"/>
    </row>
    <row r="154" spans="2:6" x14ac:dyDescent="0.35">
      <c r="B154" s="24" t="s">
        <v>5</v>
      </c>
      <c r="C154" s="175">
        <v>-3.5687047656324347</v>
      </c>
      <c r="D154" s="340"/>
      <c r="E154" s="340"/>
      <c r="F154" s="343"/>
    </row>
    <row r="155" spans="2:6" x14ac:dyDescent="0.35">
      <c r="B155" s="24" t="s">
        <v>6</v>
      </c>
      <c r="C155" s="175">
        <v>-2.8073632951400724</v>
      </c>
      <c r="D155" s="340"/>
      <c r="E155" s="340"/>
      <c r="F155" s="343"/>
    </row>
    <row r="156" spans="2:6" x14ac:dyDescent="0.35">
      <c r="B156" s="24" t="s">
        <v>7</v>
      </c>
      <c r="C156" s="175">
        <v>-2.1369431565375607</v>
      </c>
      <c r="D156" s="340"/>
      <c r="E156" s="340"/>
      <c r="F156" s="343"/>
    </row>
    <row r="157" spans="2:6" x14ac:dyDescent="0.35">
      <c r="B157" s="24" t="s">
        <v>8</v>
      </c>
      <c r="C157" s="175">
        <v>-1.661198532245016</v>
      </c>
      <c r="D157" s="340"/>
      <c r="E157" s="340"/>
      <c r="F157" s="343"/>
    </row>
    <row r="158" spans="2:6" x14ac:dyDescent="0.35">
      <c r="B158" s="24" t="s">
        <v>9</v>
      </c>
      <c r="C158" s="175">
        <v>-1.583137172929197</v>
      </c>
      <c r="D158" s="340"/>
      <c r="E158" s="340"/>
      <c r="F158" s="343"/>
    </row>
    <row r="159" spans="2:6" x14ac:dyDescent="0.35">
      <c r="B159" s="24" t="s">
        <v>10</v>
      </c>
      <c r="C159" s="175">
        <v>-1.1865799592426496</v>
      </c>
      <c r="D159" s="340"/>
      <c r="E159" s="340"/>
      <c r="F159" s="343"/>
    </row>
    <row r="160" spans="2:6" x14ac:dyDescent="0.35">
      <c r="B160" s="24" t="s">
        <v>11</v>
      </c>
      <c r="C160" s="175">
        <v>-1.415820213758701</v>
      </c>
      <c r="D160" s="340"/>
      <c r="E160" s="340"/>
      <c r="F160" s="343"/>
    </row>
    <row r="161" spans="2:6" x14ac:dyDescent="0.35">
      <c r="B161" s="24" t="s">
        <v>12</v>
      </c>
      <c r="C161" s="175">
        <v>-1.631082761074278</v>
      </c>
      <c r="D161" s="340"/>
      <c r="E161" s="340"/>
      <c r="F161" s="343"/>
    </row>
    <row r="162" spans="2:6" x14ac:dyDescent="0.35">
      <c r="B162" s="24" t="s">
        <v>13</v>
      </c>
      <c r="C162" s="175">
        <v>-1.945022105463335</v>
      </c>
      <c r="D162" s="340"/>
      <c r="E162" s="340"/>
      <c r="F162" s="343"/>
    </row>
    <row r="163" spans="2:6" x14ac:dyDescent="0.35">
      <c r="B163" s="24" t="s">
        <v>14</v>
      </c>
      <c r="C163" s="175">
        <v>-1.4446960703117342</v>
      </c>
      <c r="D163" s="340"/>
      <c r="E163" s="340"/>
    </row>
    <row r="164" spans="2:6" x14ac:dyDescent="0.35">
      <c r="B164" s="24" t="s">
        <v>15</v>
      </c>
      <c r="C164" s="175">
        <v>-1.9224052336848974</v>
      </c>
      <c r="D164" s="340"/>
      <c r="E164" s="340"/>
    </row>
    <row r="165" spans="2:6" x14ac:dyDescent="0.35">
      <c r="B165" s="24" t="s">
        <v>16</v>
      </c>
      <c r="C165" s="175">
        <v>-1.2318501686050638</v>
      </c>
      <c r="D165" s="340"/>
      <c r="E165" s="340"/>
    </row>
    <row r="166" spans="2:6" x14ac:dyDescent="0.35">
      <c r="B166" s="24" t="s">
        <v>17</v>
      </c>
      <c r="C166" s="175">
        <v>-1.6622557315699651</v>
      </c>
      <c r="D166" s="340"/>
      <c r="E166" s="340"/>
    </row>
    <row r="167" spans="2:6" x14ac:dyDescent="0.35">
      <c r="B167" s="24" t="s">
        <v>18</v>
      </c>
      <c r="C167" s="175">
        <v>-1.529112662608489</v>
      </c>
      <c r="D167" s="340"/>
      <c r="E167" s="340"/>
    </row>
    <row r="168" spans="2:6" x14ac:dyDescent="0.35">
      <c r="B168" s="24" t="s">
        <v>19</v>
      </c>
      <c r="C168" s="175">
        <v>-1.639968270074357</v>
      </c>
      <c r="D168" s="340"/>
      <c r="E168" s="340"/>
    </row>
    <row r="169" spans="2:6" x14ac:dyDescent="0.35">
      <c r="B169" s="24" t="s">
        <v>20</v>
      </c>
      <c r="C169" s="175">
        <v>-1.4620119735937072</v>
      </c>
      <c r="D169" s="340"/>
      <c r="E169" s="340"/>
    </row>
    <row r="170" spans="2:6" x14ac:dyDescent="0.35">
      <c r="B170" s="24" t="s">
        <v>21</v>
      </c>
      <c r="C170" s="175">
        <v>-1.5673754003852318</v>
      </c>
      <c r="D170" s="340"/>
      <c r="E170" s="340"/>
    </row>
    <row r="171" spans="2:6" x14ac:dyDescent="0.35">
      <c r="B171" s="24" t="s">
        <v>22</v>
      </c>
      <c r="C171" s="175">
        <v>-1.2347685321522952</v>
      </c>
      <c r="D171" s="340"/>
      <c r="E171" s="340"/>
    </row>
    <row r="172" spans="2:6" x14ac:dyDescent="0.35">
      <c r="B172" s="24" t="s">
        <v>23</v>
      </c>
      <c r="C172" s="175">
        <v>-0.87899125007665047</v>
      </c>
      <c r="D172" s="340"/>
      <c r="E172" s="340"/>
    </row>
    <row r="173" spans="2:6" x14ac:dyDescent="0.35">
      <c r="B173" s="24" t="s">
        <v>24</v>
      </c>
      <c r="C173" s="175">
        <v>-0.55956683033886956</v>
      </c>
      <c r="D173" s="340"/>
      <c r="E173" s="340"/>
    </row>
    <row r="174" spans="2:6" x14ac:dyDescent="0.35">
      <c r="B174" s="24" t="s">
        <v>25</v>
      </c>
      <c r="C174" s="175">
        <v>-0.25585918816125131</v>
      </c>
      <c r="D174" s="340"/>
      <c r="E174" s="340"/>
    </row>
    <row r="175" spans="2:6" x14ac:dyDescent="0.35">
      <c r="B175" s="24" t="s">
        <v>26</v>
      </c>
      <c r="C175" s="175">
        <v>-0.49816287986663466</v>
      </c>
      <c r="D175" s="340"/>
      <c r="E175" s="340"/>
    </row>
    <row r="176" spans="2:6" x14ac:dyDescent="0.35">
      <c r="B176" s="24" t="s">
        <v>27</v>
      </c>
      <c r="C176" s="175">
        <v>-0.26968568156368633</v>
      </c>
      <c r="D176" s="340"/>
      <c r="E176" s="340"/>
    </row>
    <row r="177" spans="2:5" x14ac:dyDescent="0.35">
      <c r="B177" s="24" t="s">
        <v>28</v>
      </c>
      <c r="C177" s="175">
        <v>-0.27216428243153246</v>
      </c>
      <c r="D177" s="340"/>
      <c r="E177" s="340"/>
    </row>
    <row r="178" spans="2:5" x14ac:dyDescent="0.35">
      <c r="B178" s="24" t="s">
        <v>29</v>
      </c>
      <c r="C178" s="175">
        <v>-6.2381769849793045E-2</v>
      </c>
      <c r="D178" s="340"/>
      <c r="E178" s="340"/>
    </row>
    <row r="179" spans="2:5" x14ac:dyDescent="0.35">
      <c r="B179" s="24" t="s">
        <v>30</v>
      </c>
      <c r="C179" s="175">
        <v>-0.57999999999999996</v>
      </c>
      <c r="D179" s="340"/>
      <c r="E179" s="340"/>
    </row>
    <row r="180" spans="2:5" x14ac:dyDescent="0.35">
      <c r="B180" s="24" t="s">
        <v>52</v>
      </c>
      <c r="C180" s="175">
        <v>-0.5</v>
      </c>
      <c r="D180" s="340"/>
      <c r="E180" s="340"/>
    </row>
    <row r="181" spans="2:5" x14ac:dyDescent="0.35">
      <c r="B181" s="24" t="s">
        <v>53</v>
      </c>
      <c r="C181" s="175">
        <v>-0.42</v>
      </c>
      <c r="D181" s="340"/>
      <c r="E181" s="340"/>
    </row>
    <row r="182" spans="2:5" x14ac:dyDescent="0.35">
      <c r="B182" s="24" t="s">
        <v>54</v>
      </c>
      <c r="C182" s="175">
        <v>0</v>
      </c>
      <c r="D182" s="340"/>
      <c r="E182" s="340"/>
    </row>
    <row r="183" spans="2:5" x14ac:dyDescent="0.35">
      <c r="B183" s="24" t="s">
        <v>55</v>
      </c>
      <c r="C183" s="175">
        <v>0</v>
      </c>
      <c r="D183" s="340"/>
      <c r="E183" s="340"/>
    </row>
    <row r="184" spans="2:5" x14ac:dyDescent="0.35">
      <c r="B184" s="104" t="s">
        <v>85</v>
      </c>
      <c r="C184" s="83">
        <v>1.7722767563124683E-2</v>
      </c>
      <c r="D184" s="340"/>
      <c r="E184" s="340"/>
    </row>
    <row r="185" spans="2:5" x14ac:dyDescent="0.35">
      <c r="B185" s="104" t="s">
        <v>86</v>
      </c>
      <c r="C185" s="83">
        <v>6.4124994794741888E-2</v>
      </c>
      <c r="D185" s="340"/>
      <c r="E185" s="340"/>
    </row>
    <row r="186" spans="2:5" x14ac:dyDescent="0.35">
      <c r="B186" s="104" t="s">
        <v>87</v>
      </c>
      <c r="C186" s="83">
        <v>0.15</v>
      </c>
      <c r="D186" s="340"/>
      <c r="E186" s="340"/>
    </row>
    <row r="187" spans="2:5" x14ac:dyDescent="0.35">
      <c r="B187" s="104" t="s">
        <v>88</v>
      </c>
      <c r="C187" s="83">
        <v>7.0000000000000007E-2</v>
      </c>
      <c r="D187" s="340"/>
      <c r="E187" s="340"/>
    </row>
    <row r="188" spans="2:5" x14ac:dyDescent="0.35">
      <c r="B188" s="104" t="s">
        <v>98</v>
      </c>
      <c r="C188" s="83">
        <v>0.17</v>
      </c>
      <c r="D188" s="340"/>
      <c r="E188" s="340"/>
    </row>
    <row r="189" spans="2:5" x14ac:dyDescent="0.35">
      <c r="B189" s="104" t="s">
        <v>99</v>
      </c>
      <c r="C189" s="83">
        <v>0.32</v>
      </c>
      <c r="D189" s="340"/>
      <c r="E189" s="340"/>
    </row>
    <row r="190" spans="2:5" x14ac:dyDescent="0.35">
      <c r="B190" s="104" t="s">
        <v>100</v>
      </c>
      <c r="C190" s="83">
        <v>0.2</v>
      </c>
      <c r="D190" s="340"/>
      <c r="E190" s="340"/>
    </row>
    <row r="191" spans="2:5" x14ac:dyDescent="0.35">
      <c r="B191" s="104" t="s">
        <v>101</v>
      </c>
      <c r="C191" s="83">
        <v>0.34</v>
      </c>
      <c r="D191" s="340"/>
      <c r="E191" s="340"/>
    </row>
    <row r="192" spans="2:5" x14ac:dyDescent="0.35">
      <c r="B192" s="104" t="s">
        <v>128</v>
      </c>
      <c r="C192" s="83">
        <v>0.1</v>
      </c>
      <c r="D192" s="340"/>
      <c r="E192" s="340"/>
    </row>
    <row r="193" spans="2:5" x14ac:dyDescent="0.35">
      <c r="B193" s="104" t="s">
        <v>129</v>
      </c>
      <c r="C193" s="83">
        <v>0.1</v>
      </c>
      <c r="D193" s="340"/>
      <c r="E193" s="340"/>
    </row>
    <row r="194" spans="2:5" x14ac:dyDescent="0.35">
      <c r="B194" s="104" t="s">
        <v>130</v>
      </c>
      <c r="C194" s="83">
        <v>0</v>
      </c>
      <c r="D194" s="340"/>
      <c r="E194" s="340"/>
    </row>
    <row r="195" spans="2:5" x14ac:dyDescent="0.35">
      <c r="B195" s="104" t="s">
        <v>131</v>
      </c>
      <c r="C195" s="83">
        <v>0</v>
      </c>
      <c r="D195" s="340"/>
      <c r="E195" s="340"/>
    </row>
    <row r="196" spans="2:5" x14ac:dyDescent="0.35">
      <c r="B196" s="104" t="s">
        <v>138</v>
      </c>
      <c r="C196" s="83">
        <v>0</v>
      </c>
      <c r="D196" s="340"/>
      <c r="E196" s="340"/>
    </row>
    <row r="197" spans="2:5" ht="15" thickBot="1" x14ac:dyDescent="0.4">
      <c r="B197" s="104" t="s">
        <v>139</v>
      </c>
      <c r="C197" s="83">
        <v>-1.1710476882856113</v>
      </c>
      <c r="D197" s="340"/>
      <c r="E197" s="340"/>
    </row>
    <row r="198" spans="2:5" x14ac:dyDescent="0.35">
      <c r="B198" s="368">
        <v>1972</v>
      </c>
      <c r="C198" s="602">
        <v>0.96938437843857628</v>
      </c>
      <c r="E198" s="340"/>
    </row>
    <row r="199" spans="2:5" x14ac:dyDescent="0.35">
      <c r="B199" s="24">
        <v>1973</v>
      </c>
      <c r="C199" s="603">
        <v>6.8763151451230726</v>
      </c>
    </row>
    <row r="200" spans="2:5" x14ac:dyDescent="0.35">
      <c r="B200" s="24">
        <v>1974</v>
      </c>
      <c r="C200" s="603">
        <v>4.1526543977831523</v>
      </c>
    </row>
    <row r="201" spans="2:5" x14ac:dyDescent="0.35">
      <c r="B201" s="24">
        <v>1975</v>
      </c>
      <c r="C201" s="603">
        <v>-1.1756493864879474</v>
      </c>
    </row>
    <row r="202" spans="2:5" x14ac:dyDescent="0.35">
      <c r="B202" s="24">
        <v>1976</v>
      </c>
      <c r="C202" s="603">
        <v>-1.0259401099221037</v>
      </c>
    </row>
    <row r="203" spans="2:5" x14ac:dyDescent="0.35">
      <c r="B203" s="24">
        <v>1977</v>
      </c>
      <c r="C203" s="603">
        <v>-0.59606871544704632</v>
      </c>
    </row>
    <row r="204" spans="2:5" x14ac:dyDescent="0.35">
      <c r="B204" s="24">
        <v>1978</v>
      </c>
      <c r="C204" s="603">
        <v>1.1566715894133637</v>
      </c>
    </row>
    <row r="205" spans="2:5" x14ac:dyDescent="0.35">
      <c r="B205" s="24">
        <v>1979</v>
      </c>
      <c r="C205" s="603">
        <v>0.75290818012942395</v>
      </c>
    </row>
    <row r="206" spans="2:5" x14ac:dyDescent="0.35">
      <c r="B206" s="24">
        <v>1980</v>
      </c>
      <c r="C206" s="603">
        <v>-2.4560902253748509</v>
      </c>
    </row>
    <row r="207" spans="2:5" x14ac:dyDescent="0.35">
      <c r="B207" s="24">
        <v>1981</v>
      </c>
      <c r="C207" s="603">
        <v>-3.1743779105920851</v>
      </c>
    </row>
    <row r="208" spans="2:5" x14ac:dyDescent="0.35">
      <c r="B208" s="24">
        <v>1982</v>
      </c>
      <c r="C208" s="603">
        <v>-2.9251566522099637</v>
      </c>
    </row>
    <row r="209" spans="2:3" x14ac:dyDescent="0.35">
      <c r="B209" s="24">
        <v>1983</v>
      </c>
      <c r="C209" s="603">
        <v>-1.7594286322187571</v>
      </c>
    </row>
    <row r="210" spans="2:3" x14ac:dyDescent="0.35">
      <c r="B210" s="24">
        <v>1984</v>
      </c>
      <c r="C210" s="603">
        <v>-0.68101837075997196</v>
      </c>
    </row>
    <row r="211" spans="2:3" x14ac:dyDescent="0.35">
      <c r="B211" s="24">
        <v>1985</v>
      </c>
      <c r="C211" s="603">
        <v>0.16665697618840625</v>
      </c>
    </row>
    <row r="212" spans="2:3" x14ac:dyDescent="0.35">
      <c r="B212" s="24">
        <v>1986</v>
      </c>
      <c r="C212" s="603">
        <v>8.1067498787831482E-2</v>
      </c>
    </row>
    <row r="213" spans="2:3" x14ac:dyDescent="0.35">
      <c r="B213" s="24">
        <v>1987</v>
      </c>
      <c r="C213" s="603">
        <v>1.6576406336361487</v>
      </c>
    </row>
    <row r="214" spans="2:3" x14ac:dyDescent="0.35">
      <c r="B214" s="24">
        <v>1988</v>
      </c>
      <c r="C214" s="603">
        <v>3.2556532759616772</v>
      </c>
    </row>
    <row r="215" spans="2:3" x14ac:dyDescent="0.35">
      <c r="B215" s="24">
        <v>1989</v>
      </c>
      <c r="C215" s="603">
        <v>1.9909043477422586</v>
      </c>
    </row>
    <row r="216" spans="2:3" x14ac:dyDescent="0.35">
      <c r="B216" s="24">
        <v>1990</v>
      </c>
      <c r="C216" s="603">
        <v>-0.34513202610601468</v>
      </c>
    </row>
    <row r="217" spans="2:3" x14ac:dyDescent="0.35">
      <c r="B217" s="24">
        <v>1991</v>
      </c>
      <c r="C217" s="603">
        <v>-2.2811665973687667</v>
      </c>
    </row>
    <row r="218" spans="2:3" x14ac:dyDescent="0.35">
      <c r="B218" s="24">
        <v>1992</v>
      </c>
      <c r="C218" s="603">
        <v>-2.4077632255556551</v>
      </c>
    </row>
    <row r="219" spans="2:3" x14ac:dyDescent="0.35">
      <c r="B219" s="24">
        <v>1993</v>
      </c>
      <c r="C219" s="603">
        <v>-1.8086346278046648</v>
      </c>
    </row>
    <row r="220" spans="2:3" x14ac:dyDescent="0.35">
      <c r="B220" s="24">
        <v>1994</v>
      </c>
      <c r="C220" s="603">
        <v>-0.87757543089524859</v>
      </c>
    </row>
    <row r="221" spans="2:3" x14ac:dyDescent="0.35">
      <c r="B221" s="24">
        <v>1995</v>
      </c>
      <c r="C221" s="603">
        <v>-2.2256027627678776</v>
      </c>
    </row>
    <row r="222" spans="2:3" x14ac:dyDescent="0.35">
      <c r="B222" s="24">
        <v>1996</v>
      </c>
      <c r="C222" s="603">
        <v>-0.86731353535724054</v>
      </c>
    </row>
    <row r="223" spans="2:3" x14ac:dyDescent="0.35">
      <c r="B223" s="24">
        <v>1997</v>
      </c>
      <c r="C223" s="603">
        <v>1.8927346702610919</v>
      </c>
    </row>
    <row r="224" spans="2:3" x14ac:dyDescent="0.35">
      <c r="B224" s="24">
        <v>1998</v>
      </c>
      <c r="C224" s="603">
        <v>1.9972057168854462</v>
      </c>
    </row>
    <row r="225" spans="2:4" x14ac:dyDescent="0.35">
      <c r="B225" s="24">
        <v>1999</v>
      </c>
      <c r="C225" s="603">
        <v>1.3588930280881186</v>
      </c>
    </row>
    <row r="226" spans="2:4" x14ac:dyDescent="0.35">
      <c r="B226" s="24">
        <v>2000</v>
      </c>
      <c r="C226" s="603">
        <v>1.3576315100607843</v>
      </c>
    </row>
    <row r="227" spans="2:4" x14ac:dyDescent="0.35">
      <c r="B227" s="24">
        <v>2001</v>
      </c>
      <c r="C227" s="603">
        <v>0.81582481765890691</v>
      </c>
    </row>
    <row r="228" spans="2:4" x14ac:dyDescent="0.35">
      <c r="B228" s="24">
        <v>2002</v>
      </c>
      <c r="C228" s="603">
        <v>-0.29505367938226357</v>
      </c>
    </row>
    <row r="229" spans="2:4" x14ac:dyDescent="0.35">
      <c r="B229" s="24">
        <v>2003</v>
      </c>
      <c r="C229" s="603">
        <v>1.014708309256207E-3</v>
      </c>
    </row>
    <row r="230" spans="2:4" x14ac:dyDescent="0.35">
      <c r="B230" s="24">
        <v>2004</v>
      </c>
      <c r="C230" s="603">
        <v>0.90851129599067804</v>
      </c>
    </row>
    <row r="231" spans="2:4" x14ac:dyDescent="0.35">
      <c r="B231" s="24">
        <v>2005</v>
      </c>
      <c r="C231" s="603">
        <v>0.52576282388034201</v>
      </c>
    </row>
    <row r="232" spans="2:4" x14ac:dyDescent="0.35">
      <c r="B232" s="24">
        <v>2006</v>
      </c>
      <c r="C232" s="603">
        <v>0.20949371971613573</v>
      </c>
    </row>
    <row r="233" spans="2:4" x14ac:dyDescent="0.35">
      <c r="B233" s="24">
        <v>2007</v>
      </c>
      <c r="C233" s="603">
        <v>1.4325694763842165</v>
      </c>
    </row>
    <row r="234" spans="2:4" x14ac:dyDescent="0.35">
      <c r="B234" s="24">
        <v>2008</v>
      </c>
      <c r="C234" s="603">
        <v>-4.3676333764395281E-2</v>
      </c>
      <c r="D234" s="176"/>
    </row>
    <row r="235" spans="2:4" x14ac:dyDescent="0.35">
      <c r="B235" s="24">
        <v>2009</v>
      </c>
      <c r="C235" s="603">
        <v>-3.8415303985904359</v>
      </c>
      <c r="D235" s="176"/>
    </row>
    <row r="236" spans="2:4" x14ac:dyDescent="0.35">
      <c r="B236" s="24">
        <v>2010</v>
      </c>
      <c r="C236" s="603">
        <v>-2.0452229864701934</v>
      </c>
      <c r="D236" s="176"/>
    </row>
    <row r="237" spans="2:4" x14ac:dyDescent="0.35">
      <c r="B237" s="24">
        <v>2011</v>
      </c>
      <c r="C237" s="603">
        <v>-1.5464903043591534</v>
      </c>
      <c r="D237" s="176"/>
    </row>
    <row r="238" spans="2:4" x14ac:dyDescent="0.35">
      <c r="B238" s="24">
        <v>2012</v>
      </c>
      <c r="C238" s="603">
        <v>-1.565230154985997</v>
      </c>
      <c r="D238" s="176"/>
    </row>
    <row r="239" spans="2:4" x14ac:dyDescent="0.35">
      <c r="B239" s="24">
        <v>2013</v>
      </c>
      <c r="C239" s="603">
        <v>-1.5495792832485051</v>
      </c>
      <c r="D239" s="176"/>
    </row>
    <row r="240" spans="2:4" x14ac:dyDescent="0.35">
      <c r="B240" s="24">
        <v>2014</v>
      </c>
      <c r="C240" s="603">
        <v>-0.73095691305063326</v>
      </c>
      <c r="D240" s="176"/>
    </row>
    <row r="241" spans="2:4" x14ac:dyDescent="0.35">
      <c r="B241" s="24">
        <v>2015</v>
      </c>
      <c r="C241" s="603">
        <v>-0.27495722965080915</v>
      </c>
      <c r="D241" s="176"/>
    </row>
    <row r="242" spans="2:4" x14ac:dyDescent="0.35">
      <c r="B242" s="24">
        <v>2016</v>
      </c>
      <c r="C242" s="603">
        <v>-0.37455500935752184</v>
      </c>
      <c r="D242" s="176"/>
    </row>
    <row r="243" spans="2:4" x14ac:dyDescent="0.35">
      <c r="B243" s="24">
        <v>2017</v>
      </c>
      <c r="C243" s="603">
        <v>5.8182753256161845E-2</v>
      </c>
      <c r="D243" s="176"/>
    </row>
    <row r="244" spans="2:4" x14ac:dyDescent="0.35">
      <c r="B244" s="104">
        <v>2018</v>
      </c>
      <c r="C244" s="603">
        <v>0.1902442752993494</v>
      </c>
      <c r="D244" s="176"/>
    </row>
    <row r="245" spans="2:4" x14ac:dyDescent="0.35">
      <c r="B245" s="600">
        <v>2019</v>
      </c>
      <c r="C245" s="604">
        <v>0.13465773368335476</v>
      </c>
      <c r="D245" s="176"/>
    </row>
    <row r="246" spans="2:4" x14ac:dyDescent="0.35">
      <c r="B246" s="24" t="s">
        <v>532</v>
      </c>
      <c r="C246" s="603">
        <v>2.5587480165039409</v>
      </c>
    </row>
    <row r="247" spans="2:4" x14ac:dyDescent="0.35">
      <c r="B247" s="24" t="s">
        <v>533</v>
      </c>
      <c r="C247" s="603">
        <v>6.5398237226014544</v>
      </c>
    </row>
    <row r="248" spans="2:4" x14ac:dyDescent="0.35">
      <c r="B248" s="24" t="s">
        <v>534</v>
      </c>
      <c r="C248" s="603">
        <v>3.0701742048566132</v>
      </c>
    </row>
    <row r="249" spans="2:4" x14ac:dyDescent="0.35">
      <c r="B249" s="24" t="s">
        <v>535</v>
      </c>
      <c r="C249" s="603">
        <v>-1.7424106068902461</v>
      </c>
    </row>
    <row r="250" spans="2:4" x14ac:dyDescent="0.35">
      <c r="B250" s="24" t="s">
        <v>536</v>
      </c>
      <c r="C250" s="603">
        <v>-0.62385451846836304</v>
      </c>
    </row>
    <row r="251" spans="2:4" x14ac:dyDescent="0.35">
      <c r="B251" s="24" t="s">
        <v>537</v>
      </c>
      <c r="C251" s="603">
        <v>-0.46843629882826576</v>
      </c>
    </row>
    <row r="252" spans="2:4" x14ac:dyDescent="0.35">
      <c r="B252" s="24" t="s">
        <v>538</v>
      </c>
      <c r="C252" s="603">
        <v>1.5611463179651963</v>
      </c>
    </row>
    <row r="253" spans="2:4" x14ac:dyDescent="0.35">
      <c r="B253" s="24" t="s">
        <v>539</v>
      </c>
      <c r="C253" s="603">
        <v>-0.10338106549299653</v>
      </c>
    </row>
    <row r="254" spans="2:4" x14ac:dyDescent="0.35">
      <c r="B254" s="24" t="s">
        <v>540</v>
      </c>
      <c r="C254" s="603">
        <v>-2.8144796413315589</v>
      </c>
    </row>
    <row r="255" spans="2:4" x14ac:dyDescent="0.35">
      <c r="B255" s="24" t="s">
        <v>541</v>
      </c>
      <c r="C255" s="603">
        <v>-3.163101332089326</v>
      </c>
    </row>
    <row r="256" spans="2:4" x14ac:dyDescent="0.35">
      <c r="B256" s="24" t="s">
        <v>542</v>
      </c>
      <c r="C256" s="603">
        <v>-2.7105717473720858</v>
      </c>
    </row>
    <row r="257" spans="2:3" x14ac:dyDescent="0.35">
      <c r="B257" s="24" t="s">
        <v>543</v>
      </c>
      <c r="C257" s="603">
        <v>-1.4862634843472051</v>
      </c>
    </row>
    <row r="258" spans="2:3" x14ac:dyDescent="0.35">
      <c r="B258" s="24" t="s">
        <v>544</v>
      </c>
      <c r="C258" s="603">
        <v>-0.37014129324643363</v>
      </c>
    </row>
    <row r="259" spans="2:3" x14ac:dyDescent="0.35">
      <c r="B259" s="24" t="s">
        <v>545</v>
      </c>
      <c r="C259" s="603">
        <v>0.11489776186999734</v>
      </c>
    </row>
    <row r="260" spans="2:3" x14ac:dyDescent="0.35">
      <c r="B260" s="24" t="s">
        <v>546</v>
      </c>
      <c r="C260" s="603">
        <v>0.26103195441837101</v>
      </c>
    </row>
    <row r="261" spans="2:3" x14ac:dyDescent="0.35">
      <c r="B261" s="24" t="s">
        <v>547</v>
      </c>
      <c r="C261" s="603">
        <v>2.2199949134301562</v>
      </c>
    </row>
    <row r="262" spans="2:3" x14ac:dyDescent="0.35">
      <c r="B262" s="24" t="s">
        <v>548</v>
      </c>
      <c r="C262" s="603">
        <v>3.2692273358776731</v>
      </c>
    </row>
    <row r="263" spans="2:3" x14ac:dyDescent="0.35">
      <c r="B263" s="24" t="s">
        <v>549</v>
      </c>
      <c r="C263" s="603">
        <v>1.4164821003215025</v>
      </c>
    </row>
    <row r="264" spans="2:3" x14ac:dyDescent="0.35">
      <c r="B264" s="24" t="s">
        <v>550</v>
      </c>
      <c r="C264" s="603">
        <v>-1.0217645762486285</v>
      </c>
    </row>
    <row r="265" spans="2:3" x14ac:dyDescent="0.35">
      <c r="B265" s="24" t="s">
        <v>551</v>
      </c>
      <c r="C265" s="603">
        <v>-2.3618635752539774</v>
      </c>
    </row>
    <row r="266" spans="2:3" x14ac:dyDescent="0.35">
      <c r="B266" s="24" t="s">
        <v>552</v>
      </c>
      <c r="C266" s="603">
        <v>-2.3444013260748875</v>
      </c>
    </row>
    <row r="267" spans="2:3" x14ac:dyDescent="0.35">
      <c r="B267" s="24" t="s">
        <v>553</v>
      </c>
      <c r="C267" s="603">
        <v>-1.5799355414515333</v>
      </c>
    </row>
    <row r="268" spans="2:3" x14ac:dyDescent="0.35">
      <c r="B268" s="24" t="s">
        <v>554</v>
      </c>
      <c r="C268" s="603">
        <v>-1.0219632191100345</v>
      </c>
    </row>
    <row r="269" spans="2:3" x14ac:dyDescent="0.35">
      <c r="B269" s="24" t="s">
        <v>555</v>
      </c>
      <c r="C269" s="603">
        <v>-2.2962820913837589</v>
      </c>
    </row>
    <row r="270" spans="2:3" x14ac:dyDescent="0.35">
      <c r="B270" s="24" t="s">
        <v>556</v>
      </c>
      <c r="C270" s="603">
        <v>2.0808682305499815E-3</v>
      </c>
    </row>
    <row r="271" spans="2:3" x14ac:dyDescent="0.35">
      <c r="B271" s="24" t="s">
        <v>557</v>
      </c>
      <c r="C271" s="603">
        <v>2.1776635554191159</v>
      </c>
    </row>
    <row r="272" spans="2:3" x14ac:dyDescent="0.35">
      <c r="B272" s="24" t="s">
        <v>558</v>
      </c>
      <c r="C272" s="603">
        <v>1.5040387841855107</v>
      </c>
    </row>
    <row r="273" spans="2:4" x14ac:dyDescent="0.35">
      <c r="B273" s="24" t="s">
        <v>559</v>
      </c>
      <c r="C273" s="603">
        <v>1.7371792261445762</v>
      </c>
    </row>
    <row r="274" spans="2:4" x14ac:dyDescent="0.35">
      <c r="B274" s="24" t="s">
        <v>560</v>
      </c>
      <c r="C274" s="603">
        <v>1.1372700772403874</v>
      </c>
    </row>
    <row r="275" spans="2:4" x14ac:dyDescent="0.35">
      <c r="B275" s="24" t="s">
        <v>561</v>
      </c>
      <c r="C275" s="603">
        <v>0.4515378039368585</v>
      </c>
    </row>
    <row r="276" spans="2:4" x14ac:dyDescent="0.35">
      <c r="B276" s="24" t="s">
        <v>562</v>
      </c>
      <c r="C276" s="603">
        <v>-0.4265772996798205</v>
      </c>
    </row>
    <row r="277" spans="2:4" x14ac:dyDescent="0.35">
      <c r="B277" s="24" t="s">
        <v>563</v>
      </c>
      <c r="C277" s="603">
        <v>0.4733586905614402</v>
      </c>
    </row>
    <row r="278" spans="2:4" x14ac:dyDescent="0.35">
      <c r="B278" s="24" t="s">
        <v>564</v>
      </c>
      <c r="C278" s="603">
        <v>0.8237671475303614</v>
      </c>
      <c r="D278" s="176"/>
    </row>
    <row r="279" spans="2:4" x14ac:dyDescent="0.35">
      <c r="B279" s="24" t="s">
        <v>565</v>
      </c>
      <c r="C279" s="603">
        <v>0.3762101131283373</v>
      </c>
      <c r="D279" s="176"/>
    </row>
    <row r="280" spans="2:4" x14ac:dyDescent="0.35">
      <c r="B280" s="24" t="s">
        <v>566</v>
      </c>
      <c r="C280" s="603">
        <v>0.3912727557983402</v>
      </c>
      <c r="D280" s="176"/>
    </row>
    <row r="281" spans="2:4" x14ac:dyDescent="0.35">
      <c r="B281" s="24" t="s">
        <v>567</v>
      </c>
      <c r="C281" s="603">
        <v>1.4993991490387941</v>
      </c>
      <c r="D281" s="176"/>
    </row>
    <row r="282" spans="2:4" x14ac:dyDescent="0.35">
      <c r="B282" s="24" t="s">
        <v>568</v>
      </c>
      <c r="C282" s="603">
        <v>-1.2673215194597987</v>
      </c>
    </row>
    <row r="283" spans="2:4" x14ac:dyDescent="0.35">
      <c r="B283" s="24" t="s">
        <v>569</v>
      </c>
      <c r="C283" s="603">
        <v>-3.6138253966668401</v>
      </c>
    </row>
    <row r="284" spans="2:4" x14ac:dyDescent="0.35">
      <c r="B284" s="24" t="s">
        <v>570</v>
      </c>
      <c r="C284" s="603">
        <v>-1.6413764881500725</v>
      </c>
    </row>
    <row r="285" spans="2:4" x14ac:dyDescent="0.35">
      <c r="B285" s="24" t="s">
        <v>279</v>
      </c>
      <c r="C285" s="603">
        <v>-1.6097001027699775</v>
      </c>
    </row>
    <row r="286" spans="2:4" x14ac:dyDescent="0.35">
      <c r="B286" s="24" t="s">
        <v>280</v>
      </c>
      <c r="C286" s="603">
        <v>-1.5859345369409681</v>
      </c>
    </row>
    <row r="287" spans="2:4" x14ac:dyDescent="0.35">
      <c r="B287" s="24" t="s">
        <v>281</v>
      </c>
      <c r="C287" s="603">
        <v>-1.4751975923192617</v>
      </c>
    </row>
    <row r="288" spans="2:4" x14ac:dyDescent="0.35">
      <c r="B288" s="24" t="s">
        <v>282</v>
      </c>
      <c r="C288" s="603">
        <v>-0.54753443070308094</v>
      </c>
    </row>
    <row r="289" spans="2:14" ht="15" customHeight="1" x14ac:dyDescent="0.35">
      <c r="B289" s="24" t="s">
        <v>283</v>
      </c>
      <c r="C289" s="603">
        <v>-0.29669677731074273</v>
      </c>
    </row>
    <row r="290" spans="2:14" x14ac:dyDescent="0.35">
      <c r="B290" s="24" t="s">
        <v>284</v>
      </c>
      <c r="C290" s="603">
        <v>-0.2294069717893592</v>
      </c>
    </row>
    <row r="291" spans="2:14" x14ac:dyDescent="0.35">
      <c r="B291" s="24" t="s">
        <v>285</v>
      </c>
      <c r="C291" s="603">
        <v>7.5570762359447485E-2</v>
      </c>
    </row>
    <row r="292" spans="2:14" ht="15" customHeight="1" x14ac:dyDescent="0.35">
      <c r="B292" s="24" t="s">
        <v>286</v>
      </c>
      <c r="C292" s="603">
        <v>0.25772262186960404</v>
      </c>
    </row>
    <row r="293" spans="2:14" ht="15" customHeight="1" x14ac:dyDescent="0.35">
      <c r="B293" s="145" t="s">
        <v>287</v>
      </c>
      <c r="C293" s="601">
        <v>5.0206138100165276E-2</v>
      </c>
      <c r="E293" s="605" t="s">
        <v>698</v>
      </c>
      <c r="F293" s="605"/>
      <c r="G293" s="605"/>
      <c r="H293" s="605"/>
      <c r="I293" s="605"/>
      <c r="J293" s="605"/>
      <c r="K293" s="605"/>
      <c r="L293" s="605"/>
      <c r="M293" s="605"/>
      <c r="N293" s="605"/>
    </row>
    <row r="294" spans="2:14" ht="135" customHeight="1" thickBot="1" x14ac:dyDescent="0.4">
      <c r="B294" s="800" t="s">
        <v>571</v>
      </c>
      <c r="C294" s="801"/>
    </row>
  </sheetData>
  <mergeCells count="2">
    <mergeCell ref="B2:C2"/>
    <mergeCell ref="B294:C294"/>
  </mergeCells>
  <hyperlinks>
    <hyperlink ref="A1" location="Contents!A1" display="Back to contents" xr:uid="{00000000-0004-0000-12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V149"/>
  <sheetViews>
    <sheetView zoomScaleNormal="100" zoomScaleSheetLayoutView="85" workbookViewId="0"/>
  </sheetViews>
  <sheetFormatPr defaultColWidth="8.84375" defaultRowHeight="15.5" x14ac:dyDescent="0.35"/>
  <cols>
    <col min="1" max="1" width="9.3046875" style="3" customWidth="1"/>
    <col min="2" max="2" width="9.4609375" style="3" customWidth="1"/>
    <col min="3" max="3" width="9.3046875" style="3" customWidth="1"/>
    <col min="4" max="4" width="10.07421875" style="3" customWidth="1"/>
    <col min="5" max="5" width="9.765625" style="3" customWidth="1"/>
    <col min="6" max="6" width="9.84375" style="3" customWidth="1"/>
    <col min="7" max="7" width="9.3046875" style="3" customWidth="1"/>
    <col min="8" max="8" width="10.4609375" style="3" customWidth="1"/>
    <col min="9" max="11" width="9.3046875" style="3" customWidth="1"/>
    <col min="12" max="12" width="10.3046875" style="3" customWidth="1"/>
    <col min="13" max="19" width="9.3046875" style="3" customWidth="1"/>
    <col min="20" max="20" width="8.84375" style="3"/>
    <col min="21" max="22" width="9.4609375" style="3" bestFit="1" customWidth="1"/>
    <col min="23" max="16384" width="8.84375" style="3"/>
  </cols>
  <sheetData>
    <row r="1" spans="1:22" ht="33.75" customHeight="1" thickBot="1" x14ac:dyDescent="0.4">
      <c r="A1" s="47" t="s">
        <v>91</v>
      </c>
      <c r="B1" s="216"/>
      <c r="C1" s="216"/>
      <c r="D1" s="216"/>
      <c r="E1" s="216"/>
      <c r="F1" s="216"/>
      <c r="G1" s="216"/>
      <c r="H1" s="216"/>
      <c r="I1" s="216"/>
      <c r="J1" s="216"/>
      <c r="K1" s="216"/>
      <c r="L1" s="216"/>
      <c r="M1" s="216"/>
      <c r="N1" s="216"/>
      <c r="O1" s="216"/>
      <c r="P1" s="216"/>
      <c r="Q1" s="216"/>
      <c r="R1" s="216"/>
      <c r="S1" s="217"/>
    </row>
    <row r="2" spans="1:22" s="4" customFormat="1" ht="34.5" customHeight="1" thickBot="1" x14ac:dyDescent="0.4">
      <c r="A2" s="69"/>
      <c r="B2" s="615" t="s">
        <v>212</v>
      </c>
      <c r="C2" s="616"/>
      <c r="D2" s="616"/>
      <c r="E2" s="616"/>
      <c r="F2" s="616"/>
      <c r="G2" s="616"/>
      <c r="H2" s="616"/>
      <c r="I2" s="616"/>
      <c r="J2" s="616"/>
      <c r="K2" s="616"/>
      <c r="L2" s="616"/>
      <c r="M2" s="616"/>
      <c r="N2" s="616"/>
      <c r="O2" s="616"/>
      <c r="P2" s="616"/>
      <c r="Q2" s="616"/>
      <c r="R2" s="616"/>
      <c r="S2" s="617"/>
    </row>
    <row r="3" spans="1:22" s="5" customFormat="1" ht="38.25" customHeight="1" x14ac:dyDescent="0.35">
      <c r="A3" s="71"/>
      <c r="B3" s="218" t="s">
        <v>0</v>
      </c>
      <c r="C3" s="618" t="s">
        <v>213</v>
      </c>
      <c r="D3" s="618" t="s">
        <v>214</v>
      </c>
      <c r="E3" s="219" t="s">
        <v>215</v>
      </c>
      <c r="F3" s="220"/>
      <c r="G3" s="220"/>
      <c r="H3" s="220"/>
      <c r="I3" s="220"/>
      <c r="J3" s="618" t="s">
        <v>216</v>
      </c>
      <c r="K3" s="618" t="s">
        <v>217</v>
      </c>
      <c r="L3" s="618" t="s">
        <v>218</v>
      </c>
      <c r="M3" s="618" t="s">
        <v>219</v>
      </c>
      <c r="N3" s="618" t="s">
        <v>220</v>
      </c>
      <c r="O3" s="618" t="s">
        <v>221</v>
      </c>
      <c r="P3" s="619" t="s">
        <v>222</v>
      </c>
      <c r="Q3" s="619" t="s">
        <v>223</v>
      </c>
      <c r="R3" s="619" t="s">
        <v>1</v>
      </c>
      <c r="S3" s="623" t="s">
        <v>224</v>
      </c>
    </row>
    <row r="4" spans="1:22" s="5" customFormat="1" ht="30.75" customHeight="1" x14ac:dyDescent="0.35">
      <c r="A4" s="71"/>
      <c r="B4" s="218"/>
      <c r="C4" s="618"/>
      <c r="D4" s="618"/>
      <c r="E4" s="221" t="s">
        <v>225</v>
      </c>
      <c r="F4" s="221" t="s">
        <v>226</v>
      </c>
      <c r="G4" s="221" t="s">
        <v>227</v>
      </c>
      <c r="H4" s="221" t="s">
        <v>228</v>
      </c>
      <c r="I4" s="221" t="s">
        <v>229</v>
      </c>
      <c r="J4" s="618"/>
      <c r="K4" s="618"/>
      <c r="L4" s="618"/>
      <c r="M4" s="618"/>
      <c r="N4" s="618"/>
      <c r="O4" s="618"/>
      <c r="P4" s="619"/>
      <c r="Q4" s="619"/>
      <c r="R4" s="619"/>
      <c r="S4" s="624"/>
    </row>
    <row r="5" spans="1:22" x14ac:dyDescent="0.35">
      <c r="A5" s="222"/>
      <c r="B5" s="223" t="s">
        <v>121</v>
      </c>
      <c r="C5" s="27">
        <v>307.38499999999999</v>
      </c>
      <c r="D5" s="27">
        <v>89.894999999999996</v>
      </c>
      <c r="E5" s="27">
        <v>83.549000000000007</v>
      </c>
      <c r="F5" s="27">
        <v>44.887999999999998</v>
      </c>
      <c r="G5" s="27">
        <v>18.741</v>
      </c>
      <c r="H5" s="27">
        <v>13.179</v>
      </c>
      <c r="I5" s="27">
        <v>1.2250000000000001</v>
      </c>
      <c r="J5" s="27">
        <v>0.52600000000000002</v>
      </c>
      <c r="K5" s="27">
        <v>481.35500000000002</v>
      </c>
      <c r="L5" s="27">
        <v>2.0339999999999998</v>
      </c>
      <c r="M5" s="27">
        <v>483.38900000000001</v>
      </c>
      <c r="N5" s="27">
        <v>137.47200000000001</v>
      </c>
      <c r="O5" s="27">
        <v>620.30399999999997</v>
      </c>
      <c r="P5" s="27">
        <v>139.80600000000001</v>
      </c>
      <c r="Q5" s="27">
        <v>0</v>
      </c>
      <c r="R5" s="27">
        <v>480.52300000000002</v>
      </c>
      <c r="S5" s="83">
        <v>419.34300000000002</v>
      </c>
      <c r="T5" s="8"/>
      <c r="U5" s="224"/>
      <c r="V5" s="224"/>
    </row>
    <row r="6" spans="1:22" x14ac:dyDescent="0.35">
      <c r="A6" s="222"/>
      <c r="B6" s="223" t="s">
        <v>122</v>
      </c>
      <c r="C6" s="27">
        <v>305.04300000000001</v>
      </c>
      <c r="D6" s="27">
        <v>90.275999999999996</v>
      </c>
      <c r="E6" s="27">
        <v>84.662000000000006</v>
      </c>
      <c r="F6" s="27">
        <v>46.773000000000003</v>
      </c>
      <c r="G6" s="27">
        <v>18.132000000000001</v>
      </c>
      <c r="H6" s="27">
        <v>13.34</v>
      </c>
      <c r="I6" s="27">
        <v>1.1830000000000001</v>
      </c>
      <c r="J6" s="27">
        <v>0.249</v>
      </c>
      <c r="K6" s="27">
        <v>480.23</v>
      </c>
      <c r="L6" s="27">
        <v>-1.907</v>
      </c>
      <c r="M6" s="27">
        <v>478.32299999999998</v>
      </c>
      <c r="N6" s="27">
        <v>137.44300000000001</v>
      </c>
      <c r="O6" s="27">
        <v>616.02</v>
      </c>
      <c r="P6" s="27">
        <v>138.16900000000001</v>
      </c>
      <c r="Q6" s="27">
        <v>0</v>
      </c>
      <c r="R6" s="27">
        <v>477.834</v>
      </c>
      <c r="S6" s="83">
        <v>416.83800000000002</v>
      </c>
      <c r="U6" s="224"/>
      <c r="V6" s="224"/>
    </row>
    <row r="7" spans="1:22" x14ac:dyDescent="0.35">
      <c r="A7" s="222"/>
      <c r="B7" s="223" t="s">
        <v>123</v>
      </c>
      <c r="C7" s="27">
        <v>300.10300000000001</v>
      </c>
      <c r="D7" s="27">
        <v>91.688999999999993</v>
      </c>
      <c r="E7" s="27">
        <v>80.010999999999996</v>
      </c>
      <c r="F7" s="27">
        <v>44.554000000000002</v>
      </c>
      <c r="G7" s="27">
        <v>14.912000000000001</v>
      </c>
      <c r="H7" s="27">
        <v>13.627000000000001</v>
      </c>
      <c r="I7" s="27">
        <v>2.5459999999999998</v>
      </c>
      <c r="J7" s="27">
        <v>-0.82899999999999996</v>
      </c>
      <c r="K7" s="27">
        <v>470.97399999999999</v>
      </c>
      <c r="L7" s="27">
        <v>-3.3820000000000001</v>
      </c>
      <c r="M7" s="27">
        <v>467.59199999999998</v>
      </c>
      <c r="N7" s="27">
        <v>137.846</v>
      </c>
      <c r="O7" s="27">
        <v>605.37699999999995</v>
      </c>
      <c r="P7" s="27">
        <v>134.96600000000001</v>
      </c>
      <c r="Q7" s="27">
        <v>0</v>
      </c>
      <c r="R7" s="27">
        <v>470.36799999999999</v>
      </c>
      <c r="S7" s="83">
        <v>409.678</v>
      </c>
      <c r="U7" s="224"/>
      <c r="V7" s="224"/>
    </row>
    <row r="8" spans="1:22" x14ac:dyDescent="0.35">
      <c r="A8" s="222"/>
      <c r="B8" s="223" t="s">
        <v>136</v>
      </c>
      <c r="C8" s="27">
        <v>295.108</v>
      </c>
      <c r="D8" s="27">
        <v>92.278000000000006</v>
      </c>
      <c r="E8" s="27">
        <v>79.206000000000003</v>
      </c>
      <c r="F8" s="27">
        <v>43.762999999999998</v>
      </c>
      <c r="G8" s="27">
        <v>14.353999999999999</v>
      </c>
      <c r="H8" s="27">
        <v>14.558999999999999</v>
      </c>
      <c r="I8" s="27">
        <v>2.524</v>
      </c>
      <c r="J8" s="27">
        <v>0.81699999999999995</v>
      </c>
      <c r="K8" s="27">
        <v>467.40899999999999</v>
      </c>
      <c r="L8" s="27">
        <v>-9.5069999999999997</v>
      </c>
      <c r="M8" s="27">
        <v>457.90199999999999</v>
      </c>
      <c r="N8" s="27">
        <v>132.619</v>
      </c>
      <c r="O8" s="27">
        <v>590.55700000000002</v>
      </c>
      <c r="P8" s="27">
        <v>129.75899999999999</v>
      </c>
      <c r="Q8" s="27">
        <v>0</v>
      </c>
      <c r="R8" s="27">
        <v>460.67599999999999</v>
      </c>
      <c r="S8" s="83">
        <v>401.488</v>
      </c>
      <c r="U8" s="224"/>
      <c r="V8" s="224"/>
    </row>
    <row r="9" spans="1:22" x14ac:dyDescent="0.35">
      <c r="A9" s="222"/>
      <c r="B9" s="223" t="s">
        <v>2</v>
      </c>
      <c r="C9" s="27">
        <v>292.47399999999999</v>
      </c>
      <c r="D9" s="27">
        <v>91.316999999999993</v>
      </c>
      <c r="E9" s="27">
        <v>74.150999999999996</v>
      </c>
      <c r="F9" s="27">
        <v>39.552</v>
      </c>
      <c r="G9" s="27">
        <v>12.978999999999999</v>
      </c>
      <c r="H9" s="27">
        <v>14.920999999999999</v>
      </c>
      <c r="I9" s="27">
        <v>2.4950000000000001</v>
      </c>
      <c r="J9" s="27">
        <v>1.6910000000000001</v>
      </c>
      <c r="K9" s="27">
        <v>459.63299999999998</v>
      </c>
      <c r="L9" s="27">
        <v>-10.446999999999999</v>
      </c>
      <c r="M9" s="27">
        <v>449.18599999999998</v>
      </c>
      <c r="N9" s="27">
        <v>124.64</v>
      </c>
      <c r="O9" s="27">
        <v>576.12699999999995</v>
      </c>
      <c r="P9" s="27">
        <v>123.233</v>
      </c>
      <c r="Q9" s="27">
        <v>0</v>
      </c>
      <c r="R9" s="27">
        <v>452.89600000000002</v>
      </c>
      <c r="S9" s="83">
        <v>395.11200000000002</v>
      </c>
      <c r="U9" s="224"/>
      <c r="V9" s="224"/>
    </row>
    <row r="10" spans="1:22" x14ac:dyDescent="0.35">
      <c r="A10" s="35"/>
      <c r="B10" s="223" t="s">
        <v>3</v>
      </c>
      <c r="C10" s="27">
        <v>291.43599999999998</v>
      </c>
      <c r="D10" s="27">
        <v>91.516999999999996</v>
      </c>
      <c r="E10" s="27">
        <v>71.289000000000001</v>
      </c>
      <c r="F10" s="27">
        <v>38.225999999999999</v>
      </c>
      <c r="G10" s="27">
        <v>12.010999999999999</v>
      </c>
      <c r="H10" s="27">
        <v>13.882999999999999</v>
      </c>
      <c r="I10" s="27">
        <v>2.4420000000000002</v>
      </c>
      <c r="J10" s="27">
        <v>0.91300000000000003</v>
      </c>
      <c r="K10" s="27">
        <v>455.15499999999997</v>
      </c>
      <c r="L10" s="27">
        <v>-5.867</v>
      </c>
      <c r="M10" s="27">
        <v>449.28800000000001</v>
      </c>
      <c r="N10" s="27">
        <v>123.437</v>
      </c>
      <c r="O10" s="27">
        <v>574.96299999999997</v>
      </c>
      <c r="P10" s="27">
        <v>122.979</v>
      </c>
      <c r="Q10" s="27">
        <v>0</v>
      </c>
      <c r="R10" s="27">
        <v>452.036</v>
      </c>
      <c r="S10" s="83">
        <v>394.46699999999998</v>
      </c>
      <c r="U10" s="224"/>
      <c r="V10" s="224"/>
    </row>
    <row r="11" spans="1:22" x14ac:dyDescent="0.35">
      <c r="A11" s="35"/>
      <c r="B11" s="223" t="s">
        <v>4</v>
      </c>
      <c r="C11" s="27">
        <v>294.18400000000003</v>
      </c>
      <c r="D11" s="27">
        <v>92.164000000000001</v>
      </c>
      <c r="E11" s="27">
        <v>72.198999999999998</v>
      </c>
      <c r="F11" s="27">
        <v>37.393999999999998</v>
      </c>
      <c r="G11" s="27">
        <v>12.002000000000001</v>
      </c>
      <c r="H11" s="27">
        <v>15.483000000000001</v>
      </c>
      <c r="I11" s="27">
        <v>2.4710000000000001</v>
      </c>
      <c r="J11" s="27">
        <v>1.486</v>
      </c>
      <c r="K11" s="27">
        <v>460.03300000000002</v>
      </c>
      <c r="L11" s="27">
        <v>-9.0809999999999995</v>
      </c>
      <c r="M11" s="27">
        <v>450.952</v>
      </c>
      <c r="N11" s="27">
        <v>124.703</v>
      </c>
      <c r="O11" s="27">
        <v>577.67100000000005</v>
      </c>
      <c r="P11" s="27">
        <v>125.13</v>
      </c>
      <c r="Q11" s="27">
        <v>0</v>
      </c>
      <c r="R11" s="27">
        <v>452.59500000000003</v>
      </c>
      <c r="S11" s="83">
        <v>395.83199999999999</v>
      </c>
      <c r="U11" s="224"/>
      <c r="V11" s="224"/>
    </row>
    <row r="12" spans="1:22" x14ac:dyDescent="0.35">
      <c r="A12" s="35"/>
      <c r="B12" s="223" t="s">
        <v>5</v>
      </c>
      <c r="C12" s="27">
        <v>296.58999999999997</v>
      </c>
      <c r="D12" s="27">
        <v>92.813999999999993</v>
      </c>
      <c r="E12" s="27">
        <v>70.825000000000003</v>
      </c>
      <c r="F12" s="27">
        <v>37.195</v>
      </c>
      <c r="G12" s="27">
        <v>11.066000000000001</v>
      </c>
      <c r="H12" s="27">
        <v>15.098000000000001</v>
      </c>
      <c r="I12" s="27">
        <v>2.5099999999999998</v>
      </c>
      <c r="J12" s="27">
        <v>0.3</v>
      </c>
      <c r="K12" s="27">
        <v>460.529</v>
      </c>
      <c r="L12" s="27">
        <v>-7.266</v>
      </c>
      <c r="M12" s="27">
        <v>453.26299999999998</v>
      </c>
      <c r="N12" s="27">
        <v>126.855</v>
      </c>
      <c r="O12" s="27">
        <v>582.005</v>
      </c>
      <c r="P12" s="27">
        <v>127.89100000000001</v>
      </c>
      <c r="Q12" s="27">
        <v>0</v>
      </c>
      <c r="R12" s="27">
        <v>454.14499999999998</v>
      </c>
      <c r="S12" s="83">
        <v>397.17700000000002</v>
      </c>
      <c r="U12" s="224"/>
      <c r="V12" s="224"/>
    </row>
    <row r="13" spans="1:22" ht="18.75" customHeight="1" x14ac:dyDescent="0.35">
      <c r="A13" s="35"/>
      <c r="B13" s="223" t="s">
        <v>6</v>
      </c>
      <c r="C13" s="27">
        <v>293.69099999999997</v>
      </c>
      <c r="D13" s="27">
        <v>91.744</v>
      </c>
      <c r="E13" s="27">
        <v>73.69</v>
      </c>
      <c r="F13" s="27">
        <v>38.673999999999999</v>
      </c>
      <c r="G13" s="27">
        <v>11.721</v>
      </c>
      <c r="H13" s="27">
        <v>15.83</v>
      </c>
      <c r="I13" s="27">
        <v>2.4900000000000002</v>
      </c>
      <c r="J13" s="27">
        <v>0.47</v>
      </c>
      <c r="K13" s="27">
        <v>459.59500000000003</v>
      </c>
      <c r="L13" s="27">
        <v>-2.2709999999999999</v>
      </c>
      <c r="M13" s="27">
        <v>457.32400000000001</v>
      </c>
      <c r="N13" s="27">
        <v>127.73699999999999</v>
      </c>
      <c r="O13" s="27">
        <v>586.58799999999997</v>
      </c>
      <c r="P13" s="27">
        <v>129.542</v>
      </c>
      <c r="Q13" s="27">
        <v>0</v>
      </c>
      <c r="R13" s="27">
        <v>457.05799999999999</v>
      </c>
      <c r="S13" s="83">
        <v>399.73700000000002</v>
      </c>
      <c r="U13" s="224"/>
      <c r="V13" s="224"/>
    </row>
    <row r="14" spans="1:22" x14ac:dyDescent="0.35">
      <c r="A14" s="35"/>
      <c r="B14" s="223" t="s">
        <v>7</v>
      </c>
      <c r="C14" s="27">
        <v>298.11500000000001</v>
      </c>
      <c r="D14" s="27">
        <v>92.498000000000005</v>
      </c>
      <c r="E14" s="27">
        <v>73.245999999999995</v>
      </c>
      <c r="F14" s="27">
        <v>38.212000000000003</v>
      </c>
      <c r="G14" s="27">
        <v>12.865</v>
      </c>
      <c r="H14" s="27">
        <v>14.811</v>
      </c>
      <c r="I14" s="27">
        <v>2.4740000000000002</v>
      </c>
      <c r="J14" s="27">
        <v>0.33400000000000002</v>
      </c>
      <c r="K14" s="27">
        <v>464.19299999999998</v>
      </c>
      <c r="L14" s="27">
        <v>-0.99</v>
      </c>
      <c r="M14" s="27">
        <v>463.20299999999997</v>
      </c>
      <c r="N14" s="27">
        <v>131.684</v>
      </c>
      <c r="O14" s="27">
        <v>595.971</v>
      </c>
      <c r="P14" s="27">
        <v>134.16200000000001</v>
      </c>
      <c r="Q14" s="27">
        <v>0</v>
      </c>
      <c r="R14" s="27">
        <v>461.76499999999999</v>
      </c>
      <c r="S14" s="83">
        <v>404.714</v>
      </c>
      <c r="U14" s="224"/>
      <c r="V14" s="224"/>
    </row>
    <row r="15" spans="1:22" x14ac:dyDescent="0.35">
      <c r="A15" s="35"/>
      <c r="B15" s="223" t="s">
        <v>8</v>
      </c>
      <c r="C15" s="27">
        <v>297.97300000000001</v>
      </c>
      <c r="D15" s="27">
        <v>92.722999999999999</v>
      </c>
      <c r="E15" s="27">
        <v>75.671999999999997</v>
      </c>
      <c r="F15" s="27">
        <v>39.656999999999996</v>
      </c>
      <c r="G15" s="27">
        <v>13.423999999999999</v>
      </c>
      <c r="H15" s="27">
        <v>15.148</v>
      </c>
      <c r="I15" s="27">
        <v>2.4529999999999998</v>
      </c>
      <c r="J15" s="27">
        <v>0.89800000000000002</v>
      </c>
      <c r="K15" s="27">
        <v>467.26600000000002</v>
      </c>
      <c r="L15" s="27">
        <v>1.3480000000000001</v>
      </c>
      <c r="M15" s="27">
        <v>468.61399999999998</v>
      </c>
      <c r="N15" s="27">
        <v>131.577</v>
      </c>
      <c r="O15" s="27">
        <v>601.17999999999995</v>
      </c>
      <c r="P15" s="27">
        <v>135.97399999999999</v>
      </c>
      <c r="Q15" s="27">
        <v>0</v>
      </c>
      <c r="R15" s="27">
        <v>465.13400000000001</v>
      </c>
      <c r="S15" s="83">
        <v>408.37299999999999</v>
      </c>
      <c r="U15" s="224"/>
      <c r="V15" s="224"/>
    </row>
    <row r="16" spans="1:22" x14ac:dyDescent="0.35">
      <c r="A16" s="35"/>
      <c r="B16" s="223" t="s">
        <v>9</v>
      </c>
      <c r="C16" s="27">
        <v>298.42700000000002</v>
      </c>
      <c r="D16" s="27">
        <v>93.402000000000001</v>
      </c>
      <c r="E16" s="27">
        <v>77.623000000000005</v>
      </c>
      <c r="F16" s="27">
        <v>42.384</v>
      </c>
      <c r="G16" s="27">
        <v>13.388999999999999</v>
      </c>
      <c r="H16" s="27">
        <v>14.593999999999999</v>
      </c>
      <c r="I16" s="27">
        <v>2.403</v>
      </c>
      <c r="J16" s="27">
        <v>0.77400000000000002</v>
      </c>
      <c r="K16" s="27">
        <v>470.226</v>
      </c>
      <c r="L16" s="27">
        <v>-3.9180000000000001</v>
      </c>
      <c r="M16" s="27">
        <v>466.30799999999999</v>
      </c>
      <c r="N16" s="27">
        <v>137.732</v>
      </c>
      <c r="O16" s="27">
        <v>604.51300000000003</v>
      </c>
      <c r="P16" s="27">
        <v>139.101</v>
      </c>
      <c r="Q16" s="27">
        <v>0</v>
      </c>
      <c r="R16" s="27">
        <v>465.29</v>
      </c>
      <c r="S16" s="83">
        <v>408.74200000000002</v>
      </c>
      <c r="U16" s="224"/>
      <c r="V16" s="224"/>
    </row>
    <row r="17" spans="1:22" ht="18.75" customHeight="1" x14ac:dyDescent="0.35">
      <c r="A17" s="35"/>
      <c r="B17" s="223" t="s">
        <v>10</v>
      </c>
      <c r="C17" s="27">
        <v>296.39400000000001</v>
      </c>
      <c r="D17" s="27">
        <v>94.245999999999995</v>
      </c>
      <c r="E17" s="27">
        <v>74.004999999999995</v>
      </c>
      <c r="F17" s="27">
        <v>38.609000000000002</v>
      </c>
      <c r="G17" s="27">
        <v>13.108000000000001</v>
      </c>
      <c r="H17" s="27">
        <v>15.689</v>
      </c>
      <c r="I17" s="27">
        <v>2.4249999999999998</v>
      </c>
      <c r="J17" s="27">
        <v>-1.034</v>
      </c>
      <c r="K17" s="27">
        <v>463.61099999999999</v>
      </c>
      <c r="L17" s="27">
        <v>1</v>
      </c>
      <c r="M17" s="27">
        <v>464.61099999999999</v>
      </c>
      <c r="N17" s="27">
        <v>139.37200000000001</v>
      </c>
      <c r="O17" s="27">
        <v>603.73900000000003</v>
      </c>
      <c r="P17" s="27">
        <v>136.715</v>
      </c>
      <c r="Q17" s="27">
        <v>0</v>
      </c>
      <c r="R17" s="27">
        <v>466.97</v>
      </c>
      <c r="S17" s="83">
        <v>410.60899999999998</v>
      </c>
      <c r="U17" s="224"/>
      <c r="V17" s="224"/>
    </row>
    <row r="18" spans="1:22" x14ac:dyDescent="0.35">
      <c r="A18" s="35"/>
      <c r="B18" s="223" t="s">
        <v>11</v>
      </c>
      <c r="C18" s="27">
        <v>295.928</v>
      </c>
      <c r="D18" s="27">
        <v>93.18</v>
      </c>
      <c r="E18" s="27">
        <v>73.003</v>
      </c>
      <c r="F18" s="27">
        <v>39.604999999999997</v>
      </c>
      <c r="G18" s="27">
        <v>13.228999999999999</v>
      </c>
      <c r="H18" s="27">
        <v>13.736000000000001</v>
      </c>
      <c r="I18" s="27">
        <v>2.355</v>
      </c>
      <c r="J18" s="27">
        <v>7.2999999999999995E-2</v>
      </c>
      <c r="K18" s="27">
        <v>462.18400000000003</v>
      </c>
      <c r="L18" s="27">
        <v>-2.524</v>
      </c>
      <c r="M18" s="27">
        <v>459.66</v>
      </c>
      <c r="N18" s="27">
        <v>142.68100000000001</v>
      </c>
      <c r="O18" s="27">
        <v>602.13199999999995</v>
      </c>
      <c r="P18" s="27">
        <v>134.75200000000001</v>
      </c>
      <c r="Q18" s="27">
        <v>0</v>
      </c>
      <c r="R18" s="27">
        <v>467.37</v>
      </c>
      <c r="S18" s="83">
        <v>411.82400000000001</v>
      </c>
      <c r="U18" s="224"/>
      <c r="V18" s="224"/>
    </row>
    <row r="19" spans="1:22" x14ac:dyDescent="0.35">
      <c r="A19" s="35"/>
      <c r="B19" s="223" t="s">
        <v>12</v>
      </c>
      <c r="C19" s="27">
        <v>296.76600000000002</v>
      </c>
      <c r="D19" s="27">
        <v>93.025999999999996</v>
      </c>
      <c r="E19" s="27">
        <v>74.340999999999994</v>
      </c>
      <c r="F19" s="27">
        <v>40.83</v>
      </c>
      <c r="G19" s="27">
        <v>13.162000000000001</v>
      </c>
      <c r="H19" s="27">
        <v>13.988</v>
      </c>
      <c r="I19" s="27">
        <v>2.234</v>
      </c>
      <c r="J19" s="27">
        <v>1.3620000000000001</v>
      </c>
      <c r="K19" s="27">
        <v>465.495</v>
      </c>
      <c r="L19" s="27">
        <v>-1.278</v>
      </c>
      <c r="M19" s="27">
        <v>464.21699999999998</v>
      </c>
      <c r="N19" s="27">
        <v>142.43199999999999</v>
      </c>
      <c r="O19" s="27">
        <v>606.10299999999995</v>
      </c>
      <c r="P19" s="27">
        <v>137.08500000000001</v>
      </c>
      <c r="Q19" s="27">
        <v>0</v>
      </c>
      <c r="R19" s="27">
        <v>468.94200000000001</v>
      </c>
      <c r="S19" s="83">
        <v>413.68400000000003</v>
      </c>
      <c r="U19" s="224"/>
      <c r="V19" s="224"/>
    </row>
    <row r="20" spans="1:22" x14ac:dyDescent="0.35">
      <c r="A20" s="35"/>
      <c r="B20" s="223" t="s">
        <v>13</v>
      </c>
      <c r="C20" s="27">
        <v>297.90100000000001</v>
      </c>
      <c r="D20" s="27">
        <v>93.486000000000004</v>
      </c>
      <c r="E20" s="27">
        <v>75.802999999999997</v>
      </c>
      <c r="F20" s="27">
        <v>42.347999999999999</v>
      </c>
      <c r="G20" s="27">
        <v>13.509</v>
      </c>
      <c r="H20" s="27">
        <v>13.422000000000001</v>
      </c>
      <c r="I20" s="27">
        <v>2.1890000000000001</v>
      </c>
      <c r="J20" s="27">
        <v>0.13400000000000001</v>
      </c>
      <c r="K20" s="27">
        <v>467.32400000000001</v>
      </c>
      <c r="L20" s="27">
        <v>-1.3160000000000001</v>
      </c>
      <c r="M20" s="27">
        <v>466.00799999999998</v>
      </c>
      <c r="N20" s="27">
        <v>142.44200000000001</v>
      </c>
      <c r="O20" s="27">
        <v>608.71799999999996</v>
      </c>
      <c r="P20" s="27">
        <v>139.02000000000001</v>
      </c>
      <c r="Q20" s="27">
        <v>0</v>
      </c>
      <c r="R20" s="27">
        <v>469.55599999999998</v>
      </c>
      <c r="S20" s="83">
        <v>414.74599999999998</v>
      </c>
      <c r="U20" s="224"/>
      <c r="V20" s="224"/>
    </row>
    <row r="21" spans="1:22" ht="18.75" customHeight="1" x14ac:dyDescent="0.35">
      <c r="A21" s="35"/>
      <c r="B21" s="223" t="s">
        <v>14</v>
      </c>
      <c r="C21" s="27">
        <v>299.13099999999997</v>
      </c>
      <c r="D21" s="27">
        <v>96.004999999999995</v>
      </c>
      <c r="E21" s="27">
        <v>76.674000000000007</v>
      </c>
      <c r="F21" s="27">
        <v>42.963000000000001</v>
      </c>
      <c r="G21" s="27">
        <v>13.523</v>
      </c>
      <c r="H21" s="27">
        <v>13.874000000000001</v>
      </c>
      <c r="I21" s="27">
        <v>2.1549999999999998</v>
      </c>
      <c r="J21" s="27">
        <v>-1.077</v>
      </c>
      <c r="K21" s="27">
        <v>470.733</v>
      </c>
      <c r="L21" s="27">
        <v>-3.4590000000000001</v>
      </c>
      <c r="M21" s="27">
        <v>467.274</v>
      </c>
      <c r="N21" s="27">
        <v>145.85</v>
      </c>
      <c r="O21" s="27">
        <v>612.02800000000002</v>
      </c>
      <c r="P21" s="27">
        <v>139.11000000000001</v>
      </c>
      <c r="Q21" s="27">
        <v>0</v>
      </c>
      <c r="R21" s="27">
        <v>472.80900000000003</v>
      </c>
      <c r="S21" s="83">
        <v>417.108</v>
      </c>
      <c r="U21" s="224"/>
      <c r="V21" s="224"/>
    </row>
    <row r="22" spans="1:22" x14ac:dyDescent="0.35">
      <c r="A22" s="35"/>
      <c r="B22" s="223" t="s">
        <v>15</v>
      </c>
      <c r="C22" s="27">
        <v>300.56799999999998</v>
      </c>
      <c r="D22" s="27">
        <v>92.793999999999997</v>
      </c>
      <c r="E22" s="27">
        <v>74.494</v>
      </c>
      <c r="F22" s="27">
        <v>41.468000000000004</v>
      </c>
      <c r="G22" s="27">
        <v>12.837</v>
      </c>
      <c r="H22" s="27">
        <v>13.831</v>
      </c>
      <c r="I22" s="27">
        <v>2.1240000000000001</v>
      </c>
      <c r="J22" s="27">
        <v>0.53600000000000003</v>
      </c>
      <c r="K22" s="27">
        <v>468.392</v>
      </c>
      <c r="L22" s="27">
        <v>5.5970000000000004</v>
      </c>
      <c r="M22" s="27">
        <v>473.98899999999998</v>
      </c>
      <c r="N22" s="27">
        <v>139.559</v>
      </c>
      <c r="O22" s="27">
        <v>612.78099999999995</v>
      </c>
      <c r="P22" s="27">
        <v>140.44499999999999</v>
      </c>
      <c r="Q22" s="27">
        <v>0</v>
      </c>
      <c r="R22" s="27">
        <v>472.11399999999998</v>
      </c>
      <c r="S22" s="83">
        <v>416.74599999999998</v>
      </c>
      <c r="U22" s="224"/>
      <c r="V22" s="224"/>
    </row>
    <row r="23" spans="1:22" x14ac:dyDescent="0.35">
      <c r="A23" s="35"/>
      <c r="B23" s="223" t="s">
        <v>16</v>
      </c>
      <c r="C23" s="27">
        <v>302.96300000000002</v>
      </c>
      <c r="D23" s="27">
        <v>93.438000000000002</v>
      </c>
      <c r="E23" s="27">
        <v>73.662999999999997</v>
      </c>
      <c r="F23" s="27">
        <v>42.005000000000003</v>
      </c>
      <c r="G23" s="27">
        <v>12.816000000000001</v>
      </c>
      <c r="H23" s="27">
        <v>12.332000000000001</v>
      </c>
      <c r="I23" s="27">
        <v>2.0539999999999998</v>
      </c>
      <c r="J23" s="27">
        <v>0.16</v>
      </c>
      <c r="K23" s="27">
        <v>470.22399999999999</v>
      </c>
      <c r="L23" s="27">
        <v>4.9489999999999998</v>
      </c>
      <c r="M23" s="27">
        <v>475.173</v>
      </c>
      <c r="N23" s="27">
        <v>143.886</v>
      </c>
      <c r="O23" s="27">
        <v>618.14300000000003</v>
      </c>
      <c r="P23" s="27">
        <v>140.16499999999999</v>
      </c>
      <c r="Q23" s="27">
        <v>0</v>
      </c>
      <c r="R23" s="27">
        <v>477.86900000000003</v>
      </c>
      <c r="S23" s="83">
        <v>421.84399999999999</v>
      </c>
      <c r="U23" s="224"/>
      <c r="V23" s="224"/>
    </row>
    <row r="24" spans="1:22" x14ac:dyDescent="0.35">
      <c r="A24" s="35"/>
      <c r="B24" s="223" t="s">
        <v>17</v>
      </c>
      <c r="C24" s="27">
        <v>304.70999999999998</v>
      </c>
      <c r="D24" s="27">
        <v>94.272000000000006</v>
      </c>
      <c r="E24" s="27">
        <v>77.983999999999995</v>
      </c>
      <c r="F24" s="27">
        <v>45.588999999999999</v>
      </c>
      <c r="G24" s="27">
        <v>13.178000000000001</v>
      </c>
      <c r="H24" s="27">
        <v>12.535</v>
      </c>
      <c r="I24" s="27">
        <v>2.0150000000000001</v>
      </c>
      <c r="J24" s="27">
        <v>0.18099999999999999</v>
      </c>
      <c r="K24" s="27">
        <v>477.14699999999999</v>
      </c>
      <c r="L24" s="27">
        <v>-1.4650000000000001</v>
      </c>
      <c r="M24" s="27">
        <v>475.68200000000002</v>
      </c>
      <c r="N24" s="27">
        <v>141.268</v>
      </c>
      <c r="O24" s="27">
        <v>615.40800000000002</v>
      </c>
      <c r="P24" s="27">
        <v>138.54599999999999</v>
      </c>
      <c r="Q24" s="27">
        <v>0</v>
      </c>
      <c r="R24" s="27">
        <v>476.834</v>
      </c>
      <c r="S24" s="83">
        <v>421.952</v>
      </c>
      <c r="U24" s="224"/>
      <c r="V24" s="224"/>
    </row>
    <row r="25" spans="1:22" ht="18.75" customHeight="1" x14ac:dyDescent="0.35">
      <c r="A25" s="35"/>
      <c r="B25" s="223" t="s">
        <v>18</v>
      </c>
      <c r="C25" s="27">
        <v>307.149</v>
      </c>
      <c r="D25" s="27">
        <v>93.031999999999996</v>
      </c>
      <c r="E25" s="27">
        <v>75.057000000000002</v>
      </c>
      <c r="F25" s="27">
        <v>43.366999999999997</v>
      </c>
      <c r="G25" s="27">
        <v>13.276999999999999</v>
      </c>
      <c r="H25" s="27">
        <v>11.666</v>
      </c>
      <c r="I25" s="27">
        <v>1.964</v>
      </c>
      <c r="J25" s="27">
        <v>0.85299999999999998</v>
      </c>
      <c r="K25" s="27">
        <v>476.09100000000001</v>
      </c>
      <c r="L25" s="27">
        <v>-1.395</v>
      </c>
      <c r="M25" s="27">
        <v>474.69600000000003</v>
      </c>
      <c r="N25" s="27">
        <v>143.12700000000001</v>
      </c>
      <c r="O25" s="27">
        <v>617.70299999999997</v>
      </c>
      <c r="P25" s="27">
        <v>138.35900000000001</v>
      </c>
      <c r="Q25" s="27">
        <v>0</v>
      </c>
      <c r="R25" s="27">
        <v>479.35700000000003</v>
      </c>
      <c r="S25" s="83">
        <v>424.375</v>
      </c>
      <c r="U25" s="224"/>
      <c r="V25" s="224"/>
    </row>
    <row r="26" spans="1:22" x14ac:dyDescent="0.35">
      <c r="A26" s="35"/>
      <c r="B26" s="223" t="s">
        <v>19</v>
      </c>
      <c r="C26" s="27">
        <v>308.11099999999999</v>
      </c>
      <c r="D26" s="27">
        <v>93.548000000000002</v>
      </c>
      <c r="E26" s="27">
        <v>78.358000000000004</v>
      </c>
      <c r="F26" s="27">
        <v>44.597999999999999</v>
      </c>
      <c r="G26" s="27">
        <v>14.351000000000001</v>
      </c>
      <c r="H26" s="27">
        <v>12.662000000000001</v>
      </c>
      <c r="I26" s="27">
        <v>1.9510000000000001</v>
      </c>
      <c r="J26" s="27">
        <v>1.3560000000000001</v>
      </c>
      <c r="K26" s="27">
        <v>481.37299999999999</v>
      </c>
      <c r="L26" s="27">
        <v>-0.70599999999999996</v>
      </c>
      <c r="M26" s="27">
        <v>480.66699999999997</v>
      </c>
      <c r="N26" s="27">
        <v>145.72800000000001</v>
      </c>
      <c r="O26" s="27">
        <v>626.27200000000005</v>
      </c>
      <c r="P26" s="27">
        <v>142.90700000000001</v>
      </c>
      <c r="Q26" s="27">
        <v>0</v>
      </c>
      <c r="R26" s="27">
        <v>483.21100000000001</v>
      </c>
      <c r="S26" s="83">
        <v>427.5</v>
      </c>
      <c r="U26" s="224"/>
      <c r="V26" s="224"/>
    </row>
    <row r="27" spans="1:22" x14ac:dyDescent="0.35">
      <c r="A27" s="35"/>
      <c r="B27" s="223" t="s">
        <v>20</v>
      </c>
      <c r="C27" s="27">
        <v>311.47699999999998</v>
      </c>
      <c r="D27" s="27">
        <v>93.346999999999994</v>
      </c>
      <c r="E27" s="27">
        <v>80.105999999999995</v>
      </c>
      <c r="F27" s="27">
        <v>45.49</v>
      </c>
      <c r="G27" s="27">
        <v>14.586</v>
      </c>
      <c r="H27" s="27">
        <v>12.958</v>
      </c>
      <c r="I27" s="27">
        <v>1.925</v>
      </c>
      <c r="J27" s="27">
        <v>-1.24</v>
      </c>
      <c r="K27" s="27">
        <v>483.69</v>
      </c>
      <c r="L27" s="27">
        <v>2.452</v>
      </c>
      <c r="M27" s="27">
        <v>486.142</v>
      </c>
      <c r="N27" s="27">
        <v>145.66499999999999</v>
      </c>
      <c r="O27" s="27">
        <v>631.78099999999995</v>
      </c>
      <c r="P27" s="27">
        <v>143.904</v>
      </c>
      <c r="Q27" s="27">
        <v>0</v>
      </c>
      <c r="R27" s="27">
        <v>487.72800000000001</v>
      </c>
      <c r="S27" s="83">
        <v>431.13900000000001</v>
      </c>
      <c r="U27" s="224"/>
      <c r="V27" s="224"/>
    </row>
    <row r="28" spans="1:22" x14ac:dyDescent="0.35">
      <c r="A28" s="35"/>
      <c r="B28" s="223" t="s">
        <v>21</v>
      </c>
      <c r="C28" s="27">
        <v>312.46699999999998</v>
      </c>
      <c r="D28" s="27">
        <v>94.78</v>
      </c>
      <c r="E28" s="27">
        <v>80.552000000000007</v>
      </c>
      <c r="F28" s="27">
        <v>45.530999999999999</v>
      </c>
      <c r="G28" s="27">
        <v>14.500999999999999</v>
      </c>
      <c r="H28" s="27">
        <v>13.297000000000001</v>
      </c>
      <c r="I28" s="27">
        <v>1.905</v>
      </c>
      <c r="J28" s="27">
        <v>6.2110000000000003</v>
      </c>
      <c r="K28" s="27">
        <v>494.01</v>
      </c>
      <c r="L28" s="27">
        <v>6.64</v>
      </c>
      <c r="M28" s="27">
        <v>500.65</v>
      </c>
      <c r="N28" s="27">
        <v>140.923</v>
      </c>
      <c r="O28" s="27">
        <v>641.55899999999997</v>
      </c>
      <c r="P28" s="27">
        <v>150.274</v>
      </c>
      <c r="Q28" s="27">
        <v>0</v>
      </c>
      <c r="R28" s="27">
        <v>490.85899999999998</v>
      </c>
      <c r="S28" s="83">
        <v>434.12</v>
      </c>
      <c r="U28" s="224"/>
      <c r="V28" s="224"/>
    </row>
    <row r="29" spans="1:22" ht="18.75" customHeight="1" x14ac:dyDescent="0.35">
      <c r="A29" s="35"/>
      <c r="B29" s="223" t="s">
        <v>22</v>
      </c>
      <c r="C29" s="27">
        <v>314.99400000000003</v>
      </c>
      <c r="D29" s="27">
        <v>95.177999999999997</v>
      </c>
      <c r="E29" s="27">
        <v>83.105000000000004</v>
      </c>
      <c r="F29" s="27">
        <v>46.258000000000003</v>
      </c>
      <c r="G29" s="27">
        <v>14.747</v>
      </c>
      <c r="H29" s="27">
        <v>14.916</v>
      </c>
      <c r="I29" s="27">
        <v>1.9810000000000001</v>
      </c>
      <c r="J29" s="27">
        <v>0.65400000000000003</v>
      </c>
      <c r="K29" s="27">
        <v>493.93099999999998</v>
      </c>
      <c r="L29" s="27">
        <v>-0.19</v>
      </c>
      <c r="M29" s="27">
        <v>493.74099999999999</v>
      </c>
      <c r="N29" s="27">
        <v>142.179</v>
      </c>
      <c r="O29" s="27">
        <v>639.11800000000005</v>
      </c>
      <c r="P29" s="27">
        <v>144.34700000000001</v>
      </c>
      <c r="Q29" s="27">
        <v>0</v>
      </c>
      <c r="R29" s="27">
        <v>494.62900000000002</v>
      </c>
      <c r="S29" s="83">
        <v>437.48099999999999</v>
      </c>
      <c r="U29" s="224"/>
      <c r="V29" s="224"/>
    </row>
    <row r="30" spans="1:22" x14ac:dyDescent="0.35">
      <c r="A30" s="35"/>
      <c r="B30" s="223" t="s">
        <v>23</v>
      </c>
      <c r="C30" s="27">
        <v>315.43599999999998</v>
      </c>
      <c r="D30" s="27">
        <v>95.718999999999994</v>
      </c>
      <c r="E30" s="27">
        <v>83.049000000000007</v>
      </c>
      <c r="F30" s="27">
        <v>47.939</v>
      </c>
      <c r="G30" s="27">
        <v>14.308999999999999</v>
      </c>
      <c r="H30" s="27">
        <v>12.71</v>
      </c>
      <c r="I30" s="27">
        <v>2.2280000000000002</v>
      </c>
      <c r="J30" s="27">
        <v>-1.5720000000000001</v>
      </c>
      <c r="K30" s="27">
        <v>492.63200000000001</v>
      </c>
      <c r="L30" s="27">
        <v>5.1319999999999997</v>
      </c>
      <c r="M30" s="27">
        <v>497.76400000000001</v>
      </c>
      <c r="N30" s="27">
        <v>142.762</v>
      </c>
      <c r="O30" s="27">
        <v>644.05200000000002</v>
      </c>
      <c r="P30" s="27">
        <v>146.04599999999999</v>
      </c>
      <c r="Q30" s="27">
        <v>0</v>
      </c>
      <c r="R30" s="27">
        <v>497.84899999999999</v>
      </c>
      <c r="S30" s="83">
        <v>440.57</v>
      </c>
      <c r="U30" s="224"/>
      <c r="V30" s="224"/>
    </row>
    <row r="31" spans="1:22" x14ac:dyDescent="0.35">
      <c r="A31" s="35"/>
      <c r="B31" s="223" t="s">
        <v>24</v>
      </c>
      <c r="C31" s="27">
        <v>318.33100000000002</v>
      </c>
      <c r="D31" s="27">
        <v>95.757999999999996</v>
      </c>
      <c r="E31" s="27">
        <v>84.311999999999998</v>
      </c>
      <c r="F31" s="27">
        <v>47.798999999999999</v>
      </c>
      <c r="G31" s="27">
        <v>14.98</v>
      </c>
      <c r="H31" s="27">
        <v>13.409000000000001</v>
      </c>
      <c r="I31" s="27">
        <v>2.3420000000000001</v>
      </c>
      <c r="J31" s="27">
        <v>-1.103</v>
      </c>
      <c r="K31" s="27">
        <v>497.298</v>
      </c>
      <c r="L31" s="27">
        <v>3.718</v>
      </c>
      <c r="M31" s="27">
        <v>501.01600000000002</v>
      </c>
      <c r="N31" s="27">
        <v>144.173</v>
      </c>
      <c r="O31" s="27">
        <v>648.80700000000002</v>
      </c>
      <c r="P31" s="27">
        <v>147.99299999999999</v>
      </c>
      <c r="Q31" s="27">
        <v>0</v>
      </c>
      <c r="R31" s="27">
        <v>500.65800000000002</v>
      </c>
      <c r="S31" s="83">
        <v>443.59</v>
      </c>
      <c r="U31" s="224"/>
      <c r="V31" s="224"/>
    </row>
    <row r="32" spans="1:22" x14ac:dyDescent="0.35">
      <c r="A32" s="35"/>
      <c r="B32" s="223" t="s">
        <v>25</v>
      </c>
      <c r="C32" s="27">
        <v>319.45999999999998</v>
      </c>
      <c r="D32" s="27">
        <v>95.602999999999994</v>
      </c>
      <c r="E32" s="27">
        <v>85.483000000000004</v>
      </c>
      <c r="F32" s="27">
        <v>48.959000000000003</v>
      </c>
      <c r="G32" s="27">
        <v>14.705</v>
      </c>
      <c r="H32" s="27">
        <v>13.683999999999999</v>
      </c>
      <c r="I32" s="27">
        <v>2.395</v>
      </c>
      <c r="J32" s="27">
        <v>2.9279999999999999</v>
      </c>
      <c r="K32" s="27">
        <v>503.47399999999999</v>
      </c>
      <c r="L32" s="27">
        <v>5.5620000000000003</v>
      </c>
      <c r="M32" s="27">
        <v>509.036</v>
      </c>
      <c r="N32" s="27">
        <v>147.685</v>
      </c>
      <c r="O32" s="27">
        <v>660.31899999999996</v>
      </c>
      <c r="P32" s="27">
        <v>156.33099999999999</v>
      </c>
      <c r="Q32" s="27">
        <v>0</v>
      </c>
      <c r="R32" s="27">
        <v>503.589</v>
      </c>
      <c r="S32" s="83">
        <v>446.14600000000002</v>
      </c>
      <c r="U32" s="224"/>
      <c r="V32" s="224"/>
    </row>
    <row r="33" spans="1:22" ht="18.75" customHeight="1" x14ac:dyDescent="0.35">
      <c r="A33" s="35"/>
      <c r="B33" s="223" t="s">
        <v>26</v>
      </c>
      <c r="C33" s="27">
        <v>321.93</v>
      </c>
      <c r="D33" s="27">
        <v>95.856999999999999</v>
      </c>
      <c r="E33" s="27">
        <v>87.957999999999998</v>
      </c>
      <c r="F33" s="27">
        <v>50.837000000000003</v>
      </c>
      <c r="G33" s="27">
        <v>14.912000000000001</v>
      </c>
      <c r="H33" s="27">
        <v>14.5</v>
      </c>
      <c r="I33" s="27">
        <v>2.427</v>
      </c>
      <c r="J33" s="27">
        <v>3.7679999999999998</v>
      </c>
      <c r="K33" s="27">
        <v>509.51299999999998</v>
      </c>
      <c r="L33" s="27">
        <v>4.1260000000000003</v>
      </c>
      <c r="M33" s="27">
        <v>513.63900000000001</v>
      </c>
      <c r="N33" s="27">
        <v>145.684</v>
      </c>
      <c r="O33" s="27">
        <v>663.98599999999999</v>
      </c>
      <c r="P33" s="27">
        <v>157.36199999999999</v>
      </c>
      <c r="Q33" s="27">
        <v>0</v>
      </c>
      <c r="R33" s="27">
        <v>506.31400000000002</v>
      </c>
      <c r="S33" s="83">
        <v>447.99299999999999</v>
      </c>
      <c r="U33" s="224"/>
      <c r="V33" s="224"/>
    </row>
    <row r="34" spans="1:22" x14ac:dyDescent="0.35">
      <c r="A34" s="35"/>
      <c r="B34" s="223" t="s">
        <v>27</v>
      </c>
      <c r="C34" s="27">
        <v>325.46100000000001</v>
      </c>
      <c r="D34" s="27">
        <v>97.347999999999999</v>
      </c>
      <c r="E34" s="27">
        <v>88.316000000000003</v>
      </c>
      <c r="F34" s="27">
        <v>50.817</v>
      </c>
      <c r="G34" s="27">
        <v>15.917999999999999</v>
      </c>
      <c r="H34" s="27">
        <v>13.731</v>
      </c>
      <c r="I34" s="27">
        <v>2.0390000000000001</v>
      </c>
      <c r="J34" s="27">
        <v>-0.23499999999999999</v>
      </c>
      <c r="K34" s="27">
        <v>510.89</v>
      </c>
      <c r="L34" s="27">
        <v>-0.17299999999999999</v>
      </c>
      <c r="M34" s="27">
        <v>510.71699999999998</v>
      </c>
      <c r="N34" s="27">
        <v>150.53</v>
      </c>
      <c r="O34" s="27">
        <v>665.71400000000006</v>
      </c>
      <c r="P34" s="27">
        <v>155.38800000000001</v>
      </c>
      <c r="Q34" s="27">
        <v>0</v>
      </c>
      <c r="R34" s="27">
        <v>510.09500000000003</v>
      </c>
      <c r="S34" s="83">
        <v>450.69</v>
      </c>
      <c r="U34" s="224"/>
      <c r="V34" s="224"/>
    </row>
    <row r="35" spans="1:22" x14ac:dyDescent="0.35">
      <c r="A35" s="35"/>
      <c r="B35" s="223" t="s">
        <v>28</v>
      </c>
      <c r="C35" s="27">
        <v>329.43</v>
      </c>
      <c r="D35" s="27">
        <v>98.028999999999996</v>
      </c>
      <c r="E35" s="27">
        <v>87.302000000000007</v>
      </c>
      <c r="F35" s="27">
        <v>50.575000000000003</v>
      </c>
      <c r="G35" s="27">
        <v>15.759</v>
      </c>
      <c r="H35" s="27">
        <v>12.942</v>
      </c>
      <c r="I35" s="27">
        <v>2.1469999999999998</v>
      </c>
      <c r="J35" s="27">
        <v>-0.94399999999999995</v>
      </c>
      <c r="K35" s="27">
        <v>513.81700000000001</v>
      </c>
      <c r="L35" s="27">
        <v>1.6080000000000001</v>
      </c>
      <c r="M35" s="27">
        <v>515.42499999999995</v>
      </c>
      <c r="N35" s="27">
        <v>147.25200000000001</v>
      </c>
      <c r="O35" s="27">
        <v>666.87900000000002</v>
      </c>
      <c r="P35" s="27">
        <v>154.63300000000001</v>
      </c>
      <c r="Q35" s="27">
        <v>0</v>
      </c>
      <c r="R35" s="27">
        <v>512.07000000000005</v>
      </c>
      <c r="S35" s="83">
        <v>452.45499999999998</v>
      </c>
      <c r="U35" s="224"/>
      <c r="V35" s="224"/>
    </row>
    <row r="36" spans="1:22" x14ac:dyDescent="0.35">
      <c r="A36" s="35"/>
      <c r="B36" s="223" t="s">
        <v>29</v>
      </c>
      <c r="C36" s="27">
        <v>329.56700000000001</v>
      </c>
      <c r="D36" s="27">
        <v>97.850999999999999</v>
      </c>
      <c r="E36" s="27">
        <v>90.254000000000005</v>
      </c>
      <c r="F36" s="27">
        <v>53.475000000000001</v>
      </c>
      <c r="G36" s="27">
        <v>15.91</v>
      </c>
      <c r="H36" s="27">
        <v>12.78</v>
      </c>
      <c r="I36" s="27">
        <v>2.133</v>
      </c>
      <c r="J36" s="27">
        <v>-2.0750000000000002</v>
      </c>
      <c r="K36" s="27">
        <v>515.59699999999998</v>
      </c>
      <c r="L36" s="27">
        <v>5.8970000000000002</v>
      </c>
      <c r="M36" s="27">
        <v>521.49400000000003</v>
      </c>
      <c r="N36" s="27">
        <v>149.47999999999999</v>
      </c>
      <c r="O36" s="27">
        <v>675.09500000000003</v>
      </c>
      <c r="P36" s="27">
        <v>159.518</v>
      </c>
      <c r="Q36" s="27">
        <v>0</v>
      </c>
      <c r="R36" s="27">
        <v>515.42999999999995</v>
      </c>
      <c r="S36" s="83">
        <v>455.29899999999998</v>
      </c>
      <c r="U36" s="224"/>
      <c r="V36" s="224"/>
    </row>
    <row r="37" spans="1:22" ht="18.75" customHeight="1" x14ac:dyDescent="0.35">
      <c r="A37" s="35"/>
      <c r="B37" s="223" t="s">
        <v>30</v>
      </c>
      <c r="C37" s="27">
        <v>334.77499999999998</v>
      </c>
      <c r="D37" s="27">
        <v>98.177000000000007</v>
      </c>
      <c r="E37" s="27">
        <v>91.096000000000004</v>
      </c>
      <c r="F37" s="27">
        <v>53.784999999999997</v>
      </c>
      <c r="G37" s="27">
        <v>16.295000000000002</v>
      </c>
      <c r="H37" s="27">
        <v>12.978999999999999</v>
      </c>
      <c r="I37" s="27">
        <v>2.1970000000000001</v>
      </c>
      <c r="J37" s="27">
        <v>0.50900000000000001</v>
      </c>
      <c r="K37" s="27">
        <v>524.55700000000002</v>
      </c>
      <c r="L37" s="27">
        <v>3.3010000000000002</v>
      </c>
      <c r="M37" s="27">
        <v>527.85799999999995</v>
      </c>
      <c r="N37" s="27">
        <v>149.08199999999999</v>
      </c>
      <c r="O37" s="27">
        <v>676.64300000000003</v>
      </c>
      <c r="P37" s="27">
        <v>160.05799999999999</v>
      </c>
      <c r="Q37" s="27">
        <v>0</v>
      </c>
      <c r="R37" s="27">
        <v>516.45600000000002</v>
      </c>
      <c r="S37" s="83">
        <v>456.51499999999999</v>
      </c>
      <c r="U37" s="224"/>
      <c r="V37" s="224"/>
    </row>
    <row r="38" spans="1:22" x14ac:dyDescent="0.35">
      <c r="A38" s="35"/>
      <c r="B38" s="223" t="s">
        <v>52</v>
      </c>
      <c r="C38" s="27">
        <v>336.73599999999999</v>
      </c>
      <c r="D38" s="27">
        <v>98.122</v>
      </c>
      <c r="E38" s="27">
        <v>91.832999999999998</v>
      </c>
      <c r="F38" s="27">
        <v>54.494</v>
      </c>
      <c r="G38" s="27">
        <v>15.089</v>
      </c>
      <c r="H38" s="27">
        <v>13.685</v>
      </c>
      <c r="I38" s="27">
        <v>2.238</v>
      </c>
      <c r="J38" s="27">
        <v>-1.163</v>
      </c>
      <c r="K38" s="27">
        <v>525.52800000000002</v>
      </c>
      <c r="L38" s="27">
        <v>0.70699999999999996</v>
      </c>
      <c r="M38" s="27">
        <v>526.23500000000001</v>
      </c>
      <c r="N38" s="27">
        <v>153.994</v>
      </c>
      <c r="O38" s="27">
        <v>679.40899999999999</v>
      </c>
      <c r="P38" s="27">
        <v>160.46600000000001</v>
      </c>
      <c r="Q38" s="27">
        <v>0</v>
      </c>
      <c r="R38" s="27">
        <v>518.79399999999998</v>
      </c>
      <c r="S38" s="83">
        <v>458.28199999999998</v>
      </c>
      <c r="U38" s="224"/>
      <c r="V38" s="224"/>
    </row>
    <row r="39" spans="1:22" x14ac:dyDescent="0.35">
      <c r="A39" s="35"/>
      <c r="B39" s="223" t="s">
        <v>53</v>
      </c>
      <c r="C39" s="27">
        <v>338.81099999999998</v>
      </c>
      <c r="D39" s="27">
        <v>98.325000000000003</v>
      </c>
      <c r="E39" s="27">
        <v>93.825999999999993</v>
      </c>
      <c r="F39" s="27">
        <v>55.021999999999998</v>
      </c>
      <c r="G39" s="27">
        <v>16.641999999999999</v>
      </c>
      <c r="H39" s="27">
        <v>13.840999999999999</v>
      </c>
      <c r="I39" s="27">
        <v>2.1640000000000001</v>
      </c>
      <c r="J39" s="27">
        <v>3.2080000000000002</v>
      </c>
      <c r="K39" s="27">
        <v>534.16999999999996</v>
      </c>
      <c r="L39" s="27">
        <v>3.9060000000000001</v>
      </c>
      <c r="M39" s="27">
        <v>538.07600000000002</v>
      </c>
      <c r="N39" s="27">
        <v>149.08099999999999</v>
      </c>
      <c r="O39" s="27">
        <v>686.69799999999998</v>
      </c>
      <c r="P39" s="27">
        <v>166.42699999999999</v>
      </c>
      <c r="Q39" s="27">
        <v>0</v>
      </c>
      <c r="R39" s="27">
        <v>520.37900000000002</v>
      </c>
      <c r="S39" s="83">
        <v>458.99400000000003</v>
      </c>
      <c r="U39" s="224"/>
      <c r="V39" s="224"/>
    </row>
    <row r="40" spans="1:22" x14ac:dyDescent="0.35">
      <c r="A40" s="35"/>
      <c r="B40" s="223" t="s">
        <v>54</v>
      </c>
      <c r="C40" s="27">
        <v>340.60599999999999</v>
      </c>
      <c r="D40" s="27">
        <v>98.394999999999996</v>
      </c>
      <c r="E40" s="27">
        <v>92.813999999999993</v>
      </c>
      <c r="F40" s="27">
        <v>53.764000000000003</v>
      </c>
      <c r="G40" s="27">
        <v>17.073</v>
      </c>
      <c r="H40" s="27">
        <v>13.747</v>
      </c>
      <c r="I40" s="27">
        <v>2.258</v>
      </c>
      <c r="J40" s="27">
        <v>-1.323</v>
      </c>
      <c r="K40" s="27">
        <v>530.49199999999996</v>
      </c>
      <c r="L40" s="27">
        <v>0.92400000000000004</v>
      </c>
      <c r="M40" s="27">
        <v>531.41600000000005</v>
      </c>
      <c r="N40" s="27">
        <v>157.041</v>
      </c>
      <c r="O40" s="27">
        <v>688.20600000000002</v>
      </c>
      <c r="P40" s="27">
        <v>164.69200000000001</v>
      </c>
      <c r="Q40" s="27">
        <v>0</v>
      </c>
      <c r="R40" s="27">
        <v>523.48400000000004</v>
      </c>
      <c r="S40" s="83">
        <v>462.04399999999998</v>
      </c>
      <c r="U40" s="224"/>
      <c r="V40" s="224"/>
    </row>
    <row r="41" spans="1:22" ht="18.75" customHeight="1" x14ac:dyDescent="0.35">
      <c r="A41" s="35"/>
      <c r="B41" s="223" t="s">
        <v>55</v>
      </c>
      <c r="C41" s="27">
        <v>340.95699999999999</v>
      </c>
      <c r="D41" s="27">
        <v>98.540999999999997</v>
      </c>
      <c r="E41" s="27">
        <v>93.346999999999994</v>
      </c>
      <c r="F41" s="27">
        <v>55</v>
      </c>
      <c r="G41" s="27">
        <v>16.923999999999999</v>
      </c>
      <c r="H41" s="27">
        <v>13.548999999999999</v>
      </c>
      <c r="I41" s="27">
        <v>2.2669999999999999</v>
      </c>
      <c r="J41" s="27">
        <v>-0.44500000000000001</v>
      </c>
      <c r="K41" s="27">
        <v>532.4</v>
      </c>
      <c r="L41" s="27">
        <v>6.2670000000000003</v>
      </c>
      <c r="M41" s="27">
        <v>538.66700000000003</v>
      </c>
      <c r="N41" s="27">
        <v>157.53</v>
      </c>
      <c r="O41" s="27">
        <v>692.149</v>
      </c>
      <c r="P41" s="27">
        <v>166.05099999999999</v>
      </c>
      <c r="Q41" s="27">
        <v>0</v>
      </c>
      <c r="R41" s="27">
        <v>526.08100000000002</v>
      </c>
      <c r="S41" s="83">
        <v>464.17500000000001</v>
      </c>
      <c r="U41" s="224"/>
      <c r="V41" s="224"/>
    </row>
    <row r="42" spans="1:22" x14ac:dyDescent="0.35">
      <c r="A42" s="35"/>
      <c r="B42" s="223" t="s">
        <v>85</v>
      </c>
      <c r="C42" s="27">
        <v>340.51299999999998</v>
      </c>
      <c r="D42" s="27">
        <v>98.790999999999997</v>
      </c>
      <c r="E42" s="27">
        <v>95.084999999999994</v>
      </c>
      <c r="F42" s="27">
        <v>55.216000000000001</v>
      </c>
      <c r="G42" s="27">
        <v>17.63</v>
      </c>
      <c r="H42" s="27">
        <v>14.401</v>
      </c>
      <c r="I42" s="27">
        <v>2.3410000000000002</v>
      </c>
      <c r="J42" s="27">
        <v>0.622</v>
      </c>
      <c r="K42" s="27">
        <v>535.01099999999997</v>
      </c>
      <c r="L42" s="27">
        <v>3.903</v>
      </c>
      <c r="M42" s="27">
        <v>538.91399999999999</v>
      </c>
      <c r="N42" s="27">
        <v>159.876</v>
      </c>
      <c r="O42" s="27">
        <v>694.952</v>
      </c>
      <c r="P42" s="27">
        <v>167.339</v>
      </c>
      <c r="Q42" s="27">
        <v>0</v>
      </c>
      <c r="R42" s="27">
        <v>527.62199999999996</v>
      </c>
      <c r="S42" s="83">
        <v>465.93200000000002</v>
      </c>
      <c r="U42" s="224"/>
      <c r="V42" s="224"/>
    </row>
    <row r="43" spans="1:22" x14ac:dyDescent="0.35">
      <c r="A43" s="35"/>
      <c r="B43" s="223" t="s">
        <v>86</v>
      </c>
      <c r="C43" s="27">
        <v>341.64600000000002</v>
      </c>
      <c r="D43" s="27">
        <v>99.165999999999997</v>
      </c>
      <c r="E43" s="27">
        <v>94.995000000000005</v>
      </c>
      <c r="F43" s="27">
        <v>55.07</v>
      </c>
      <c r="G43" s="27">
        <v>18.047000000000001</v>
      </c>
      <c r="H43" s="27">
        <v>14.098000000000001</v>
      </c>
      <c r="I43" s="27">
        <v>2.262</v>
      </c>
      <c r="J43" s="27">
        <v>0.32800000000000001</v>
      </c>
      <c r="K43" s="27">
        <v>536.13499999999999</v>
      </c>
      <c r="L43" s="27">
        <v>2.0110000000000001</v>
      </c>
      <c r="M43" s="27">
        <v>538.14599999999996</v>
      </c>
      <c r="N43" s="27">
        <v>163.791</v>
      </c>
      <c r="O43" s="27">
        <v>698.24900000000002</v>
      </c>
      <c r="P43" s="27">
        <v>168.41499999999999</v>
      </c>
      <c r="Q43" s="27">
        <v>0</v>
      </c>
      <c r="R43" s="27">
        <v>529.85599999999999</v>
      </c>
      <c r="S43" s="83">
        <v>468.01</v>
      </c>
      <c r="U43" s="224"/>
      <c r="V43" s="224"/>
    </row>
    <row r="44" spans="1:22" x14ac:dyDescent="0.35">
      <c r="A44" s="35"/>
      <c r="B44" s="223" t="s">
        <v>87</v>
      </c>
      <c r="C44" s="27">
        <v>343.09899999999999</v>
      </c>
      <c r="D44" s="27">
        <v>99.396000000000001</v>
      </c>
      <c r="E44" s="27">
        <v>96.36</v>
      </c>
      <c r="F44" s="27">
        <v>55.122999999999998</v>
      </c>
      <c r="G44" s="27">
        <v>19.545999999999999</v>
      </c>
      <c r="H44" s="27">
        <v>14.265000000000001</v>
      </c>
      <c r="I44" s="27">
        <v>1.843</v>
      </c>
      <c r="J44" s="27">
        <v>1.3839999999999999</v>
      </c>
      <c r="K44" s="27">
        <v>540.23900000000003</v>
      </c>
      <c r="L44" s="27">
        <v>1.3049999999999999</v>
      </c>
      <c r="M44" s="27">
        <v>541.54399999999998</v>
      </c>
      <c r="N44" s="27">
        <v>160.946</v>
      </c>
      <c r="O44" s="27">
        <v>698.85900000000004</v>
      </c>
      <c r="P44" s="27">
        <v>167.09200000000001</v>
      </c>
      <c r="Q44" s="27">
        <v>0</v>
      </c>
      <c r="R44" s="27">
        <v>531.73699999999997</v>
      </c>
      <c r="S44" s="83">
        <v>469.85300000000001</v>
      </c>
      <c r="U44" s="224"/>
      <c r="V44" s="224"/>
    </row>
    <row r="45" spans="1:22" ht="18.75" customHeight="1" x14ac:dyDescent="0.35">
      <c r="A45" s="35"/>
      <c r="B45" s="223" t="s">
        <v>88</v>
      </c>
      <c r="C45" s="27">
        <v>344.52100000000002</v>
      </c>
      <c r="D45" s="27">
        <v>99.149000000000001</v>
      </c>
      <c r="E45" s="27">
        <v>95.150999999999996</v>
      </c>
      <c r="F45" s="27">
        <v>54.625</v>
      </c>
      <c r="G45" s="27">
        <v>19.696000000000002</v>
      </c>
      <c r="H45" s="27">
        <v>14.237</v>
      </c>
      <c r="I45" s="27">
        <v>1.2150000000000001</v>
      </c>
      <c r="J45" s="27">
        <v>0.498</v>
      </c>
      <c r="K45" s="27">
        <v>539.31899999999996</v>
      </c>
      <c r="L45" s="27">
        <v>-2.7189999999999999</v>
      </c>
      <c r="M45" s="27">
        <v>536.6</v>
      </c>
      <c r="N45" s="27">
        <v>165.261</v>
      </c>
      <c r="O45" s="27">
        <v>701.28700000000003</v>
      </c>
      <c r="P45" s="27">
        <v>169.16399999999999</v>
      </c>
      <c r="Q45" s="27">
        <v>0</v>
      </c>
      <c r="R45" s="27">
        <v>532.10400000000004</v>
      </c>
      <c r="S45" s="83">
        <v>470.04300000000001</v>
      </c>
      <c r="U45" s="224"/>
      <c r="V45" s="224"/>
    </row>
    <row r="46" spans="1:22" x14ac:dyDescent="0.35">
      <c r="A46" s="35"/>
      <c r="B46" s="223" t="s">
        <v>98</v>
      </c>
      <c r="C46" s="27">
        <v>345.26600000000002</v>
      </c>
      <c r="D46" s="27">
        <v>98.94</v>
      </c>
      <c r="E46" s="27">
        <v>95.204999999999998</v>
      </c>
      <c r="F46" s="27">
        <v>53.951999999999998</v>
      </c>
      <c r="G46" s="27">
        <v>20.163</v>
      </c>
      <c r="H46" s="27">
        <v>14.178000000000001</v>
      </c>
      <c r="I46" s="27">
        <v>1.19</v>
      </c>
      <c r="J46" s="27">
        <v>1.198</v>
      </c>
      <c r="K46" s="27">
        <v>540.60900000000004</v>
      </c>
      <c r="L46" s="27">
        <v>-0.79200000000000004</v>
      </c>
      <c r="M46" s="27">
        <v>539.81700000000001</v>
      </c>
      <c r="N46" s="27">
        <v>162.64400000000001</v>
      </c>
      <c r="O46" s="27">
        <v>703.29300000000001</v>
      </c>
      <c r="P46" s="27">
        <v>169.14500000000001</v>
      </c>
      <c r="Q46" s="27">
        <v>0</v>
      </c>
      <c r="R46" s="27">
        <v>534.14</v>
      </c>
      <c r="S46" s="83">
        <v>471.476</v>
      </c>
      <c r="U46" s="224"/>
      <c r="V46" s="224"/>
    </row>
    <row r="47" spans="1:22" x14ac:dyDescent="0.35">
      <c r="A47" s="35"/>
      <c r="B47" s="223" t="s">
        <v>99</v>
      </c>
      <c r="C47" s="27">
        <v>346.96300000000002</v>
      </c>
      <c r="D47" s="27">
        <v>99.445999999999998</v>
      </c>
      <c r="E47" s="27">
        <v>95.555999999999997</v>
      </c>
      <c r="F47" s="27">
        <v>53.209000000000003</v>
      </c>
      <c r="G47" s="27">
        <v>20.265999999999998</v>
      </c>
      <c r="H47" s="27">
        <v>14.531000000000001</v>
      </c>
      <c r="I47" s="27">
        <v>1.0960000000000001</v>
      </c>
      <c r="J47" s="27">
        <v>0.68400000000000005</v>
      </c>
      <c r="K47" s="27">
        <v>542.649</v>
      </c>
      <c r="L47" s="27">
        <v>-2.0870000000000002</v>
      </c>
      <c r="M47" s="27">
        <v>540.56200000000001</v>
      </c>
      <c r="N47" s="27">
        <v>166.934</v>
      </c>
      <c r="O47" s="27">
        <v>708.32899999999995</v>
      </c>
      <c r="P47" s="27">
        <v>171.00700000000001</v>
      </c>
      <c r="Q47" s="27">
        <v>0</v>
      </c>
      <c r="R47" s="27">
        <v>537.32600000000002</v>
      </c>
      <c r="S47" s="83">
        <v>474.50299999999999</v>
      </c>
      <c r="U47" s="224"/>
      <c r="V47" s="224"/>
    </row>
    <row r="48" spans="1:22" x14ac:dyDescent="0.35">
      <c r="A48" s="35"/>
      <c r="B48" s="223" t="s">
        <v>100</v>
      </c>
      <c r="C48" s="27">
        <v>348.94099999999997</v>
      </c>
      <c r="D48" s="27">
        <v>100.886</v>
      </c>
      <c r="E48" s="27">
        <v>95.337000000000003</v>
      </c>
      <c r="F48" s="27">
        <v>53.061999999999998</v>
      </c>
      <c r="G48" s="27">
        <v>20.210999999999999</v>
      </c>
      <c r="H48" s="27">
        <v>14.17</v>
      </c>
      <c r="I48" s="27">
        <v>1.117</v>
      </c>
      <c r="J48" s="27">
        <v>0.29399999999999998</v>
      </c>
      <c r="K48" s="27">
        <v>545.45799999999997</v>
      </c>
      <c r="L48" s="27">
        <v>4.8419999999999996</v>
      </c>
      <c r="M48" s="27">
        <v>550.29999999999995</v>
      </c>
      <c r="N48" s="27">
        <v>166.762</v>
      </c>
      <c r="O48" s="27">
        <v>715.971</v>
      </c>
      <c r="P48" s="27">
        <v>177.77199999999999</v>
      </c>
      <c r="Q48" s="27">
        <v>0</v>
      </c>
      <c r="R48" s="27">
        <v>538.22199999999998</v>
      </c>
      <c r="S48" s="83">
        <v>476.14299999999997</v>
      </c>
      <c r="U48" s="224"/>
      <c r="V48" s="224"/>
    </row>
    <row r="49" spans="1:22" ht="18.75" customHeight="1" x14ac:dyDescent="0.35">
      <c r="A49" s="35"/>
      <c r="B49" s="223" t="s">
        <v>101</v>
      </c>
      <c r="C49" s="27">
        <v>348.48599999999999</v>
      </c>
      <c r="D49" s="27">
        <v>102.27200000000001</v>
      </c>
      <c r="E49" s="27">
        <v>97.25</v>
      </c>
      <c r="F49" s="27">
        <v>53.783000000000001</v>
      </c>
      <c r="G49" s="27">
        <v>20.504999999999999</v>
      </c>
      <c r="H49" s="27">
        <v>15.129</v>
      </c>
      <c r="I49" s="27">
        <v>1.13324848</v>
      </c>
      <c r="J49" s="27">
        <v>9.9629999999999992</v>
      </c>
      <c r="K49" s="27">
        <v>557.971</v>
      </c>
      <c r="L49" s="27">
        <v>7.1269999999999998</v>
      </c>
      <c r="M49" s="27">
        <v>565.09799999999996</v>
      </c>
      <c r="N49" s="27">
        <v>167.185</v>
      </c>
      <c r="O49" s="27">
        <v>732.28300000000002</v>
      </c>
      <c r="P49" s="27">
        <v>189.60599999999999</v>
      </c>
      <c r="Q49" s="27">
        <v>-1.4890000000000001</v>
      </c>
      <c r="R49" s="27">
        <v>541.18799999999999</v>
      </c>
      <c r="S49" s="83">
        <v>478.81</v>
      </c>
      <c r="U49" s="224"/>
      <c r="V49" s="224"/>
    </row>
    <row r="50" spans="1:22" ht="15.75" customHeight="1" x14ac:dyDescent="0.35">
      <c r="A50" s="625"/>
      <c r="B50" s="223" t="s">
        <v>128</v>
      </c>
      <c r="C50" s="27">
        <v>349.90100000000001</v>
      </c>
      <c r="D50" s="27">
        <v>104.3</v>
      </c>
      <c r="E50" s="27">
        <v>96.262</v>
      </c>
      <c r="F50" s="27">
        <v>54.052999999999997</v>
      </c>
      <c r="G50" s="27">
        <v>20.324000000000002</v>
      </c>
      <c r="H50" s="27">
        <v>14.477</v>
      </c>
      <c r="I50" s="27">
        <v>1.12324516</v>
      </c>
      <c r="J50" s="27">
        <v>0.55300000000000005</v>
      </c>
      <c r="K50" s="27">
        <v>551.01599999999996</v>
      </c>
      <c r="L50" s="27">
        <v>-2.3039999999999998</v>
      </c>
      <c r="M50" s="27">
        <v>548.71199999999999</v>
      </c>
      <c r="N50" s="27">
        <v>164.18</v>
      </c>
      <c r="O50" s="27">
        <v>712.89200000000005</v>
      </c>
      <c r="P50" s="27">
        <v>171.39599999999999</v>
      </c>
      <c r="Q50" s="27">
        <v>-0.40500000000000003</v>
      </c>
      <c r="R50" s="27">
        <v>541.09100000000001</v>
      </c>
      <c r="S50" s="83">
        <v>478.75400000000002</v>
      </c>
      <c r="U50" s="224"/>
      <c r="V50" s="224"/>
    </row>
    <row r="51" spans="1:22" x14ac:dyDescent="0.35">
      <c r="A51" s="625"/>
      <c r="B51" s="223" t="s">
        <v>129</v>
      </c>
      <c r="C51" s="27">
        <v>350.22899999999998</v>
      </c>
      <c r="D51" s="27">
        <v>103.723</v>
      </c>
      <c r="E51" s="27">
        <v>97.62</v>
      </c>
      <c r="F51" s="27">
        <v>54.768000000000001</v>
      </c>
      <c r="G51" s="27">
        <v>20.350000000000001</v>
      </c>
      <c r="H51" s="27">
        <v>15.097</v>
      </c>
      <c r="I51" s="27">
        <v>1.1246821</v>
      </c>
      <c r="J51" s="27">
        <v>-1.891</v>
      </c>
      <c r="K51" s="27">
        <v>549.68100000000004</v>
      </c>
      <c r="L51" s="27">
        <v>-6.5049999999999999</v>
      </c>
      <c r="M51" s="27">
        <v>543.17600000000004</v>
      </c>
      <c r="N51" s="27">
        <v>172.84899999999999</v>
      </c>
      <c r="O51" s="27">
        <v>716.02499999999998</v>
      </c>
      <c r="P51" s="27">
        <v>173.97499999999999</v>
      </c>
      <c r="Q51" s="27">
        <v>0.80400000000000005</v>
      </c>
      <c r="R51" s="27">
        <v>542.85400000000004</v>
      </c>
      <c r="S51" s="83">
        <v>480.22800000000001</v>
      </c>
      <c r="U51" s="224"/>
      <c r="V51" s="224"/>
    </row>
    <row r="52" spans="1:22" x14ac:dyDescent="0.35">
      <c r="A52" s="625"/>
      <c r="B52" s="223" t="s">
        <v>130</v>
      </c>
      <c r="C52" s="27">
        <v>349.09800000000001</v>
      </c>
      <c r="D52" s="27">
        <v>104.464</v>
      </c>
      <c r="E52" s="27">
        <v>95.953000000000003</v>
      </c>
      <c r="F52" s="27">
        <v>54.639000000000003</v>
      </c>
      <c r="G52" s="27">
        <v>19.27</v>
      </c>
      <c r="H52" s="27">
        <v>14.7</v>
      </c>
      <c r="I52" s="27">
        <v>1.14960862</v>
      </c>
      <c r="J52" s="27">
        <v>-9.7140000000000004</v>
      </c>
      <c r="K52" s="27">
        <v>539.80100000000004</v>
      </c>
      <c r="L52" s="27">
        <v>2.2530000000000001</v>
      </c>
      <c r="M52" s="27">
        <v>542.05399999999997</v>
      </c>
      <c r="N52" s="27">
        <v>175.77</v>
      </c>
      <c r="O52" s="27">
        <v>717.82399999999996</v>
      </c>
      <c r="P52" s="27">
        <v>174.66</v>
      </c>
      <c r="Q52" s="27">
        <v>0.501</v>
      </c>
      <c r="R52" s="27">
        <v>543.66499999999996</v>
      </c>
      <c r="S52" s="83">
        <v>481.1</v>
      </c>
      <c r="U52" s="224"/>
      <c r="V52" s="224"/>
    </row>
    <row r="53" spans="1:22" x14ac:dyDescent="0.35">
      <c r="A53" s="625"/>
      <c r="B53" s="225" t="s">
        <v>131</v>
      </c>
      <c r="C53" s="27">
        <v>338.52199999999999</v>
      </c>
      <c r="D53" s="27">
        <v>100.39</v>
      </c>
      <c r="E53" s="27">
        <v>94.971000000000004</v>
      </c>
      <c r="F53" s="27">
        <v>54.368000000000002</v>
      </c>
      <c r="G53" s="27">
        <v>19.251999999999999</v>
      </c>
      <c r="H53" s="27">
        <v>14.271000000000001</v>
      </c>
      <c r="I53" s="27">
        <v>1.1486138100000001</v>
      </c>
      <c r="J53" s="27">
        <v>-2.0499999999999998</v>
      </c>
      <c r="K53" s="27">
        <v>531.83299999999997</v>
      </c>
      <c r="L53" s="27">
        <v>-0.57899999999999996</v>
      </c>
      <c r="M53" s="27">
        <v>531.25400000000002</v>
      </c>
      <c r="N53" s="27">
        <v>157.03100000000001</v>
      </c>
      <c r="O53" s="27">
        <v>688.28499999999997</v>
      </c>
      <c r="P53" s="27">
        <v>158.57300000000001</v>
      </c>
      <c r="Q53" s="27">
        <v>0.23799999999999999</v>
      </c>
      <c r="R53" s="27">
        <v>529.95000000000005</v>
      </c>
      <c r="S53" s="83">
        <v>469.05700000000002</v>
      </c>
      <c r="U53" s="224"/>
      <c r="V53" s="224"/>
    </row>
    <row r="54" spans="1:22" x14ac:dyDescent="0.35">
      <c r="A54" s="625"/>
      <c r="B54" s="225" t="s">
        <v>138</v>
      </c>
      <c r="C54" s="27">
        <v>258.31799999999998</v>
      </c>
      <c r="D54" s="27">
        <v>85.727999999999994</v>
      </c>
      <c r="E54" s="27">
        <v>74.495000000000005</v>
      </c>
      <c r="F54" s="27">
        <v>39.936</v>
      </c>
      <c r="G54" s="27">
        <v>11.268000000000001</v>
      </c>
      <c r="H54" s="27">
        <v>17.024000000000001</v>
      </c>
      <c r="I54" s="27">
        <v>0.71607881099999993</v>
      </c>
      <c r="J54" s="27">
        <v>-7.0339999999999998</v>
      </c>
      <c r="K54" s="27">
        <v>411.50700000000001</v>
      </c>
      <c r="L54" s="27">
        <v>-4.048</v>
      </c>
      <c r="M54" s="27">
        <v>407.459</v>
      </c>
      <c r="N54" s="27">
        <v>139.80500000000001</v>
      </c>
      <c r="O54" s="27">
        <v>547.26400000000001</v>
      </c>
      <c r="P54" s="27">
        <v>122.511</v>
      </c>
      <c r="Q54" s="27">
        <v>0.20899999999999999</v>
      </c>
      <c r="R54" s="27">
        <v>424.96199999999999</v>
      </c>
      <c r="S54" s="83">
        <v>375.11700000000002</v>
      </c>
      <c r="U54" s="224"/>
      <c r="V54" s="224"/>
    </row>
    <row r="55" spans="1:22" x14ac:dyDescent="0.35">
      <c r="A55" s="226"/>
      <c r="B55" s="225" t="s">
        <v>139</v>
      </c>
      <c r="C55" s="27">
        <v>304.46899999999999</v>
      </c>
      <c r="D55" s="27">
        <v>92.384</v>
      </c>
      <c r="E55" s="27">
        <v>85.754999999999995</v>
      </c>
      <c r="F55" s="27">
        <v>43.448999999999998</v>
      </c>
      <c r="G55" s="27">
        <v>18.981000000000002</v>
      </c>
      <c r="H55" s="27">
        <v>16.707000000000001</v>
      </c>
      <c r="I55" s="27">
        <v>1.14235267</v>
      </c>
      <c r="J55" s="27">
        <v>-2.8069999999999999</v>
      </c>
      <c r="K55" s="27">
        <v>479.80099999999999</v>
      </c>
      <c r="L55" s="27">
        <v>2.6280000000000001</v>
      </c>
      <c r="M55" s="27">
        <v>482.42899999999997</v>
      </c>
      <c r="N55" s="27">
        <v>146.98099999999999</v>
      </c>
      <c r="O55" s="27">
        <v>629.41</v>
      </c>
      <c r="P55" s="27">
        <v>138.74100000000001</v>
      </c>
      <c r="Q55" s="27">
        <v>0.192</v>
      </c>
      <c r="R55" s="27">
        <v>490.86099999999999</v>
      </c>
      <c r="S55" s="83">
        <v>434.34100000000001</v>
      </c>
      <c r="U55" s="224"/>
      <c r="V55" s="224"/>
    </row>
    <row r="56" spans="1:22" x14ac:dyDescent="0.35">
      <c r="A56" s="226"/>
      <c r="B56" s="225" t="s">
        <v>140</v>
      </c>
      <c r="C56" s="27">
        <v>285.89639099999999</v>
      </c>
      <c r="D56" s="27">
        <v>103.654848</v>
      </c>
      <c r="E56" s="27">
        <v>78.189933099706849</v>
      </c>
      <c r="F56" s="27">
        <v>40.190324999999994</v>
      </c>
      <c r="G56" s="27">
        <v>16.092318799999997</v>
      </c>
      <c r="H56" s="27">
        <v>15.546878199999998</v>
      </c>
      <c r="I56" s="27">
        <v>0.98270411599999996</v>
      </c>
      <c r="J56" s="27">
        <v>-0.27224999999999999</v>
      </c>
      <c r="K56" s="27">
        <v>467.46892209970684</v>
      </c>
      <c r="L56" s="27">
        <v>2.7254813499999999</v>
      </c>
      <c r="M56" s="27">
        <v>470.19440344970684</v>
      </c>
      <c r="N56" s="27">
        <v>142.47939940000001</v>
      </c>
      <c r="O56" s="27">
        <v>612.67380299999991</v>
      </c>
      <c r="P56" s="27">
        <v>135.19193420000002</v>
      </c>
      <c r="Q56" s="27">
        <v>0.192</v>
      </c>
      <c r="R56" s="27">
        <v>477.67386864670038</v>
      </c>
      <c r="S56" s="83">
        <v>422.46733699999999</v>
      </c>
      <c r="U56" s="224"/>
      <c r="V56" s="224"/>
    </row>
    <row r="57" spans="1:22" x14ac:dyDescent="0.35">
      <c r="A57" s="226"/>
      <c r="B57" s="225" t="s">
        <v>141</v>
      </c>
      <c r="C57" s="27">
        <v>302.62133</v>
      </c>
      <c r="D57" s="27">
        <v>113.916678</v>
      </c>
      <c r="E57" s="27">
        <v>82.152905520732702</v>
      </c>
      <c r="F57" s="27">
        <v>42.601744500000002</v>
      </c>
      <c r="G57" s="27">
        <v>16.652190699999998</v>
      </c>
      <c r="H57" s="27">
        <v>16.002429299999999</v>
      </c>
      <c r="I57" s="27">
        <v>1.01364652</v>
      </c>
      <c r="J57" s="27">
        <v>-0.27224999999999999</v>
      </c>
      <c r="K57" s="27">
        <v>498.41866352073271</v>
      </c>
      <c r="L57" s="27">
        <v>-6.4862728699999996</v>
      </c>
      <c r="M57" s="27">
        <v>491.93239065073271</v>
      </c>
      <c r="N57" s="27">
        <v>145.544177805</v>
      </c>
      <c r="O57" s="27">
        <v>637.47656799999993</v>
      </c>
      <c r="P57" s="27">
        <v>150.90369477660005</v>
      </c>
      <c r="Q57" s="27">
        <v>0.192</v>
      </c>
      <c r="R57" s="27">
        <v>486.76487368180136</v>
      </c>
      <c r="S57" s="83">
        <v>430.76574300000004</v>
      </c>
      <c r="U57" s="224"/>
      <c r="V57" s="224"/>
    </row>
    <row r="58" spans="1:22" x14ac:dyDescent="0.35">
      <c r="A58" s="35"/>
      <c r="B58" s="225" t="s">
        <v>154</v>
      </c>
      <c r="C58" s="27">
        <v>315.180115</v>
      </c>
      <c r="D58" s="27">
        <v>116.878512</v>
      </c>
      <c r="E58" s="27">
        <v>85.03981286537477</v>
      </c>
      <c r="F58" s="27">
        <v>44.305814400000003</v>
      </c>
      <c r="G58" s="27">
        <v>17.026516199999996</v>
      </c>
      <c r="H58" s="27">
        <v>16.589343099999994</v>
      </c>
      <c r="I58" s="27">
        <v>1.1764203500000001</v>
      </c>
      <c r="J58" s="27">
        <v>-0.27224999999999999</v>
      </c>
      <c r="K58" s="27">
        <v>516.82618986537477</v>
      </c>
      <c r="L58" s="27">
        <v>-1.33824827</v>
      </c>
      <c r="M58" s="27">
        <v>515.48794159537476</v>
      </c>
      <c r="N58" s="27">
        <v>148.05117663149994</v>
      </c>
      <c r="O58" s="27">
        <v>663.53911800000003</v>
      </c>
      <c r="P58" s="27">
        <v>161.98988123293375</v>
      </c>
      <c r="Q58" s="27">
        <v>0.192</v>
      </c>
      <c r="R58" s="27">
        <v>501.74123699421682</v>
      </c>
      <c r="S58" s="83">
        <v>444.29520100000002</v>
      </c>
      <c r="U58" s="224"/>
      <c r="V58" s="224"/>
    </row>
    <row r="59" spans="1:22" x14ac:dyDescent="0.35">
      <c r="A59" s="35"/>
      <c r="B59" s="225" t="s">
        <v>155</v>
      </c>
      <c r="C59" s="27">
        <v>324.95069900000004</v>
      </c>
      <c r="D59" s="27">
        <v>116.586315</v>
      </c>
      <c r="E59" s="27">
        <v>87.449009771904031</v>
      </c>
      <c r="F59" s="27">
        <v>45.856517799999999</v>
      </c>
      <c r="G59" s="27">
        <v>17.375949499999997</v>
      </c>
      <c r="H59" s="27">
        <v>17.058198700000002</v>
      </c>
      <c r="I59" s="27">
        <v>1.1957324499999999</v>
      </c>
      <c r="J59" s="27">
        <v>-0.27224999999999999</v>
      </c>
      <c r="K59" s="27">
        <v>528.71377377190402</v>
      </c>
      <c r="L59" s="27">
        <v>3.4455504700000001</v>
      </c>
      <c r="M59" s="27">
        <v>532.15932424190407</v>
      </c>
      <c r="N59" s="27">
        <v>150.65788310589002</v>
      </c>
      <c r="O59" s="27">
        <v>682.81720700000005</v>
      </c>
      <c r="P59" s="27">
        <v>167.91843384905576</v>
      </c>
      <c r="Q59" s="27">
        <v>0.192</v>
      </c>
      <c r="R59" s="27">
        <v>515.09077349524205</v>
      </c>
      <c r="S59" s="83">
        <v>456.34556900000001</v>
      </c>
      <c r="U59" s="224"/>
      <c r="V59" s="224"/>
    </row>
    <row r="60" spans="1:22" x14ac:dyDescent="0.35">
      <c r="A60" s="35"/>
      <c r="B60" s="225" t="s">
        <v>156</v>
      </c>
      <c r="C60" s="27">
        <v>333.82185299999998</v>
      </c>
      <c r="D60" s="27">
        <v>115.537038</v>
      </c>
      <c r="E60" s="27">
        <v>89.668123044282765</v>
      </c>
      <c r="F60" s="27">
        <v>47.369782899999997</v>
      </c>
      <c r="G60" s="27">
        <v>17.704891800000002</v>
      </c>
      <c r="H60" s="27">
        <v>17.405570100000002</v>
      </c>
      <c r="I60" s="27">
        <v>1.2139120800000001</v>
      </c>
      <c r="J60" s="27">
        <v>-0.27224999999999999</v>
      </c>
      <c r="K60" s="27">
        <v>538.75476404428275</v>
      </c>
      <c r="L60" s="27">
        <v>4.82839946</v>
      </c>
      <c r="M60" s="27">
        <v>543.58316350428277</v>
      </c>
      <c r="N60" s="27">
        <v>151.85633869381422</v>
      </c>
      <c r="O60" s="27">
        <v>695.43950199999995</v>
      </c>
      <c r="P60" s="27">
        <v>169.90193674245515</v>
      </c>
      <c r="Q60" s="27">
        <v>0.192</v>
      </c>
      <c r="R60" s="27">
        <v>525.72956545615023</v>
      </c>
      <c r="S60" s="83">
        <v>465.91502600000001</v>
      </c>
      <c r="U60" s="224"/>
      <c r="V60" s="224"/>
    </row>
    <row r="61" spans="1:22" x14ac:dyDescent="0.35">
      <c r="A61" s="35"/>
      <c r="B61" s="225" t="s">
        <v>157</v>
      </c>
      <c r="C61" s="27">
        <v>342.13401699999997</v>
      </c>
      <c r="D61" s="27">
        <v>113.688446</v>
      </c>
      <c r="E61" s="27">
        <v>91.922364149158966</v>
      </c>
      <c r="F61" s="27">
        <v>48.909300799999997</v>
      </c>
      <c r="G61" s="27">
        <v>18.047766599999999</v>
      </c>
      <c r="H61" s="27">
        <v>17.628076</v>
      </c>
      <c r="I61" s="27">
        <v>1.23286172</v>
      </c>
      <c r="J61" s="27">
        <v>-0.27224999999999999</v>
      </c>
      <c r="K61" s="27">
        <v>547.47257714915895</v>
      </c>
      <c r="L61" s="27">
        <v>2.8380388999999999</v>
      </c>
      <c r="M61" s="27">
        <v>550.31061604915897</v>
      </c>
      <c r="N61" s="27">
        <v>152.85660393026077</v>
      </c>
      <c r="O61" s="27">
        <v>703.16721999999993</v>
      </c>
      <c r="P61" s="27">
        <v>169.83715576841445</v>
      </c>
      <c r="Q61" s="27">
        <v>0.192</v>
      </c>
      <c r="R61" s="27">
        <v>533.5220642113436</v>
      </c>
      <c r="S61" s="83">
        <v>472.928493</v>
      </c>
      <c r="U61" s="224"/>
      <c r="V61" s="224"/>
    </row>
    <row r="62" spans="1:22" x14ac:dyDescent="0.35">
      <c r="A62" s="35"/>
      <c r="B62" s="225" t="s">
        <v>158</v>
      </c>
      <c r="C62" s="27">
        <v>349.968886</v>
      </c>
      <c r="D62" s="27">
        <v>111.357833</v>
      </c>
      <c r="E62" s="27">
        <v>93.86668230436355</v>
      </c>
      <c r="F62" s="27">
        <v>50.474398399999998</v>
      </c>
      <c r="G62" s="27">
        <v>18.359114600000002</v>
      </c>
      <c r="H62" s="27">
        <v>17.722375899999999</v>
      </c>
      <c r="I62" s="27">
        <v>1.20967197</v>
      </c>
      <c r="J62" s="27">
        <v>-0.27224999999999999</v>
      </c>
      <c r="K62" s="27">
        <v>554.92115130436355</v>
      </c>
      <c r="L62" s="27">
        <v>-0.29879135000000001</v>
      </c>
      <c r="M62" s="27">
        <v>554.62235995436356</v>
      </c>
      <c r="N62" s="27">
        <v>153.60178193684504</v>
      </c>
      <c r="O62" s="27">
        <v>708.22414200000003</v>
      </c>
      <c r="P62" s="27">
        <v>169.01928287704388</v>
      </c>
      <c r="Q62" s="27">
        <v>0.192</v>
      </c>
      <c r="R62" s="27">
        <v>539.39685901449309</v>
      </c>
      <c r="S62" s="83">
        <v>478.220057</v>
      </c>
      <c r="U62" s="224"/>
      <c r="V62" s="224"/>
    </row>
    <row r="63" spans="1:22" x14ac:dyDescent="0.35">
      <c r="A63" s="35"/>
      <c r="B63" s="225" t="s">
        <v>159</v>
      </c>
      <c r="C63" s="27">
        <v>353.39858099999998</v>
      </c>
      <c r="D63" s="27">
        <v>110.244254</v>
      </c>
      <c r="E63" s="27">
        <v>95.781866381491838</v>
      </c>
      <c r="F63" s="27">
        <v>52.039104800000004</v>
      </c>
      <c r="G63" s="27">
        <v>18.636498700000001</v>
      </c>
      <c r="H63" s="27">
        <v>17.8280612</v>
      </c>
      <c r="I63" s="27">
        <v>1.22500214</v>
      </c>
      <c r="J63" s="27">
        <v>-0.27224999999999999</v>
      </c>
      <c r="K63" s="27">
        <v>559.1524513814918</v>
      </c>
      <c r="L63" s="27">
        <v>-1.35897888</v>
      </c>
      <c r="M63" s="27">
        <v>557.79347250149192</v>
      </c>
      <c r="N63" s="27">
        <v>153.9032562962839</v>
      </c>
      <c r="O63" s="27">
        <v>711.696729</v>
      </c>
      <c r="P63" s="27">
        <v>168.52993530786409</v>
      </c>
      <c r="Q63" s="27">
        <v>0.192</v>
      </c>
      <c r="R63" s="27">
        <v>543.3587934900853</v>
      </c>
      <c r="S63" s="83">
        <v>481.79809299999999</v>
      </c>
      <c r="U63" s="224"/>
      <c r="V63" s="224"/>
    </row>
    <row r="64" spans="1:22" x14ac:dyDescent="0.35">
      <c r="A64" s="35"/>
      <c r="B64" s="225" t="s">
        <v>160</v>
      </c>
      <c r="C64" s="27">
        <v>354.458777</v>
      </c>
      <c r="D64" s="27">
        <v>110.244254</v>
      </c>
      <c r="E64" s="27">
        <v>97.464123189856124</v>
      </c>
      <c r="F64" s="27">
        <v>53.3400824</v>
      </c>
      <c r="G64" s="27">
        <v>18.884465499999994</v>
      </c>
      <c r="H64" s="27">
        <v>17.945473000000007</v>
      </c>
      <c r="I64" s="27">
        <v>1.2387064999999999</v>
      </c>
      <c r="J64" s="27">
        <v>-0.27224999999999999</v>
      </c>
      <c r="K64" s="27">
        <v>561.89490418985611</v>
      </c>
      <c r="L64" s="27">
        <v>-0.44305141600000003</v>
      </c>
      <c r="M64" s="27">
        <v>561.4518527738561</v>
      </c>
      <c r="N64" s="27">
        <v>153.89850312998283</v>
      </c>
      <c r="O64" s="27">
        <v>715.35035600000003</v>
      </c>
      <c r="P64" s="27">
        <v>168.53378154854394</v>
      </c>
      <c r="Q64" s="27">
        <v>0.192</v>
      </c>
      <c r="R64" s="27">
        <v>547.00857435494095</v>
      </c>
      <c r="S64" s="83">
        <v>485.10428999999999</v>
      </c>
      <c r="U64" s="224"/>
      <c r="V64" s="224"/>
    </row>
    <row r="65" spans="1:22" x14ac:dyDescent="0.35">
      <c r="A65" s="35"/>
      <c r="B65" s="105" t="s">
        <v>161</v>
      </c>
      <c r="C65" s="27">
        <v>355.09680200000003</v>
      </c>
      <c r="D65" s="27">
        <v>110.79547599999999</v>
      </c>
      <c r="E65" s="27">
        <v>99.103596946531567</v>
      </c>
      <c r="F65" s="27">
        <v>54.566904300000004</v>
      </c>
      <c r="G65" s="27">
        <v>19.0713416</v>
      </c>
      <c r="H65" s="27">
        <v>18.074946400000002</v>
      </c>
      <c r="I65" s="27">
        <v>1.2490345700000001</v>
      </c>
      <c r="J65" s="27">
        <v>-0.27224999999999999</v>
      </c>
      <c r="K65" s="27">
        <v>564.72362494653157</v>
      </c>
      <c r="L65" s="27">
        <v>6.4725065999999998E-2</v>
      </c>
      <c r="M65" s="27">
        <v>564.78835001253162</v>
      </c>
      <c r="N65" s="27">
        <v>153.78226008482406</v>
      </c>
      <c r="O65" s="27">
        <v>718.57060999999999</v>
      </c>
      <c r="P65" s="27">
        <v>169.0189928706541</v>
      </c>
      <c r="Q65" s="27">
        <v>0.192</v>
      </c>
      <c r="R65" s="27">
        <v>549.74361722671551</v>
      </c>
      <c r="S65" s="83">
        <v>487.61470400000002</v>
      </c>
      <c r="U65" s="224"/>
      <c r="V65" s="224"/>
    </row>
    <row r="66" spans="1:22" x14ac:dyDescent="0.35">
      <c r="A66" s="35"/>
      <c r="B66" s="105" t="s">
        <v>170</v>
      </c>
      <c r="C66" s="27">
        <v>355.45189899999997</v>
      </c>
      <c r="D66" s="27">
        <v>112.235817</v>
      </c>
      <c r="E66" s="27">
        <v>100.70679506060418</v>
      </c>
      <c r="F66" s="27">
        <v>55.712809200000009</v>
      </c>
      <c r="G66" s="27">
        <v>19.214256700000007</v>
      </c>
      <c r="H66" s="27">
        <v>18.2168113</v>
      </c>
      <c r="I66" s="27">
        <v>1.3256278500000003</v>
      </c>
      <c r="J66" s="27">
        <v>-0.27224999999999999</v>
      </c>
      <c r="K66" s="27">
        <v>568.12226106060416</v>
      </c>
      <c r="L66" s="27">
        <v>-8.6220591700000002E-2</v>
      </c>
      <c r="M66" s="27">
        <v>568.03604046890405</v>
      </c>
      <c r="N66" s="27">
        <v>153.56902232075734</v>
      </c>
      <c r="O66" s="27">
        <v>721.60506299999997</v>
      </c>
      <c r="P66" s="27">
        <v>169.68954800889546</v>
      </c>
      <c r="Q66" s="27">
        <v>0.192</v>
      </c>
      <c r="R66" s="27">
        <v>552.10751478079055</v>
      </c>
      <c r="S66" s="83">
        <v>489.80677299999996</v>
      </c>
      <c r="U66" s="224"/>
      <c r="V66" s="224"/>
    </row>
    <row r="67" spans="1:22" x14ac:dyDescent="0.35">
      <c r="A67" s="35"/>
      <c r="B67" s="105" t="s">
        <v>171</v>
      </c>
      <c r="C67" s="27">
        <v>355.80735100000004</v>
      </c>
      <c r="D67" s="27">
        <v>113.414293</v>
      </c>
      <c r="E67" s="27">
        <v>102.042468543547</v>
      </c>
      <c r="F67" s="27">
        <v>56.743496299999997</v>
      </c>
      <c r="G67" s="27">
        <v>19.373144799999995</v>
      </c>
      <c r="H67" s="27">
        <v>18.331190600000006</v>
      </c>
      <c r="I67" s="27">
        <v>1.33440911</v>
      </c>
      <c r="J67" s="27">
        <v>-0.27224999999999999</v>
      </c>
      <c r="K67" s="27">
        <v>570.99186254354709</v>
      </c>
      <c r="L67" s="27">
        <v>7.3179896899999999E-2</v>
      </c>
      <c r="M67" s="27">
        <v>571.06504244044697</v>
      </c>
      <c r="N67" s="27">
        <v>153.37129517436546</v>
      </c>
      <c r="O67" s="27">
        <v>724.43633799999998</v>
      </c>
      <c r="P67" s="27">
        <v>170.25718202344694</v>
      </c>
      <c r="Q67" s="27">
        <v>0.192</v>
      </c>
      <c r="R67" s="27">
        <v>554.37115559139158</v>
      </c>
      <c r="S67" s="83">
        <v>491.90041100000002</v>
      </c>
      <c r="U67" s="224"/>
      <c r="V67" s="224"/>
    </row>
    <row r="68" spans="1:22" x14ac:dyDescent="0.35">
      <c r="A68" s="35"/>
      <c r="B68" s="105" t="s">
        <v>172</v>
      </c>
      <c r="C68" s="27">
        <v>356.874773</v>
      </c>
      <c r="D68" s="27">
        <v>114.2649</v>
      </c>
      <c r="E68" s="27">
        <v>103.26295697629129</v>
      </c>
      <c r="F68" s="27">
        <v>57.679763899999998</v>
      </c>
      <c r="G68" s="27">
        <v>19.525830999999993</v>
      </c>
      <c r="H68" s="27">
        <v>18.417464199999998</v>
      </c>
      <c r="I68" s="27">
        <v>1.34284761</v>
      </c>
      <c r="J68" s="27">
        <v>-0.27224999999999999</v>
      </c>
      <c r="K68" s="27">
        <v>574.13037997629124</v>
      </c>
      <c r="L68" s="27">
        <v>-0.19862975499999999</v>
      </c>
      <c r="M68" s="27">
        <v>573.93175022129117</v>
      </c>
      <c r="N68" s="27">
        <v>153.19432017233245</v>
      </c>
      <c r="O68" s="27">
        <v>727.12606999999991</v>
      </c>
      <c r="P68" s="27">
        <v>170.6739930638137</v>
      </c>
      <c r="Q68" s="27">
        <v>0.192</v>
      </c>
      <c r="R68" s="27">
        <v>556.64407732931636</v>
      </c>
      <c r="S68" s="83">
        <v>493.99050199999999</v>
      </c>
      <c r="U68" s="224"/>
      <c r="V68" s="224"/>
    </row>
    <row r="69" spans="1:22" x14ac:dyDescent="0.35">
      <c r="A69" s="35"/>
      <c r="B69" s="105" t="s">
        <v>173</v>
      </c>
      <c r="C69" s="27">
        <v>358.08814699999999</v>
      </c>
      <c r="D69" s="27">
        <v>114.836225</v>
      </c>
      <c r="E69" s="27">
        <v>104.37038669382837</v>
      </c>
      <c r="F69" s="27">
        <v>58.5161205</v>
      </c>
      <c r="G69" s="27">
        <v>19.663009300000002</v>
      </c>
      <c r="H69" s="27">
        <v>18.475022799999998</v>
      </c>
      <c r="I69" s="27">
        <v>1.3504290299999999</v>
      </c>
      <c r="J69" s="27">
        <v>-0.27224999999999999</v>
      </c>
      <c r="K69" s="27">
        <v>577.0225086938284</v>
      </c>
      <c r="L69" s="27">
        <v>-0.442994577</v>
      </c>
      <c r="M69" s="27">
        <v>576.57951411682836</v>
      </c>
      <c r="N69" s="27">
        <v>153.03706301962978</v>
      </c>
      <c r="O69" s="27">
        <v>729.61657700000001</v>
      </c>
      <c r="P69" s="27">
        <v>170.93792349815612</v>
      </c>
      <c r="Q69" s="27">
        <v>0.192</v>
      </c>
      <c r="R69" s="27">
        <v>558.87065363863371</v>
      </c>
      <c r="S69" s="83">
        <v>496.02793199999996</v>
      </c>
      <c r="U69" s="224"/>
      <c r="V69" s="224"/>
    </row>
    <row r="70" spans="1:22" x14ac:dyDescent="0.35">
      <c r="A70" s="35"/>
      <c r="B70" s="105" t="s">
        <v>598</v>
      </c>
      <c r="C70" s="27">
        <v>359.34145599999999</v>
      </c>
      <c r="D70" s="27">
        <v>115.18073299999999</v>
      </c>
      <c r="E70" s="27">
        <v>105.4078360516543</v>
      </c>
      <c r="F70" s="27">
        <v>59.306088199999998</v>
      </c>
      <c r="G70" s="27">
        <v>19.790153399999998</v>
      </c>
      <c r="H70" s="27">
        <v>18.503265299999999</v>
      </c>
      <c r="I70" s="27">
        <v>1.35916112</v>
      </c>
      <c r="J70" s="27">
        <v>-0.27224999999999999</v>
      </c>
      <c r="K70" s="27">
        <v>579.65777505165431</v>
      </c>
      <c r="L70" s="27">
        <v>-0.27354403100000002</v>
      </c>
      <c r="M70" s="27">
        <v>579.38423102065428</v>
      </c>
      <c r="N70" s="27">
        <v>152.88690490226818</v>
      </c>
      <c r="O70" s="27">
        <v>732.27113600000007</v>
      </c>
      <c r="P70" s="27">
        <v>171.18933847389783</v>
      </c>
      <c r="Q70" s="27">
        <v>0.192</v>
      </c>
      <c r="R70" s="27">
        <v>561.27379744927964</v>
      </c>
      <c r="S70" s="83">
        <v>498.21910200000002</v>
      </c>
      <c r="U70" s="224"/>
      <c r="V70" s="224"/>
    </row>
    <row r="71" spans="1:22" x14ac:dyDescent="0.35">
      <c r="A71" s="35"/>
      <c r="B71" s="105" t="s">
        <v>599</v>
      </c>
      <c r="C71" s="27">
        <v>360.635085</v>
      </c>
      <c r="D71" s="27">
        <v>115.583866</v>
      </c>
      <c r="E71" s="27">
        <v>106.41821340987924</v>
      </c>
      <c r="F71" s="27">
        <v>60.059275399999997</v>
      </c>
      <c r="G71" s="27">
        <v>19.946939099999998</v>
      </c>
      <c r="H71" s="27">
        <v>18.546484899999999</v>
      </c>
      <c r="I71" s="27">
        <v>1.36992895</v>
      </c>
      <c r="J71" s="27">
        <v>-0.27224999999999999</v>
      </c>
      <c r="K71" s="27">
        <v>582.36491440987925</v>
      </c>
      <c r="L71" s="27">
        <v>-0.18187412900000002</v>
      </c>
      <c r="M71" s="27">
        <v>582.18304028087925</v>
      </c>
      <c r="N71" s="27">
        <v>152.73777917858132</v>
      </c>
      <c r="O71" s="27">
        <v>734.92081900000005</v>
      </c>
      <c r="P71" s="27">
        <v>171.42554468163107</v>
      </c>
      <c r="Q71" s="27">
        <v>0.192</v>
      </c>
      <c r="R71" s="27">
        <v>563.68727477831158</v>
      </c>
      <c r="S71" s="83">
        <v>500.41893699999997</v>
      </c>
      <c r="U71" s="224"/>
      <c r="V71" s="224"/>
    </row>
    <row r="72" spans="1:22" x14ac:dyDescent="0.35">
      <c r="A72" s="35"/>
      <c r="B72" s="105" t="s">
        <v>600</v>
      </c>
      <c r="C72" s="27">
        <v>362.00549899999999</v>
      </c>
      <c r="D72" s="27">
        <v>116.103993</v>
      </c>
      <c r="E72" s="27">
        <v>107.41954129325831</v>
      </c>
      <c r="F72" s="27">
        <v>60.779986700000002</v>
      </c>
      <c r="G72" s="27">
        <v>20.113095900000001</v>
      </c>
      <c r="H72" s="27">
        <v>18.605078300000002</v>
      </c>
      <c r="I72" s="27">
        <v>1.38134037</v>
      </c>
      <c r="J72" s="27">
        <v>-0.27224999999999999</v>
      </c>
      <c r="K72" s="27">
        <v>585.25678329325831</v>
      </c>
      <c r="L72" s="27">
        <v>-0.214670051</v>
      </c>
      <c r="M72" s="27">
        <v>585.04211324225832</v>
      </c>
      <c r="N72" s="27">
        <v>152.57245591087207</v>
      </c>
      <c r="O72" s="27">
        <v>737.61456900000007</v>
      </c>
      <c r="P72" s="27">
        <v>171.63907036536747</v>
      </c>
      <c r="Q72" s="27">
        <v>0.192</v>
      </c>
      <c r="R72" s="27">
        <v>566.1674987873364</v>
      </c>
      <c r="S72" s="83">
        <v>502.68769400000002</v>
      </c>
      <c r="U72" s="224"/>
      <c r="V72" s="224"/>
    </row>
    <row r="73" spans="1:22" x14ac:dyDescent="0.35">
      <c r="A73" s="35"/>
      <c r="B73" s="105" t="s">
        <v>601</v>
      </c>
      <c r="C73" s="27">
        <v>363.38111900000001</v>
      </c>
      <c r="D73" s="27">
        <v>116.742565</v>
      </c>
      <c r="E73" s="27">
        <v>108.35611351530012</v>
      </c>
      <c r="F73" s="27">
        <v>61.448566700000001</v>
      </c>
      <c r="G73" s="27">
        <v>20.2520083</v>
      </c>
      <c r="H73" s="27">
        <v>18.679432799999997</v>
      </c>
      <c r="I73" s="27">
        <v>1.3908806999999999</v>
      </c>
      <c r="J73" s="27">
        <v>-0.27224999999999999</v>
      </c>
      <c r="K73" s="27">
        <v>588.20754751530012</v>
      </c>
      <c r="L73" s="27">
        <v>-0.32531833799999998</v>
      </c>
      <c r="M73" s="27">
        <v>587.88222917730013</v>
      </c>
      <c r="N73" s="27">
        <v>152.40299140658402</v>
      </c>
      <c r="O73" s="27">
        <v>740.28522099999998</v>
      </c>
      <c r="P73" s="27">
        <v>171.81858480143381</v>
      </c>
      <c r="Q73" s="27">
        <v>0.192</v>
      </c>
      <c r="R73" s="27">
        <v>568.6586357820006</v>
      </c>
      <c r="S73" s="83">
        <v>504.96859000000001</v>
      </c>
      <c r="U73" s="224"/>
      <c r="V73" s="224"/>
    </row>
    <row r="74" spans="1:22" x14ac:dyDescent="0.35">
      <c r="A74" s="35"/>
      <c r="B74" s="105" t="s">
        <v>619</v>
      </c>
      <c r="C74" s="27">
        <v>364.76196799999997</v>
      </c>
      <c r="D74" s="27">
        <v>117.38464900000001</v>
      </c>
      <c r="E74" s="27">
        <v>109.25980718390414</v>
      </c>
      <c r="F74" s="27">
        <v>62.106066300000002</v>
      </c>
      <c r="G74" s="27">
        <v>20.370424500000002</v>
      </c>
      <c r="H74" s="27">
        <v>18.7699316</v>
      </c>
      <c r="I74" s="27">
        <v>1.3990133599999997</v>
      </c>
      <c r="J74" s="27">
        <v>-0.27224999999999999</v>
      </c>
      <c r="K74" s="27">
        <v>591.13417418390407</v>
      </c>
      <c r="L74" s="27">
        <v>-0.38080591899999999</v>
      </c>
      <c r="M74" s="27">
        <v>590.75336826490411</v>
      </c>
      <c r="N74" s="27">
        <v>152.2268689156426</v>
      </c>
      <c r="O74" s="27">
        <v>742.98023699999999</v>
      </c>
      <c r="P74" s="27">
        <v>171.95463753798657</v>
      </c>
      <c r="Q74" s="27">
        <v>0.192</v>
      </c>
      <c r="R74" s="27">
        <v>571.21759964301953</v>
      </c>
      <c r="S74" s="83">
        <v>507.31392200000005</v>
      </c>
      <c r="U74" s="224"/>
      <c r="V74" s="224"/>
    </row>
    <row r="75" spans="1:22" x14ac:dyDescent="0.35">
      <c r="A75" s="35"/>
      <c r="B75" s="105" t="s">
        <v>620</v>
      </c>
      <c r="C75" s="27">
        <v>366.22101600000002</v>
      </c>
      <c r="D75" s="27">
        <v>118.08895699999999</v>
      </c>
      <c r="E75" s="27">
        <v>110.16623768467301</v>
      </c>
      <c r="F75" s="27">
        <v>62.739548199999994</v>
      </c>
      <c r="G75" s="27">
        <v>20.496227699999999</v>
      </c>
      <c r="H75" s="27">
        <v>18.8566322</v>
      </c>
      <c r="I75" s="27">
        <v>1.4076533600000001</v>
      </c>
      <c r="J75" s="27">
        <v>-0.27224999999999999</v>
      </c>
      <c r="K75" s="27">
        <v>594.20396068467301</v>
      </c>
      <c r="L75" s="27">
        <v>-0.61493259300000003</v>
      </c>
      <c r="M75" s="27">
        <v>593.58902809167307</v>
      </c>
      <c r="N75" s="27">
        <v>152.04723455453484</v>
      </c>
      <c r="O75" s="27">
        <v>745.63626299999999</v>
      </c>
      <c r="P75" s="27">
        <v>172.04018380469077</v>
      </c>
      <c r="Q75" s="27">
        <v>0.192</v>
      </c>
      <c r="R75" s="27">
        <v>573.78807884141293</v>
      </c>
      <c r="S75" s="83">
        <v>509.67157099999997</v>
      </c>
      <c r="U75" s="224"/>
      <c r="V75" s="224"/>
    </row>
    <row r="76" spans="1:22" x14ac:dyDescent="0.35">
      <c r="A76" s="35"/>
      <c r="B76" s="105" t="s">
        <v>621</v>
      </c>
      <c r="C76" s="27">
        <v>367.6859</v>
      </c>
      <c r="D76" s="27">
        <v>118.738446</v>
      </c>
      <c r="E76" s="27">
        <v>111.05858573126008</v>
      </c>
      <c r="F76" s="27">
        <v>63.348121800000001</v>
      </c>
      <c r="G76" s="27">
        <v>20.629878000000001</v>
      </c>
      <c r="H76" s="27">
        <v>18.939493600000006</v>
      </c>
      <c r="I76" s="27">
        <v>1.4168322800000002</v>
      </c>
      <c r="J76" s="27">
        <v>-0.27224999999999999</v>
      </c>
      <c r="K76" s="27">
        <v>597.21068173126014</v>
      </c>
      <c r="L76" s="27">
        <v>-0.79855431399999999</v>
      </c>
      <c r="M76" s="27">
        <v>596.41212741726019</v>
      </c>
      <c r="N76" s="27">
        <v>151.86703755634628</v>
      </c>
      <c r="O76" s="27">
        <v>748.27916500000003</v>
      </c>
      <c r="P76" s="27">
        <v>172.10103977758868</v>
      </c>
      <c r="Q76" s="27">
        <v>0.192</v>
      </c>
      <c r="R76" s="27">
        <v>576.37012519619952</v>
      </c>
      <c r="S76" s="83">
        <v>512.03989999999999</v>
      </c>
      <c r="U76" s="224"/>
      <c r="V76" s="224"/>
    </row>
    <row r="77" spans="1:22" x14ac:dyDescent="0.35">
      <c r="A77" s="35"/>
      <c r="B77" s="445" t="s">
        <v>622</v>
      </c>
      <c r="C77" s="395">
        <v>369.15664299999997</v>
      </c>
      <c r="D77" s="395">
        <v>119.391508</v>
      </c>
      <c r="E77" s="395">
        <v>111.86887953082382</v>
      </c>
      <c r="F77" s="395">
        <v>63.930924599999997</v>
      </c>
      <c r="G77" s="395">
        <v>20.724781500000002</v>
      </c>
      <c r="H77" s="395">
        <v>19.018474900000001</v>
      </c>
      <c r="I77" s="395">
        <v>1.4233501200000001</v>
      </c>
      <c r="J77" s="395">
        <v>-0.27224999999999999</v>
      </c>
      <c r="K77" s="395">
        <v>600.14478053082371</v>
      </c>
      <c r="L77" s="395">
        <v>-1.04268987</v>
      </c>
      <c r="M77" s="395">
        <v>599.10209066082371</v>
      </c>
      <c r="N77" s="395">
        <v>151.70995564495053</v>
      </c>
      <c r="O77" s="395">
        <v>750.81204600000001</v>
      </c>
      <c r="P77" s="395">
        <v>172.15552956928718</v>
      </c>
      <c r="Q77" s="395">
        <v>0.192</v>
      </c>
      <c r="R77" s="395">
        <v>578.84851673454318</v>
      </c>
      <c r="S77" s="234">
        <v>514.302414</v>
      </c>
      <c r="U77" s="224"/>
      <c r="V77" s="224"/>
    </row>
    <row r="78" spans="1:22" x14ac:dyDescent="0.35">
      <c r="A78" s="35"/>
      <c r="B78" s="105">
        <v>2008</v>
      </c>
      <c r="C78" s="27">
        <v>1207.6389999999999</v>
      </c>
      <c r="D78" s="27">
        <v>364.13799999999998</v>
      </c>
      <c r="E78" s="27">
        <v>327.428</v>
      </c>
      <c r="F78" s="27">
        <v>179.97800000000001</v>
      </c>
      <c r="G78" s="27">
        <v>66.138999999999996</v>
      </c>
      <c r="H78" s="27">
        <v>54.704999999999998</v>
      </c>
      <c r="I78" s="27">
        <v>7.4779999999999998</v>
      </c>
      <c r="J78" s="27">
        <v>0.76300000000000001</v>
      </c>
      <c r="K78" s="27">
        <v>1899.9680000000001</v>
      </c>
      <c r="L78" s="27">
        <v>-12.762</v>
      </c>
      <c r="M78" s="27">
        <v>1887.2059999999999</v>
      </c>
      <c r="N78" s="27">
        <v>545.38</v>
      </c>
      <c r="O78" s="27">
        <v>2432.2579999999998</v>
      </c>
      <c r="P78" s="27">
        <v>542.70000000000005</v>
      </c>
      <c r="Q78" s="27">
        <v>0</v>
      </c>
      <c r="R78" s="27">
        <v>1889.4010000000001</v>
      </c>
      <c r="S78" s="83">
        <v>1647.347</v>
      </c>
      <c r="U78" s="224"/>
      <c r="V78" s="224"/>
    </row>
    <row r="79" spans="1:22" x14ac:dyDescent="0.35">
      <c r="A79" s="35"/>
      <c r="B79" s="104">
        <v>2009</v>
      </c>
      <c r="C79" s="27">
        <v>1174.684</v>
      </c>
      <c r="D79" s="27">
        <v>367.81200000000001</v>
      </c>
      <c r="E79" s="27">
        <v>288.464</v>
      </c>
      <c r="F79" s="27">
        <v>152.36699999999999</v>
      </c>
      <c r="G79" s="27">
        <v>48.058</v>
      </c>
      <c r="H79" s="27">
        <v>59.384999999999998</v>
      </c>
      <c r="I79" s="27">
        <v>9.9179999999999993</v>
      </c>
      <c r="J79" s="27">
        <v>4.3899999999999997</v>
      </c>
      <c r="K79" s="27">
        <v>1835.35</v>
      </c>
      <c r="L79" s="27">
        <v>-32.661000000000001</v>
      </c>
      <c r="M79" s="27">
        <v>1802.6890000000001</v>
      </c>
      <c r="N79" s="27">
        <v>499.63499999999999</v>
      </c>
      <c r="O79" s="27">
        <v>2310.7660000000001</v>
      </c>
      <c r="P79" s="27">
        <v>499.233</v>
      </c>
      <c r="Q79" s="27">
        <v>0</v>
      </c>
      <c r="R79" s="27">
        <v>1811.672</v>
      </c>
      <c r="S79" s="83">
        <v>1582.588</v>
      </c>
      <c r="U79" s="224"/>
      <c r="V79" s="224"/>
    </row>
    <row r="80" spans="1:22" x14ac:dyDescent="0.35">
      <c r="A80" s="35"/>
      <c r="B80" s="104">
        <v>2010</v>
      </c>
      <c r="C80" s="27">
        <v>1188.2059999999999</v>
      </c>
      <c r="D80" s="27">
        <v>370.36700000000002</v>
      </c>
      <c r="E80" s="27">
        <v>300.23099999999999</v>
      </c>
      <c r="F80" s="27">
        <v>158.92699999999999</v>
      </c>
      <c r="G80" s="27">
        <v>51.399000000000001</v>
      </c>
      <c r="H80" s="27">
        <v>60.383000000000003</v>
      </c>
      <c r="I80" s="27">
        <v>9.82</v>
      </c>
      <c r="J80" s="27">
        <v>2.476</v>
      </c>
      <c r="K80" s="27">
        <v>1861.28</v>
      </c>
      <c r="L80" s="27">
        <v>-5.8310000000000004</v>
      </c>
      <c r="M80" s="27">
        <v>1855.4490000000001</v>
      </c>
      <c r="N80" s="27">
        <v>528.73</v>
      </c>
      <c r="O80" s="27">
        <v>2388.252</v>
      </c>
      <c r="P80" s="27">
        <v>538.779</v>
      </c>
      <c r="Q80" s="27">
        <v>0</v>
      </c>
      <c r="R80" s="27">
        <v>1849.2470000000001</v>
      </c>
      <c r="S80" s="83">
        <v>1621.566</v>
      </c>
      <c r="U80" s="224"/>
      <c r="V80" s="224"/>
    </row>
    <row r="81" spans="1:22" x14ac:dyDescent="0.35">
      <c r="A81" s="35"/>
      <c r="B81" s="104">
        <v>2011</v>
      </c>
      <c r="C81" s="27">
        <v>1186.989</v>
      </c>
      <c r="D81" s="27">
        <v>373.93799999999999</v>
      </c>
      <c r="E81" s="27">
        <v>297.15199999999999</v>
      </c>
      <c r="F81" s="27">
        <v>161.392</v>
      </c>
      <c r="G81" s="27">
        <v>53.008000000000003</v>
      </c>
      <c r="H81" s="27">
        <v>56.835000000000001</v>
      </c>
      <c r="I81" s="27">
        <v>9.2029999999999994</v>
      </c>
      <c r="J81" s="27">
        <v>0.53500000000000003</v>
      </c>
      <c r="K81" s="27">
        <v>1858.614</v>
      </c>
      <c r="L81" s="27">
        <v>-4.1180000000000003</v>
      </c>
      <c r="M81" s="27">
        <v>1854.4960000000001</v>
      </c>
      <c r="N81" s="27">
        <v>566.92700000000002</v>
      </c>
      <c r="O81" s="27">
        <v>2420.692</v>
      </c>
      <c r="P81" s="27">
        <v>547.572</v>
      </c>
      <c r="Q81" s="27">
        <v>0</v>
      </c>
      <c r="R81" s="27">
        <v>1872.838</v>
      </c>
      <c r="S81" s="83">
        <v>1650.8630000000001</v>
      </c>
      <c r="U81" s="224"/>
      <c r="V81" s="224"/>
    </row>
    <row r="82" spans="1:22" x14ac:dyDescent="0.35">
      <c r="A82" s="35"/>
      <c r="B82" s="105">
        <v>2012</v>
      </c>
      <c r="C82" s="27">
        <v>1207.3720000000001</v>
      </c>
      <c r="D82" s="27">
        <v>376.50900000000001</v>
      </c>
      <c r="E82" s="27">
        <v>302.815</v>
      </c>
      <c r="F82" s="27">
        <v>172.02500000000001</v>
      </c>
      <c r="G82" s="27">
        <v>52.353999999999999</v>
      </c>
      <c r="H82" s="27">
        <v>52.572000000000003</v>
      </c>
      <c r="I82" s="27">
        <v>8.3480000000000008</v>
      </c>
      <c r="J82" s="27">
        <v>-0.2</v>
      </c>
      <c r="K82" s="27">
        <v>1886.4960000000001</v>
      </c>
      <c r="L82" s="27">
        <v>5.6219999999999999</v>
      </c>
      <c r="M82" s="27">
        <v>1892.1179999999999</v>
      </c>
      <c r="N82" s="27">
        <v>570.56299999999999</v>
      </c>
      <c r="O82" s="27">
        <v>2458.36</v>
      </c>
      <c r="P82" s="27">
        <v>558.26599999999996</v>
      </c>
      <c r="Q82" s="27">
        <v>0</v>
      </c>
      <c r="R82" s="27">
        <v>1899.626</v>
      </c>
      <c r="S82" s="83">
        <v>1677.65</v>
      </c>
      <c r="U82" s="224"/>
      <c r="V82" s="224"/>
    </row>
    <row r="83" spans="1:22" x14ac:dyDescent="0.35">
      <c r="A83" s="35"/>
      <c r="B83" s="105">
        <v>2013</v>
      </c>
      <c r="C83" s="27">
        <v>1239.204</v>
      </c>
      <c r="D83" s="27">
        <v>374.70699999999999</v>
      </c>
      <c r="E83" s="27">
        <v>314.07299999999998</v>
      </c>
      <c r="F83" s="27">
        <v>178.98599999999999</v>
      </c>
      <c r="G83" s="27">
        <v>56.715000000000003</v>
      </c>
      <c r="H83" s="27">
        <v>50.582999999999998</v>
      </c>
      <c r="I83" s="27">
        <v>7.7450000000000001</v>
      </c>
      <c r="J83" s="27">
        <v>7.18</v>
      </c>
      <c r="K83" s="27">
        <v>1935.164</v>
      </c>
      <c r="L83" s="27">
        <v>6.9909999999999997</v>
      </c>
      <c r="M83" s="27">
        <v>1942.155</v>
      </c>
      <c r="N83" s="27">
        <v>575.44299999999998</v>
      </c>
      <c r="O83" s="27">
        <v>2517.3150000000001</v>
      </c>
      <c r="P83" s="27">
        <v>575.44399999999996</v>
      </c>
      <c r="Q83" s="27">
        <v>0</v>
      </c>
      <c r="R83" s="27">
        <v>1941.155</v>
      </c>
      <c r="S83" s="83">
        <v>1717.134</v>
      </c>
    </row>
    <row r="84" spans="1:22" x14ac:dyDescent="0.35">
      <c r="A84" s="35"/>
      <c r="B84" s="105">
        <v>2014</v>
      </c>
      <c r="C84" s="27">
        <v>1268.221</v>
      </c>
      <c r="D84" s="27">
        <v>382.25799999999998</v>
      </c>
      <c r="E84" s="27">
        <v>335.94900000000001</v>
      </c>
      <c r="F84" s="27">
        <v>190.95500000000001</v>
      </c>
      <c r="G84" s="27">
        <v>58.741</v>
      </c>
      <c r="H84" s="27">
        <v>54.719000000000001</v>
      </c>
      <c r="I84" s="27">
        <v>8.9459999999999997</v>
      </c>
      <c r="J84" s="27">
        <v>0.90700000000000003</v>
      </c>
      <c r="K84" s="27">
        <v>1987.335</v>
      </c>
      <c r="L84" s="27">
        <v>14.222</v>
      </c>
      <c r="M84" s="27">
        <v>2001.557</v>
      </c>
      <c r="N84" s="27">
        <v>576.79899999999998</v>
      </c>
      <c r="O84" s="27">
        <v>2592.2959999999998</v>
      </c>
      <c r="P84" s="27">
        <v>594.71699999999998</v>
      </c>
      <c r="Q84" s="27">
        <v>0</v>
      </c>
      <c r="R84" s="27">
        <v>1996.7249999999999</v>
      </c>
      <c r="S84" s="83">
        <v>1767.787</v>
      </c>
    </row>
    <row r="85" spans="1:22" x14ac:dyDescent="0.35">
      <c r="A85" s="35"/>
      <c r="B85" s="105">
        <v>2015</v>
      </c>
      <c r="C85" s="27">
        <v>1306.3879999999999</v>
      </c>
      <c r="D85" s="27">
        <v>389.08499999999998</v>
      </c>
      <c r="E85" s="27">
        <v>353.83</v>
      </c>
      <c r="F85" s="27">
        <v>205.70400000000001</v>
      </c>
      <c r="G85" s="27">
        <v>62.499000000000002</v>
      </c>
      <c r="H85" s="27">
        <v>53.953000000000003</v>
      </c>
      <c r="I85" s="27">
        <v>8.7460000000000004</v>
      </c>
      <c r="J85" s="27">
        <v>0.51400000000000001</v>
      </c>
      <c r="K85" s="27">
        <v>2049.817</v>
      </c>
      <c r="L85" s="27">
        <v>11.458</v>
      </c>
      <c r="M85" s="27">
        <v>2061.2750000000001</v>
      </c>
      <c r="N85" s="27">
        <v>592.94600000000003</v>
      </c>
      <c r="O85" s="27">
        <v>2671.674</v>
      </c>
      <c r="P85" s="27">
        <v>626.90099999999995</v>
      </c>
      <c r="Q85" s="27">
        <v>0</v>
      </c>
      <c r="R85" s="27">
        <v>2043.9090000000001</v>
      </c>
      <c r="S85" s="83">
        <v>1806.4369999999999</v>
      </c>
    </row>
    <row r="86" spans="1:22" x14ac:dyDescent="0.35">
      <c r="A86" s="35"/>
      <c r="B86" s="105">
        <v>2016</v>
      </c>
      <c r="C86" s="27">
        <v>1350.9280000000001</v>
      </c>
      <c r="D86" s="27">
        <v>393.01900000000001</v>
      </c>
      <c r="E86" s="27">
        <v>369.56900000000002</v>
      </c>
      <c r="F86" s="27">
        <v>217.065</v>
      </c>
      <c r="G86" s="27">
        <v>65.099000000000004</v>
      </c>
      <c r="H86" s="27">
        <v>54.252000000000002</v>
      </c>
      <c r="I86" s="27">
        <v>8.8569999999999993</v>
      </c>
      <c r="J86" s="27">
        <v>1.2310000000000001</v>
      </c>
      <c r="K86" s="27">
        <v>2114.7469999999998</v>
      </c>
      <c r="L86" s="27">
        <v>8.8379999999999992</v>
      </c>
      <c r="M86" s="27">
        <v>2123.585</v>
      </c>
      <c r="N86" s="27">
        <v>609.19799999999998</v>
      </c>
      <c r="O86" s="27">
        <v>2730.9560000000001</v>
      </c>
      <c r="P86" s="27">
        <v>651.64300000000003</v>
      </c>
      <c r="Q86" s="27">
        <v>0</v>
      </c>
      <c r="R86" s="27">
        <v>2079.1129999999998</v>
      </c>
      <c r="S86" s="83">
        <v>1835.835</v>
      </c>
    </row>
    <row r="87" spans="1:22" x14ac:dyDescent="0.35">
      <c r="A87" s="35"/>
      <c r="B87" s="105">
        <v>2017</v>
      </c>
      <c r="C87" s="27">
        <v>1366.2149999999999</v>
      </c>
      <c r="D87" s="27">
        <v>395.89400000000001</v>
      </c>
      <c r="E87" s="27">
        <v>379.78699999999998</v>
      </c>
      <c r="F87" s="27">
        <v>220.40899999999999</v>
      </c>
      <c r="G87" s="27">
        <v>72.147000000000006</v>
      </c>
      <c r="H87" s="27">
        <v>56.313000000000002</v>
      </c>
      <c r="I87" s="27">
        <v>8.7129999999999992</v>
      </c>
      <c r="J87" s="27">
        <v>1.889</v>
      </c>
      <c r="K87" s="27">
        <v>2143.7849999999999</v>
      </c>
      <c r="L87" s="27">
        <v>13.486000000000001</v>
      </c>
      <c r="M87" s="27">
        <v>2157.2710000000002</v>
      </c>
      <c r="N87" s="27">
        <v>642.14300000000003</v>
      </c>
      <c r="O87" s="27">
        <v>2784.2089999999998</v>
      </c>
      <c r="P87" s="27">
        <v>668.89700000000005</v>
      </c>
      <c r="Q87" s="27">
        <v>0</v>
      </c>
      <c r="R87" s="27">
        <v>2115.2959999999998</v>
      </c>
      <c r="S87" s="83">
        <v>1867.97</v>
      </c>
    </row>
    <row r="88" spans="1:22" x14ac:dyDescent="0.35">
      <c r="A88" s="35"/>
      <c r="B88" s="105">
        <v>2018</v>
      </c>
      <c r="C88" s="27">
        <v>1385.691</v>
      </c>
      <c r="D88" s="27">
        <v>398.42099999999999</v>
      </c>
      <c r="E88" s="27">
        <v>381.24900000000002</v>
      </c>
      <c r="F88" s="27">
        <v>214.84800000000001</v>
      </c>
      <c r="G88" s="27">
        <v>80.335999999999999</v>
      </c>
      <c r="H88" s="27">
        <v>57.116</v>
      </c>
      <c r="I88" s="27">
        <v>4.6180000000000003</v>
      </c>
      <c r="J88" s="27">
        <v>2.6739999999999999</v>
      </c>
      <c r="K88" s="27">
        <v>2168.0349999999999</v>
      </c>
      <c r="L88" s="27">
        <v>-0.75600000000000001</v>
      </c>
      <c r="M88" s="27">
        <v>2167.279</v>
      </c>
      <c r="N88" s="27">
        <v>661.601</v>
      </c>
      <c r="O88" s="27">
        <v>2828.88</v>
      </c>
      <c r="P88" s="27">
        <v>687.08799999999997</v>
      </c>
      <c r="Q88" s="27">
        <v>0</v>
      </c>
      <c r="R88" s="27">
        <v>2141.7919999999999</v>
      </c>
      <c r="S88" s="83">
        <v>1892.165</v>
      </c>
    </row>
    <row r="89" spans="1:22" x14ac:dyDescent="0.35">
      <c r="A89" s="35"/>
      <c r="B89" s="105">
        <v>2019</v>
      </c>
      <c r="C89" s="27">
        <v>1397.7139999999999</v>
      </c>
      <c r="D89" s="27">
        <v>414.75900000000001</v>
      </c>
      <c r="E89" s="27">
        <v>387.08499999999998</v>
      </c>
      <c r="F89" s="27">
        <v>217.24299999999999</v>
      </c>
      <c r="G89" s="27">
        <v>80.448999999999998</v>
      </c>
      <c r="H89" s="27">
        <v>59.402999999999999</v>
      </c>
      <c r="I89" s="27">
        <v>4.5307843599999993</v>
      </c>
      <c r="J89" s="27">
        <v>-1.089</v>
      </c>
      <c r="K89" s="27">
        <v>2198.4690000000001</v>
      </c>
      <c r="L89" s="27">
        <v>0.57099999999999995</v>
      </c>
      <c r="M89" s="27">
        <v>2199.04</v>
      </c>
      <c r="N89" s="27">
        <v>679.98400000000004</v>
      </c>
      <c r="O89" s="27">
        <v>2879.0239999999999</v>
      </c>
      <c r="P89" s="27">
        <v>709.63699999999994</v>
      </c>
      <c r="Q89" s="27">
        <v>-0.58899999999999997</v>
      </c>
      <c r="R89" s="27">
        <v>2168.7979999999998</v>
      </c>
      <c r="S89" s="83">
        <v>1918.8920000000001</v>
      </c>
    </row>
    <row r="90" spans="1:22" x14ac:dyDescent="0.35">
      <c r="A90" s="35"/>
      <c r="B90" s="105">
        <v>2020</v>
      </c>
      <c r="C90" s="27">
        <v>1187.205391</v>
      </c>
      <c r="D90" s="27">
        <v>382.15684800000002</v>
      </c>
      <c r="E90" s="27">
        <v>333.41093309970682</v>
      </c>
      <c r="F90" s="27">
        <v>177.94332500000002</v>
      </c>
      <c r="G90" s="27">
        <v>65.593318799999992</v>
      </c>
      <c r="H90" s="27">
        <v>63.548878199999997</v>
      </c>
      <c r="I90" s="27">
        <v>3.9897494070000001</v>
      </c>
      <c r="J90" s="27">
        <v>-12.16325</v>
      </c>
      <c r="K90" s="27">
        <v>1890.6099220997069</v>
      </c>
      <c r="L90" s="27">
        <v>0.72648135000000003</v>
      </c>
      <c r="M90" s="27">
        <v>1891.3364034497069</v>
      </c>
      <c r="N90" s="27">
        <v>586.29639940000004</v>
      </c>
      <c r="O90" s="27">
        <v>2477.632803</v>
      </c>
      <c r="P90" s="27">
        <v>555.01693420000004</v>
      </c>
      <c r="Q90" s="27">
        <v>0.83099999999999996</v>
      </c>
      <c r="R90" s="27">
        <v>1923.4468686467003</v>
      </c>
      <c r="S90" s="83">
        <v>1700.9823370000001</v>
      </c>
    </row>
    <row r="91" spans="1:22" x14ac:dyDescent="0.35">
      <c r="A91" s="35"/>
      <c r="B91" s="105">
        <v>2021</v>
      </c>
      <c r="C91" s="27">
        <v>1276.573997</v>
      </c>
      <c r="D91" s="27">
        <v>462.918543</v>
      </c>
      <c r="E91" s="27">
        <v>344.30985120229428</v>
      </c>
      <c r="F91" s="27">
        <v>180.13385959999999</v>
      </c>
      <c r="G91" s="27">
        <v>68.759548199999983</v>
      </c>
      <c r="H91" s="27">
        <v>67.055541199999993</v>
      </c>
      <c r="I91" s="27">
        <v>4.5997114000000003</v>
      </c>
      <c r="J91" s="27">
        <v>-1.089</v>
      </c>
      <c r="K91" s="27">
        <v>2082.7133912022941</v>
      </c>
      <c r="L91" s="27">
        <v>0.44942878999999991</v>
      </c>
      <c r="M91" s="27">
        <v>2083.1628199922943</v>
      </c>
      <c r="N91" s="27">
        <v>596.10957623620425</v>
      </c>
      <c r="O91" s="27">
        <v>2679.272395</v>
      </c>
      <c r="P91" s="27">
        <v>650.71394660104477</v>
      </c>
      <c r="Q91" s="27">
        <v>0.76800000000000002</v>
      </c>
      <c r="R91" s="27">
        <v>2029.3264496274105</v>
      </c>
      <c r="S91" s="83">
        <v>1797.321539</v>
      </c>
    </row>
    <row r="92" spans="1:22" x14ac:dyDescent="0.35">
      <c r="A92" s="35"/>
      <c r="B92" s="105">
        <v>2022</v>
      </c>
      <c r="C92" s="27">
        <v>1399.9602609999999</v>
      </c>
      <c r="D92" s="27">
        <v>445.53478699999999</v>
      </c>
      <c r="E92" s="27">
        <v>379.03503602487046</v>
      </c>
      <c r="F92" s="27">
        <v>204.76288640000001</v>
      </c>
      <c r="G92" s="27">
        <v>73.927845399999995</v>
      </c>
      <c r="H92" s="27">
        <v>71.12398610000001</v>
      </c>
      <c r="I92" s="27">
        <v>4.9062423300000004</v>
      </c>
      <c r="J92" s="27">
        <v>-1.089</v>
      </c>
      <c r="K92" s="27">
        <v>2223.4410840248702</v>
      </c>
      <c r="L92" s="27">
        <v>0.73721725400000016</v>
      </c>
      <c r="M92" s="27">
        <v>2224.1783012788701</v>
      </c>
      <c r="N92" s="27">
        <v>614.2601452933726</v>
      </c>
      <c r="O92" s="27">
        <v>2838.438447</v>
      </c>
      <c r="P92" s="27">
        <v>675.92015550186636</v>
      </c>
      <c r="Q92" s="27">
        <v>0.76800000000000002</v>
      </c>
      <c r="R92" s="27">
        <v>2163.2862910708632</v>
      </c>
      <c r="S92" s="83">
        <v>1918.0509330000002</v>
      </c>
    </row>
    <row r="93" spans="1:22" x14ac:dyDescent="0.35">
      <c r="A93" s="35"/>
      <c r="B93" s="105">
        <v>2023</v>
      </c>
      <c r="C93" s="27">
        <v>1423.2308250000001</v>
      </c>
      <c r="D93" s="27">
        <v>450.71048600000006</v>
      </c>
      <c r="E93" s="27">
        <v>405.11581752697401</v>
      </c>
      <c r="F93" s="27">
        <v>224.7029737</v>
      </c>
      <c r="G93" s="27">
        <v>77.184574099999992</v>
      </c>
      <c r="H93" s="27">
        <v>73.040412500000002</v>
      </c>
      <c r="I93" s="27">
        <v>5.2519191400000009</v>
      </c>
      <c r="J93" s="27">
        <v>-1.089</v>
      </c>
      <c r="K93" s="27">
        <v>2277.9681285269744</v>
      </c>
      <c r="L93" s="27">
        <v>-0.1469453838</v>
      </c>
      <c r="M93" s="27">
        <v>2277.8211831431745</v>
      </c>
      <c r="N93" s="27">
        <v>613.91689775227928</v>
      </c>
      <c r="O93" s="27">
        <v>2891.738081</v>
      </c>
      <c r="P93" s="27">
        <v>679.63971596681029</v>
      </c>
      <c r="Q93" s="27">
        <v>0.76800000000000002</v>
      </c>
      <c r="R93" s="27">
        <v>2212.8663649282139</v>
      </c>
      <c r="S93" s="83">
        <v>1963.3123900000001</v>
      </c>
    </row>
    <row r="94" spans="1:22" x14ac:dyDescent="0.35">
      <c r="A94" s="35"/>
      <c r="B94" s="105">
        <v>2024</v>
      </c>
      <c r="C94" s="27">
        <v>1440.0701870000003</v>
      </c>
      <c r="D94" s="27">
        <v>461.70481699999999</v>
      </c>
      <c r="E94" s="27">
        <v>423.61597744862024</v>
      </c>
      <c r="F94" s="27">
        <v>238.66147080000002</v>
      </c>
      <c r="G94" s="27">
        <v>79.513197700000006</v>
      </c>
      <c r="H94" s="27">
        <v>74.129851300000013</v>
      </c>
      <c r="I94" s="27">
        <v>5.460859469999999</v>
      </c>
      <c r="J94" s="27">
        <v>-1.089</v>
      </c>
      <c r="K94" s="27">
        <v>2324.3019814486206</v>
      </c>
      <c r="L94" s="27">
        <v>-1.1130827880000003</v>
      </c>
      <c r="M94" s="27">
        <v>2323.1888986606205</v>
      </c>
      <c r="N94" s="27">
        <v>611.23420301135127</v>
      </c>
      <c r="O94" s="27">
        <v>2934.4231010000003</v>
      </c>
      <c r="P94" s="27">
        <v>685.19187701905253</v>
      </c>
      <c r="Q94" s="27">
        <v>0.76800000000000002</v>
      </c>
      <c r="R94" s="27">
        <v>2249.9992246535617</v>
      </c>
      <c r="S94" s="83">
        <v>1997.3536650000001</v>
      </c>
    </row>
    <row r="95" spans="1:22" x14ac:dyDescent="0.35">
      <c r="A95" s="35"/>
      <c r="B95" s="445">
        <v>2025</v>
      </c>
      <c r="C95" s="395">
        <v>1462.0500030000001</v>
      </c>
      <c r="D95" s="395">
        <v>470.95461699999998</v>
      </c>
      <c r="E95" s="395">
        <v>438.84074411513734</v>
      </c>
      <c r="F95" s="395">
        <v>249.642303</v>
      </c>
      <c r="G95" s="395">
        <v>81.748538499999995</v>
      </c>
      <c r="H95" s="395">
        <v>75.245490200000006</v>
      </c>
      <c r="I95" s="395">
        <v>5.6143796999999998</v>
      </c>
      <c r="J95" s="395">
        <v>-1.089</v>
      </c>
      <c r="K95" s="395">
        <v>2370.7563641151378</v>
      </c>
      <c r="L95" s="395">
        <v>-2.1196111639999997</v>
      </c>
      <c r="M95" s="395">
        <v>2368.6367529511376</v>
      </c>
      <c r="N95" s="395">
        <v>608.54413243310785</v>
      </c>
      <c r="O95" s="395">
        <v>2977.1808860000001</v>
      </c>
      <c r="P95" s="395">
        <v>687.91444592169978</v>
      </c>
      <c r="Q95" s="395">
        <v>0.76800000000000002</v>
      </c>
      <c r="R95" s="395">
        <v>2290.0344394626322</v>
      </c>
      <c r="S95" s="234">
        <v>2033.9939830000001</v>
      </c>
    </row>
    <row r="96" spans="1:22" x14ac:dyDescent="0.35">
      <c r="A96" s="35"/>
      <c r="B96" s="105" t="s">
        <v>568</v>
      </c>
      <c r="C96" s="27">
        <v>1192.7280000000001</v>
      </c>
      <c r="D96" s="27">
        <v>365.56</v>
      </c>
      <c r="E96" s="27">
        <v>318.02999999999997</v>
      </c>
      <c r="F96" s="27">
        <v>174.642</v>
      </c>
      <c r="G96" s="27">
        <v>60.377000000000002</v>
      </c>
      <c r="H96" s="27">
        <v>56.447000000000003</v>
      </c>
      <c r="I96" s="27">
        <v>8.7479999999999993</v>
      </c>
      <c r="J96" s="27">
        <v>1.9279999999999999</v>
      </c>
      <c r="K96" s="27">
        <v>1878.2460000000001</v>
      </c>
      <c r="L96" s="27">
        <v>-25.242999999999999</v>
      </c>
      <c r="M96" s="27">
        <v>1853.0029999999999</v>
      </c>
      <c r="N96" s="27">
        <v>532.548</v>
      </c>
      <c r="O96" s="27">
        <v>2388.0810000000001</v>
      </c>
      <c r="P96" s="27">
        <v>526.12699999999995</v>
      </c>
      <c r="Q96" s="27">
        <v>0</v>
      </c>
      <c r="R96" s="27">
        <v>1861.7739999999999</v>
      </c>
      <c r="S96" s="83">
        <v>1623.116</v>
      </c>
    </row>
    <row r="97" spans="1:19" x14ac:dyDescent="0.35">
      <c r="A97" s="35"/>
      <c r="B97" s="105" t="s">
        <v>569</v>
      </c>
      <c r="C97" s="27">
        <v>1175.9010000000001</v>
      </c>
      <c r="D97" s="27">
        <v>368.23899999999998</v>
      </c>
      <c r="E97" s="27">
        <v>288.00299999999999</v>
      </c>
      <c r="F97" s="27">
        <v>151.489</v>
      </c>
      <c r="G97" s="27">
        <v>46.8</v>
      </c>
      <c r="H97" s="27">
        <v>60.293999999999997</v>
      </c>
      <c r="I97" s="27">
        <v>9.9130000000000003</v>
      </c>
      <c r="J97" s="27">
        <v>3.169</v>
      </c>
      <c r="K97" s="27">
        <v>1835.3119999999999</v>
      </c>
      <c r="L97" s="27">
        <v>-24.484999999999999</v>
      </c>
      <c r="M97" s="27">
        <v>1810.827</v>
      </c>
      <c r="N97" s="27">
        <v>502.73200000000003</v>
      </c>
      <c r="O97" s="27">
        <v>2321.2269999999999</v>
      </c>
      <c r="P97" s="27">
        <v>505.54199999999997</v>
      </c>
      <c r="Q97" s="27">
        <v>0</v>
      </c>
      <c r="R97" s="27">
        <v>1815.8340000000001</v>
      </c>
      <c r="S97" s="83">
        <v>1587.213</v>
      </c>
    </row>
    <row r="98" spans="1:19" x14ac:dyDescent="0.35">
      <c r="A98" s="35"/>
      <c r="B98" s="105" t="s">
        <v>570</v>
      </c>
      <c r="C98" s="27">
        <v>1190.9090000000001</v>
      </c>
      <c r="D98" s="27">
        <v>372.86900000000003</v>
      </c>
      <c r="E98" s="27">
        <v>300.54599999999999</v>
      </c>
      <c r="F98" s="27">
        <v>158.86199999999999</v>
      </c>
      <c r="G98" s="27">
        <v>52.786000000000001</v>
      </c>
      <c r="H98" s="27">
        <v>60.241999999999997</v>
      </c>
      <c r="I98" s="27">
        <v>9.7550000000000008</v>
      </c>
      <c r="J98" s="27">
        <v>0.97199999999999998</v>
      </c>
      <c r="K98" s="27">
        <v>1865.296</v>
      </c>
      <c r="L98" s="27">
        <v>-2.56</v>
      </c>
      <c r="M98" s="27">
        <v>1862.7360000000001</v>
      </c>
      <c r="N98" s="27">
        <v>540.36500000000001</v>
      </c>
      <c r="O98" s="27">
        <v>2405.4029999999998</v>
      </c>
      <c r="P98" s="27">
        <v>545.952</v>
      </c>
      <c r="Q98" s="27">
        <v>0</v>
      </c>
      <c r="R98" s="27">
        <v>1859.1590000000001</v>
      </c>
      <c r="S98" s="83">
        <v>1632.4380000000001</v>
      </c>
    </row>
    <row r="99" spans="1:19" x14ac:dyDescent="0.35">
      <c r="A99" s="35"/>
      <c r="B99" s="105" t="s">
        <v>279</v>
      </c>
      <c r="C99" s="27">
        <v>1189.7260000000001</v>
      </c>
      <c r="D99" s="27">
        <v>375.697</v>
      </c>
      <c r="E99" s="27">
        <v>299.82100000000003</v>
      </c>
      <c r="F99" s="27">
        <v>165.74600000000001</v>
      </c>
      <c r="G99" s="27">
        <v>53.423000000000002</v>
      </c>
      <c r="H99" s="27">
        <v>55.02</v>
      </c>
      <c r="I99" s="27">
        <v>8.9329999999999998</v>
      </c>
      <c r="J99" s="27">
        <v>0.49199999999999999</v>
      </c>
      <c r="K99" s="27">
        <v>1865.7360000000001</v>
      </c>
      <c r="L99" s="27">
        <v>-8.577</v>
      </c>
      <c r="M99" s="27">
        <v>1857.1590000000001</v>
      </c>
      <c r="N99" s="27">
        <v>573.40499999999997</v>
      </c>
      <c r="O99" s="27">
        <v>2428.9810000000002</v>
      </c>
      <c r="P99" s="27">
        <v>549.96699999999998</v>
      </c>
      <c r="Q99" s="27">
        <v>0</v>
      </c>
      <c r="R99" s="27">
        <v>1878.6769999999999</v>
      </c>
      <c r="S99" s="83">
        <v>1657.3620000000001</v>
      </c>
    </row>
    <row r="100" spans="1:19" x14ac:dyDescent="0.35">
      <c r="A100" s="35"/>
      <c r="B100" s="225" t="s">
        <v>280</v>
      </c>
      <c r="C100" s="27">
        <v>1215.3900000000001</v>
      </c>
      <c r="D100" s="27">
        <v>373.536</v>
      </c>
      <c r="E100" s="27">
        <v>301.19799999999998</v>
      </c>
      <c r="F100" s="27">
        <v>172.429</v>
      </c>
      <c r="G100" s="27">
        <v>52.107999999999997</v>
      </c>
      <c r="H100" s="27">
        <v>50.363999999999997</v>
      </c>
      <c r="I100" s="27">
        <v>8.157</v>
      </c>
      <c r="J100" s="27">
        <v>1.73</v>
      </c>
      <c r="K100" s="27">
        <v>1891.854</v>
      </c>
      <c r="L100" s="27">
        <v>7.6859999999999999</v>
      </c>
      <c r="M100" s="27">
        <v>1899.54</v>
      </c>
      <c r="N100" s="27">
        <v>567.84</v>
      </c>
      <c r="O100" s="27">
        <v>2464.0349999999999</v>
      </c>
      <c r="P100" s="27">
        <v>557.51499999999999</v>
      </c>
      <c r="Q100" s="27">
        <v>0</v>
      </c>
      <c r="R100" s="27">
        <v>1906.174</v>
      </c>
      <c r="S100" s="83">
        <v>1684.9169999999999</v>
      </c>
    </row>
    <row r="101" spans="1:19" x14ac:dyDescent="0.35">
      <c r="A101" s="35"/>
      <c r="B101" s="225" t="s">
        <v>281</v>
      </c>
      <c r="C101" s="27">
        <v>1247.049</v>
      </c>
      <c r="D101" s="27">
        <v>376.85300000000001</v>
      </c>
      <c r="E101" s="27">
        <v>322.12099999999998</v>
      </c>
      <c r="F101" s="27">
        <v>181.87700000000001</v>
      </c>
      <c r="G101" s="27">
        <v>58.185000000000002</v>
      </c>
      <c r="H101" s="27">
        <v>53.832999999999998</v>
      </c>
      <c r="I101" s="27">
        <v>7.7619999999999996</v>
      </c>
      <c r="J101" s="27">
        <v>6.9809999999999999</v>
      </c>
      <c r="K101" s="27">
        <v>1953.0039999999999</v>
      </c>
      <c r="L101" s="27">
        <v>8.1959999999999997</v>
      </c>
      <c r="M101" s="27">
        <v>1961.2</v>
      </c>
      <c r="N101" s="27">
        <v>574.495</v>
      </c>
      <c r="O101" s="27">
        <v>2538.73</v>
      </c>
      <c r="P101" s="27">
        <v>581.43200000000002</v>
      </c>
      <c r="Q101" s="27">
        <v>0</v>
      </c>
      <c r="R101" s="27">
        <v>1956.4269999999999</v>
      </c>
      <c r="S101" s="83">
        <v>1730.24</v>
      </c>
    </row>
    <row r="102" spans="1:19" x14ac:dyDescent="0.35">
      <c r="A102" s="35"/>
      <c r="B102" s="225" t="s">
        <v>282</v>
      </c>
      <c r="C102" s="27">
        <v>1275.1569999999999</v>
      </c>
      <c r="D102" s="27">
        <v>382.93700000000001</v>
      </c>
      <c r="E102" s="27">
        <v>340.80200000000002</v>
      </c>
      <c r="F102" s="27">
        <v>195.53399999999999</v>
      </c>
      <c r="G102" s="27">
        <v>58.905999999999999</v>
      </c>
      <c r="H102" s="27">
        <v>54.302999999999997</v>
      </c>
      <c r="I102" s="27">
        <v>9.3919999999999995</v>
      </c>
      <c r="J102" s="27">
        <v>4.0209999999999999</v>
      </c>
      <c r="K102" s="27">
        <v>2002.9169999999999</v>
      </c>
      <c r="L102" s="27">
        <v>18.538</v>
      </c>
      <c r="M102" s="27">
        <v>2021.4549999999999</v>
      </c>
      <c r="N102" s="27">
        <v>580.30399999999997</v>
      </c>
      <c r="O102" s="27">
        <v>2617.1640000000002</v>
      </c>
      <c r="P102" s="27">
        <v>607.73199999999997</v>
      </c>
      <c r="Q102" s="27">
        <v>0</v>
      </c>
      <c r="R102" s="27">
        <v>2008.41</v>
      </c>
      <c r="S102" s="83">
        <v>1778.299</v>
      </c>
    </row>
    <row r="103" spans="1:19" x14ac:dyDescent="0.35">
      <c r="A103" s="35"/>
      <c r="B103" s="225" t="s">
        <v>283</v>
      </c>
      <c r="C103" s="27">
        <v>1319.2329999999999</v>
      </c>
      <c r="D103" s="27">
        <v>391.40499999999997</v>
      </c>
      <c r="E103" s="27">
        <v>356.96800000000002</v>
      </c>
      <c r="F103" s="27">
        <v>208.65199999999999</v>
      </c>
      <c r="G103" s="27">
        <v>63.881999999999998</v>
      </c>
      <c r="H103" s="27">
        <v>52.432000000000002</v>
      </c>
      <c r="I103" s="27">
        <v>8.516</v>
      </c>
      <c r="J103" s="27">
        <v>-2.7450000000000001</v>
      </c>
      <c r="K103" s="27">
        <v>2064.8609999999999</v>
      </c>
      <c r="L103" s="27">
        <v>10.632999999999999</v>
      </c>
      <c r="M103" s="27">
        <v>2075.4940000000001</v>
      </c>
      <c r="N103" s="27">
        <v>596.34400000000005</v>
      </c>
      <c r="O103" s="27">
        <v>2684.3310000000001</v>
      </c>
      <c r="P103" s="27">
        <v>629.59699999999998</v>
      </c>
      <c r="Q103" s="27">
        <v>0</v>
      </c>
      <c r="R103" s="27">
        <v>2054.0509999999999</v>
      </c>
      <c r="S103" s="83">
        <v>1814.9590000000001</v>
      </c>
    </row>
    <row r="104" spans="1:19" x14ac:dyDescent="0.35">
      <c r="B104" s="225" t="s">
        <v>284</v>
      </c>
      <c r="C104" s="27">
        <v>1357.11</v>
      </c>
      <c r="D104" s="27">
        <v>393.38299999999998</v>
      </c>
      <c r="E104" s="27">
        <v>371.82</v>
      </c>
      <c r="F104" s="27">
        <v>218.28</v>
      </c>
      <c r="G104" s="27">
        <v>65.727999999999994</v>
      </c>
      <c r="H104" s="27">
        <v>54.822000000000003</v>
      </c>
      <c r="I104" s="27">
        <v>8.9269999999999996</v>
      </c>
      <c r="J104" s="27">
        <v>0.27700000000000002</v>
      </c>
      <c r="K104" s="27">
        <v>2122.59</v>
      </c>
      <c r="L104" s="27">
        <v>11.804</v>
      </c>
      <c r="M104" s="27">
        <v>2134.3939999999998</v>
      </c>
      <c r="N104" s="27">
        <v>617.64599999999996</v>
      </c>
      <c r="O104" s="27">
        <v>2746.462</v>
      </c>
      <c r="P104" s="27">
        <v>657.63599999999997</v>
      </c>
      <c r="Q104" s="27">
        <v>0</v>
      </c>
      <c r="R104" s="27">
        <v>2088.7379999999998</v>
      </c>
      <c r="S104" s="83">
        <v>1843.4949999999999</v>
      </c>
    </row>
    <row r="105" spans="1:19" x14ac:dyDescent="0.35">
      <c r="B105" s="225" t="s">
        <v>285</v>
      </c>
      <c r="C105" s="27">
        <v>1369.779</v>
      </c>
      <c r="D105" s="27">
        <v>396.50200000000001</v>
      </c>
      <c r="E105" s="27">
        <v>381.59100000000001</v>
      </c>
      <c r="F105" s="27">
        <v>220.03399999999999</v>
      </c>
      <c r="G105" s="27">
        <v>74.918999999999997</v>
      </c>
      <c r="H105" s="27">
        <v>57.000999999999998</v>
      </c>
      <c r="I105" s="27">
        <v>7.6609999999999996</v>
      </c>
      <c r="J105" s="27">
        <v>2.8319999999999999</v>
      </c>
      <c r="K105" s="27">
        <v>2150.7040000000002</v>
      </c>
      <c r="L105" s="27">
        <v>4.5</v>
      </c>
      <c r="M105" s="27">
        <v>2155.2040000000002</v>
      </c>
      <c r="N105" s="27">
        <v>649.87400000000002</v>
      </c>
      <c r="O105" s="27">
        <v>2793.3470000000002</v>
      </c>
      <c r="P105" s="27">
        <v>672.01</v>
      </c>
      <c r="Q105" s="27">
        <v>0</v>
      </c>
      <c r="R105" s="27">
        <v>2121.319</v>
      </c>
      <c r="S105" s="83">
        <v>1873.838</v>
      </c>
    </row>
    <row r="106" spans="1:19" x14ac:dyDescent="0.35">
      <c r="B106" s="225" t="s">
        <v>286</v>
      </c>
      <c r="C106" s="27">
        <v>1389.6559999999999</v>
      </c>
      <c r="D106" s="27">
        <v>401.54399999999998</v>
      </c>
      <c r="E106" s="27">
        <v>383.34800000000001</v>
      </c>
      <c r="F106" s="27">
        <v>214.006</v>
      </c>
      <c r="G106" s="27">
        <v>81.144999999999996</v>
      </c>
      <c r="H106" s="27">
        <v>58.008000000000003</v>
      </c>
      <c r="I106" s="27">
        <v>4.5362484800000002</v>
      </c>
      <c r="J106" s="27">
        <v>12.138999999999999</v>
      </c>
      <c r="K106" s="27">
        <v>2186.6869999999999</v>
      </c>
      <c r="L106" s="27">
        <v>9.09</v>
      </c>
      <c r="M106" s="27">
        <v>2195.777</v>
      </c>
      <c r="N106" s="27">
        <v>663.52499999999998</v>
      </c>
      <c r="O106" s="27">
        <v>2859.8760000000002</v>
      </c>
      <c r="P106" s="27">
        <v>707.53</v>
      </c>
      <c r="Q106" s="27">
        <v>-1.4890000000000001</v>
      </c>
      <c r="R106" s="27">
        <v>2150.8760000000002</v>
      </c>
      <c r="S106" s="83">
        <v>1900.932</v>
      </c>
    </row>
    <row r="107" spans="1:19" x14ac:dyDescent="0.35">
      <c r="B107" s="225" t="s">
        <v>287</v>
      </c>
      <c r="C107" s="27">
        <v>1387.75</v>
      </c>
      <c r="D107" s="27">
        <v>412.87700000000001</v>
      </c>
      <c r="E107" s="27">
        <v>384.80599999999998</v>
      </c>
      <c r="F107" s="27">
        <v>217.828</v>
      </c>
      <c r="G107" s="27">
        <v>79.195999999999998</v>
      </c>
      <c r="H107" s="27">
        <v>58.545000000000002</v>
      </c>
      <c r="I107" s="27">
        <v>4.54614969</v>
      </c>
      <c r="J107" s="27">
        <v>-13.102</v>
      </c>
      <c r="K107" s="27">
        <v>2172.3310000000001</v>
      </c>
      <c r="L107" s="27">
        <v>-7.1349999999999998</v>
      </c>
      <c r="M107" s="27">
        <v>2165.1959999999999</v>
      </c>
      <c r="N107" s="27">
        <v>669.83</v>
      </c>
      <c r="O107" s="27">
        <v>2835.0259999999998</v>
      </c>
      <c r="P107" s="27">
        <v>678.60400000000004</v>
      </c>
      <c r="Q107" s="27">
        <v>1.1379999999999999</v>
      </c>
      <c r="R107" s="27">
        <v>2157.56</v>
      </c>
      <c r="S107" s="83">
        <v>1909.1389999999999</v>
      </c>
    </row>
    <row r="108" spans="1:19" x14ac:dyDescent="0.35">
      <c r="B108" s="225" t="s">
        <v>288</v>
      </c>
      <c r="C108" s="27">
        <v>1151.3047210000002</v>
      </c>
      <c r="D108" s="27">
        <v>395.68352600000003</v>
      </c>
      <c r="E108" s="27">
        <v>320.59283862043952</v>
      </c>
      <c r="F108" s="27">
        <v>166.17706949999999</v>
      </c>
      <c r="G108" s="27">
        <v>62.993509500000002</v>
      </c>
      <c r="H108" s="27">
        <v>65.280307499999992</v>
      </c>
      <c r="I108" s="27">
        <v>3.8547821169999996</v>
      </c>
      <c r="J108" s="27">
        <v>-10.3855</v>
      </c>
      <c r="K108" s="27">
        <v>1857.1955856204397</v>
      </c>
      <c r="L108" s="27">
        <v>-5.1807915199999997</v>
      </c>
      <c r="M108" s="27">
        <v>1852.0147941004395</v>
      </c>
      <c r="N108" s="27">
        <v>574.80957720499998</v>
      </c>
      <c r="O108" s="27">
        <v>2426.8243709999997</v>
      </c>
      <c r="P108" s="27">
        <v>547.34762897660005</v>
      </c>
      <c r="Q108" s="27">
        <v>0.78500000000000003</v>
      </c>
      <c r="R108" s="27">
        <v>1880.2617423285017</v>
      </c>
      <c r="S108" s="83">
        <v>1662.6910800000001</v>
      </c>
    </row>
    <row r="109" spans="1:19" x14ac:dyDescent="0.35">
      <c r="B109" s="225" t="s">
        <v>289</v>
      </c>
      <c r="C109" s="27">
        <v>1316.0866839999999</v>
      </c>
      <c r="D109" s="27">
        <v>462.69031100000001</v>
      </c>
      <c r="E109" s="27">
        <v>354.07930983072055</v>
      </c>
      <c r="F109" s="27">
        <v>186.44141589999998</v>
      </c>
      <c r="G109" s="27">
        <v>70.155124099999995</v>
      </c>
      <c r="H109" s="27">
        <v>68.681187899999983</v>
      </c>
      <c r="I109" s="27">
        <v>4.8189266000000002</v>
      </c>
      <c r="J109" s="27">
        <v>-1.089</v>
      </c>
      <c r="K109" s="27">
        <v>2131.7673048307206</v>
      </c>
      <c r="L109" s="27">
        <v>9.7737405600000002</v>
      </c>
      <c r="M109" s="27">
        <v>2141.5410453907207</v>
      </c>
      <c r="N109" s="27">
        <v>603.42200236146505</v>
      </c>
      <c r="O109" s="27">
        <v>2744.9630470000002</v>
      </c>
      <c r="P109" s="27">
        <v>669.64740759285917</v>
      </c>
      <c r="Q109" s="27">
        <v>0.76800000000000002</v>
      </c>
      <c r="R109" s="27">
        <v>2076.0836401569527</v>
      </c>
      <c r="S109" s="83">
        <v>1839.4842890000002</v>
      </c>
    </row>
    <row r="110" spans="1:19" x14ac:dyDescent="0.35">
      <c r="B110" s="225" t="s">
        <v>290</v>
      </c>
      <c r="C110" s="27">
        <v>1412.9230460000001</v>
      </c>
      <c r="D110" s="27">
        <v>442.64181700000006</v>
      </c>
      <c r="E110" s="27">
        <v>386.21626882224308</v>
      </c>
      <c r="F110" s="27">
        <v>210.42048989999998</v>
      </c>
      <c r="G110" s="27">
        <v>74.951420399999989</v>
      </c>
      <c r="H110" s="27">
        <v>71.570856499999991</v>
      </c>
      <c r="I110" s="27">
        <v>4.9224151799999998</v>
      </c>
      <c r="J110" s="27">
        <v>-1.089</v>
      </c>
      <c r="K110" s="27">
        <v>2240.6921318222435</v>
      </c>
      <c r="L110" s="27">
        <v>-2.0360965799999997</v>
      </c>
      <c r="M110" s="27">
        <v>2238.656035242243</v>
      </c>
      <c r="N110" s="27">
        <v>615.18580144793589</v>
      </c>
      <c r="O110" s="27">
        <v>2853.8418369999999</v>
      </c>
      <c r="P110" s="27">
        <v>675.10199260410593</v>
      </c>
      <c r="Q110" s="27">
        <v>0.76800000000000002</v>
      </c>
      <c r="R110" s="27">
        <v>2179.5078440862349</v>
      </c>
      <c r="S110" s="83">
        <v>1932.7371439999999</v>
      </c>
    </row>
    <row r="111" spans="1:19" x14ac:dyDescent="0.35">
      <c r="B111" s="225" t="s">
        <v>291</v>
      </c>
      <c r="C111" s="27">
        <v>1426.22217</v>
      </c>
      <c r="D111" s="27">
        <v>454.75123500000001</v>
      </c>
      <c r="E111" s="27">
        <v>410.38260727427087</v>
      </c>
      <c r="F111" s="27">
        <v>228.6521899</v>
      </c>
      <c r="G111" s="27">
        <v>77.776241800000008</v>
      </c>
      <c r="H111" s="27">
        <v>73.440488899999991</v>
      </c>
      <c r="I111" s="27">
        <v>5.3533136000000008</v>
      </c>
      <c r="J111" s="27">
        <v>-1.089</v>
      </c>
      <c r="K111" s="27">
        <v>2290.2670122742707</v>
      </c>
      <c r="L111" s="27">
        <v>-0.65466502679999994</v>
      </c>
      <c r="M111" s="27">
        <v>2289.612347247471</v>
      </c>
      <c r="N111" s="27">
        <v>613.17170068708504</v>
      </c>
      <c r="O111" s="27">
        <v>2902.784048</v>
      </c>
      <c r="P111" s="27">
        <v>681.55864659431211</v>
      </c>
      <c r="Q111" s="27">
        <v>0.76800000000000002</v>
      </c>
      <c r="R111" s="27">
        <v>2221.9934013401321</v>
      </c>
      <c r="S111" s="83">
        <v>1971.7256179999999</v>
      </c>
    </row>
    <row r="112" spans="1:19" x14ac:dyDescent="0.35">
      <c r="B112" s="225" t="s">
        <v>602</v>
      </c>
      <c r="C112" s="27">
        <v>1445.363159</v>
      </c>
      <c r="D112" s="27">
        <v>463.61115699999999</v>
      </c>
      <c r="E112" s="27">
        <v>427.60170427009194</v>
      </c>
      <c r="F112" s="27">
        <v>241.59391699999998</v>
      </c>
      <c r="G112" s="27">
        <v>80.102196700000007</v>
      </c>
      <c r="H112" s="27">
        <v>74.334261299999994</v>
      </c>
      <c r="I112" s="27">
        <v>5.5013111399999994</v>
      </c>
      <c r="J112" s="27">
        <v>-1.089</v>
      </c>
      <c r="K112" s="27">
        <v>2335.4870202700918</v>
      </c>
      <c r="L112" s="27">
        <v>-0.99540654900000003</v>
      </c>
      <c r="M112" s="27">
        <v>2334.4916137210917</v>
      </c>
      <c r="N112" s="27">
        <v>610.60013139830562</v>
      </c>
      <c r="O112" s="27">
        <v>2945.0917450000002</v>
      </c>
      <c r="P112" s="27">
        <v>686.07253832233027</v>
      </c>
      <c r="Q112" s="27">
        <v>0.76800000000000002</v>
      </c>
      <c r="R112" s="27">
        <v>2259.7872067969283</v>
      </c>
      <c r="S112" s="83">
        <v>2006.2943230000001</v>
      </c>
    </row>
    <row r="113" spans="2:19" x14ac:dyDescent="0.35">
      <c r="B113" s="225" t="s">
        <v>623</v>
      </c>
      <c r="C113" s="27">
        <v>1467.825527</v>
      </c>
      <c r="D113" s="27">
        <v>473.60356000000007</v>
      </c>
      <c r="E113" s="27">
        <v>442.35351013066105</v>
      </c>
      <c r="F113" s="27">
        <v>252.12466089999998</v>
      </c>
      <c r="G113" s="27">
        <v>82.221311699999987</v>
      </c>
      <c r="H113" s="27">
        <v>75.584532300000006</v>
      </c>
      <c r="I113" s="27">
        <v>5.6468491199999997</v>
      </c>
      <c r="J113" s="27">
        <v>-1.089</v>
      </c>
      <c r="K113" s="27">
        <v>2382.6935971306607</v>
      </c>
      <c r="L113" s="27">
        <v>-2.8369826960000002</v>
      </c>
      <c r="M113" s="27">
        <v>2379.856614434661</v>
      </c>
      <c r="N113" s="27">
        <v>607.85109667147424</v>
      </c>
      <c r="O113" s="27">
        <v>2987.707711</v>
      </c>
      <c r="P113" s="27">
        <v>688.2513906895532</v>
      </c>
      <c r="Q113" s="27">
        <v>0.76800000000000002</v>
      </c>
      <c r="R113" s="27">
        <v>2300.224320415175</v>
      </c>
      <c r="S113" s="83">
        <v>2043.3278070000001</v>
      </c>
    </row>
    <row r="114" spans="2:19" x14ac:dyDescent="0.35">
      <c r="B114" s="626" t="s">
        <v>31</v>
      </c>
      <c r="C114" s="627"/>
      <c r="D114" s="627"/>
      <c r="E114" s="627"/>
      <c r="F114" s="627"/>
      <c r="G114" s="627"/>
      <c r="H114" s="627"/>
      <c r="I114" s="627"/>
      <c r="J114" s="627"/>
      <c r="K114" s="627"/>
      <c r="L114" s="627"/>
      <c r="M114" s="627"/>
      <c r="N114" s="627"/>
      <c r="O114" s="627"/>
      <c r="P114" s="627"/>
      <c r="Q114" s="627"/>
      <c r="R114" s="627"/>
      <c r="S114" s="628"/>
    </row>
    <row r="115" spans="2:19" x14ac:dyDescent="0.35">
      <c r="B115" s="629" t="s">
        <v>230</v>
      </c>
      <c r="C115" s="630"/>
      <c r="D115" s="630"/>
      <c r="E115" s="630"/>
      <c r="F115" s="630"/>
      <c r="G115" s="630"/>
      <c r="H115" s="630"/>
      <c r="I115" s="630"/>
      <c r="J115" s="630"/>
      <c r="K115" s="630"/>
      <c r="L115" s="630"/>
      <c r="M115" s="630"/>
      <c r="N115" s="630"/>
      <c r="O115" s="630"/>
      <c r="P115" s="630"/>
      <c r="Q115" s="630"/>
      <c r="R115" s="630"/>
      <c r="S115" s="631"/>
    </row>
    <row r="116" spans="2:19" x14ac:dyDescent="0.35">
      <c r="B116" s="629" t="s">
        <v>231</v>
      </c>
      <c r="C116" s="630"/>
      <c r="D116" s="630"/>
      <c r="E116" s="630"/>
      <c r="F116" s="630"/>
      <c r="G116" s="630"/>
      <c r="H116" s="630"/>
      <c r="I116" s="630"/>
      <c r="J116" s="630"/>
      <c r="K116" s="630"/>
      <c r="L116" s="630"/>
      <c r="M116" s="630"/>
      <c r="N116" s="630"/>
      <c r="O116" s="630"/>
      <c r="P116" s="630"/>
      <c r="Q116" s="630"/>
      <c r="R116" s="630"/>
      <c r="S116" s="631"/>
    </row>
    <row r="117" spans="2:19" x14ac:dyDescent="0.35">
      <c r="B117" s="620" t="s">
        <v>232</v>
      </c>
      <c r="C117" s="621"/>
      <c r="D117" s="621"/>
      <c r="E117" s="621"/>
      <c r="F117" s="621"/>
      <c r="G117" s="621"/>
      <c r="H117" s="621"/>
      <c r="I117" s="621"/>
      <c r="J117" s="621"/>
      <c r="K117" s="621"/>
      <c r="L117" s="621"/>
      <c r="M117" s="621"/>
      <c r="N117" s="621"/>
      <c r="O117" s="621"/>
      <c r="P117" s="621"/>
      <c r="Q117" s="621"/>
      <c r="R117" s="621"/>
      <c r="S117" s="622"/>
    </row>
    <row r="118" spans="2:19" x14ac:dyDescent="0.35">
      <c r="B118" s="620" t="s">
        <v>233</v>
      </c>
      <c r="C118" s="621"/>
      <c r="D118" s="621"/>
      <c r="E118" s="621"/>
      <c r="F118" s="621"/>
      <c r="G118" s="621"/>
      <c r="H118" s="621"/>
      <c r="I118" s="621"/>
      <c r="J118" s="621"/>
      <c r="K118" s="621"/>
      <c r="L118" s="621"/>
      <c r="M118" s="621"/>
      <c r="N118" s="621"/>
      <c r="O118" s="621"/>
      <c r="P118" s="621"/>
      <c r="Q118" s="621"/>
      <c r="R118" s="621"/>
      <c r="S118" s="622"/>
    </row>
    <row r="119" spans="2:19" x14ac:dyDescent="0.35">
      <c r="B119" s="620" t="s">
        <v>234</v>
      </c>
      <c r="C119" s="621"/>
      <c r="D119" s="621"/>
      <c r="E119" s="621"/>
      <c r="F119" s="621"/>
      <c r="G119" s="621"/>
      <c r="H119" s="621"/>
      <c r="I119" s="621"/>
      <c r="J119" s="621"/>
      <c r="K119" s="621"/>
      <c r="L119" s="621"/>
      <c r="M119" s="621"/>
      <c r="N119" s="621"/>
      <c r="O119" s="621"/>
      <c r="P119" s="621"/>
      <c r="Q119" s="621"/>
      <c r="R119" s="621"/>
      <c r="S119" s="622"/>
    </row>
    <row r="120" spans="2:19" x14ac:dyDescent="0.35">
      <c r="B120" s="620" t="s">
        <v>235</v>
      </c>
      <c r="C120" s="621"/>
      <c r="D120" s="621"/>
      <c r="E120" s="621"/>
      <c r="F120" s="621"/>
      <c r="G120" s="621"/>
      <c r="H120" s="621"/>
      <c r="I120" s="621"/>
      <c r="J120" s="621"/>
      <c r="K120" s="621"/>
      <c r="L120" s="621"/>
      <c r="M120" s="621"/>
      <c r="N120" s="621"/>
      <c r="O120" s="621"/>
      <c r="P120" s="621"/>
      <c r="Q120" s="621"/>
      <c r="R120" s="621"/>
      <c r="S120" s="622"/>
    </row>
    <row r="121" spans="2:19" x14ac:dyDescent="0.35">
      <c r="B121" s="620" t="s">
        <v>236</v>
      </c>
      <c r="C121" s="621"/>
      <c r="D121" s="621"/>
      <c r="E121" s="621"/>
      <c r="F121" s="621"/>
      <c r="G121" s="621"/>
      <c r="H121" s="621"/>
      <c r="I121" s="621"/>
      <c r="J121" s="621"/>
      <c r="K121" s="621"/>
      <c r="L121" s="621"/>
      <c r="M121" s="621"/>
      <c r="N121" s="621"/>
      <c r="O121" s="621"/>
      <c r="P121" s="621"/>
      <c r="Q121" s="621"/>
      <c r="R121" s="621"/>
      <c r="S121" s="622"/>
    </row>
    <row r="122" spans="2:19" x14ac:dyDescent="0.35">
      <c r="B122" s="620" t="s">
        <v>237</v>
      </c>
      <c r="C122" s="621"/>
      <c r="D122" s="621"/>
      <c r="E122" s="621"/>
      <c r="F122" s="621"/>
      <c r="G122" s="621"/>
      <c r="H122" s="621"/>
      <c r="I122" s="621"/>
      <c r="J122" s="621"/>
      <c r="K122" s="621"/>
      <c r="L122" s="621"/>
      <c r="M122" s="621"/>
      <c r="N122" s="621"/>
      <c r="O122" s="621"/>
      <c r="P122" s="621"/>
      <c r="Q122" s="621"/>
      <c r="R122" s="621"/>
      <c r="S122" s="622"/>
    </row>
    <row r="123" spans="2:19" x14ac:dyDescent="0.35">
      <c r="B123" s="629" t="s">
        <v>238</v>
      </c>
      <c r="C123" s="630"/>
      <c r="D123" s="630"/>
      <c r="E123" s="630"/>
      <c r="F123" s="630"/>
      <c r="G123" s="630"/>
      <c r="H123" s="630"/>
      <c r="I123" s="630"/>
      <c r="J123" s="630"/>
      <c r="K123" s="630"/>
      <c r="L123" s="630"/>
      <c r="M123" s="630"/>
      <c r="N123" s="630"/>
      <c r="O123" s="630"/>
      <c r="P123" s="630"/>
      <c r="Q123" s="630"/>
      <c r="R123" s="630"/>
      <c r="S123" s="631"/>
    </row>
    <row r="124" spans="2:19" x14ac:dyDescent="0.35">
      <c r="B124" s="620" t="s">
        <v>239</v>
      </c>
      <c r="C124" s="621"/>
      <c r="D124" s="621"/>
      <c r="E124" s="621"/>
      <c r="F124" s="621"/>
      <c r="G124" s="621"/>
      <c r="H124" s="621"/>
      <c r="I124" s="621"/>
      <c r="J124" s="621"/>
      <c r="K124" s="621"/>
      <c r="L124" s="621"/>
      <c r="M124" s="621"/>
      <c r="N124" s="621"/>
      <c r="O124" s="621"/>
      <c r="P124" s="621"/>
      <c r="Q124" s="621"/>
      <c r="R124" s="621"/>
      <c r="S124" s="622"/>
    </row>
    <row r="125" spans="2:19" x14ac:dyDescent="0.35">
      <c r="B125" s="620" t="s">
        <v>240</v>
      </c>
      <c r="C125" s="621"/>
      <c r="D125" s="621"/>
      <c r="E125" s="621"/>
      <c r="F125" s="621"/>
      <c r="G125" s="621"/>
      <c r="H125" s="621"/>
      <c r="I125" s="621"/>
      <c r="J125" s="621"/>
      <c r="K125" s="621"/>
      <c r="L125" s="621"/>
      <c r="M125" s="621"/>
      <c r="N125" s="621"/>
      <c r="O125" s="621"/>
      <c r="P125" s="621"/>
      <c r="Q125" s="621"/>
      <c r="R125" s="621"/>
      <c r="S125" s="622"/>
    </row>
    <row r="126" spans="2:19" x14ac:dyDescent="0.35">
      <c r="B126" s="620" t="s">
        <v>241</v>
      </c>
      <c r="C126" s="621"/>
      <c r="D126" s="621"/>
      <c r="E126" s="621"/>
      <c r="F126" s="621"/>
      <c r="G126" s="621"/>
      <c r="H126" s="621"/>
      <c r="I126" s="621"/>
      <c r="J126" s="621"/>
      <c r="K126" s="621"/>
      <c r="L126" s="621"/>
      <c r="M126" s="621"/>
      <c r="N126" s="621"/>
      <c r="O126" s="621"/>
      <c r="P126" s="621"/>
      <c r="Q126" s="621"/>
      <c r="R126" s="621"/>
      <c r="S126" s="622"/>
    </row>
    <row r="127" spans="2:19" x14ac:dyDescent="0.35">
      <c r="B127" s="620" t="s">
        <v>242</v>
      </c>
      <c r="C127" s="621"/>
      <c r="D127" s="621"/>
      <c r="E127" s="621"/>
      <c r="F127" s="621"/>
      <c r="G127" s="621"/>
      <c r="H127" s="621"/>
      <c r="I127" s="621"/>
      <c r="J127" s="621"/>
      <c r="K127" s="621"/>
      <c r="L127" s="621"/>
      <c r="M127" s="621"/>
      <c r="N127" s="621"/>
      <c r="O127" s="621"/>
      <c r="P127" s="621"/>
      <c r="Q127" s="621"/>
      <c r="R127" s="621"/>
      <c r="S127" s="622"/>
    </row>
    <row r="128" spans="2:19" x14ac:dyDescent="0.35">
      <c r="B128" s="620" t="s">
        <v>243</v>
      </c>
      <c r="C128" s="621"/>
      <c r="D128" s="621"/>
      <c r="E128" s="621"/>
      <c r="F128" s="621"/>
      <c r="G128" s="621"/>
      <c r="H128" s="621"/>
      <c r="I128" s="621"/>
      <c r="J128" s="621"/>
      <c r="K128" s="621"/>
      <c r="L128" s="621"/>
      <c r="M128" s="621"/>
      <c r="N128" s="621"/>
      <c r="O128" s="621"/>
      <c r="P128" s="621"/>
      <c r="Q128" s="621"/>
      <c r="R128" s="621"/>
      <c r="S128" s="622"/>
    </row>
    <row r="129" spans="2:19" x14ac:dyDescent="0.35">
      <c r="B129" s="620" t="s">
        <v>244</v>
      </c>
      <c r="C129" s="621"/>
      <c r="D129" s="621"/>
      <c r="E129" s="621"/>
      <c r="F129" s="621"/>
      <c r="G129" s="621"/>
      <c r="H129" s="621"/>
      <c r="I129" s="621"/>
      <c r="J129" s="621"/>
      <c r="K129" s="621"/>
      <c r="L129" s="621"/>
      <c r="M129" s="621"/>
      <c r="N129" s="621"/>
      <c r="O129" s="621"/>
      <c r="P129" s="621"/>
      <c r="Q129" s="621"/>
      <c r="R129" s="621"/>
      <c r="S129" s="622"/>
    </row>
    <row r="130" spans="2:19" ht="16" thickBot="1" x14ac:dyDescent="0.4">
      <c r="B130" s="632" t="s">
        <v>245</v>
      </c>
      <c r="C130" s="633"/>
      <c r="D130" s="633"/>
      <c r="E130" s="633"/>
      <c r="F130" s="633"/>
      <c r="G130" s="633"/>
      <c r="H130" s="633"/>
      <c r="I130" s="633"/>
      <c r="J130" s="633"/>
      <c r="K130" s="633"/>
      <c r="L130" s="633"/>
      <c r="M130" s="633"/>
      <c r="N130" s="633"/>
      <c r="O130" s="633"/>
      <c r="P130" s="633"/>
      <c r="Q130" s="633"/>
      <c r="R130" s="633"/>
      <c r="S130" s="634"/>
    </row>
    <row r="131" spans="2:19" x14ac:dyDescent="0.35">
      <c r="B131" s="6"/>
      <c r="C131" s="7"/>
      <c r="D131" s="7"/>
      <c r="E131" s="7"/>
      <c r="F131" s="7"/>
      <c r="G131" s="7"/>
      <c r="H131" s="7"/>
      <c r="I131" s="7"/>
      <c r="J131" s="7"/>
      <c r="K131" s="7"/>
      <c r="L131" s="7"/>
      <c r="M131" s="7"/>
      <c r="N131" s="7"/>
      <c r="O131" s="7"/>
      <c r="P131" s="7"/>
      <c r="Q131" s="7"/>
      <c r="R131" s="7"/>
      <c r="S131" s="7"/>
    </row>
    <row r="132" spans="2:19" x14ac:dyDescent="0.35">
      <c r="B132" s="6"/>
      <c r="C132" s="7"/>
      <c r="D132" s="7"/>
      <c r="E132" s="7"/>
      <c r="F132" s="7"/>
      <c r="G132" s="7"/>
      <c r="H132" s="7"/>
      <c r="I132" s="7"/>
      <c r="J132" s="7"/>
      <c r="K132" s="7"/>
      <c r="L132" s="7"/>
      <c r="M132" s="7"/>
      <c r="N132" s="7"/>
      <c r="O132" s="7"/>
      <c r="P132" s="7"/>
      <c r="Q132" s="7"/>
      <c r="R132" s="7"/>
      <c r="S132" s="7"/>
    </row>
    <row r="133" spans="2:19" x14ac:dyDescent="0.35">
      <c r="B133" s="6"/>
      <c r="C133" s="7"/>
      <c r="D133" s="7"/>
      <c r="E133" s="7"/>
      <c r="F133" s="7"/>
      <c r="G133" s="7"/>
      <c r="H133" s="7"/>
      <c r="I133" s="7"/>
      <c r="J133" s="7"/>
      <c r="K133" s="7"/>
      <c r="L133" s="7"/>
      <c r="M133" s="7"/>
      <c r="N133" s="7"/>
      <c r="O133" s="7"/>
      <c r="P133" s="7"/>
      <c r="Q133" s="7"/>
      <c r="R133" s="7"/>
      <c r="S133" s="7"/>
    </row>
    <row r="134" spans="2:19" x14ac:dyDescent="0.35">
      <c r="B134" s="6"/>
      <c r="C134" s="7"/>
      <c r="D134" s="7"/>
      <c r="E134" s="7"/>
      <c r="F134" s="7"/>
      <c r="G134" s="7"/>
      <c r="H134" s="7"/>
      <c r="I134" s="7"/>
      <c r="J134" s="7"/>
      <c r="K134" s="7"/>
      <c r="L134" s="7"/>
      <c r="M134" s="7"/>
      <c r="N134" s="7"/>
      <c r="O134" s="7"/>
      <c r="P134" s="7"/>
      <c r="Q134" s="7"/>
      <c r="R134" s="7"/>
      <c r="S134" s="7"/>
    </row>
    <row r="135" spans="2:19" x14ac:dyDescent="0.35">
      <c r="B135" s="6"/>
      <c r="C135" s="7"/>
      <c r="D135" s="7"/>
      <c r="E135" s="7"/>
      <c r="F135" s="7"/>
      <c r="G135" s="7"/>
      <c r="H135" s="7"/>
      <c r="I135" s="7"/>
      <c r="J135" s="7"/>
      <c r="K135" s="7"/>
      <c r="L135" s="7"/>
      <c r="M135" s="7"/>
      <c r="N135" s="7"/>
      <c r="O135" s="7"/>
      <c r="P135" s="7"/>
      <c r="Q135" s="7"/>
      <c r="R135" s="7"/>
      <c r="S135" s="7"/>
    </row>
    <row r="136" spans="2:19" x14ac:dyDescent="0.35">
      <c r="B136" s="6"/>
      <c r="C136" s="7"/>
      <c r="D136" s="7"/>
      <c r="E136" s="7"/>
      <c r="F136" s="7"/>
      <c r="G136" s="7"/>
      <c r="H136" s="7"/>
      <c r="I136" s="7"/>
      <c r="J136" s="7"/>
      <c r="K136" s="7"/>
      <c r="L136" s="7"/>
      <c r="M136" s="7"/>
      <c r="N136" s="7"/>
      <c r="O136" s="7"/>
      <c r="P136" s="7"/>
      <c r="Q136" s="7"/>
      <c r="R136" s="7"/>
      <c r="S136" s="7"/>
    </row>
    <row r="137" spans="2:19" x14ac:dyDescent="0.35">
      <c r="B137" s="6"/>
      <c r="C137" s="7"/>
      <c r="D137" s="7"/>
      <c r="E137" s="7"/>
      <c r="F137" s="7"/>
      <c r="G137" s="7"/>
      <c r="H137" s="7"/>
      <c r="I137" s="7"/>
      <c r="J137" s="7"/>
      <c r="K137" s="7"/>
      <c r="L137" s="7"/>
      <c r="M137" s="7"/>
      <c r="N137" s="7"/>
      <c r="O137" s="7"/>
      <c r="P137" s="7"/>
      <c r="Q137" s="7"/>
      <c r="R137" s="7"/>
      <c r="S137" s="7"/>
    </row>
    <row r="138" spans="2:19" x14ac:dyDescent="0.35">
      <c r="B138" s="6"/>
      <c r="C138" s="7"/>
      <c r="D138" s="7"/>
      <c r="E138" s="7"/>
      <c r="F138" s="7"/>
      <c r="G138" s="7"/>
      <c r="H138" s="7"/>
      <c r="I138" s="7"/>
      <c r="J138" s="7"/>
      <c r="K138" s="7"/>
      <c r="L138" s="7"/>
      <c r="M138" s="7"/>
      <c r="N138" s="7"/>
      <c r="O138" s="7"/>
      <c r="P138" s="7"/>
      <c r="Q138" s="7"/>
      <c r="R138" s="7"/>
      <c r="S138" s="7"/>
    </row>
    <row r="139" spans="2:19" x14ac:dyDescent="0.35">
      <c r="B139" s="6"/>
      <c r="C139" s="7"/>
      <c r="D139" s="7"/>
      <c r="E139" s="7"/>
      <c r="F139" s="7"/>
      <c r="G139" s="7"/>
      <c r="H139" s="7"/>
      <c r="I139" s="7"/>
      <c r="J139" s="7"/>
      <c r="K139" s="7"/>
      <c r="L139" s="7"/>
      <c r="M139" s="7"/>
      <c r="N139" s="7"/>
      <c r="O139" s="7"/>
      <c r="P139" s="7"/>
      <c r="Q139" s="7"/>
      <c r="R139" s="7"/>
      <c r="S139" s="7"/>
    </row>
    <row r="140" spans="2:19" x14ac:dyDescent="0.35">
      <c r="B140" s="6"/>
      <c r="C140" s="7"/>
      <c r="D140" s="7"/>
      <c r="E140" s="7"/>
      <c r="F140" s="7"/>
      <c r="G140" s="7"/>
      <c r="H140" s="7"/>
      <c r="I140" s="7"/>
      <c r="J140" s="7"/>
      <c r="K140" s="7"/>
      <c r="L140" s="7"/>
      <c r="M140" s="7"/>
      <c r="N140" s="7"/>
      <c r="O140" s="7"/>
      <c r="P140" s="7"/>
      <c r="Q140" s="7"/>
      <c r="R140" s="7"/>
      <c r="S140" s="7"/>
    </row>
    <row r="141" spans="2:19" x14ac:dyDescent="0.35">
      <c r="B141" s="6"/>
      <c r="C141" s="7"/>
      <c r="D141" s="7"/>
      <c r="E141" s="7"/>
      <c r="F141" s="7"/>
      <c r="G141" s="7"/>
      <c r="H141" s="7"/>
      <c r="I141" s="7"/>
      <c r="J141" s="7"/>
      <c r="K141" s="7"/>
      <c r="L141" s="7"/>
      <c r="M141" s="7"/>
      <c r="N141" s="7"/>
      <c r="O141" s="7"/>
      <c r="P141" s="7"/>
      <c r="Q141" s="7"/>
      <c r="R141" s="7"/>
      <c r="S141" s="7"/>
    </row>
    <row r="142" spans="2:19" x14ac:dyDescent="0.35">
      <c r="B142" s="6"/>
      <c r="C142" s="7"/>
      <c r="D142" s="7"/>
      <c r="E142" s="7"/>
      <c r="F142" s="7"/>
      <c r="G142" s="7"/>
      <c r="H142" s="7"/>
      <c r="I142" s="7"/>
      <c r="J142" s="7"/>
      <c r="K142" s="7"/>
      <c r="L142" s="7"/>
      <c r="M142" s="7"/>
      <c r="N142" s="7"/>
      <c r="O142" s="7"/>
      <c r="P142" s="7"/>
      <c r="Q142" s="7"/>
      <c r="R142" s="7"/>
      <c r="S142" s="7"/>
    </row>
    <row r="143" spans="2:19" x14ac:dyDescent="0.35">
      <c r="C143" s="7"/>
      <c r="D143" s="7"/>
      <c r="E143" s="7"/>
      <c r="F143" s="7"/>
      <c r="G143" s="7"/>
      <c r="H143" s="7"/>
      <c r="I143" s="7"/>
      <c r="J143" s="7"/>
      <c r="K143" s="7"/>
      <c r="L143" s="7"/>
      <c r="M143" s="7"/>
      <c r="N143" s="7"/>
      <c r="O143" s="7"/>
      <c r="P143" s="7"/>
      <c r="Q143" s="7"/>
      <c r="R143" s="7"/>
      <c r="S143" s="7"/>
    </row>
    <row r="144" spans="2:19" x14ac:dyDescent="0.35">
      <c r="C144" s="7"/>
      <c r="D144" s="7"/>
      <c r="E144" s="7"/>
      <c r="F144" s="7"/>
      <c r="G144" s="7"/>
      <c r="H144" s="7"/>
      <c r="I144" s="7"/>
      <c r="J144" s="7"/>
      <c r="K144" s="7"/>
      <c r="L144" s="7"/>
      <c r="M144" s="7"/>
      <c r="N144" s="7"/>
      <c r="O144" s="7"/>
      <c r="P144" s="7"/>
      <c r="Q144" s="7"/>
      <c r="R144" s="7"/>
      <c r="S144" s="7"/>
    </row>
    <row r="145" spans="3:19" x14ac:dyDescent="0.35">
      <c r="C145" s="7"/>
      <c r="D145" s="7"/>
      <c r="E145" s="7"/>
      <c r="F145" s="7"/>
      <c r="G145" s="7"/>
      <c r="H145" s="7"/>
      <c r="I145" s="7"/>
      <c r="J145" s="7"/>
      <c r="K145" s="7"/>
      <c r="L145" s="7"/>
      <c r="M145" s="7"/>
      <c r="N145" s="7"/>
      <c r="O145" s="7"/>
      <c r="P145" s="7"/>
      <c r="Q145" s="7"/>
      <c r="R145" s="7"/>
      <c r="S145" s="7"/>
    </row>
    <row r="146" spans="3:19" x14ac:dyDescent="0.35">
      <c r="C146" s="7"/>
      <c r="D146" s="7"/>
      <c r="E146" s="7"/>
      <c r="F146" s="7"/>
      <c r="G146" s="7"/>
      <c r="H146" s="7"/>
      <c r="I146" s="7"/>
      <c r="J146" s="7"/>
      <c r="K146" s="7"/>
      <c r="L146" s="7"/>
      <c r="M146" s="7"/>
      <c r="N146" s="7"/>
      <c r="O146" s="7"/>
      <c r="P146" s="7"/>
      <c r="Q146" s="7"/>
      <c r="R146" s="7"/>
      <c r="S146" s="7"/>
    </row>
    <row r="147" spans="3:19" x14ac:dyDescent="0.35">
      <c r="C147" s="7"/>
      <c r="D147" s="7"/>
      <c r="E147" s="7"/>
      <c r="F147" s="7"/>
      <c r="G147" s="7"/>
      <c r="H147" s="7"/>
      <c r="I147" s="7"/>
      <c r="J147" s="7"/>
      <c r="K147" s="7"/>
      <c r="L147" s="7"/>
      <c r="M147" s="7"/>
      <c r="N147" s="7"/>
      <c r="O147" s="7"/>
      <c r="P147" s="7"/>
      <c r="Q147" s="7"/>
      <c r="R147" s="7"/>
      <c r="S147" s="7"/>
    </row>
    <row r="148" spans="3:19" x14ac:dyDescent="0.35">
      <c r="C148" s="7"/>
      <c r="D148" s="7"/>
      <c r="E148" s="7"/>
      <c r="F148" s="7"/>
      <c r="G148" s="7"/>
      <c r="H148" s="7"/>
      <c r="I148" s="7"/>
      <c r="J148" s="7"/>
      <c r="K148" s="7"/>
      <c r="L148" s="7"/>
      <c r="M148" s="7"/>
      <c r="N148" s="7"/>
      <c r="O148" s="7"/>
      <c r="P148" s="7"/>
      <c r="Q148" s="7"/>
      <c r="R148" s="7"/>
      <c r="S148" s="7"/>
    </row>
    <row r="149" spans="3:19" x14ac:dyDescent="0.35">
      <c r="C149" s="7"/>
      <c r="D149" s="7"/>
      <c r="E149" s="7"/>
      <c r="F149" s="7"/>
      <c r="G149" s="7"/>
      <c r="H149" s="7"/>
      <c r="I149" s="7"/>
      <c r="J149" s="7"/>
      <c r="K149" s="7"/>
      <c r="L149" s="7"/>
      <c r="M149" s="7"/>
      <c r="N149" s="7"/>
      <c r="O149" s="7"/>
      <c r="P149" s="7"/>
      <c r="Q149" s="7"/>
      <c r="R149" s="7"/>
      <c r="S149" s="7"/>
    </row>
  </sheetData>
  <mergeCells count="31">
    <mergeCell ref="B128:S128"/>
    <mergeCell ref="B129:S129"/>
    <mergeCell ref="B130:S130"/>
    <mergeCell ref="B122:S122"/>
    <mergeCell ref="B123:S123"/>
    <mergeCell ref="B124:S124"/>
    <mergeCell ref="B125:S125"/>
    <mergeCell ref="B126:S126"/>
    <mergeCell ref="B127:S127"/>
    <mergeCell ref="B121:S121"/>
    <mergeCell ref="Q3:Q4"/>
    <mergeCell ref="R3:R4"/>
    <mergeCell ref="S3:S4"/>
    <mergeCell ref="A50:A54"/>
    <mergeCell ref="B114:S114"/>
    <mergeCell ref="B115:S115"/>
    <mergeCell ref="B116:S116"/>
    <mergeCell ref="B117:S117"/>
    <mergeCell ref="B118:S118"/>
    <mergeCell ref="B119:S119"/>
    <mergeCell ref="B120:S120"/>
    <mergeCell ref="B2:S2"/>
    <mergeCell ref="C3:C4"/>
    <mergeCell ref="D3:D4"/>
    <mergeCell ref="J3:J4"/>
    <mergeCell ref="K3:K4"/>
    <mergeCell ref="L3:L4"/>
    <mergeCell ref="M3:M4"/>
    <mergeCell ref="N3:N4"/>
    <mergeCell ref="O3:O4"/>
    <mergeCell ref="P3:P4"/>
  </mergeCells>
  <hyperlinks>
    <hyperlink ref="A1" location="Contents!A1" display="Back to contents" xr:uid="{00000000-0004-0000-01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8"/>
  </sheetPr>
  <dimension ref="A1:X76"/>
  <sheetViews>
    <sheetView zoomScaleNormal="100" zoomScaleSheetLayoutView="100" workbookViewId="0"/>
  </sheetViews>
  <sheetFormatPr defaultColWidth="8.84375" defaultRowHeight="14.5" x14ac:dyDescent="0.35"/>
  <cols>
    <col min="1" max="1" width="9.23046875" style="169" customWidth="1"/>
    <col min="2" max="2" width="8.3046875" style="169" customWidth="1"/>
    <col min="3" max="9" width="14" style="169" customWidth="1"/>
    <col min="10" max="12" width="8.84375" style="169"/>
    <col min="13" max="13" width="11.4609375" style="169" bestFit="1" customWidth="1"/>
    <col min="14" max="16384" width="8.84375" style="169"/>
  </cols>
  <sheetData>
    <row r="1" spans="1:24" ht="33.75" customHeight="1" thickBot="1" x14ac:dyDescent="0.4">
      <c r="A1" s="172" t="s">
        <v>91</v>
      </c>
      <c r="B1" s="172"/>
      <c r="C1" s="172"/>
      <c r="D1" s="172"/>
      <c r="E1" s="172"/>
      <c r="F1" s="172"/>
      <c r="G1" s="172"/>
      <c r="H1" s="172"/>
    </row>
    <row r="2" spans="1:24" ht="39" customHeight="1" thickBot="1" x14ac:dyDescent="0.4">
      <c r="A2" s="228"/>
      <c r="B2" s="763" t="s">
        <v>699</v>
      </c>
      <c r="C2" s="764"/>
      <c r="D2" s="764"/>
      <c r="E2" s="764"/>
      <c r="F2" s="764"/>
      <c r="G2" s="764"/>
      <c r="H2" s="764"/>
      <c r="I2" s="765"/>
      <c r="J2" s="168"/>
    </row>
    <row r="3" spans="1:24" ht="46.5" x14ac:dyDescent="0.35">
      <c r="A3" s="171"/>
      <c r="B3" s="230"/>
      <c r="C3" s="394" t="s">
        <v>572</v>
      </c>
      <c r="D3" s="394" t="s">
        <v>573</v>
      </c>
      <c r="E3" s="394" t="s">
        <v>574</v>
      </c>
      <c r="F3" s="394" t="s">
        <v>575</v>
      </c>
      <c r="G3" s="394" t="s">
        <v>576</v>
      </c>
      <c r="H3" s="394" t="s">
        <v>577</v>
      </c>
      <c r="I3" s="231" t="s">
        <v>578</v>
      </c>
      <c r="J3" s="553"/>
      <c r="K3" s="545"/>
      <c r="L3" s="545"/>
      <c r="M3" s="545"/>
      <c r="N3" s="545"/>
      <c r="O3" s="545"/>
      <c r="P3" s="545"/>
      <c r="Q3" s="545"/>
      <c r="R3" s="545"/>
      <c r="S3" s="545"/>
      <c r="T3" s="545"/>
      <c r="U3" s="545"/>
      <c r="V3" s="545"/>
      <c r="W3" s="545"/>
      <c r="X3" s="545"/>
    </row>
    <row r="4" spans="1:24" ht="15" customHeight="1" x14ac:dyDescent="0.35">
      <c r="A4" s="171"/>
      <c r="B4" s="24" t="s">
        <v>140</v>
      </c>
      <c r="C4" s="25">
        <v>5.8290171547535435E-2</v>
      </c>
      <c r="D4" s="25">
        <v>0</v>
      </c>
      <c r="E4" s="25">
        <v>6.9960693036782914E-2</v>
      </c>
      <c r="F4" s="25">
        <v>0</v>
      </c>
      <c r="G4" s="46">
        <v>0</v>
      </c>
      <c r="H4" s="25">
        <v>-2.7212429747466342</v>
      </c>
      <c r="I4" s="233">
        <v>-0.1407271236924465</v>
      </c>
      <c r="J4" s="558"/>
      <c r="K4" s="544"/>
      <c r="L4" s="544"/>
      <c r="M4" s="544"/>
      <c r="N4" s="544"/>
      <c r="O4" s="544"/>
      <c r="P4" s="544"/>
      <c r="Q4" s="544"/>
      <c r="R4" s="545"/>
      <c r="S4" s="545"/>
      <c r="T4" s="545"/>
      <c r="U4" s="545"/>
      <c r="V4" s="545"/>
      <c r="W4" s="545"/>
      <c r="X4" s="545"/>
    </row>
    <row r="5" spans="1:24" ht="15" customHeight="1" x14ac:dyDescent="0.35">
      <c r="A5" s="171"/>
      <c r="B5" s="24" t="s">
        <v>141</v>
      </c>
      <c r="C5" s="25">
        <v>0.11174836556570487</v>
      </c>
      <c r="D5" s="25">
        <v>0</v>
      </c>
      <c r="E5" s="25">
        <v>0.11000867928410835</v>
      </c>
      <c r="F5" s="25">
        <v>0</v>
      </c>
      <c r="G5" s="46">
        <v>5.0698503366957769E-2</v>
      </c>
      <c r="H5" s="25">
        <v>-1.7939864468057773</v>
      </c>
      <c r="I5" s="233">
        <v>0.66723854446739339</v>
      </c>
      <c r="J5" s="558"/>
      <c r="K5" s="544"/>
      <c r="L5" s="544"/>
      <c r="M5" s="544"/>
      <c r="N5" s="544"/>
      <c r="O5" s="544"/>
      <c r="P5" s="544"/>
      <c r="Q5" s="544"/>
      <c r="R5" s="545"/>
      <c r="S5" s="545"/>
      <c r="T5" s="545"/>
      <c r="U5" s="545"/>
      <c r="V5" s="545"/>
      <c r="W5" s="545"/>
      <c r="X5" s="545"/>
    </row>
    <row r="6" spans="1:24" ht="15" customHeight="1" x14ac:dyDescent="0.35">
      <c r="A6" s="171"/>
      <c r="B6" s="24" t="s">
        <v>154</v>
      </c>
      <c r="C6" s="25">
        <v>0.19101941402757575</v>
      </c>
      <c r="D6" s="25">
        <v>0</v>
      </c>
      <c r="E6" s="25">
        <v>0.17021502357245208</v>
      </c>
      <c r="F6" s="25">
        <v>0</v>
      </c>
      <c r="G6" s="46">
        <v>0.196377870776796</v>
      </c>
      <c r="H6" s="25">
        <v>-0.29402561874960165</v>
      </c>
      <c r="I6" s="233">
        <v>1.975398245374393</v>
      </c>
      <c r="J6" s="558"/>
      <c r="K6" s="544"/>
      <c r="L6" s="544"/>
      <c r="M6" s="544"/>
      <c r="N6" s="544"/>
      <c r="O6" s="544"/>
      <c r="P6" s="544"/>
      <c r="Q6" s="544"/>
      <c r="R6" s="545"/>
      <c r="S6" s="545"/>
      <c r="T6" s="545"/>
      <c r="U6" s="545"/>
      <c r="V6" s="545"/>
      <c r="W6" s="545"/>
      <c r="X6" s="545"/>
    </row>
    <row r="7" spans="1:24" ht="15" customHeight="1" x14ac:dyDescent="0.35">
      <c r="A7" s="171"/>
      <c r="B7" s="24" t="s">
        <v>155</v>
      </c>
      <c r="C7" s="25">
        <v>0.26659215772527772</v>
      </c>
      <c r="D7" s="25">
        <v>6.0023095608657227E-2</v>
      </c>
      <c r="E7" s="25">
        <v>0.16909727123771992</v>
      </c>
      <c r="F7" s="25">
        <v>9.6430302946777825E-3</v>
      </c>
      <c r="G7" s="46">
        <v>0.36956162235810297</v>
      </c>
      <c r="H7" s="25">
        <v>1.4841120521518829</v>
      </c>
      <c r="I7" s="233">
        <v>2.5857407373501959</v>
      </c>
      <c r="J7" s="558"/>
      <c r="K7" s="544"/>
      <c r="L7" s="544"/>
      <c r="M7" s="544"/>
      <c r="N7" s="544"/>
      <c r="O7" s="544"/>
      <c r="P7" s="544"/>
      <c r="Q7" s="544"/>
      <c r="R7" s="545"/>
      <c r="S7" s="545"/>
      <c r="T7" s="545"/>
      <c r="U7" s="545"/>
      <c r="V7" s="545"/>
      <c r="W7" s="545"/>
      <c r="X7" s="545"/>
    </row>
    <row r="8" spans="1:24" ht="15" customHeight="1" x14ac:dyDescent="0.35">
      <c r="A8" s="171"/>
      <c r="B8" s="24" t="s">
        <v>156</v>
      </c>
      <c r="C8" s="25">
        <v>0.34519642911358023</v>
      </c>
      <c r="D8" s="25">
        <v>0.12119164497413976</v>
      </c>
      <c r="E8" s="25">
        <v>0.15379541525713608</v>
      </c>
      <c r="F8" s="25">
        <v>1.9626325848708367E-2</v>
      </c>
      <c r="G8" s="46">
        <v>0.54744391054178976</v>
      </c>
      <c r="H8" s="25">
        <v>3.019939784417224</v>
      </c>
      <c r="I8" s="233">
        <v>2.9101810071748493</v>
      </c>
      <c r="J8" s="558"/>
      <c r="K8" s="544"/>
      <c r="L8" s="544"/>
      <c r="M8" s="544"/>
      <c r="N8" s="544"/>
      <c r="O8" s="544"/>
      <c r="P8" s="544"/>
      <c r="Q8" s="544"/>
      <c r="R8" s="545"/>
      <c r="S8" s="545"/>
      <c r="T8" s="545"/>
      <c r="U8" s="545"/>
      <c r="V8" s="545"/>
      <c r="W8" s="545"/>
      <c r="X8" s="545"/>
    </row>
    <row r="9" spans="1:24" ht="15" customHeight="1" x14ac:dyDescent="0.35">
      <c r="A9" s="171"/>
      <c r="B9" s="24" t="s">
        <v>157</v>
      </c>
      <c r="C9" s="25">
        <v>0.4280777330543965</v>
      </c>
      <c r="D9" s="25">
        <v>0.18477227300425789</v>
      </c>
      <c r="E9" s="25">
        <v>0.14554140524391365</v>
      </c>
      <c r="F9" s="25">
        <v>3.0142046558165273E-2</v>
      </c>
      <c r="G9" s="46">
        <v>0.76879149279953107</v>
      </c>
      <c r="H9" s="25">
        <v>3.8865644244069832</v>
      </c>
      <c r="I9" s="233">
        <v>3.2456731770626099</v>
      </c>
      <c r="J9" s="558"/>
      <c r="K9" s="544"/>
      <c r="L9" s="544"/>
      <c r="M9" s="544"/>
      <c r="N9" s="544"/>
      <c r="O9" s="544"/>
      <c r="P9" s="544"/>
      <c r="Q9" s="544"/>
      <c r="R9" s="545"/>
      <c r="S9" s="545"/>
      <c r="T9" s="545"/>
      <c r="U9" s="545"/>
      <c r="V9" s="545"/>
      <c r="W9" s="545"/>
      <c r="X9" s="545"/>
    </row>
    <row r="10" spans="1:24" ht="15" customHeight="1" x14ac:dyDescent="0.35">
      <c r="A10" s="171"/>
      <c r="B10" s="24" t="s">
        <v>158</v>
      </c>
      <c r="C10" s="25">
        <v>0.5151628440868995</v>
      </c>
      <c r="D10" s="25">
        <v>0.25122375824462545</v>
      </c>
      <c r="E10" s="25">
        <v>0.10380405003318852</v>
      </c>
      <c r="F10" s="25">
        <v>4.1239774476116799E-2</v>
      </c>
      <c r="G10" s="46">
        <v>1.0241884557243379</v>
      </c>
      <c r="H10" s="25">
        <v>4.2234313103710583</v>
      </c>
      <c r="I10" s="233">
        <v>3.6009915989495438</v>
      </c>
      <c r="J10" s="558"/>
      <c r="K10" s="544"/>
      <c r="L10" s="544"/>
      <c r="M10" s="544"/>
      <c r="N10" s="544"/>
      <c r="O10" s="544"/>
      <c r="P10" s="544"/>
      <c r="Q10" s="544"/>
      <c r="R10" s="545"/>
      <c r="S10" s="545"/>
      <c r="T10" s="545"/>
      <c r="U10" s="545"/>
      <c r="V10" s="545"/>
      <c r="W10" s="545"/>
      <c r="X10" s="545"/>
    </row>
    <row r="11" spans="1:24" ht="15" customHeight="1" x14ac:dyDescent="0.35">
      <c r="A11" s="171"/>
      <c r="B11" s="24" t="s">
        <v>159</v>
      </c>
      <c r="C11" s="25">
        <v>0.61123137199235245</v>
      </c>
      <c r="D11" s="25">
        <v>0.3175883283764791</v>
      </c>
      <c r="E11" s="25">
        <v>5.7613797798268349E-2</v>
      </c>
      <c r="F11" s="25">
        <v>5.2914798522172991E-2</v>
      </c>
      <c r="G11" s="46">
        <v>1.2903003404437308</v>
      </c>
      <c r="H11" s="25">
        <v>4.1235877759389519</v>
      </c>
      <c r="I11" s="233">
        <v>3.9684748554013276</v>
      </c>
      <c r="J11" s="558"/>
      <c r="K11" s="544"/>
      <c r="L11" s="544"/>
      <c r="M11" s="544"/>
      <c r="N11" s="544"/>
      <c r="O11" s="544"/>
      <c r="P11" s="544"/>
      <c r="Q11" s="544"/>
      <c r="R11" s="545"/>
      <c r="S11" s="545"/>
      <c r="T11" s="545"/>
      <c r="U11" s="545"/>
      <c r="V11" s="545"/>
      <c r="W11" s="545"/>
      <c r="X11" s="545"/>
    </row>
    <row r="12" spans="1:24" ht="15" customHeight="1" x14ac:dyDescent="0.35">
      <c r="A12" s="171"/>
      <c r="B12" s="24" t="s">
        <v>160</v>
      </c>
      <c r="C12" s="25">
        <v>0.69928845319260524</v>
      </c>
      <c r="D12" s="25">
        <v>0.38025847749152691</v>
      </c>
      <c r="E12" s="25">
        <v>-1.5955750072814353E-2</v>
      </c>
      <c r="F12" s="25">
        <v>6.404489099808626E-2</v>
      </c>
      <c r="G12" s="46">
        <v>1.3682513260939551</v>
      </c>
      <c r="H12" s="25">
        <v>4.1246268042308429</v>
      </c>
      <c r="I12" s="233">
        <v>4.2965814192482066</v>
      </c>
      <c r="J12" s="558"/>
      <c r="K12" s="544"/>
      <c r="L12" s="544"/>
      <c r="M12" s="544"/>
      <c r="N12" s="544"/>
      <c r="O12" s="544"/>
      <c r="P12" s="544"/>
      <c r="Q12" s="544"/>
      <c r="R12" s="545"/>
      <c r="S12" s="545"/>
      <c r="T12" s="545"/>
      <c r="U12" s="545"/>
      <c r="V12" s="545"/>
      <c r="W12" s="545"/>
      <c r="X12" s="545"/>
    </row>
    <row r="13" spans="1:24" ht="15" customHeight="1" x14ac:dyDescent="0.35">
      <c r="A13" s="171"/>
      <c r="B13" s="24" t="s">
        <v>161</v>
      </c>
      <c r="C13" s="25">
        <v>0.78281594249666109</v>
      </c>
      <c r="D13" s="25">
        <v>0.44054823995272024</v>
      </c>
      <c r="E13" s="25">
        <v>-7.762728118423308E-2</v>
      </c>
      <c r="F13" s="25">
        <v>7.4821238193000739E-2</v>
      </c>
      <c r="G13" s="46">
        <v>1.3635445202898464</v>
      </c>
      <c r="H13" s="25">
        <v>4.1724664357018479</v>
      </c>
      <c r="I13" s="233">
        <v>4.6250255597000143</v>
      </c>
      <c r="J13" s="558"/>
      <c r="K13" s="544"/>
      <c r="L13" s="544"/>
      <c r="M13" s="544"/>
      <c r="N13" s="544"/>
      <c r="O13" s="544"/>
      <c r="P13" s="544"/>
      <c r="Q13" s="544"/>
      <c r="R13" s="545"/>
      <c r="S13" s="545"/>
      <c r="T13" s="545"/>
      <c r="U13" s="545"/>
      <c r="V13" s="545"/>
      <c r="W13" s="545"/>
      <c r="X13" s="545"/>
    </row>
    <row r="14" spans="1:24" ht="15" customHeight="1" x14ac:dyDescent="0.35">
      <c r="A14" s="171"/>
      <c r="B14" s="24" t="s">
        <v>170</v>
      </c>
      <c r="C14" s="25">
        <v>0.86645010623616514</v>
      </c>
      <c r="D14" s="25">
        <v>0.50090307213755836</v>
      </c>
      <c r="E14" s="25">
        <v>-0.12737275289625466</v>
      </c>
      <c r="F14" s="25">
        <v>8.5629641691010908E-2</v>
      </c>
      <c r="G14" s="46">
        <v>1.3598373234581718</v>
      </c>
      <c r="H14" s="25">
        <v>4.1471143248237405</v>
      </c>
      <c r="I14" s="233">
        <v>4.9696804892065396</v>
      </c>
      <c r="J14" s="558"/>
      <c r="K14" s="544"/>
      <c r="L14" s="544"/>
      <c r="M14" s="544"/>
      <c r="N14" s="544"/>
      <c r="O14" s="544"/>
      <c r="P14" s="544"/>
      <c r="Q14" s="544"/>
      <c r="R14" s="545"/>
      <c r="S14" s="545"/>
      <c r="T14" s="545"/>
      <c r="U14" s="545"/>
      <c r="V14" s="545"/>
      <c r="W14" s="545"/>
      <c r="X14" s="545"/>
    </row>
    <row r="15" spans="1:24" ht="15" customHeight="1" x14ac:dyDescent="0.35">
      <c r="A15" s="171"/>
      <c r="B15" s="24" t="s">
        <v>171</v>
      </c>
      <c r="C15" s="25">
        <v>0.96067334832382378</v>
      </c>
      <c r="D15" s="25">
        <v>0.55747500695633501</v>
      </c>
      <c r="E15" s="25">
        <v>-0.18586309271368387</v>
      </c>
      <c r="F15" s="25">
        <v>9.6395198099790122E-2</v>
      </c>
      <c r="G15" s="46">
        <v>1.3563121674105125</v>
      </c>
      <c r="H15" s="25">
        <v>4.1223918885183055</v>
      </c>
      <c r="I15" s="233">
        <v>5.3297663602433971</v>
      </c>
      <c r="J15" s="558"/>
      <c r="K15" s="544"/>
      <c r="L15" s="544"/>
      <c r="M15" s="544"/>
      <c r="N15" s="544"/>
      <c r="O15" s="544"/>
      <c r="P15" s="544"/>
      <c r="Q15" s="544"/>
      <c r="R15" s="545"/>
      <c r="S15" s="545"/>
      <c r="T15" s="545"/>
      <c r="U15" s="545"/>
      <c r="V15" s="545"/>
      <c r="W15" s="545"/>
      <c r="X15" s="545"/>
    </row>
    <row r="16" spans="1:24" ht="15" customHeight="1" x14ac:dyDescent="0.35">
      <c r="A16" s="171"/>
      <c r="B16" s="344" t="s">
        <v>172</v>
      </c>
      <c r="C16" s="25">
        <v>1.054640575546703</v>
      </c>
      <c r="D16" s="25">
        <v>0.61396612941340167</v>
      </c>
      <c r="E16" s="25">
        <v>-0.25584549136142182</v>
      </c>
      <c r="F16" s="25">
        <v>0.10707957603467944</v>
      </c>
      <c r="G16" s="46">
        <v>1.3529995347841679</v>
      </c>
      <c r="H16" s="25">
        <v>4.0983858363322403</v>
      </c>
      <c r="I16" s="233">
        <v>5.7045020016602983</v>
      </c>
      <c r="J16" s="558"/>
      <c r="K16" s="545"/>
      <c r="L16" s="545"/>
      <c r="M16" s="545"/>
      <c r="N16" s="545"/>
      <c r="O16" s="545"/>
      <c r="P16" s="545"/>
      <c r="Q16" s="545"/>
      <c r="R16" s="545"/>
      <c r="S16" s="545"/>
      <c r="T16" s="545"/>
      <c r="U16" s="545"/>
      <c r="V16" s="545"/>
      <c r="W16" s="545"/>
      <c r="X16" s="545"/>
    </row>
    <row r="17" spans="1:24" ht="15" customHeight="1" x14ac:dyDescent="0.35">
      <c r="A17" s="171"/>
      <c r="B17" s="344" t="s">
        <v>173</v>
      </c>
      <c r="C17" s="25">
        <v>1.148338457050522</v>
      </c>
      <c r="D17" s="25">
        <v>0.67036902212459049</v>
      </c>
      <c r="E17" s="25">
        <v>-0.33427423803192119</v>
      </c>
      <c r="F17" s="25">
        <v>0.11763841804397161</v>
      </c>
      <c r="G17" s="46">
        <v>1.3498310178931794</v>
      </c>
      <c r="H17" s="25">
        <v>4.0748830906984148</v>
      </c>
      <c r="I17" s="233">
        <v>6.098414318792817</v>
      </c>
      <c r="J17" s="558"/>
      <c r="K17" s="545"/>
      <c r="L17" s="545"/>
      <c r="M17" s="545"/>
      <c r="N17" s="545"/>
      <c r="O17" s="545"/>
      <c r="P17" s="545"/>
      <c r="Q17" s="545"/>
      <c r="R17" s="545"/>
      <c r="S17" s="545"/>
      <c r="T17" s="545"/>
      <c r="U17" s="545"/>
      <c r="V17" s="545"/>
      <c r="W17" s="545"/>
      <c r="X17" s="545"/>
    </row>
    <row r="18" spans="1:24" ht="15" customHeight="1" x14ac:dyDescent="0.35">
      <c r="A18" s="171"/>
      <c r="B18" s="344" t="s">
        <v>598</v>
      </c>
      <c r="C18" s="25">
        <v>1.2418164729918508</v>
      </c>
      <c r="D18" s="25">
        <v>0.72671276362197434</v>
      </c>
      <c r="E18" s="25">
        <v>-0.41440251626410862</v>
      </c>
      <c r="F18" s="25">
        <v>0.12803547899324422</v>
      </c>
      <c r="G18" s="46">
        <v>1.3468274111530194</v>
      </c>
      <c r="H18" s="25">
        <v>4.051941758073581</v>
      </c>
      <c r="I18" s="233">
        <v>6.5050247575565079</v>
      </c>
      <c r="J18" s="558"/>
      <c r="K18" s="545"/>
      <c r="L18" s="545"/>
      <c r="M18" s="545"/>
      <c r="N18" s="545"/>
      <c r="O18" s="545"/>
      <c r="P18" s="545"/>
      <c r="Q18" s="545"/>
      <c r="R18" s="545"/>
      <c r="S18" s="545"/>
      <c r="T18" s="545"/>
      <c r="U18" s="545"/>
      <c r="V18" s="545"/>
      <c r="W18" s="545"/>
      <c r="X18" s="545"/>
    </row>
    <row r="19" spans="1:24" ht="15" customHeight="1" x14ac:dyDescent="0.35">
      <c r="A19" s="171"/>
      <c r="B19" s="344" t="s">
        <v>599</v>
      </c>
      <c r="C19" s="25">
        <v>1.3282996052628688</v>
      </c>
      <c r="D19" s="25">
        <v>0.7799912971885602</v>
      </c>
      <c r="E19" s="25">
        <v>-0.4770065777426038</v>
      </c>
      <c r="F19" s="25">
        <v>0.13825348832545853</v>
      </c>
      <c r="G19" s="46">
        <v>1.3440519262878972</v>
      </c>
      <c r="H19" s="25">
        <v>4.0435916881754181</v>
      </c>
      <c r="I19" s="233">
        <v>6.9043079794297864</v>
      </c>
      <c r="J19" s="558"/>
      <c r="K19" s="545"/>
      <c r="L19" s="545"/>
      <c r="M19" s="545"/>
      <c r="N19" s="545"/>
      <c r="O19" s="545"/>
      <c r="P19" s="545"/>
      <c r="Q19" s="545"/>
      <c r="R19" s="545"/>
      <c r="S19" s="545"/>
      <c r="T19" s="545"/>
      <c r="U19" s="545"/>
      <c r="V19" s="545"/>
      <c r="W19" s="545"/>
      <c r="X19" s="545"/>
    </row>
    <row r="20" spans="1:24" x14ac:dyDescent="0.35">
      <c r="A20" s="171"/>
      <c r="B20" s="344" t="s">
        <v>600</v>
      </c>
      <c r="C20" s="25">
        <v>1.4146802362839905</v>
      </c>
      <c r="D20" s="25">
        <v>0.83326848284185273</v>
      </c>
      <c r="E20" s="25">
        <v>-0.53486277876600385</v>
      </c>
      <c r="F20" s="25">
        <v>0.14831298179530494</v>
      </c>
      <c r="G20" s="46">
        <v>1.3414630938486169</v>
      </c>
      <c r="H20" s="25">
        <v>4.0358031636929868</v>
      </c>
      <c r="I20" s="233">
        <v>7.3124727349849969</v>
      </c>
      <c r="J20" s="558"/>
      <c r="K20" s="545"/>
      <c r="L20" s="545"/>
      <c r="M20" s="545"/>
      <c r="N20" s="545"/>
      <c r="O20" s="545"/>
      <c r="P20" s="545"/>
      <c r="Q20" s="545"/>
      <c r="R20" s="545"/>
      <c r="S20" s="545"/>
      <c r="T20" s="545"/>
      <c r="U20" s="545"/>
      <c r="V20" s="545"/>
      <c r="W20" s="545"/>
      <c r="X20" s="545"/>
    </row>
    <row r="21" spans="1:24" x14ac:dyDescent="0.35">
      <c r="A21" s="171"/>
      <c r="B21" s="344" t="s">
        <v>601</v>
      </c>
      <c r="C21" s="25">
        <v>1.5009449728947739</v>
      </c>
      <c r="D21" s="25">
        <v>0.88653708631873673</v>
      </c>
      <c r="E21" s="25">
        <v>-0.59639368296439421</v>
      </c>
      <c r="F21" s="25">
        <v>0.15824082676483622</v>
      </c>
      <c r="G21" s="46">
        <v>1.3390161520713282</v>
      </c>
      <c r="H21" s="25">
        <v>4.0284415184778188</v>
      </c>
      <c r="I21" s="233">
        <v>7.7356688963888347</v>
      </c>
      <c r="J21" s="545"/>
      <c r="K21" s="545"/>
      <c r="L21" s="545"/>
      <c r="M21" s="545"/>
      <c r="N21" s="545"/>
      <c r="O21" s="545"/>
      <c r="P21" s="545"/>
      <c r="Q21" s="545"/>
      <c r="R21" s="545"/>
      <c r="S21" s="545"/>
      <c r="T21" s="545"/>
      <c r="U21" s="545"/>
      <c r="V21" s="545"/>
      <c r="W21" s="545"/>
      <c r="X21" s="545"/>
    </row>
    <row r="22" spans="1:24" x14ac:dyDescent="0.35">
      <c r="A22" s="171"/>
      <c r="B22" s="344" t="s">
        <v>619</v>
      </c>
      <c r="C22" s="25">
        <v>1.5874504310814437</v>
      </c>
      <c r="D22" s="25">
        <v>0.94000873019398301</v>
      </c>
      <c r="E22" s="25">
        <v>-0.63194014980249225</v>
      </c>
      <c r="F22" s="25">
        <v>0.16816376352738441</v>
      </c>
      <c r="G22" s="46">
        <v>1.3369879350116982</v>
      </c>
      <c r="H22" s="25">
        <v>4.022339610148439</v>
      </c>
      <c r="I22" s="233">
        <v>8.1230860962518925</v>
      </c>
      <c r="J22" s="545"/>
      <c r="K22" s="545"/>
      <c r="L22" s="545"/>
      <c r="M22" s="545"/>
      <c r="N22" s="545"/>
      <c r="O22" s="545"/>
      <c r="P22" s="545"/>
      <c r="Q22" s="545"/>
      <c r="R22" s="545"/>
      <c r="S22" s="545"/>
      <c r="T22" s="545"/>
      <c r="U22" s="545"/>
      <c r="V22" s="545"/>
      <c r="W22" s="545"/>
      <c r="X22" s="545"/>
    </row>
    <row r="23" spans="1:24" x14ac:dyDescent="0.35">
      <c r="A23" s="171"/>
      <c r="B23" s="137" t="s">
        <v>620</v>
      </c>
      <c r="C23" s="25">
        <v>1.6749952150038092</v>
      </c>
      <c r="D23" s="25">
        <v>0.99353984607998669</v>
      </c>
      <c r="E23" s="25">
        <v>-0.6717821978755808</v>
      </c>
      <c r="F23" s="25">
        <v>0.17807045556025322</v>
      </c>
      <c r="G23" s="46">
        <v>1.3351328912246867</v>
      </c>
      <c r="H23" s="25">
        <v>4.016758695087308</v>
      </c>
      <c r="I23" s="233">
        <v>8.5117049952453439</v>
      </c>
      <c r="J23" s="545"/>
      <c r="K23" s="545"/>
      <c r="L23" s="545"/>
      <c r="M23" s="545"/>
      <c r="N23" s="545"/>
      <c r="O23" s="545"/>
      <c r="P23" s="545"/>
      <c r="Q23" s="545"/>
      <c r="R23" s="545"/>
      <c r="S23" s="545"/>
      <c r="T23" s="545"/>
      <c r="U23" s="545"/>
      <c r="V23" s="545"/>
      <c r="W23" s="545"/>
      <c r="X23" s="545"/>
    </row>
    <row r="24" spans="1:24" x14ac:dyDescent="0.35">
      <c r="A24" s="171"/>
      <c r="B24" s="137" t="s">
        <v>621</v>
      </c>
      <c r="C24" s="25">
        <v>1.7625670276363166</v>
      </c>
      <c r="D24" s="25">
        <v>1.0471512178141071</v>
      </c>
      <c r="E24" s="25">
        <v>-0.71445462814663185</v>
      </c>
      <c r="F24" s="25">
        <v>0.18801541353616733</v>
      </c>
      <c r="G24" s="46">
        <v>1.3334341694082368</v>
      </c>
      <c r="H24" s="25">
        <v>4.0116480760084086</v>
      </c>
      <c r="I24" s="233">
        <v>8.9015675394560176</v>
      </c>
      <c r="J24" s="545"/>
      <c r="K24" s="545"/>
      <c r="L24" s="545"/>
      <c r="M24" s="545"/>
      <c r="N24" s="545"/>
      <c r="O24" s="545"/>
      <c r="P24" s="545"/>
      <c r="Q24" s="545"/>
      <c r="R24" s="545"/>
      <c r="S24" s="545"/>
      <c r="T24" s="545"/>
      <c r="U24" s="545"/>
      <c r="V24" s="545"/>
      <c r="W24" s="545"/>
      <c r="X24" s="545"/>
    </row>
    <row r="25" spans="1:24" x14ac:dyDescent="0.35">
      <c r="A25" s="171"/>
      <c r="B25" s="568" t="s">
        <v>622</v>
      </c>
      <c r="C25" s="48">
        <v>1.8501762391718286</v>
      </c>
      <c r="D25" s="48">
        <v>1.1008494195460496</v>
      </c>
      <c r="E25" s="48">
        <v>-0.75927355166939359</v>
      </c>
      <c r="F25" s="48">
        <v>0.19805771034433728</v>
      </c>
      <c r="G25" s="569">
        <v>1.3318766771126855</v>
      </c>
      <c r="H25" s="48">
        <v>4.0069623471481544</v>
      </c>
      <c r="I25" s="237">
        <v>9.2927086384470758</v>
      </c>
      <c r="J25" s="545"/>
      <c r="K25" s="545"/>
      <c r="L25" s="545"/>
      <c r="M25" s="545"/>
      <c r="N25" s="545"/>
      <c r="O25" s="545"/>
      <c r="P25" s="545"/>
      <c r="Q25" s="545"/>
      <c r="R25" s="545"/>
      <c r="S25" s="545"/>
      <c r="T25" s="545"/>
      <c r="U25" s="545"/>
      <c r="V25" s="545"/>
      <c r="W25" s="545"/>
      <c r="X25" s="545"/>
    </row>
    <row r="26" spans="1:24" x14ac:dyDescent="0.35">
      <c r="A26" s="171"/>
      <c r="B26" s="345" t="s">
        <v>607</v>
      </c>
      <c r="C26" s="346"/>
      <c r="D26" s="346"/>
      <c r="E26" s="346"/>
      <c r="F26" s="346"/>
      <c r="G26" s="346"/>
      <c r="H26" s="346"/>
      <c r="I26" s="347"/>
      <c r="J26" s="547"/>
      <c r="K26" s="546"/>
      <c r="L26" s="547"/>
      <c r="M26" s="546"/>
      <c r="N26" s="546"/>
      <c r="O26" s="548"/>
      <c r="P26" s="802"/>
      <c r="Q26" s="802"/>
      <c r="R26" s="547"/>
      <c r="S26" s="547"/>
      <c r="T26" s="545"/>
      <c r="U26" s="545"/>
      <c r="V26" s="545"/>
      <c r="W26" s="545"/>
      <c r="X26" s="545"/>
    </row>
    <row r="27" spans="1:24" ht="15" thickBot="1" x14ac:dyDescent="0.4">
      <c r="A27" s="168"/>
      <c r="B27" s="661" t="s">
        <v>579</v>
      </c>
      <c r="C27" s="773"/>
      <c r="D27" s="773"/>
      <c r="E27" s="773"/>
      <c r="F27" s="773"/>
      <c r="G27" s="773"/>
      <c r="H27" s="773"/>
      <c r="I27" s="662"/>
      <c r="J27" s="547"/>
      <c r="K27" s="546"/>
      <c r="L27" s="547"/>
      <c r="M27" s="546"/>
      <c r="N27" s="546"/>
      <c r="O27" s="548"/>
      <c r="P27" s="549"/>
      <c r="Q27" s="549"/>
      <c r="R27" s="547"/>
      <c r="S27" s="547"/>
      <c r="T27" s="545"/>
      <c r="U27" s="545"/>
      <c r="V27" s="545"/>
      <c r="W27" s="545"/>
      <c r="X27" s="545"/>
    </row>
    <row r="28" spans="1:24" ht="15" customHeight="1" x14ac:dyDescent="0.35">
      <c r="A28" s="168"/>
      <c r="B28" s="236"/>
      <c r="C28" s="236"/>
      <c r="D28" s="236"/>
      <c r="E28" s="236"/>
      <c r="F28" s="236"/>
      <c r="G28" s="236"/>
      <c r="H28" s="236"/>
      <c r="I28" s="236"/>
      <c r="J28" s="547"/>
      <c r="K28" s="546"/>
      <c r="L28" s="547"/>
      <c r="M28" s="546"/>
      <c r="N28" s="546"/>
      <c r="O28" s="548"/>
      <c r="P28" s="549"/>
      <c r="Q28" s="549"/>
      <c r="R28" s="547"/>
      <c r="S28" s="549"/>
      <c r="T28" s="545"/>
      <c r="U28" s="545"/>
      <c r="V28" s="545"/>
      <c r="W28" s="545"/>
      <c r="X28" s="545"/>
    </row>
    <row r="29" spans="1:24" x14ac:dyDescent="0.35">
      <c r="A29" s="550"/>
      <c r="B29" s="551"/>
      <c r="C29" s="609"/>
      <c r="D29" s="551"/>
      <c r="E29" s="551"/>
      <c r="F29" s="551"/>
      <c r="G29" s="551"/>
      <c r="H29" s="551"/>
      <c r="I29" s="551"/>
      <c r="J29" s="554"/>
      <c r="K29" s="552"/>
      <c r="L29" s="554"/>
      <c r="M29" s="552"/>
      <c r="N29" s="552"/>
      <c r="O29" s="555"/>
      <c r="P29" s="556"/>
      <c r="Q29" s="556"/>
      <c r="R29" s="554"/>
      <c r="S29" s="556"/>
      <c r="T29" s="550"/>
      <c r="U29" s="550"/>
      <c r="V29" s="550"/>
      <c r="W29" s="545"/>
      <c r="X29" s="545"/>
    </row>
    <row r="30" spans="1:24" x14ac:dyDescent="0.35">
      <c r="A30" s="550"/>
      <c r="B30" s="551"/>
      <c r="C30" s="551"/>
      <c r="D30" s="551"/>
      <c r="E30" s="551"/>
      <c r="F30" s="551"/>
      <c r="G30" s="551"/>
      <c r="H30" s="551"/>
      <c r="I30" s="551"/>
      <c r="J30" s="554"/>
      <c r="K30" s="552"/>
      <c r="L30" s="554"/>
      <c r="M30" s="552"/>
      <c r="N30" s="552"/>
      <c r="O30" s="555"/>
      <c r="P30" s="556"/>
      <c r="Q30" s="556"/>
      <c r="R30" s="554"/>
      <c r="S30" s="556"/>
      <c r="T30" s="550"/>
      <c r="U30" s="550"/>
      <c r="V30" s="550"/>
      <c r="W30" s="545"/>
      <c r="X30" s="545"/>
    </row>
    <row r="31" spans="1:24" x14ac:dyDescent="0.35">
      <c r="A31" s="550"/>
      <c r="B31" s="550"/>
      <c r="C31" s="552"/>
      <c r="D31" s="552"/>
      <c r="E31" s="552"/>
      <c r="F31" s="552"/>
      <c r="G31" s="552"/>
      <c r="H31" s="552"/>
      <c r="I31" s="552"/>
      <c r="J31" s="554"/>
      <c r="K31" s="552"/>
      <c r="L31" s="554"/>
      <c r="M31" s="552"/>
      <c r="N31" s="552"/>
      <c r="O31" s="555"/>
      <c r="P31" s="556"/>
      <c r="Q31" s="556"/>
      <c r="R31" s="554"/>
      <c r="S31" s="556"/>
      <c r="T31" s="550"/>
      <c r="U31" s="550"/>
      <c r="V31" s="550"/>
    </row>
    <row r="32" spans="1:24" x14ac:dyDescent="0.35">
      <c r="A32" s="550"/>
      <c r="B32" s="550"/>
      <c r="C32" s="552"/>
      <c r="D32" s="552"/>
      <c r="E32" s="552"/>
      <c r="F32" s="552"/>
      <c r="G32" s="552"/>
      <c r="H32" s="552"/>
      <c r="I32" s="552"/>
      <c r="J32" s="554"/>
      <c r="K32" s="552"/>
      <c r="L32" s="554"/>
      <c r="M32" s="552"/>
      <c r="N32" s="552"/>
      <c r="O32" s="555"/>
      <c r="P32" s="556"/>
      <c r="Q32" s="556"/>
      <c r="R32" s="554"/>
      <c r="S32" s="556"/>
      <c r="T32" s="550"/>
      <c r="U32" s="550"/>
      <c r="V32" s="550"/>
    </row>
    <row r="33" spans="1:22" ht="18.75" customHeight="1" x14ac:dyDescent="0.35">
      <c r="A33" s="550"/>
      <c r="B33" s="550"/>
      <c r="C33" s="552"/>
      <c r="D33" s="552"/>
      <c r="E33" s="552"/>
      <c r="F33" s="552"/>
      <c r="G33" s="552"/>
      <c r="H33" s="552"/>
      <c r="I33" s="552"/>
      <c r="J33" s="554"/>
      <c r="K33" s="552"/>
      <c r="L33" s="554"/>
      <c r="M33" s="552"/>
      <c r="N33" s="552"/>
      <c r="O33" s="555"/>
      <c r="P33" s="556"/>
      <c r="Q33" s="556"/>
      <c r="R33" s="554"/>
      <c r="S33" s="556"/>
      <c r="T33" s="550"/>
      <c r="U33" s="550"/>
      <c r="V33" s="550"/>
    </row>
    <row r="34" spans="1:22" x14ac:dyDescent="0.35">
      <c r="A34" s="550"/>
      <c r="B34" s="550"/>
      <c r="C34" s="552"/>
      <c r="D34" s="552"/>
      <c r="E34" s="552"/>
      <c r="F34" s="552"/>
      <c r="G34" s="552"/>
      <c r="H34" s="552"/>
      <c r="I34" s="552"/>
      <c r="J34" s="554"/>
      <c r="K34" s="552"/>
      <c r="L34" s="554"/>
      <c r="M34" s="552"/>
      <c r="N34" s="552"/>
      <c r="O34" s="555"/>
      <c r="P34" s="556"/>
      <c r="Q34" s="556"/>
      <c r="R34" s="554"/>
      <c r="S34" s="556"/>
      <c r="T34" s="557"/>
      <c r="U34" s="550"/>
      <c r="V34" s="550"/>
    </row>
    <row r="35" spans="1:22" x14ac:dyDescent="0.35">
      <c r="A35" s="550"/>
      <c r="B35" s="550"/>
      <c r="C35" s="552"/>
      <c r="D35" s="552"/>
      <c r="E35" s="552"/>
      <c r="F35" s="552"/>
      <c r="G35" s="552"/>
      <c r="H35" s="552"/>
      <c r="I35" s="552"/>
      <c r="J35" s="554"/>
      <c r="K35" s="552"/>
      <c r="L35" s="554"/>
      <c r="M35" s="552"/>
      <c r="N35" s="552"/>
      <c r="O35" s="555"/>
      <c r="P35" s="556"/>
      <c r="Q35" s="556"/>
      <c r="R35" s="554"/>
      <c r="S35" s="556"/>
      <c r="T35" s="557"/>
      <c r="U35" s="550"/>
      <c r="V35" s="550"/>
    </row>
    <row r="36" spans="1:22" x14ac:dyDescent="0.35">
      <c r="A36" s="550"/>
      <c r="B36" s="550"/>
      <c r="C36" s="552"/>
      <c r="D36" s="552"/>
      <c r="E36" s="552"/>
      <c r="F36" s="552"/>
      <c r="G36" s="552"/>
      <c r="H36" s="552"/>
      <c r="I36" s="552"/>
      <c r="J36" s="554"/>
      <c r="K36" s="552"/>
      <c r="L36" s="554"/>
      <c r="M36" s="552"/>
      <c r="N36" s="552"/>
      <c r="O36" s="555"/>
      <c r="P36" s="556"/>
      <c r="Q36" s="556"/>
      <c r="R36" s="554"/>
      <c r="S36" s="556"/>
      <c r="T36" s="557"/>
      <c r="U36" s="550"/>
      <c r="V36" s="550"/>
    </row>
    <row r="37" spans="1:22" ht="15.75" customHeight="1" x14ac:dyDescent="0.35">
      <c r="A37" s="550"/>
      <c r="B37" s="550"/>
      <c r="C37" s="552"/>
      <c r="D37" s="552"/>
      <c r="E37" s="552"/>
      <c r="F37" s="552"/>
      <c r="G37" s="552"/>
      <c r="H37" s="552"/>
      <c r="I37" s="552"/>
      <c r="J37" s="554"/>
      <c r="K37" s="552"/>
      <c r="L37" s="554"/>
      <c r="M37" s="552"/>
      <c r="N37" s="552"/>
      <c r="O37" s="555"/>
      <c r="P37" s="556"/>
      <c r="Q37" s="556"/>
      <c r="R37" s="554"/>
      <c r="S37" s="556"/>
      <c r="T37" s="557"/>
      <c r="U37" s="550"/>
      <c r="V37" s="550"/>
    </row>
    <row r="38" spans="1:22" ht="15.75" customHeight="1" x14ac:dyDescent="0.35">
      <c r="A38" s="550"/>
      <c r="B38" s="550"/>
      <c r="C38" s="552"/>
      <c r="D38" s="552"/>
      <c r="E38" s="552"/>
      <c r="F38" s="552"/>
      <c r="G38" s="552"/>
      <c r="H38" s="552"/>
      <c r="I38" s="552"/>
      <c r="J38" s="554"/>
      <c r="K38" s="552"/>
      <c r="L38" s="554"/>
      <c r="M38" s="552"/>
      <c r="N38" s="552"/>
      <c r="O38" s="555"/>
      <c r="P38" s="556"/>
      <c r="Q38" s="556"/>
      <c r="R38" s="554"/>
      <c r="S38" s="556"/>
      <c r="T38" s="557"/>
      <c r="U38" s="550"/>
      <c r="V38" s="550"/>
    </row>
    <row r="39" spans="1:22" ht="15.75" customHeight="1" x14ac:dyDescent="0.35">
      <c r="A39" s="550"/>
      <c r="B39" s="550"/>
      <c r="C39" s="552"/>
      <c r="D39" s="552"/>
      <c r="E39" s="552"/>
      <c r="F39" s="552"/>
      <c r="G39" s="552"/>
      <c r="H39" s="552"/>
      <c r="I39" s="552"/>
      <c r="J39" s="554"/>
      <c r="K39" s="552"/>
      <c r="L39" s="554"/>
      <c r="M39" s="552"/>
      <c r="N39" s="552"/>
      <c r="O39" s="555"/>
      <c r="P39" s="556"/>
      <c r="Q39" s="556"/>
      <c r="R39" s="554"/>
      <c r="S39" s="556"/>
      <c r="T39" s="557"/>
      <c r="U39" s="550"/>
      <c r="V39" s="550"/>
    </row>
    <row r="40" spans="1:22" ht="15.75" customHeight="1" x14ac:dyDescent="0.35">
      <c r="A40" s="550"/>
      <c r="B40" s="550"/>
      <c r="C40" s="552"/>
      <c r="D40" s="552"/>
      <c r="E40" s="552"/>
      <c r="F40" s="552"/>
      <c r="G40" s="552"/>
      <c r="H40" s="552"/>
      <c r="I40" s="552"/>
      <c r="J40" s="554"/>
      <c r="K40" s="552"/>
      <c r="L40" s="554"/>
      <c r="M40" s="552"/>
      <c r="N40" s="552"/>
      <c r="O40" s="555"/>
      <c r="P40" s="556"/>
      <c r="Q40" s="556"/>
      <c r="R40" s="554"/>
      <c r="S40" s="556"/>
      <c r="T40" s="557"/>
      <c r="U40" s="550"/>
      <c r="V40" s="550"/>
    </row>
    <row r="41" spans="1:22" ht="15.75" customHeight="1" x14ac:dyDescent="0.35">
      <c r="A41" s="550"/>
      <c r="B41" s="550"/>
      <c r="C41" s="552"/>
      <c r="D41" s="552"/>
      <c r="E41" s="552"/>
      <c r="F41" s="552"/>
      <c r="G41" s="552"/>
      <c r="H41" s="552"/>
      <c r="I41" s="552"/>
      <c r="J41" s="554"/>
      <c r="K41" s="552"/>
      <c r="L41" s="554"/>
      <c r="M41" s="552"/>
      <c r="N41" s="552"/>
      <c r="O41" s="555"/>
      <c r="P41" s="556"/>
      <c r="Q41" s="556"/>
      <c r="R41" s="554"/>
      <c r="S41" s="556"/>
      <c r="T41" s="557"/>
      <c r="U41" s="550"/>
      <c r="V41" s="550"/>
    </row>
    <row r="42" spans="1:22" ht="15.75" customHeight="1" x14ac:dyDescent="0.35">
      <c r="A42" s="550"/>
      <c r="B42" s="550"/>
      <c r="C42" s="552"/>
      <c r="D42" s="552"/>
      <c r="E42" s="552"/>
      <c r="F42" s="552"/>
      <c r="G42" s="552"/>
      <c r="H42" s="552"/>
      <c r="I42" s="552"/>
      <c r="J42" s="554"/>
      <c r="K42" s="552"/>
      <c r="L42" s="554"/>
      <c r="M42" s="552"/>
      <c r="N42" s="552"/>
      <c r="O42" s="555"/>
      <c r="P42" s="556"/>
      <c r="Q42" s="556"/>
      <c r="R42" s="554"/>
      <c r="S42" s="556"/>
      <c r="T42" s="557"/>
      <c r="U42" s="550"/>
      <c r="V42" s="550"/>
    </row>
    <row r="43" spans="1:22" ht="15.75" customHeight="1" x14ac:dyDescent="0.35">
      <c r="A43" s="550"/>
      <c r="B43" s="550"/>
      <c r="C43" s="552"/>
      <c r="D43" s="552"/>
      <c r="E43" s="552"/>
      <c r="F43" s="552"/>
      <c r="G43" s="552"/>
      <c r="H43" s="552"/>
      <c r="I43" s="552"/>
      <c r="J43" s="554"/>
      <c r="K43" s="552"/>
      <c r="L43" s="554"/>
      <c r="M43" s="552"/>
      <c r="N43" s="552"/>
      <c r="O43" s="555"/>
      <c r="P43" s="556"/>
      <c r="Q43" s="556"/>
      <c r="R43" s="554"/>
      <c r="S43" s="556"/>
      <c r="T43" s="557"/>
      <c r="U43" s="550"/>
      <c r="V43" s="550"/>
    </row>
    <row r="44" spans="1:22" ht="15.75" customHeight="1" x14ac:dyDescent="0.35">
      <c r="A44" s="550"/>
      <c r="B44" s="550"/>
      <c r="C44" s="552"/>
      <c r="D44" s="552"/>
      <c r="E44" s="552"/>
      <c r="F44" s="552"/>
      <c r="G44" s="552"/>
      <c r="H44" s="552"/>
      <c r="I44" s="552"/>
      <c r="J44" s="550"/>
      <c r="K44" s="552"/>
      <c r="L44" s="550"/>
      <c r="M44" s="552"/>
      <c r="N44" s="552"/>
      <c r="O44" s="550"/>
      <c r="P44" s="556"/>
      <c r="Q44" s="556"/>
      <c r="R44" s="554"/>
      <c r="S44" s="556"/>
      <c r="T44" s="557"/>
      <c r="U44" s="550"/>
      <c r="V44" s="550"/>
    </row>
    <row r="45" spans="1:22" ht="15.75" customHeight="1" x14ac:dyDescent="0.35">
      <c r="A45" s="550"/>
      <c r="B45" s="550"/>
      <c r="C45" s="552"/>
      <c r="D45" s="552"/>
      <c r="E45" s="552"/>
      <c r="F45" s="552"/>
      <c r="G45" s="552"/>
      <c r="H45" s="552"/>
      <c r="I45" s="552"/>
      <c r="J45" s="550"/>
      <c r="K45" s="552"/>
      <c r="L45" s="550"/>
      <c r="M45" s="552"/>
      <c r="N45" s="552"/>
      <c r="O45" s="550"/>
      <c r="P45" s="556"/>
      <c r="Q45" s="556"/>
      <c r="R45" s="554"/>
      <c r="S45" s="556"/>
      <c r="T45" s="557"/>
      <c r="U45" s="550"/>
      <c r="V45" s="550"/>
    </row>
    <row r="46" spans="1:22" x14ac:dyDescent="0.35">
      <c r="A46" s="550"/>
      <c r="B46" s="550"/>
      <c r="C46" s="552"/>
      <c r="D46" s="552"/>
      <c r="E46" s="552"/>
      <c r="F46" s="552"/>
      <c r="G46" s="552"/>
      <c r="H46" s="552"/>
      <c r="I46" s="552"/>
      <c r="J46" s="550"/>
      <c r="K46" s="552"/>
      <c r="L46" s="550"/>
      <c r="M46" s="552"/>
      <c r="N46" s="552"/>
      <c r="O46" s="550"/>
      <c r="P46" s="556"/>
      <c r="Q46" s="556"/>
      <c r="R46" s="554"/>
      <c r="S46" s="556"/>
      <c r="T46" s="557"/>
      <c r="U46" s="550"/>
      <c r="V46" s="550"/>
    </row>
    <row r="47" spans="1:22" x14ac:dyDescent="0.35">
      <c r="A47" s="550"/>
      <c r="B47" s="550"/>
      <c r="C47" s="552"/>
      <c r="D47" s="552"/>
      <c r="E47" s="552"/>
      <c r="F47" s="552"/>
      <c r="G47" s="552"/>
      <c r="H47" s="552"/>
      <c r="I47" s="552"/>
      <c r="J47" s="550"/>
      <c r="K47" s="552"/>
      <c r="L47" s="550"/>
      <c r="M47" s="552"/>
      <c r="N47" s="552"/>
      <c r="O47" s="550"/>
      <c r="P47" s="556"/>
      <c r="Q47" s="556"/>
      <c r="R47" s="550"/>
      <c r="S47" s="556"/>
      <c r="T47" s="557"/>
      <c r="U47" s="550"/>
      <c r="V47" s="550"/>
    </row>
    <row r="48" spans="1:22" x14ac:dyDescent="0.35">
      <c r="A48" s="550"/>
      <c r="B48" s="550"/>
      <c r="C48" s="552"/>
      <c r="D48" s="552"/>
      <c r="E48" s="552"/>
      <c r="F48" s="552"/>
      <c r="G48" s="552"/>
      <c r="H48" s="552"/>
      <c r="I48" s="552"/>
      <c r="J48" s="550"/>
      <c r="K48" s="552"/>
      <c r="L48" s="550"/>
      <c r="M48" s="552"/>
      <c r="N48" s="552"/>
      <c r="O48" s="550"/>
      <c r="P48" s="556"/>
      <c r="Q48" s="556"/>
      <c r="R48" s="550"/>
      <c r="S48" s="556"/>
      <c r="T48" s="557"/>
      <c r="U48" s="550"/>
      <c r="V48" s="550"/>
    </row>
    <row r="49" spans="1:22" x14ac:dyDescent="0.35">
      <c r="A49" s="550"/>
      <c r="B49" s="550"/>
      <c r="C49" s="552"/>
      <c r="D49" s="552"/>
      <c r="E49" s="552"/>
      <c r="F49" s="552"/>
      <c r="G49" s="552"/>
      <c r="H49" s="552"/>
      <c r="I49" s="552"/>
      <c r="J49" s="550"/>
      <c r="K49" s="552"/>
      <c r="L49" s="550"/>
      <c r="M49" s="552"/>
      <c r="N49" s="552"/>
      <c r="O49" s="550"/>
      <c r="P49" s="556"/>
      <c r="Q49" s="556"/>
      <c r="R49" s="550"/>
      <c r="S49" s="556"/>
      <c r="T49" s="557"/>
      <c r="U49" s="550"/>
      <c r="V49" s="550"/>
    </row>
    <row r="50" spans="1:22" x14ac:dyDescent="0.35">
      <c r="A50" s="550"/>
      <c r="B50" s="550"/>
      <c r="C50" s="552"/>
      <c r="D50" s="552"/>
      <c r="E50" s="552"/>
      <c r="F50" s="552"/>
      <c r="G50" s="552"/>
      <c r="H50" s="552"/>
      <c r="I50" s="552"/>
      <c r="J50" s="550"/>
      <c r="K50" s="552"/>
      <c r="L50" s="550"/>
      <c r="M50" s="552"/>
      <c r="N50" s="552"/>
      <c r="O50" s="550"/>
      <c r="P50" s="556"/>
      <c r="Q50" s="556"/>
      <c r="R50" s="550"/>
      <c r="S50" s="556"/>
      <c r="T50" s="557"/>
      <c r="U50" s="550"/>
      <c r="V50" s="550"/>
    </row>
    <row r="51" spans="1:22" x14ac:dyDescent="0.35">
      <c r="A51" s="550"/>
      <c r="B51" s="550"/>
      <c r="C51" s="552"/>
      <c r="D51" s="552"/>
      <c r="E51" s="552"/>
      <c r="F51" s="552"/>
      <c r="G51" s="552"/>
      <c r="H51" s="552"/>
      <c r="I51" s="552"/>
      <c r="J51" s="550"/>
      <c r="K51" s="552"/>
      <c r="L51" s="550"/>
      <c r="M51" s="552"/>
      <c r="N51" s="552"/>
      <c r="O51" s="550"/>
      <c r="P51" s="556"/>
      <c r="Q51" s="556"/>
      <c r="R51" s="550"/>
      <c r="S51" s="556"/>
      <c r="T51" s="557"/>
      <c r="U51" s="550"/>
      <c r="V51" s="550"/>
    </row>
    <row r="52" spans="1:22" x14ac:dyDescent="0.35">
      <c r="A52" s="550"/>
      <c r="B52" s="550"/>
      <c r="C52" s="552"/>
      <c r="D52" s="552"/>
      <c r="E52" s="552"/>
      <c r="F52" s="552"/>
      <c r="G52" s="552"/>
      <c r="H52" s="552"/>
      <c r="I52" s="552"/>
      <c r="J52" s="550"/>
      <c r="K52" s="552"/>
      <c r="L52" s="550"/>
      <c r="M52" s="552"/>
      <c r="N52" s="552"/>
      <c r="O52" s="550"/>
      <c r="P52" s="556"/>
      <c r="Q52" s="556"/>
      <c r="R52" s="550"/>
      <c r="S52" s="556"/>
      <c r="T52" s="557"/>
      <c r="U52" s="550"/>
      <c r="V52" s="550"/>
    </row>
    <row r="53" spans="1:22" x14ac:dyDescent="0.35">
      <c r="A53" s="550"/>
      <c r="B53" s="550"/>
      <c r="C53" s="552"/>
      <c r="D53" s="552"/>
      <c r="E53" s="552"/>
      <c r="F53" s="552"/>
      <c r="G53" s="552"/>
      <c r="H53" s="552"/>
      <c r="I53" s="552"/>
      <c r="J53" s="550"/>
      <c r="K53" s="552"/>
      <c r="L53" s="550"/>
      <c r="M53" s="552"/>
      <c r="N53" s="552"/>
      <c r="O53" s="550"/>
      <c r="P53" s="556"/>
      <c r="Q53" s="556"/>
      <c r="R53" s="550"/>
      <c r="S53" s="556"/>
      <c r="T53" s="557"/>
      <c r="U53" s="550"/>
      <c r="V53" s="550"/>
    </row>
    <row r="54" spans="1:22" x14ac:dyDescent="0.35">
      <c r="A54" s="550"/>
      <c r="B54" s="550"/>
      <c r="C54" s="552"/>
      <c r="D54" s="552"/>
      <c r="E54" s="552"/>
      <c r="F54" s="552"/>
      <c r="G54" s="552"/>
      <c r="H54" s="552"/>
      <c r="I54" s="552"/>
      <c r="J54" s="550"/>
      <c r="K54" s="552"/>
      <c r="L54" s="550"/>
      <c r="M54" s="552"/>
      <c r="N54" s="552"/>
      <c r="O54" s="550"/>
      <c r="P54" s="556"/>
      <c r="Q54" s="556"/>
      <c r="R54" s="550"/>
      <c r="S54" s="556"/>
      <c r="T54" s="557"/>
      <c r="U54" s="550"/>
      <c r="V54" s="550"/>
    </row>
    <row r="55" spans="1:22" x14ac:dyDescent="0.35">
      <c r="A55" s="550"/>
      <c r="B55" s="550"/>
      <c r="C55" s="552"/>
      <c r="D55" s="552"/>
      <c r="E55" s="552"/>
      <c r="F55" s="552"/>
      <c r="G55" s="552"/>
      <c r="H55" s="552"/>
      <c r="I55" s="552"/>
      <c r="J55" s="550"/>
      <c r="K55" s="552"/>
      <c r="L55" s="550"/>
      <c r="M55" s="552"/>
      <c r="N55" s="552"/>
      <c r="O55" s="550"/>
      <c r="P55" s="556"/>
      <c r="Q55" s="556"/>
      <c r="R55" s="550"/>
      <c r="S55" s="556"/>
      <c r="T55" s="550"/>
      <c r="U55" s="550"/>
      <c r="V55" s="550"/>
    </row>
    <row r="56" spans="1:22" x14ac:dyDescent="0.35">
      <c r="A56" s="550"/>
      <c r="B56" s="550"/>
      <c r="C56" s="552"/>
      <c r="D56" s="552"/>
      <c r="E56" s="552"/>
      <c r="F56" s="552"/>
      <c r="G56" s="552"/>
      <c r="H56" s="552"/>
      <c r="I56" s="552"/>
      <c r="J56" s="550"/>
      <c r="K56" s="552"/>
      <c r="L56" s="550"/>
      <c r="M56" s="552"/>
      <c r="N56" s="552"/>
      <c r="O56" s="550"/>
      <c r="P56" s="556"/>
      <c r="Q56" s="556"/>
      <c r="R56" s="550"/>
      <c r="S56" s="556"/>
      <c r="T56" s="550"/>
      <c r="U56" s="550"/>
      <c r="V56" s="550"/>
    </row>
    <row r="57" spans="1:22" x14ac:dyDescent="0.35">
      <c r="A57" s="550"/>
      <c r="B57" s="550"/>
      <c r="C57" s="552"/>
      <c r="D57" s="552"/>
      <c r="E57" s="552"/>
      <c r="F57" s="552"/>
      <c r="G57" s="552"/>
      <c r="H57" s="552"/>
      <c r="I57" s="552"/>
      <c r="J57" s="550"/>
      <c r="K57" s="552"/>
      <c r="L57" s="550"/>
      <c r="M57" s="552"/>
      <c r="N57" s="552"/>
      <c r="O57" s="550"/>
      <c r="P57" s="556"/>
      <c r="Q57" s="556"/>
      <c r="R57" s="550"/>
      <c r="S57" s="556"/>
      <c r="T57" s="550"/>
      <c r="U57" s="550"/>
      <c r="V57" s="550"/>
    </row>
    <row r="58" spans="1:22" x14ac:dyDescent="0.35">
      <c r="A58" s="550"/>
      <c r="B58" s="550"/>
      <c r="C58" s="552"/>
      <c r="D58" s="552"/>
      <c r="E58" s="552"/>
      <c r="F58" s="552"/>
      <c r="G58" s="552"/>
      <c r="H58" s="552"/>
      <c r="I58" s="552"/>
      <c r="J58" s="550"/>
      <c r="K58" s="552"/>
      <c r="L58" s="550"/>
      <c r="M58" s="552"/>
      <c r="N58" s="552"/>
      <c r="O58" s="550"/>
      <c r="P58" s="556"/>
      <c r="Q58" s="556"/>
      <c r="R58" s="550"/>
      <c r="S58" s="556"/>
      <c r="T58" s="550"/>
      <c r="U58" s="550"/>
      <c r="V58" s="550"/>
    </row>
    <row r="59" spans="1:22" x14ac:dyDescent="0.35">
      <c r="A59" s="550"/>
      <c r="B59" s="550"/>
      <c r="C59" s="552"/>
      <c r="D59" s="552"/>
      <c r="E59" s="552"/>
      <c r="F59" s="552"/>
      <c r="G59" s="552"/>
      <c r="H59" s="552"/>
      <c r="I59" s="552"/>
      <c r="J59" s="550"/>
      <c r="K59" s="552"/>
      <c r="L59" s="550"/>
      <c r="M59" s="552"/>
      <c r="N59" s="552"/>
      <c r="O59" s="550"/>
      <c r="P59" s="556"/>
      <c r="Q59" s="556"/>
      <c r="R59" s="550"/>
      <c r="S59" s="556"/>
      <c r="T59" s="550"/>
      <c r="U59" s="550"/>
      <c r="V59" s="550"/>
    </row>
    <row r="60" spans="1:22" x14ac:dyDescent="0.35">
      <c r="A60" s="550"/>
      <c r="B60" s="550"/>
      <c r="C60" s="552"/>
      <c r="D60" s="552"/>
      <c r="E60" s="552"/>
      <c r="F60" s="552"/>
      <c r="G60" s="552"/>
      <c r="H60" s="552"/>
      <c r="I60" s="552"/>
      <c r="J60" s="550"/>
      <c r="K60" s="552"/>
      <c r="L60" s="550"/>
      <c r="M60" s="552"/>
      <c r="N60" s="552"/>
      <c r="O60" s="550"/>
      <c r="P60" s="556"/>
      <c r="Q60" s="556"/>
      <c r="R60" s="550"/>
      <c r="S60" s="556"/>
      <c r="T60" s="550"/>
      <c r="U60" s="550"/>
      <c r="V60" s="550"/>
    </row>
    <row r="61" spans="1:22" x14ac:dyDescent="0.35">
      <c r="A61" s="550"/>
      <c r="B61" s="550"/>
      <c r="C61" s="552"/>
      <c r="D61" s="552"/>
      <c r="E61" s="552"/>
      <c r="F61" s="552"/>
      <c r="G61" s="552"/>
      <c r="H61" s="552"/>
      <c r="I61" s="552"/>
      <c r="J61" s="550"/>
      <c r="K61" s="552"/>
      <c r="L61" s="550"/>
      <c r="M61" s="552"/>
      <c r="N61" s="552"/>
      <c r="O61" s="550"/>
      <c r="P61" s="556"/>
      <c r="Q61" s="556"/>
      <c r="R61" s="550"/>
      <c r="S61" s="556"/>
      <c r="T61" s="550"/>
      <c r="U61" s="550"/>
      <c r="V61" s="550"/>
    </row>
    <row r="62" spans="1:22" x14ac:dyDescent="0.35">
      <c r="A62" s="550"/>
      <c r="B62" s="550"/>
      <c r="C62" s="552"/>
      <c r="D62" s="552"/>
      <c r="E62" s="552"/>
      <c r="F62" s="552"/>
      <c r="G62" s="552"/>
      <c r="H62" s="552"/>
      <c r="I62" s="552"/>
      <c r="J62" s="550"/>
      <c r="K62" s="552"/>
      <c r="L62" s="550"/>
      <c r="M62" s="552"/>
      <c r="N62" s="552"/>
      <c r="O62" s="550"/>
      <c r="P62" s="556"/>
      <c r="Q62" s="556"/>
      <c r="R62" s="550"/>
      <c r="S62" s="556"/>
      <c r="T62" s="550"/>
      <c r="U62" s="550"/>
      <c r="V62" s="550"/>
    </row>
    <row r="63" spans="1:22" x14ac:dyDescent="0.35">
      <c r="A63" s="550"/>
      <c r="B63" s="550"/>
      <c r="C63" s="550"/>
      <c r="D63" s="550"/>
      <c r="E63" s="550"/>
      <c r="F63" s="550"/>
      <c r="G63" s="550"/>
      <c r="H63" s="550"/>
      <c r="I63" s="550"/>
      <c r="J63" s="550"/>
      <c r="K63" s="550"/>
      <c r="L63" s="550"/>
      <c r="M63" s="550"/>
      <c r="N63" s="550"/>
      <c r="O63" s="550"/>
      <c r="P63" s="550"/>
      <c r="Q63" s="550"/>
      <c r="R63" s="550"/>
      <c r="S63" s="550"/>
      <c r="T63" s="550"/>
      <c r="U63" s="550"/>
      <c r="V63" s="550"/>
    </row>
    <row r="64" spans="1:22" x14ac:dyDescent="0.35">
      <c r="A64" s="550"/>
      <c r="B64" s="550"/>
      <c r="C64" s="550"/>
      <c r="D64" s="550"/>
      <c r="E64" s="550"/>
      <c r="F64" s="550"/>
      <c r="G64" s="550"/>
      <c r="H64" s="550"/>
      <c r="I64" s="550"/>
      <c r="J64" s="550"/>
      <c r="K64" s="550"/>
      <c r="L64" s="550"/>
      <c r="M64" s="550"/>
      <c r="N64" s="550"/>
      <c r="O64" s="550"/>
      <c r="P64" s="550"/>
      <c r="Q64" s="550"/>
      <c r="R64" s="550"/>
      <c r="S64" s="550"/>
      <c r="T64" s="550"/>
      <c r="U64" s="550"/>
      <c r="V64" s="550"/>
    </row>
    <row r="65" spans="1:3" x14ac:dyDescent="0.35">
      <c r="A65" s="168"/>
      <c r="B65" s="168"/>
      <c r="C65" s="168"/>
    </row>
    <row r="66" spans="1:3" x14ac:dyDescent="0.35">
      <c r="A66" s="168"/>
      <c r="B66" s="168"/>
      <c r="C66" s="168"/>
    </row>
    <row r="67" spans="1:3" x14ac:dyDescent="0.35">
      <c r="A67" s="168"/>
      <c r="B67" s="168"/>
      <c r="C67" s="168"/>
    </row>
    <row r="68" spans="1:3" x14ac:dyDescent="0.35">
      <c r="A68" s="168"/>
      <c r="B68" s="168"/>
      <c r="C68" s="168"/>
    </row>
    <row r="69" spans="1:3" x14ac:dyDescent="0.35">
      <c r="A69" s="168"/>
      <c r="B69" s="168"/>
      <c r="C69" s="168"/>
    </row>
    <row r="70" spans="1:3" x14ac:dyDescent="0.35">
      <c r="A70" s="168"/>
      <c r="B70" s="168"/>
      <c r="C70" s="168"/>
    </row>
    <row r="71" spans="1:3" x14ac:dyDescent="0.35">
      <c r="A71" s="168"/>
      <c r="B71" s="168"/>
      <c r="C71" s="168"/>
    </row>
    <row r="72" spans="1:3" x14ac:dyDescent="0.35">
      <c r="A72" s="168"/>
      <c r="B72" s="168"/>
      <c r="C72" s="168"/>
    </row>
    <row r="73" spans="1:3" x14ac:dyDescent="0.35">
      <c r="A73" s="168"/>
      <c r="B73" s="168"/>
      <c r="C73" s="168"/>
    </row>
    <row r="74" spans="1:3" x14ac:dyDescent="0.35">
      <c r="B74" s="168"/>
      <c r="C74" s="168"/>
    </row>
    <row r="75" spans="1:3" x14ac:dyDescent="0.35">
      <c r="B75" s="168"/>
      <c r="C75" s="168"/>
    </row>
    <row r="76" spans="1:3" x14ac:dyDescent="0.35">
      <c r="B76" s="168"/>
      <c r="C76" s="168"/>
    </row>
  </sheetData>
  <mergeCells count="3">
    <mergeCell ref="B2:I2"/>
    <mergeCell ref="B27:I27"/>
    <mergeCell ref="P26:Q26"/>
  </mergeCells>
  <hyperlinks>
    <hyperlink ref="A1" location="Contents!A1" display="Back to contents" xr:uid="{00000000-0004-0000-13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theme="8"/>
  </sheetPr>
  <dimension ref="A1:AT108"/>
  <sheetViews>
    <sheetView showGridLines="0" zoomScaleNormal="100" zoomScaleSheetLayoutView="100" workbookViewId="0"/>
  </sheetViews>
  <sheetFormatPr defaultColWidth="8.84375" defaultRowHeight="15.5" x14ac:dyDescent="0.35"/>
  <cols>
    <col min="1" max="1" width="9.3046875" style="3" customWidth="1"/>
    <col min="2" max="2" width="6" style="3" customWidth="1"/>
    <col min="3" max="3" width="1" style="269" customWidth="1"/>
    <col min="4" max="4" width="10.84375" style="3" customWidth="1"/>
    <col min="5" max="5" width="1" style="269" customWidth="1"/>
    <col min="6" max="6" width="8.4609375" style="3" customWidth="1"/>
    <col min="7" max="7" width="13.53515625" style="3" customWidth="1"/>
    <col min="8" max="8" width="14" style="3" customWidth="1"/>
    <col min="9" max="9" width="12.3046875" style="3" customWidth="1"/>
    <col min="10" max="10" width="7.4609375" style="3" customWidth="1"/>
    <col min="11" max="11" width="10.07421875" style="3" customWidth="1"/>
    <col min="12" max="12" width="1" style="269" customWidth="1"/>
    <col min="13" max="13" width="10.84375" style="269" customWidth="1"/>
    <col min="14" max="14" width="1" style="269" customWidth="1"/>
    <col min="15" max="15" width="8.4609375" style="269" bestFit="1" customWidth="1"/>
    <col min="16" max="16" width="13.07421875" style="269" bestFit="1" customWidth="1"/>
    <col min="17" max="17" width="14" style="269" customWidth="1"/>
    <col min="18" max="18" width="12.3046875" style="269" customWidth="1"/>
    <col min="19" max="19" width="7.84375" style="269" customWidth="1"/>
    <col min="20" max="20" width="9.69140625" style="269" customWidth="1"/>
    <col min="21" max="46" width="8.84375" style="269"/>
    <col min="47" max="16384" width="8.84375" style="3"/>
  </cols>
  <sheetData>
    <row r="1" spans="1:42" ht="33.75" customHeight="1" thickBot="1" x14ac:dyDescent="0.4">
      <c r="A1" s="47" t="s">
        <v>91</v>
      </c>
      <c r="B1" s="180"/>
      <c r="C1" s="198"/>
      <c r="D1" s="180"/>
      <c r="E1" s="198"/>
      <c r="F1" s="180"/>
      <c r="G1" s="364"/>
      <c r="H1" s="364"/>
      <c r="I1" s="364"/>
      <c r="J1" s="364"/>
      <c r="K1" s="364"/>
      <c r="L1" s="227"/>
      <c r="M1" s="227"/>
      <c r="N1" s="227"/>
      <c r="O1" s="365"/>
      <c r="P1" s="365"/>
      <c r="Q1" s="365"/>
      <c r="R1" s="115"/>
      <c r="S1" s="115"/>
      <c r="T1" s="115"/>
      <c r="U1" s="366"/>
    </row>
    <row r="2" spans="1:42" ht="19" thickBot="1" x14ac:dyDescent="0.5">
      <c r="A2" s="35"/>
      <c r="B2" s="803" t="s">
        <v>677</v>
      </c>
      <c r="C2" s="804"/>
      <c r="D2" s="804"/>
      <c r="E2" s="804"/>
      <c r="F2" s="804"/>
      <c r="G2" s="804"/>
      <c r="H2" s="804"/>
      <c r="I2" s="804"/>
      <c r="J2" s="804"/>
      <c r="K2" s="804"/>
      <c r="L2" s="804"/>
      <c r="M2" s="804"/>
      <c r="N2" s="804"/>
      <c r="O2" s="804"/>
      <c r="P2" s="804"/>
      <c r="Q2" s="804"/>
      <c r="R2" s="804"/>
      <c r="S2" s="804"/>
      <c r="T2" s="805"/>
      <c r="U2" s="268"/>
    </row>
    <row r="3" spans="1:42" x14ac:dyDescent="0.35">
      <c r="A3" s="35"/>
      <c r="B3" s="270"/>
      <c r="C3" s="806" t="s">
        <v>580</v>
      </c>
      <c r="D3" s="806"/>
      <c r="E3" s="806"/>
      <c r="F3" s="806"/>
      <c r="G3" s="806"/>
      <c r="H3" s="806"/>
      <c r="I3" s="806"/>
      <c r="J3" s="806"/>
      <c r="K3" s="807"/>
      <c r="L3" s="808" t="s">
        <v>581</v>
      </c>
      <c r="M3" s="809"/>
      <c r="N3" s="809"/>
      <c r="O3" s="809"/>
      <c r="P3" s="809"/>
      <c r="Q3" s="809"/>
      <c r="R3" s="809"/>
      <c r="S3" s="809"/>
      <c r="T3" s="810"/>
      <c r="U3" s="268"/>
    </row>
    <row r="4" spans="1:42" ht="62" x14ac:dyDescent="0.35">
      <c r="A4" s="35"/>
      <c r="B4" s="270"/>
      <c r="C4" s="348"/>
      <c r="D4" s="274" t="s">
        <v>582</v>
      </c>
      <c r="E4" s="348"/>
      <c r="F4" s="274" t="s">
        <v>588</v>
      </c>
      <c r="G4" s="274" t="s">
        <v>583</v>
      </c>
      <c r="H4" s="349" t="s">
        <v>584</v>
      </c>
      <c r="I4" s="349" t="s">
        <v>585</v>
      </c>
      <c r="J4" s="275" t="s">
        <v>586</v>
      </c>
      <c r="K4" s="275" t="s">
        <v>587</v>
      </c>
      <c r="L4" s="348"/>
      <c r="M4" s="274" t="s">
        <v>608</v>
      </c>
      <c r="N4" s="348"/>
      <c r="O4" s="380" t="s">
        <v>588</v>
      </c>
      <c r="P4" s="275" t="s">
        <v>609</v>
      </c>
      <c r="Q4" s="349" t="s">
        <v>584</v>
      </c>
      <c r="R4" s="425" t="s">
        <v>585</v>
      </c>
      <c r="S4" s="380" t="s">
        <v>586</v>
      </c>
      <c r="T4" s="278" t="s">
        <v>587</v>
      </c>
      <c r="U4" s="268"/>
    </row>
    <row r="5" spans="1:42" x14ac:dyDescent="0.35">
      <c r="A5" s="185"/>
      <c r="B5" s="42" t="s">
        <v>140</v>
      </c>
      <c r="C5" s="350"/>
      <c r="D5" s="351">
        <v>427473.25218017818</v>
      </c>
      <c r="E5" s="350"/>
      <c r="F5" s="351">
        <v>53657.261015253134</v>
      </c>
      <c r="G5" s="37">
        <v>60.187897025592761</v>
      </c>
      <c r="H5" s="37">
        <v>63.690896323378588</v>
      </c>
      <c r="I5" s="37">
        <v>5.5</v>
      </c>
      <c r="J5" s="37">
        <v>29.688303657366593</v>
      </c>
      <c r="K5" s="37">
        <v>445.84704510763902</v>
      </c>
      <c r="L5" s="350"/>
      <c r="M5" s="352">
        <v>-2.7337192338547709</v>
      </c>
      <c r="N5" s="353"/>
      <c r="O5" s="352">
        <v>5.8294512462486736E-2</v>
      </c>
      <c r="P5" s="352">
        <v>6.9965903064655777E-2</v>
      </c>
      <c r="Q5" s="352">
        <v>4.4530754438142139E-2</v>
      </c>
      <c r="R5" s="426">
        <v>0</v>
      </c>
      <c r="S5" s="352">
        <v>-2.7214456278527588</v>
      </c>
      <c r="T5" s="43">
        <v>-0.14073760375210576</v>
      </c>
      <c r="U5" s="280"/>
      <c r="V5" s="280"/>
      <c r="W5" s="280"/>
      <c r="X5" s="280"/>
      <c r="Y5" s="280"/>
      <c r="Z5" s="280"/>
      <c r="AA5" s="280"/>
      <c r="AB5" s="280"/>
      <c r="AC5" s="280"/>
      <c r="AD5" s="280"/>
      <c r="AE5" s="280"/>
      <c r="AF5" s="280"/>
      <c r="AG5" s="280"/>
      <c r="AH5" s="280"/>
      <c r="AI5" s="280"/>
      <c r="AJ5" s="280"/>
      <c r="AK5" s="280"/>
      <c r="AL5" s="280"/>
      <c r="AM5" s="280"/>
      <c r="AN5" s="280"/>
      <c r="AO5" s="280"/>
      <c r="AP5" s="280"/>
    </row>
    <row r="6" spans="1:42" x14ac:dyDescent="0.35">
      <c r="A6" s="185"/>
      <c r="B6" s="42" t="s">
        <v>141</v>
      </c>
      <c r="C6" s="350"/>
      <c r="D6" s="351">
        <v>435733.10044605337</v>
      </c>
      <c r="E6" s="350"/>
      <c r="F6" s="351">
        <v>53688.540253962703</v>
      </c>
      <c r="G6" s="37">
        <v>60.246727047756153</v>
      </c>
      <c r="H6" s="37">
        <v>63.71943632761095</v>
      </c>
      <c r="I6" s="37">
        <v>5.45</v>
      </c>
      <c r="J6" s="284">
        <v>29.963618144723686</v>
      </c>
      <c r="K6" s="37">
        <v>449.58441105024849</v>
      </c>
      <c r="L6" s="350"/>
      <c r="M6" s="352">
        <v>1.9322491462913121</v>
      </c>
      <c r="N6" s="353"/>
      <c r="O6" s="352">
        <v>5.8294512462486736E-2</v>
      </c>
      <c r="P6" s="352">
        <v>9.774394034464251E-2</v>
      </c>
      <c r="Q6" s="352">
        <v>2.8540004232361582E-2</v>
      </c>
      <c r="R6" s="426">
        <v>5.2910052910049903E-2</v>
      </c>
      <c r="S6" s="352">
        <v>0.92735001142034701</v>
      </c>
      <c r="T6" s="43">
        <v>0.83826190699709535</v>
      </c>
      <c r="U6" s="280"/>
      <c r="V6" s="280"/>
      <c r="W6" s="280"/>
      <c r="X6" s="280"/>
      <c r="Y6" s="280"/>
      <c r="Z6" s="280"/>
      <c r="AA6" s="280"/>
      <c r="AB6" s="280"/>
      <c r="AC6" s="280"/>
      <c r="AD6" s="280"/>
      <c r="AE6" s="280"/>
      <c r="AF6" s="280"/>
      <c r="AG6" s="280"/>
      <c r="AH6" s="280"/>
      <c r="AI6" s="280"/>
      <c r="AJ6" s="280"/>
      <c r="AK6" s="280"/>
      <c r="AL6" s="280"/>
      <c r="AM6" s="280"/>
      <c r="AN6" s="280"/>
      <c r="AO6" s="280"/>
      <c r="AP6" s="280"/>
    </row>
    <row r="7" spans="1:42" x14ac:dyDescent="0.35">
      <c r="A7" s="185"/>
      <c r="B7" s="42" t="s">
        <v>154</v>
      </c>
      <c r="C7" s="350"/>
      <c r="D7" s="351">
        <v>449327.67085895676</v>
      </c>
      <c r="E7" s="350"/>
      <c r="F7" s="351">
        <v>53719.837726751975</v>
      </c>
      <c r="G7" s="37">
        <v>60.347966805861446</v>
      </c>
      <c r="H7" s="37">
        <v>63.745607696061526</v>
      </c>
      <c r="I7" s="37">
        <v>5.33</v>
      </c>
      <c r="J7" s="284">
        <v>30.491558254139466</v>
      </c>
      <c r="K7" s="37">
        <v>454.55476033218071</v>
      </c>
      <c r="L7" s="350"/>
      <c r="M7" s="352">
        <v>3.1199306178453696</v>
      </c>
      <c r="N7" s="353"/>
      <c r="O7" s="352">
        <v>5.8294512462486736E-2</v>
      </c>
      <c r="P7" s="352">
        <v>0.16804192205336221</v>
      </c>
      <c r="Q7" s="352">
        <v>2.6171368450576438E-2</v>
      </c>
      <c r="R7" s="426">
        <v>0.12691697514543052</v>
      </c>
      <c r="S7" s="352">
        <v>1.7619371160913833</v>
      </c>
      <c r="T7" s="43">
        <v>1.1055430659442367</v>
      </c>
      <c r="U7" s="280"/>
      <c r="V7" s="280"/>
      <c r="W7" s="280"/>
      <c r="X7" s="280"/>
      <c r="Y7" s="280"/>
      <c r="Z7" s="280"/>
      <c r="AA7" s="280"/>
      <c r="AB7" s="280"/>
      <c r="AC7" s="280"/>
      <c r="AD7" s="280"/>
      <c r="AE7" s="280"/>
      <c r="AF7" s="280"/>
      <c r="AG7" s="280"/>
      <c r="AH7" s="280"/>
      <c r="AI7" s="280"/>
      <c r="AJ7" s="280"/>
      <c r="AK7" s="280"/>
      <c r="AL7" s="280"/>
      <c r="AM7" s="280"/>
      <c r="AN7" s="280"/>
      <c r="AO7" s="280"/>
      <c r="AP7" s="280"/>
    </row>
    <row r="8" spans="1:42" x14ac:dyDescent="0.35">
      <c r="A8" s="185"/>
      <c r="B8" s="42" t="s">
        <v>155</v>
      </c>
      <c r="C8" s="350"/>
      <c r="D8" s="351">
        <v>461219.26081285655</v>
      </c>
      <c r="E8" s="350"/>
      <c r="F8" s="351">
        <v>53786.488224211309</v>
      </c>
      <c r="G8" s="37">
        <v>60.448322606757749</v>
      </c>
      <c r="H8" s="37">
        <v>63.750603888164676</v>
      </c>
      <c r="I8" s="37">
        <v>5.18</v>
      </c>
      <c r="J8" s="284">
        <v>31.037219426612303</v>
      </c>
      <c r="K8" s="37">
        <v>457.05365376143885</v>
      </c>
      <c r="L8" s="350"/>
      <c r="M8" s="352">
        <v>2.646529631964853</v>
      </c>
      <c r="N8" s="353"/>
      <c r="O8" s="352">
        <v>0.12407054875771539</v>
      </c>
      <c r="P8" s="352">
        <v>0.1662952477241646</v>
      </c>
      <c r="Q8" s="352">
        <v>4.9961921031496104E-3</v>
      </c>
      <c r="R8" s="426">
        <v>0.15844512517163989</v>
      </c>
      <c r="S8" s="352">
        <v>1.7895483330989226</v>
      </c>
      <c r="T8" s="43">
        <v>0.54974529964926244</v>
      </c>
      <c r="U8" s="280"/>
      <c r="V8" s="280"/>
      <c r="W8" s="280"/>
      <c r="X8" s="280"/>
      <c r="Y8" s="280"/>
      <c r="Z8" s="280"/>
      <c r="AA8" s="280"/>
      <c r="AB8" s="280"/>
      <c r="AC8" s="280"/>
      <c r="AD8" s="280"/>
      <c r="AE8" s="280"/>
      <c r="AF8" s="280"/>
      <c r="AG8" s="280"/>
      <c r="AH8" s="280"/>
      <c r="AI8" s="280"/>
      <c r="AJ8" s="280"/>
      <c r="AK8" s="280"/>
      <c r="AL8" s="280"/>
      <c r="AM8" s="280"/>
      <c r="AN8" s="280"/>
      <c r="AO8" s="280"/>
      <c r="AP8" s="280"/>
    </row>
    <row r="9" spans="1:42" x14ac:dyDescent="0.35">
      <c r="A9" s="185"/>
      <c r="B9" s="42" t="s">
        <v>156</v>
      </c>
      <c r="C9" s="350"/>
      <c r="D9" s="351">
        <v>470767.58861599059</v>
      </c>
      <c r="E9" s="350"/>
      <c r="F9" s="351">
        <v>53853.221415308595</v>
      </c>
      <c r="G9" s="37">
        <v>60.540186938602247</v>
      </c>
      <c r="H9" s="37">
        <v>63.746643085818938</v>
      </c>
      <c r="I9" s="37">
        <v>5.03</v>
      </c>
      <c r="J9" s="284">
        <v>31.507967609165171</v>
      </c>
      <c r="K9" s="37">
        <v>458.2798050763484</v>
      </c>
      <c r="L9" s="350"/>
      <c r="M9" s="352">
        <v>2.0702361359120118</v>
      </c>
      <c r="N9" s="353"/>
      <c r="O9" s="352">
        <v>0.12407054875771539</v>
      </c>
      <c r="P9" s="352">
        <v>0.15197168073979128</v>
      </c>
      <c r="Q9" s="352">
        <v>-3.9608023457375907E-3</v>
      </c>
      <c r="R9" s="426">
        <v>0.15819447373972337</v>
      </c>
      <c r="S9" s="352">
        <v>1.5167215080782448</v>
      </c>
      <c r="T9" s="43">
        <v>0.26827294887998843</v>
      </c>
      <c r="U9" s="280"/>
      <c r="V9" s="280"/>
      <c r="W9" s="280"/>
      <c r="X9" s="280"/>
      <c r="Y9" s="280"/>
      <c r="Z9" s="280"/>
      <c r="AA9" s="280"/>
      <c r="AB9" s="280"/>
      <c r="AC9" s="280"/>
      <c r="AD9" s="280"/>
      <c r="AE9" s="280"/>
      <c r="AF9" s="280"/>
      <c r="AG9" s="280"/>
      <c r="AH9" s="280"/>
      <c r="AI9" s="280"/>
      <c r="AJ9" s="280"/>
      <c r="AK9" s="280"/>
      <c r="AL9" s="280"/>
      <c r="AM9" s="280"/>
      <c r="AN9" s="280"/>
      <c r="AO9" s="280"/>
      <c r="AP9" s="280"/>
    </row>
    <row r="10" spans="1:42" x14ac:dyDescent="0.35">
      <c r="A10" s="185"/>
      <c r="B10" s="42" t="s">
        <v>157</v>
      </c>
      <c r="C10" s="350"/>
      <c r="D10" s="351">
        <v>477677.16022685124</v>
      </c>
      <c r="E10" s="350"/>
      <c r="F10" s="351">
        <v>53920.03740264228</v>
      </c>
      <c r="G10" s="37">
        <v>60.654705723162621</v>
      </c>
      <c r="H10" s="37">
        <v>63.746406435273379</v>
      </c>
      <c r="I10" s="37">
        <v>4.8499999999999996</v>
      </c>
      <c r="J10" s="284">
        <v>31.79</v>
      </c>
      <c r="K10" s="37">
        <v>459.44048698399246</v>
      </c>
      <c r="L10" s="350"/>
      <c r="M10" s="352">
        <v>1.4677245795901399</v>
      </c>
      <c r="N10" s="353"/>
      <c r="O10" s="352">
        <v>0.12407054875771539</v>
      </c>
      <c r="P10" s="352">
        <v>0.18916159719908876</v>
      </c>
      <c r="Q10" s="352">
        <v>-2.3665054555976894E-4</v>
      </c>
      <c r="R10" s="426">
        <v>0.18953353690639868</v>
      </c>
      <c r="S10" s="352">
        <v>0.89511451304395973</v>
      </c>
      <c r="T10" s="43">
        <v>0.25326926798590055</v>
      </c>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row>
    <row r="11" spans="1:42" x14ac:dyDescent="0.35">
      <c r="A11" s="185"/>
      <c r="B11" s="42" t="s">
        <v>158</v>
      </c>
      <c r="C11" s="350"/>
      <c r="D11" s="351">
        <v>482381.78384775459</v>
      </c>
      <c r="E11" s="350"/>
      <c r="F11" s="351">
        <v>53986.936288938101</v>
      </c>
      <c r="G11" s="37">
        <v>60.764113360549771</v>
      </c>
      <c r="H11" s="37">
        <v>63.727439287414548</v>
      </c>
      <c r="I11" s="37">
        <v>4.6500000000000004</v>
      </c>
      <c r="J11" s="284">
        <v>31.925351750978638</v>
      </c>
      <c r="K11" s="37">
        <v>460.59515000974437</v>
      </c>
      <c r="L11" s="350"/>
      <c r="M11" s="352">
        <v>0.98489607890590491</v>
      </c>
      <c r="N11" s="353"/>
      <c r="O11" s="352">
        <v>0.12407054875771539</v>
      </c>
      <c r="P11" s="352">
        <v>0.18037782243393963</v>
      </c>
      <c r="Q11" s="352">
        <v>-1.8967147858830913E-2</v>
      </c>
      <c r="R11" s="426">
        <v>0.21019442984759706</v>
      </c>
      <c r="S11" s="352">
        <v>0.42576832645058182</v>
      </c>
      <c r="T11" s="43">
        <v>0.25131938922746677</v>
      </c>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row>
    <row r="12" spans="1:42" x14ac:dyDescent="0.35">
      <c r="A12" s="185"/>
      <c r="B12" s="42" t="s">
        <v>159</v>
      </c>
      <c r="C12" s="350"/>
      <c r="D12" s="351">
        <v>485289.73921314231</v>
      </c>
      <c r="E12" s="350"/>
      <c r="F12" s="351">
        <v>54054.917238109847</v>
      </c>
      <c r="G12" s="37">
        <v>60.871984581645833</v>
      </c>
      <c r="H12" s="37">
        <v>63.706943570534619</v>
      </c>
      <c r="I12" s="37">
        <v>4.45</v>
      </c>
      <c r="J12" s="284">
        <v>31.941659003037405</v>
      </c>
      <c r="K12" s="37">
        <v>461.73306099549296</v>
      </c>
      <c r="L12" s="350"/>
      <c r="M12" s="352">
        <v>0.60283274840774936</v>
      </c>
      <c r="N12" s="353"/>
      <c r="O12" s="352">
        <v>0.1259211095215873</v>
      </c>
      <c r="P12" s="352">
        <v>0.17752455377073773</v>
      </c>
      <c r="Q12" s="352">
        <v>-2.0495716879928239E-2</v>
      </c>
      <c r="R12" s="426">
        <v>0.20975353959098358</v>
      </c>
      <c r="S12" s="352">
        <v>5.1079318361035853E-2</v>
      </c>
      <c r="T12" s="43">
        <v>0.24705231605772759</v>
      </c>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row>
    <row r="13" spans="1:42" x14ac:dyDescent="0.35">
      <c r="A13" s="185"/>
      <c r="B13" s="42" t="s">
        <v>160</v>
      </c>
      <c r="C13" s="350"/>
      <c r="D13" s="351">
        <v>487466.89206265734</v>
      </c>
      <c r="E13" s="350"/>
      <c r="F13" s="351">
        <v>54122.983789647049</v>
      </c>
      <c r="G13" s="37">
        <v>60.8774118328135</v>
      </c>
      <c r="H13" s="37">
        <v>63.672640762277489</v>
      </c>
      <c r="I13" s="37">
        <v>4.3899999999999997</v>
      </c>
      <c r="J13" s="284">
        <v>31.957966255096171</v>
      </c>
      <c r="K13" s="37">
        <v>462.94359420995914</v>
      </c>
      <c r="L13" s="350"/>
      <c r="M13" s="352">
        <v>0.44862948329488006</v>
      </c>
      <c r="N13" s="353"/>
      <c r="O13" s="352">
        <v>0.1259211095215873</v>
      </c>
      <c r="P13" s="352">
        <v>8.9158439715220084E-3</v>
      </c>
      <c r="Q13" s="352">
        <v>-3.4302808257130835E-2</v>
      </c>
      <c r="R13" s="426">
        <v>6.2794348508636605E-2</v>
      </c>
      <c r="S13" s="352">
        <v>5.1053240713683223E-2</v>
      </c>
      <c r="T13" s="43">
        <v>0.26217165646666984</v>
      </c>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row>
    <row r="14" spans="1:42" x14ac:dyDescent="0.35">
      <c r="A14" s="185"/>
      <c r="B14" s="286" t="s">
        <v>161</v>
      </c>
      <c r="C14" s="350"/>
      <c r="D14" s="351">
        <v>489508.30776315083</v>
      </c>
      <c r="E14" s="350"/>
      <c r="F14" s="351">
        <v>54191.136051341164</v>
      </c>
      <c r="G14" s="37">
        <v>60.850819186772306</v>
      </c>
      <c r="H14" s="37">
        <v>63.644827096299871</v>
      </c>
      <c r="I14" s="37">
        <v>4.3899999999999997</v>
      </c>
      <c r="J14" s="284">
        <v>31.974273507154937</v>
      </c>
      <c r="K14" s="37">
        <v>464.26366615405726</v>
      </c>
      <c r="L14" s="350"/>
      <c r="M14" s="352">
        <v>0.4187803794952174</v>
      </c>
      <c r="N14" s="353"/>
      <c r="O14" s="354">
        <v>0.1259211095215873</v>
      </c>
      <c r="P14" s="352">
        <v>-4.3682287470147685E-2</v>
      </c>
      <c r="Q14" s="352">
        <v>-2.781366597761803E-2</v>
      </c>
      <c r="R14" s="426">
        <v>0</v>
      </c>
      <c r="S14" s="352">
        <v>5.1027189679708762E-2</v>
      </c>
      <c r="T14" s="43">
        <v>0.28514746949914738</v>
      </c>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row>
    <row r="15" spans="1:42" x14ac:dyDescent="0.35">
      <c r="A15" s="185"/>
      <c r="B15" s="286" t="s">
        <v>170</v>
      </c>
      <c r="C15" s="350"/>
      <c r="D15" s="351">
        <v>491357.001622863</v>
      </c>
      <c r="E15" s="350"/>
      <c r="F15" s="351">
        <v>54259.374131119366</v>
      </c>
      <c r="G15" s="37">
        <v>60.830348638601038</v>
      </c>
      <c r="H15" s="37">
        <v>63.623416628596424</v>
      </c>
      <c r="I15" s="37">
        <v>4.3899999999999997</v>
      </c>
      <c r="J15" s="284">
        <v>31.970580759213703</v>
      </c>
      <c r="K15" s="37">
        <v>465.64134811755929</v>
      </c>
      <c r="L15" s="350"/>
      <c r="M15" s="352">
        <v>0.37766342887211124</v>
      </c>
      <c r="N15" s="353"/>
      <c r="O15" s="354">
        <v>0.1259211095215873</v>
      </c>
      <c r="P15" s="352">
        <v>-3.3640546577430541E-2</v>
      </c>
      <c r="Q15" s="352">
        <v>-2.1410467703447011E-2</v>
      </c>
      <c r="R15" s="426">
        <v>0</v>
      </c>
      <c r="S15" s="352">
        <v>-1.1549122266707457E-2</v>
      </c>
      <c r="T15" s="43">
        <v>0.29674559177002013</v>
      </c>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row>
    <row r="16" spans="1:42" x14ac:dyDescent="0.35">
      <c r="A16" s="185"/>
      <c r="B16" s="286" t="s">
        <v>171</v>
      </c>
      <c r="C16" s="350"/>
      <c r="D16" s="351">
        <v>493268.37134970381</v>
      </c>
      <c r="E16" s="350"/>
      <c r="F16" s="351">
        <v>54331.051968916523</v>
      </c>
      <c r="G16" s="37">
        <v>60.805140776196851</v>
      </c>
      <c r="H16" s="37">
        <v>63.597051329564749</v>
      </c>
      <c r="I16" s="37">
        <v>4.3899999999999997</v>
      </c>
      <c r="J16" s="284">
        <v>31.96688801127247</v>
      </c>
      <c r="K16" s="37">
        <v>467.08346923270926</v>
      </c>
      <c r="L16" s="350"/>
      <c r="M16" s="352">
        <v>0.38899816641014695</v>
      </c>
      <c r="N16" s="353"/>
      <c r="O16" s="354">
        <v>0.13210222002182359</v>
      </c>
      <c r="P16" s="352">
        <v>-4.1439615205803193E-2</v>
      </c>
      <c r="Q16" s="352">
        <v>-2.6365299031674283E-2</v>
      </c>
      <c r="R16" s="426">
        <v>0</v>
      </c>
      <c r="S16" s="352">
        <v>-1.1550456243025753E-2</v>
      </c>
      <c r="T16" s="43">
        <v>0.30970641266718779</v>
      </c>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row>
    <row r="17" spans="1:46" x14ac:dyDescent="0.35">
      <c r="A17" s="185"/>
      <c r="B17" s="286" t="s">
        <v>172</v>
      </c>
      <c r="C17" s="350"/>
      <c r="D17" s="351">
        <v>495195.86417783401</v>
      </c>
      <c r="E17" s="350"/>
      <c r="F17" s="351">
        <v>54402.824494728673</v>
      </c>
      <c r="G17" s="37">
        <v>60.773698926097211</v>
      </c>
      <c r="H17" s="37">
        <v>63.564165804933808</v>
      </c>
      <c r="I17" s="37">
        <v>4.3899999999999997</v>
      </c>
      <c r="J17" s="284">
        <v>31.963195263331237</v>
      </c>
      <c r="K17" s="37">
        <v>468.58642497535538</v>
      </c>
      <c r="L17" s="350"/>
      <c r="M17" s="352">
        <v>0.39075946078928325</v>
      </c>
      <c r="N17" s="353"/>
      <c r="O17" s="354">
        <v>0.13210222002182359</v>
      </c>
      <c r="P17" s="352">
        <v>-5.1709197114377048E-2</v>
      </c>
      <c r="Q17" s="352">
        <v>-3.2885524630941632E-2</v>
      </c>
      <c r="R17" s="426">
        <v>0</v>
      </c>
      <c r="S17" s="352">
        <v>-1.1551790527530859E-2</v>
      </c>
      <c r="T17" s="43">
        <v>0.32177455244029041</v>
      </c>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row>
    <row r="18" spans="1:46" x14ac:dyDescent="0.35">
      <c r="A18" s="185"/>
      <c r="B18" s="286" t="s">
        <v>173</v>
      </c>
      <c r="C18" s="350"/>
      <c r="D18" s="351">
        <v>497171.23759266571</v>
      </c>
      <c r="E18" s="350"/>
      <c r="F18" s="351">
        <v>54474.691833640783</v>
      </c>
      <c r="G18" s="37">
        <v>60.737575450194825</v>
      </c>
      <c r="H18" s="37">
        <v>63.526383694378026</v>
      </c>
      <c r="I18" s="37">
        <v>4.3899999999999997</v>
      </c>
      <c r="J18" s="284">
        <v>31.959502515390003</v>
      </c>
      <c r="K18" s="37">
        <v>470.16874091010726</v>
      </c>
      <c r="L18" s="350"/>
      <c r="M18" s="352">
        <v>0.39890749453478236</v>
      </c>
      <c r="N18" s="353"/>
      <c r="O18" s="354">
        <v>0.13210222002182359</v>
      </c>
      <c r="P18" s="352">
        <v>-5.9439324149593631E-2</v>
      </c>
      <c r="Q18" s="352">
        <v>-3.7782110555781401E-2</v>
      </c>
      <c r="R18" s="426">
        <v>0</v>
      </c>
      <c r="S18" s="352">
        <v>-1.1553125120344898E-2</v>
      </c>
      <c r="T18" s="43">
        <v>0.33767856907829241</v>
      </c>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row>
    <row r="19" spans="1:46" x14ac:dyDescent="0.35">
      <c r="A19" s="185"/>
      <c r="B19" s="286" t="s">
        <v>598</v>
      </c>
      <c r="C19" s="350"/>
      <c r="D19" s="351">
        <v>499196.2032964903</v>
      </c>
      <c r="E19" s="350"/>
      <c r="F19" s="351">
        <v>54546.654110903073</v>
      </c>
      <c r="G19" s="37">
        <v>60.700312662148832</v>
      </c>
      <c r="H19" s="37">
        <v>63.48740995936496</v>
      </c>
      <c r="I19" s="37">
        <v>4.3899999999999997</v>
      </c>
      <c r="J19" s="284">
        <v>31.955809767448777</v>
      </c>
      <c r="K19" s="37">
        <v>471.80485135307754</v>
      </c>
      <c r="L19" s="350"/>
      <c r="M19" s="352">
        <v>0.40729743611670699</v>
      </c>
      <c r="N19" s="353"/>
      <c r="O19" s="352">
        <v>0.13210222002182359</v>
      </c>
      <c r="P19" s="352">
        <v>-6.1350470066997786E-2</v>
      </c>
      <c r="Q19" s="352">
        <v>-3.8973735013065891E-2</v>
      </c>
      <c r="R19" s="426">
        <v>0</v>
      </c>
      <c r="S19" s="352">
        <v>-1.1554460021545587E-2</v>
      </c>
      <c r="T19" s="43">
        <v>0.34798367067176983</v>
      </c>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row>
    <row r="20" spans="1:46" x14ac:dyDescent="0.35">
      <c r="A20" s="185"/>
      <c r="B20" s="286" t="s">
        <v>599</v>
      </c>
      <c r="C20" s="350"/>
      <c r="D20" s="351">
        <v>501286.11314461933</v>
      </c>
      <c r="E20" s="350"/>
      <c r="F20" s="351">
        <v>54614.054865746024</v>
      </c>
      <c r="G20" s="37">
        <v>60.672139685747439</v>
      </c>
      <c r="H20" s="37">
        <v>63.457943401053697</v>
      </c>
      <c r="I20" s="37">
        <v>4.3899999999999997</v>
      </c>
      <c r="J20" s="284">
        <v>31.955809767448777</v>
      </c>
      <c r="K20" s="37">
        <v>473.41510773764043</v>
      </c>
      <c r="L20" s="350"/>
      <c r="M20" s="352">
        <v>0.41865499663821026</v>
      </c>
      <c r="N20" s="353"/>
      <c r="O20" s="352">
        <v>0.12356533309250128</v>
      </c>
      <c r="P20" s="352">
        <v>-4.6413231111671394E-2</v>
      </c>
      <c r="Q20" s="352">
        <v>-2.9466558311263213E-2</v>
      </c>
      <c r="R20" s="426">
        <v>0</v>
      </c>
      <c r="S20" s="352">
        <v>0</v>
      </c>
      <c r="T20" s="43">
        <v>0.34129712315269511</v>
      </c>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row>
    <row r="21" spans="1:46" x14ac:dyDescent="0.35">
      <c r="A21" s="185"/>
      <c r="B21" s="286" t="s">
        <v>600</v>
      </c>
      <c r="C21" s="350"/>
      <c r="D21" s="351">
        <v>503438.05766625854</v>
      </c>
      <c r="E21" s="350"/>
      <c r="F21" s="351">
        <v>54681.538904556204</v>
      </c>
      <c r="G21" s="37">
        <v>60.646324460397018</v>
      </c>
      <c r="H21" s="37">
        <v>63.430942851581449</v>
      </c>
      <c r="I21" s="37">
        <v>4.3899999999999997</v>
      </c>
      <c r="J21" s="284">
        <v>31.955809767448777</v>
      </c>
      <c r="K21" s="37">
        <v>475.06277634707448</v>
      </c>
      <c r="L21" s="350"/>
      <c r="M21" s="352">
        <v>0.42928468697044764</v>
      </c>
      <c r="N21" s="353"/>
      <c r="O21" s="352">
        <v>0.12356533309250128</v>
      </c>
      <c r="P21" s="352">
        <v>-4.2548730742197449E-2</v>
      </c>
      <c r="Q21" s="352">
        <v>-2.7000549472248281E-2</v>
      </c>
      <c r="R21" s="426">
        <v>0</v>
      </c>
      <c r="S21" s="352">
        <v>0</v>
      </c>
      <c r="T21" s="43">
        <v>0.34803887381371634</v>
      </c>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row>
    <row r="22" spans="1:46" x14ac:dyDescent="0.35">
      <c r="A22" s="185"/>
      <c r="B22" s="286" t="s">
        <v>601</v>
      </c>
      <c r="C22" s="350"/>
      <c r="D22" s="351">
        <v>505641.28752433829</v>
      </c>
      <c r="E22" s="350"/>
      <c r="F22" s="351">
        <v>54749.106330243725</v>
      </c>
      <c r="G22" s="37">
        <v>60.61840212664201</v>
      </c>
      <c r="H22" s="37">
        <v>63.401738444348929</v>
      </c>
      <c r="I22" s="37">
        <v>4.3899999999999997</v>
      </c>
      <c r="J22" s="284">
        <v>31.955809767448777</v>
      </c>
      <c r="K22" s="37">
        <v>476.77248335830774</v>
      </c>
      <c r="L22" s="350"/>
      <c r="M22" s="352">
        <v>0.4376367309799889</v>
      </c>
      <c r="N22" s="353"/>
      <c r="O22" s="352">
        <v>0.12356533309250128</v>
      </c>
      <c r="P22" s="352">
        <v>-4.6041263017087886E-2</v>
      </c>
      <c r="Q22" s="352">
        <v>-2.9204407232519713E-2</v>
      </c>
      <c r="R22" s="426">
        <v>0</v>
      </c>
      <c r="S22" s="352">
        <v>0</v>
      </c>
      <c r="T22" s="43">
        <v>0.35989075472926402</v>
      </c>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row>
    <row r="23" spans="1:46" x14ac:dyDescent="0.35">
      <c r="A23" s="185"/>
      <c r="B23" s="286" t="s">
        <v>619</v>
      </c>
      <c r="C23" s="350"/>
      <c r="D23" s="488">
        <v>507810.7770009443</v>
      </c>
      <c r="E23" s="350"/>
      <c r="F23" s="351">
        <v>54816.75724584586</v>
      </c>
      <c r="G23" s="37">
        <v>60.604348610648003</v>
      </c>
      <c r="H23" s="37">
        <v>63.387039651341915</v>
      </c>
      <c r="I23" s="37">
        <v>4.3899999999999997</v>
      </c>
      <c r="J23" s="284">
        <v>31.955809767448777</v>
      </c>
      <c r="K23" s="37">
        <v>478.33808208025852</v>
      </c>
      <c r="L23" s="350"/>
      <c r="M23" s="352">
        <v>0.4290570272115275</v>
      </c>
      <c r="N23" s="353"/>
      <c r="O23" s="352">
        <v>0.12356533309250128</v>
      </c>
      <c r="P23" s="352">
        <v>-2.3183580399646075E-2</v>
      </c>
      <c r="Q23" s="352">
        <v>-1.4698793007013933E-2</v>
      </c>
      <c r="R23" s="426">
        <v>0</v>
      </c>
      <c r="S23" s="352">
        <v>0</v>
      </c>
      <c r="T23" s="43">
        <v>0.32837438749042658</v>
      </c>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row>
    <row r="24" spans="1:46" x14ac:dyDescent="0.35">
      <c r="A24" s="185"/>
      <c r="B24" s="286" t="s">
        <v>620</v>
      </c>
      <c r="C24" s="350"/>
      <c r="D24" s="351">
        <v>509974.47771135962</v>
      </c>
      <c r="E24" s="350"/>
      <c r="F24" s="351">
        <v>54884.968872299389</v>
      </c>
      <c r="G24" s="37">
        <v>60.587978012113915</v>
      </c>
      <c r="H24" s="37">
        <v>63.369917385329899</v>
      </c>
      <c r="I24" s="37">
        <v>4.3899999999999997</v>
      </c>
      <c r="J24" s="284">
        <v>31.955809767448777</v>
      </c>
      <c r="K24" s="37">
        <v>479.90882182742314</v>
      </c>
      <c r="L24" s="350"/>
      <c r="M24" s="352">
        <v>0.42608404713145376</v>
      </c>
      <c r="N24" s="353"/>
      <c r="O24" s="352">
        <v>0.12443571980664814</v>
      </c>
      <c r="P24" s="352">
        <v>-2.7012250621254452E-2</v>
      </c>
      <c r="Q24" s="352">
        <v>-1.7122266012016496E-2</v>
      </c>
      <c r="R24" s="426">
        <v>0</v>
      </c>
      <c r="S24" s="352">
        <v>0</v>
      </c>
      <c r="T24" s="43">
        <v>0.32837438749044878</v>
      </c>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row>
    <row r="25" spans="1:46" x14ac:dyDescent="0.35">
      <c r="A25" s="185"/>
      <c r="B25" s="286" t="s">
        <v>621</v>
      </c>
      <c r="C25" s="350"/>
      <c r="D25" s="351">
        <v>512134.59849402949</v>
      </c>
      <c r="E25" s="350"/>
      <c r="F25" s="351">
        <v>54953.265378381286</v>
      </c>
      <c r="G25" s="37">
        <v>60.570098086274918</v>
      </c>
      <c r="H25" s="37">
        <v>63.35121649019446</v>
      </c>
      <c r="I25" s="37">
        <v>4.3899999999999997</v>
      </c>
      <c r="J25" s="284">
        <v>31.955809767448777</v>
      </c>
      <c r="K25" s="37">
        <v>481.48471948161159</v>
      </c>
      <c r="L25" s="350"/>
      <c r="M25" s="352">
        <v>0.42357429186729689</v>
      </c>
      <c r="N25" s="353"/>
      <c r="O25" s="352">
        <v>0.12443571980664814</v>
      </c>
      <c r="P25" s="352">
        <v>-2.9510682524218623E-2</v>
      </c>
      <c r="Q25" s="352">
        <v>-1.87008951354386E-2</v>
      </c>
      <c r="R25" s="426">
        <v>0</v>
      </c>
      <c r="S25" s="352">
        <v>0</v>
      </c>
      <c r="T25" s="43">
        <v>0.32837438749044878</v>
      </c>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row>
    <row r="26" spans="1:46" x14ac:dyDescent="0.35">
      <c r="A26" s="185"/>
      <c r="B26" s="286" t="s">
        <v>622</v>
      </c>
      <c r="C26" s="350"/>
      <c r="D26" s="351">
        <v>514294.36658350361</v>
      </c>
      <c r="E26" s="350"/>
      <c r="F26" s="501">
        <v>55021.646869712131</v>
      </c>
      <c r="G26" s="451">
        <v>60.551104658594369</v>
      </c>
      <c r="H26" s="451">
        <v>63.331350966001857</v>
      </c>
      <c r="I26" s="451">
        <v>4.3899999999999997</v>
      </c>
      <c r="J26" s="467">
        <v>31.955809767448777</v>
      </c>
      <c r="K26" s="502">
        <v>483.06579198006943</v>
      </c>
      <c r="L26" s="350"/>
      <c r="M26" s="352">
        <v>0.42171884028634565</v>
      </c>
      <c r="N26" s="353"/>
      <c r="O26" s="504">
        <v>0.12443571980664814</v>
      </c>
      <c r="P26" s="468">
        <v>-3.1357762791628829E-2</v>
      </c>
      <c r="Q26" s="468">
        <v>-1.9865524192603345E-2</v>
      </c>
      <c r="R26" s="485">
        <v>0</v>
      </c>
      <c r="S26" s="468">
        <v>0</v>
      </c>
      <c r="T26" s="452">
        <v>0.32837438749044878</v>
      </c>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row>
    <row r="27" spans="1:46" x14ac:dyDescent="0.35">
      <c r="A27" s="185"/>
      <c r="B27" s="499">
        <v>2020</v>
      </c>
      <c r="C27" s="353"/>
      <c r="D27" s="500">
        <v>1711134.8616714273</v>
      </c>
      <c r="E27" s="353"/>
      <c r="F27" s="428">
        <v>53581.065253813285</v>
      </c>
      <c r="G27" s="352">
        <v>60.475352530367545</v>
      </c>
      <c r="H27" s="352">
        <v>63.741188680570069</v>
      </c>
      <c r="I27" s="352">
        <v>5.1250000000000018</v>
      </c>
      <c r="J27" s="352">
        <v>29.658713728194911</v>
      </c>
      <c r="K27" s="352">
        <v>444.83381239151061</v>
      </c>
      <c r="L27" s="353"/>
      <c r="M27" s="503">
        <v>-10.706853898165193</v>
      </c>
      <c r="N27" s="353"/>
      <c r="O27" s="429">
        <v>0.50799846898726742</v>
      </c>
      <c r="P27" s="352">
        <v>-1.4559356413395648</v>
      </c>
      <c r="Q27" s="352">
        <v>-0.26872101840696994</v>
      </c>
      <c r="R27" s="426">
        <v>-1.1918882170856611</v>
      </c>
      <c r="S27" s="352">
        <v>-7.5913918919772243</v>
      </c>
      <c r="T27" s="355">
        <v>-2.5029857937288824</v>
      </c>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row>
    <row r="28" spans="1:46" x14ac:dyDescent="0.35">
      <c r="A28" s="185"/>
      <c r="B28" s="427">
        <v>2021</v>
      </c>
      <c r="C28" s="353"/>
      <c r="D28" s="428">
        <v>1817047.6207338572</v>
      </c>
      <c r="E28" s="353"/>
      <c r="F28" s="428">
        <v>53762.021905058646</v>
      </c>
      <c r="G28" s="352">
        <v>60.395800849744404</v>
      </c>
      <c r="H28" s="352">
        <v>63.740572749414021</v>
      </c>
      <c r="I28" s="352">
        <v>5.2475000000000005</v>
      </c>
      <c r="J28" s="352">
        <v>30.750090858660158</v>
      </c>
      <c r="K28" s="352">
        <v>454.8681575550541</v>
      </c>
      <c r="L28" s="353"/>
      <c r="M28" s="352">
        <v>6.1896207852942098</v>
      </c>
      <c r="N28" s="353"/>
      <c r="O28" s="429">
        <v>0.33772499741870377</v>
      </c>
      <c r="P28" s="352">
        <v>-0.13154397170846721</v>
      </c>
      <c r="Q28" s="352">
        <v>-9.6630007817566366E-4</v>
      </c>
      <c r="R28" s="426">
        <v>-0.12911725955204456</v>
      </c>
      <c r="S28" s="352">
        <v>3.6797857805537149</v>
      </c>
      <c r="T28" s="355">
        <v>2.2557514478490219</v>
      </c>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row>
    <row r="29" spans="1:46" x14ac:dyDescent="0.35">
      <c r="A29" s="35"/>
      <c r="B29" s="427">
        <v>2022</v>
      </c>
      <c r="C29" s="353"/>
      <c r="D29" s="430">
        <v>1932815.5753504054</v>
      </c>
      <c r="E29" s="353"/>
      <c r="F29" s="428">
        <v>54021.218679834317</v>
      </c>
      <c r="G29" s="352">
        <v>60.79205387454293</v>
      </c>
      <c r="H29" s="352">
        <v>63.71335751387501</v>
      </c>
      <c r="I29" s="352">
        <v>4.585</v>
      </c>
      <c r="J29" s="352">
        <v>31.903744252278052</v>
      </c>
      <c r="K29" s="352">
        <v>461.17807304979726</v>
      </c>
      <c r="L29" s="353"/>
      <c r="M29" s="352">
        <v>6.3712119206756199</v>
      </c>
      <c r="N29" s="353"/>
      <c r="O29" s="429">
        <v>0.48211872543298284</v>
      </c>
      <c r="P29" s="352">
        <v>0.65609366747919751</v>
      </c>
      <c r="Q29" s="352">
        <v>-4.269687949934875E-2</v>
      </c>
      <c r="R29" s="426">
        <v>0.69918999498694867</v>
      </c>
      <c r="S29" s="352">
        <v>3.7517072678599561</v>
      </c>
      <c r="T29" s="355">
        <v>1.3871965733234362</v>
      </c>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T29" s="3"/>
    </row>
    <row r="30" spans="1:46" x14ac:dyDescent="0.35">
      <c r="A30" s="35"/>
      <c r="B30" s="427">
        <v>2023</v>
      </c>
      <c r="C30" s="353"/>
      <c r="D30" s="428">
        <v>1969329.5449135515</v>
      </c>
      <c r="E30" s="353"/>
      <c r="F30" s="428">
        <v>54296.096661526433</v>
      </c>
      <c r="G30" s="352">
        <v>60.815001881916849</v>
      </c>
      <c r="H30" s="352">
        <v>63.607365214848713</v>
      </c>
      <c r="I30" s="352">
        <v>4.3899999999999997</v>
      </c>
      <c r="J30" s="352">
        <v>31.968734385243089</v>
      </c>
      <c r="K30" s="352">
        <v>466.3937271199203</v>
      </c>
      <c r="L30" s="353"/>
      <c r="M30" s="352">
        <v>1.8891595260725467</v>
      </c>
      <c r="N30" s="353"/>
      <c r="O30" s="429">
        <v>0.50883335920505601</v>
      </c>
      <c r="P30" s="352">
        <v>3.7748366622523122E-2</v>
      </c>
      <c r="Q30" s="352">
        <v>-0.16635804980645874</v>
      </c>
      <c r="R30" s="426">
        <v>0.2043703820153992</v>
      </c>
      <c r="S30" s="352">
        <v>0.20370691430801457</v>
      </c>
      <c r="T30" s="355">
        <v>1.1309414681473555</v>
      </c>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T30" s="3"/>
    </row>
    <row r="31" spans="1:46" x14ac:dyDescent="0.35">
      <c r="A31" s="35"/>
      <c r="B31" s="427">
        <v>2024</v>
      </c>
      <c r="C31" s="353"/>
      <c r="D31" s="430">
        <v>2001091.6117000338</v>
      </c>
      <c r="E31" s="353"/>
      <c r="F31" s="428">
        <v>54579.234928711521</v>
      </c>
      <c r="G31" s="352">
        <v>60.689088064622027</v>
      </c>
      <c r="H31" s="352">
        <v>63.475669976594531</v>
      </c>
      <c r="I31" s="352">
        <v>4.3899999999999997</v>
      </c>
      <c r="J31" s="352">
        <v>31.956732954434088</v>
      </c>
      <c r="K31" s="355">
        <v>472.61286908697497</v>
      </c>
      <c r="L31" s="353"/>
      <c r="M31" s="352">
        <v>1.6128365548832733</v>
      </c>
      <c r="N31" s="353"/>
      <c r="O31" s="486">
        <v>0.52147075866268722</v>
      </c>
      <c r="P31" s="352">
        <v>-0.20704400789020383</v>
      </c>
      <c r="Q31" s="352">
        <v>-0.20704400789020028</v>
      </c>
      <c r="R31" s="426">
        <v>0</v>
      </c>
      <c r="S31" s="352">
        <v>-3.7541150876904794E-2</v>
      </c>
      <c r="T31" s="355">
        <v>1.3334531760234398</v>
      </c>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T31" s="3"/>
    </row>
    <row r="32" spans="1:46" x14ac:dyDescent="0.35">
      <c r="A32" s="35"/>
      <c r="B32" s="479">
        <v>2025</v>
      </c>
      <c r="C32" s="481"/>
      <c r="D32" s="480">
        <v>2035561.1407306716</v>
      </c>
      <c r="E32" s="481"/>
      <c r="F32" s="482">
        <v>54851.024456692568</v>
      </c>
      <c r="G32" s="468">
        <v>60.595206708919712</v>
      </c>
      <c r="H32" s="468">
        <v>63.377477992803804</v>
      </c>
      <c r="I32" s="468">
        <v>4.3899999999999997</v>
      </c>
      <c r="J32" s="468">
        <v>31.955809767448777</v>
      </c>
      <c r="K32" s="468">
        <v>479.12602668690022</v>
      </c>
      <c r="L32" s="481"/>
      <c r="M32" s="481">
        <v>1.7225362811527702</v>
      </c>
      <c r="N32" s="481"/>
      <c r="O32" s="484">
        <v>0.49797240349016647</v>
      </c>
      <c r="P32" s="468">
        <v>-0.15469231569660735</v>
      </c>
      <c r="Q32" s="468">
        <v>-0.15469231569660291</v>
      </c>
      <c r="R32" s="485">
        <v>0</v>
      </c>
      <c r="S32" s="468">
        <v>-2.8888653499876682E-3</v>
      </c>
      <c r="T32" s="483">
        <v>1.3781168533366071</v>
      </c>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T32" s="3"/>
    </row>
    <row r="33" spans="1:46" x14ac:dyDescent="0.35">
      <c r="A33" s="35"/>
      <c r="B33" s="427" t="s">
        <v>288</v>
      </c>
      <c r="C33" s="353"/>
      <c r="D33" s="428">
        <v>1677810.9621174806</v>
      </c>
      <c r="E33" s="353"/>
      <c r="F33" s="428">
        <v>53631.950317303963</v>
      </c>
      <c r="G33" s="352">
        <v>60.181563749661592</v>
      </c>
      <c r="H33" s="352">
        <v>63.675765947217613</v>
      </c>
      <c r="I33" s="352">
        <v>5.4874999999999998</v>
      </c>
      <c r="J33" s="352">
        <v>29.134245375375833</v>
      </c>
      <c r="K33" s="352">
        <v>445.89617809982508</v>
      </c>
      <c r="L33" s="353"/>
      <c r="M33" s="352">
        <v>-12.072754985038742</v>
      </c>
      <c r="N33" s="353"/>
      <c r="O33" s="352">
        <v>0.47199385032590158</v>
      </c>
      <c r="P33" s="352">
        <v>-1.9703045529856809</v>
      </c>
      <c r="Q33" s="352">
        <v>-0.41536107543810319</v>
      </c>
      <c r="R33" s="426">
        <v>-1.5614421858454564</v>
      </c>
      <c r="S33" s="352">
        <v>-9.1982583685601895</v>
      </c>
      <c r="T33" s="355">
        <v>-1.720280268095479</v>
      </c>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T33" s="3"/>
    </row>
    <row r="34" spans="1:46" x14ac:dyDescent="0.35">
      <c r="A34" s="35"/>
      <c r="B34" s="427" t="s">
        <v>289</v>
      </c>
      <c r="C34" s="353"/>
      <c r="D34" s="428">
        <v>1858991.6805146551</v>
      </c>
      <c r="E34" s="353"/>
      <c r="F34" s="428">
        <v>53819.896192228538</v>
      </c>
      <c r="G34" s="352">
        <v>60.497795518596021</v>
      </c>
      <c r="H34" s="352">
        <v>63.74731527632963</v>
      </c>
      <c r="I34" s="352">
        <v>5.0975000000000001</v>
      </c>
      <c r="J34" s="352">
        <v>31.206686322479236</v>
      </c>
      <c r="K34" s="352">
        <v>457.3321765384901</v>
      </c>
      <c r="L34" s="353"/>
      <c r="M34" s="352">
        <v>10.798637181897746</v>
      </c>
      <c r="N34" s="353"/>
      <c r="O34" s="352">
        <v>0.35043639810341176</v>
      </c>
      <c r="P34" s="352">
        <v>0.52546286475683246</v>
      </c>
      <c r="Q34" s="352">
        <v>0.11236508591248029</v>
      </c>
      <c r="R34" s="426">
        <v>0.41264383018119355</v>
      </c>
      <c r="S34" s="352">
        <v>7.1134190036547977</v>
      </c>
      <c r="T34" s="355">
        <v>2.5647222381226129</v>
      </c>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T34" s="3"/>
    </row>
    <row r="35" spans="1:46" x14ac:dyDescent="0.35">
      <c r="A35" s="35"/>
      <c r="B35" s="427" t="s">
        <v>290</v>
      </c>
      <c r="C35" s="353"/>
      <c r="D35" s="428">
        <v>1944646.7228867051</v>
      </c>
      <c r="E35" s="353"/>
      <c r="F35" s="428">
        <v>54088.993342009038</v>
      </c>
      <c r="G35" s="352">
        <v>60.841082240445353</v>
      </c>
      <c r="H35" s="352">
        <v>63.687962679131637</v>
      </c>
      <c r="I35" s="352">
        <v>4.4700000000000006</v>
      </c>
      <c r="J35" s="352">
        <v>31.949812629066788</v>
      </c>
      <c r="K35" s="352">
        <v>462.38386784231346</v>
      </c>
      <c r="L35" s="353"/>
      <c r="M35" s="352">
        <v>4.6076076224470626</v>
      </c>
      <c r="N35" s="353"/>
      <c r="O35" s="352">
        <v>0.49999566855233013</v>
      </c>
      <c r="P35" s="352">
        <v>0.56743674526752841</v>
      </c>
      <c r="Q35" s="352">
        <v>-9.3106034255263648E-2</v>
      </c>
      <c r="R35" s="426">
        <v>0.66120492083980686</v>
      </c>
      <c r="S35" s="352">
        <v>2.3813047592055625</v>
      </c>
      <c r="T35" s="355">
        <v>1.1046000178817934</v>
      </c>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T35" s="3"/>
    </row>
    <row r="36" spans="1:46" x14ac:dyDescent="0.35">
      <c r="A36" s="35"/>
      <c r="B36" s="427" t="s">
        <v>291</v>
      </c>
      <c r="C36" s="353"/>
      <c r="D36" s="428">
        <v>1976992.4747430666</v>
      </c>
      <c r="E36" s="353"/>
      <c r="F36" s="428">
        <v>54366.985607101335</v>
      </c>
      <c r="G36" s="352">
        <v>60.786690947772485</v>
      </c>
      <c r="H36" s="352">
        <v>63.577754364368246</v>
      </c>
      <c r="I36" s="352">
        <v>4.3899999999999997</v>
      </c>
      <c r="J36" s="352">
        <v>31.965041637301852</v>
      </c>
      <c r="K36" s="352">
        <v>467.8699958089328</v>
      </c>
      <c r="L36" s="353"/>
      <c r="M36" s="352">
        <v>1.6633227760951002</v>
      </c>
      <c r="N36" s="353"/>
      <c r="O36" s="352">
        <v>0.51395348279922359</v>
      </c>
      <c r="P36" s="352">
        <v>-8.93989565437181E-2</v>
      </c>
      <c r="Q36" s="352">
        <v>-0.17304418311924197</v>
      </c>
      <c r="R36" s="426">
        <v>8.3743326703651519E-2</v>
      </c>
      <c r="S36" s="352">
        <v>4.7665407030308415E-2</v>
      </c>
      <c r="T36" s="355">
        <v>1.1864877536104359</v>
      </c>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T36" s="3"/>
    </row>
    <row r="37" spans="1:46" x14ac:dyDescent="0.35">
      <c r="A37" s="35"/>
      <c r="B37" s="427" t="s">
        <v>602</v>
      </c>
      <c r="C37" s="487"/>
      <c r="D37" s="497">
        <v>2009561.6616317066</v>
      </c>
      <c r="E37" s="496"/>
      <c r="F37" s="428">
        <v>54647.838552862253</v>
      </c>
      <c r="G37" s="352">
        <v>60.65929473373383</v>
      </c>
      <c r="H37" s="352">
        <v>63.444508664087259</v>
      </c>
      <c r="I37" s="352">
        <v>4.3899999999999997</v>
      </c>
      <c r="J37" s="352">
        <v>31.955809767448777</v>
      </c>
      <c r="K37" s="355">
        <v>474.26380469902506</v>
      </c>
      <c r="L37" s="496"/>
      <c r="M37" s="352">
        <v>1.6474107668453684</v>
      </c>
      <c r="N37" s="487"/>
      <c r="O37" s="352">
        <v>0.51658730500636807</v>
      </c>
      <c r="P37" s="352">
        <v>-0.20957912341060592</v>
      </c>
      <c r="Q37" s="352">
        <v>-0.20957912341059703</v>
      </c>
      <c r="R37" s="426">
        <v>0</v>
      </c>
      <c r="S37" s="352">
        <v>-2.8881144463454689E-2</v>
      </c>
      <c r="T37" s="355">
        <v>1.3665780980542621</v>
      </c>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T37" s="3"/>
    </row>
    <row r="38" spans="1:46" x14ac:dyDescent="0.35">
      <c r="A38" s="35"/>
      <c r="B38" s="479" t="s">
        <v>623</v>
      </c>
      <c r="C38" s="481"/>
      <c r="D38" s="498">
        <v>2044214.2197898368</v>
      </c>
      <c r="E38" s="481"/>
      <c r="F38" s="480">
        <v>54919.159591559663</v>
      </c>
      <c r="G38" s="468">
        <v>60.578382341907805</v>
      </c>
      <c r="H38" s="468">
        <v>63.359881123217029</v>
      </c>
      <c r="I38" s="468">
        <v>4.3899999999999997</v>
      </c>
      <c r="J38" s="468">
        <v>31.955809767448777</v>
      </c>
      <c r="K38" s="483">
        <v>480.69935384234066</v>
      </c>
      <c r="L38" s="481"/>
      <c r="M38" s="481">
        <v>1.7243839201228184</v>
      </c>
      <c r="N38" s="481"/>
      <c r="O38" s="468">
        <v>0.49648997267286177</v>
      </c>
      <c r="P38" s="468">
        <v>-0.13338828316614126</v>
      </c>
      <c r="Q38" s="468">
        <v>-0.13338828316615814</v>
      </c>
      <c r="R38" s="485">
        <v>0</v>
      </c>
      <c r="S38" s="468">
        <v>0</v>
      </c>
      <c r="T38" s="483">
        <v>1.356955576105932</v>
      </c>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T38" s="3"/>
    </row>
    <row r="39" spans="1:46" x14ac:dyDescent="0.35">
      <c r="A39" s="35"/>
      <c r="B39" s="431" t="s">
        <v>31</v>
      </c>
      <c r="C39" s="432"/>
      <c r="D39" s="432"/>
      <c r="E39" s="432"/>
      <c r="F39" s="432"/>
      <c r="G39" s="432"/>
      <c r="H39" s="432"/>
      <c r="I39" s="432"/>
      <c r="J39" s="432"/>
      <c r="K39" s="432"/>
      <c r="L39" s="432"/>
      <c r="M39" s="432"/>
      <c r="N39" s="432"/>
      <c r="O39" s="432"/>
      <c r="P39" s="432"/>
      <c r="Q39" s="432"/>
      <c r="R39" s="433"/>
      <c r="S39" s="432"/>
      <c r="T39" s="434"/>
      <c r="U39" s="280"/>
      <c r="V39" s="279"/>
      <c r="W39" s="281"/>
      <c r="X39" s="281"/>
      <c r="Y39" s="281"/>
      <c r="Z39" s="281"/>
      <c r="AA39" s="281"/>
      <c r="AB39" s="281"/>
      <c r="AC39" s="281"/>
      <c r="AD39" s="281"/>
      <c r="AE39" s="281"/>
      <c r="AF39" s="281"/>
      <c r="AG39" s="281"/>
      <c r="AH39" s="281"/>
      <c r="AT39" s="3"/>
    </row>
    <row r="40" spans="1:46" x14ac:dyDescent="0.35">
      <c r="A40" s="35"/>
      <c r="B40" s="385" t="s">
        <v>589</v>
      </c>
      <c r="C40" s="386"/>
      <c r="D40" s="386"/>
      <c r="E40" s="386"/>
      <c r="F40" s="386"/>
      <c r="G40" s="386"/>
      <c r="H40" s="386"/>
      <c r="I40" s="386"/>
      <c r="J40" s="386"/>
      <c r="K40" s="386"/>
      <c r="L40" s="386"/>
      <c r="M40" s="386"/>
      <c r="N40" s="386"/>
      <c r="O40" s="386"/>
      <c r="P40" s="386"/>
      <c r="Q40" s="386"/>
      <c r="R40" s="435"/>
      <c r="S40" s="386"/>
      <c r="T40" s="387"/>
      <c r="U40" s="280"/>
      <c r="V40" s="279"/>
      <c r="W40" s="281"/>
      <c r="X40" s="281"/>
      <c r="Y40" s="281"/>
      <c r="Z40" s="281"/>
      <c r="AA40" s="281"/>
      <c r="AB40" s="281"/>
      <c r="AC40" s="281"/>
      <c r="AD40" s="281"/>
      <c r="AE40" s="281"/>
      <c r="AF40" s="281"/>
      <c r="AG40" s="281"/>
      <c r="AH40" s="281"/>
      <c r="AT40" s="3"/>
    </row>
    <row r="41" spans="1:46" x14ac:dyDescent="0.35">
      <c r="A41" s="35"/>
      <c r="B41" s="391" t="s">
        <v>590</v>
      </c>
      <c r="C41" s="3"/>
      <c r="E41" s="3"/>
      <c r="L41" s="3"/>
      <c r="M41" s="3"/>
      <c r="N41" s="3"/>
      <c r="O41" s="3"/>
      <c r="P41" s="3"/>
      <c r="Q41" s="3"/>
      <c r="R41" s="436"/>
      <c r="S41" s="3"/>
      <c r="T41" s="357"/>
      <c r="U41" s="280"/>
      <c r="V41" s="279"/>
      <c r="W41" s="281"/>
      <c r="X41" s="281"/>
      <c r="Y41" s="281"/>
      <c r="Z41" s="281"/>
      <c r="AA41" s="281"/>
      <c r="AB41" s="281"/>
      <c r="AC41" s="281"/>
      <c r="AD41" s="281"/>
      <c r="AE41" s="281"/>
      <c r="AF41" s="281"/>
      <c r="AG41" s="281"/>
      <c r="AH41" s="281"/>
      <c r="AT41" s="3"/>
    </row>
    <row r="42" spans="1:46" x14ac:dyDescent="0.35">
      <c r="A42" s="35"/>
      <c r="B42" s="391" t="s">
        <v>591</v>
      </c>
      <c r="C42" s="3"/>
      <c r="E42" s="3"/>
      <c r="L42" s="3"/>
      <c r="M42" s="3"/>
      <c r="N42" s="3"/>
      <c r="O42" s="3"/>
      <c r="P42" s="3"/>
      <c r="Q42" s="3"/>
      <c r="R42" s="436"/>
      <c r="S42" s="3"/>
      <c r="T42" s="357"/>
      <c r="U42" s="280"/>
      <c r="V42" s="279"/>
      <c r="W42" s="281"/>
      <c r="X42" s="281"/>
      <c r="Y42" s="281"/>
      <c r="Z42" s="281"/>
      <c r="AA42" s="281"/>
      <c r="AB42" s="281"/>
      <c r="AC42" s="281"/>
      <c r="AD42" s="281"/>
      <c r="AE42" s="281"/>
      <c r="AF42" s="281"/>
      <c r="AG42" s="281"/>
      <c r="AH42" s="281"/>
      <c r="AT42" s="3"/>
    </row>
    <row r="43" spans="1:46" x14ac:dyDescent="0.35">
      <c r="A43" s="35"/>
      <c r="B43" s="391" t="s">
        <v>592</v>
      </c>
      <c r="C43" s="392"/>
      <c r="D43" s="392"/>
      <c r="E43" s="392"/>
      <c r="F43" s="392"/>
      <c r="G43" s="392"/>
      <c r="H43" s="392"/>
      <c r="I43" s="392"/>
      <c r="J43" s="392"/>
      <c r="L43" s="3"/>
      <c r="M43" s="3"/>
      <c r="N43" s="3"/>
      <c r="O43" s="3"/>
      <c r="P43" s="3"/>
      <c r="Q43" s="3"/>
      <c r="R43" s="436"/>
      <c r="S43" s="3"/>
      <c r="T43" s="357"/>
      <c r="U43" s="280"/>
      <c r="V43" s="279"/>
      <c r="W43" s="281"/>
      <c r="X43" s="281"/>
      <c r="Y43" s="281"/>
      <c r="Z43" s="281"/>
      <c r="AA43" s="281"/>
      <c r="AB43" s="281"/>
      <c r="AC43" s="281"/>
      <c r="AD43" s="281"/>
      <c r="AE43" s="281"/>
      <c r="AF43" s="281"/>
      <c r="AG43" s="281"/>
      <c r="AH43" s="281"/>
      <c r="AT43" s="3"/>
    </row>
    <row r="44" spans="1:46" x14ac:dyDescent="0.35">
      <c r="A44" s="35"/>
      <c r="B44" s="385" t="s">
        <v>593</v>
      </c>
      <c r="C44" s="386"/>
      <c r="D44" s="386"/>
      <c r="E44" s="386"/>
      <c r="F44" s="386"/>
      <c r="G44" s="386"/>
      <c r="H44" s="386"/>
      <c r="I44" s="386"/>
      <c r="J44" s="386"/>
      <c r="K44" s="386"/>
      <c r="L44" s="386"/>
      <c r="M44" s="386"/>
      <c r="N44" s="386"/>
      <c r="O44" s="386"/>
      <c r="P44" s="386"/>
      <c r="Q44" s="386"/>
      <c r="R44" s="435"/>
      <c r="S44" s="386"/>
      <c r="T44" s="387"/>
      <c r="U44" s="280"/>
      <c r="V44" s="281"/>
      <c r="W44" s="281"/>
      <c r="X44" s="281"/>
      <c r="Y44" s="281"/>
      <c r="Z44" s="281"/>
      <c r="AA44" s="281"/>
      <c r="AB44" s="281"/>
      <c r="AC44" s="281"/>
      <c r="AD44" s="281"/>
      <c r="AE44" s="281"/>
      <c r="AF44" s="281"/>
      <c r="AG44" s="281"/>
      <c r="AH44" s="281"/>
      <c r="AT44" s="3"/>
    </row>
    <row r="45" spans="1:46" x14ac:dyDescent="0.35">
      <c r="A45" s="35"/>
      <c r="B45" s="385" t="s">
        <v>594</v>
      </c>
      <c r="C45" s="386"/>
      <c r="D45" s="386"/>
      <c r="E45" s="386"/>
      <c r="F45" s="386"/>
      <c r="G45" s="386"/>
      <c r="H45" s="386"/>
      <c r="I45" s="386"/>
      <c r="J45" s="386"/>
      <c r="K45" s="386"/>
      <c r="L45" s="386"/>
      <c r="M45" s="386"/>
      <c r="N45" s="386"/>
      <c r="O45" s="386"/>
      <c r="P45" s="386"/>
      <c r="Q45" s="386"/>
      <c r="R45" s="435"/>
      <c r="S45" s="386"/>
      <c r="T45" s="387"/>
      <c r="U45" s="356"/>
      <c r="V45" s="281"/>
      <c r="W45" s="281"/>
      <c r="X45" s="281"/>
      <c r="Y45" s="281"/>
      <c r="Z45" s="281"/>
      <c r="AA45" s="281"/>
      <c r="AB45" s="281"/>
      <c r="AC45" s="281"/>
      <c r="AD45" s="281"/>
      <c r="AE45" s="281"/>
      <c r="AF45" s="281"/>
      <c r="AG45" s="281"/>
      <c r="AH45" s="281"/>
      <c r="AT45" s="3"/>
    </row>
    <row r="46" spans="1:46" x14ac:dyDescent="0.35">
      <c r="A46" s="35"/>
      <c r="B46" s="391" t="s">
        <v>44</v>
      </c>
      <c r="C46" s="392"/>
      <c r="D46" s="392"/>
      <c r="E46" s="392"/>
      <c r="F46" s="392"/>
      <c r="G46" s="392"/>
      <c r="H46" s="392"/>
      <c r="I46" s="392"/>
      <c r="J46" s="392"/>
      <c r="K46" s="392"/>
      <c r="L46" s="392"/>
      <c r="M46" s="392"/>
      <c r="N46" s="392"/>
      <c r="O46" s="392"/>
      <c r="P46" s="392"/>
      <c r="Q46" s="392"/>
      <c r="R46" s="437"/>
      <c r="S46" s="392"/>
      <c r="T46" s="393"/>
      <c r="U46" s="3"/>
      <c r="V46" s="281"/>
      <c r="W46" s="281"/>
      <c r="X46" s="281"/>
      <c r="Y46" s="281"/>
      <c r="Z46" s="281"/>
      <c r="AA46" s="281"/>
      <c r="AB46" s="281"/>
      <c r="AC46" s="281"/>
      <c r="AD46" s="281"/>
      <c r="AE46" s="281"/>
      <c r="AF46" s="281"/>
      <c r="AG46" s="281"/>
      <c r="AH46" s="281"/>
      <c r="AT46" s="3"/>
    </row>
    <row r="47" spans="1:46" x14ac:dyDescent="0.35">
      <c r="A47" s="35"/>
      <c r="B47" s="388" t="s">
        <v>595</v>
      </c>
      <c r="C47" s="389"/>
      <c r="D47" s="389"/>
      <c r="E47" s="389"/>
      <c r="F47" s="389"/>
      <c r="G47" s="389"/>
      <c r="H47" s="389"/>
      <c r="I47" s="389"/>
      <c r="J47" s="389"/>
      <c r="K47" s="389"/>
      <c r="L47" s="389"/>
      <c r="M47" s="389"/>
      <c r="N47" s="389"/>
      <c r="O47" s="389"/>
      <c r="P47" s="389"/>
      <c r="Q47" s="389"/>
      <c r="R47" s="438"/>
      <c r="S47" s="389"/>
      <c r="T47" s="390"/>
      <c r="U47" s="3"/>
      <c r="V47" s="281"/>
      <c r="W47" s="281"/>
      <c r="X47" s="281"/>
      <c r="Y47" s="281"/>
      <c r="Z47" s="281"/>
      <c r="AA47" s="281"/>
      <c r="AB47" s="281"/>
      <c r="AC47" s="281"/>
      <c r="AD47" s="281"/>
      <c r="AE47" s="281"/>
      <c r="AF47" s="281"/>
      <c r="AG47" s="281"/>
      <c r="AH47" s="281"/>
      <c r="AT47" s="3"/>
    </row>
    <row r="48" spans="1:46" x14ac:dyDescent="0.35">
      <c r="A48" s="35"/>
      <c r="B48" s="388" t="s">
        <v>596</v>
      </c>
      <c r="C48" s="389"/>
      <c r="D48" s="389"/>
      <c r="E48" s="389"/>
      <c r="F48" s="389"/>
      <c r="G48" s="389"/>
      <c r="H48" s="389"/>
      <c r="I48" s="389"/>
      <c r="J48" s="389"/>
      <c r="K48" s="389"/>
      <c r="L48" s="389"/>
      <c r="M48" s="389"/>
      <c r="N48" s="389"/>
      <c r="O48" s="389"/>
      <c r="P48" s="389"/>
      <c r="Q48" s="389"/>
      <c r="R48" s="438"/>
      <c r="S48" s="389"/>
      <c r="T48" s="390"/>
      <c r="U48" s="3"/>
      <c r="V48" s="281"/>
      <c r="W48" s="281"/>
      <c r="X48" s="281"/>
      <c r="Y48" s="281"/>
      <c r="Z48" s="281"/>
      <c r="AA48" s="281"/>
      <c r="AB48" s="281"/>
      <c r="AC48" s="281"/>
      <c r="AD48" s="281"/>
      <c r="AE48" s="281"/>
      <c r="AF48" s="281"/>
      <c r="AG48" s="281"/>
      <c r="AH48" s="281"/>
      <c r="AT48" s="3"/>
    </row>
    <row r="49" spans="1:46" ht="16" thickBot="1" x14ac:dyDescent="0.4">
      <c r="A49" s="35"/>
      <c r="B49" s="358" t="s">
        <v>597</v>
      </c>
      <c r="C49" s="359"/>
      <c r="D49" s="359"/>
      <c r="E49" s="359"/>
      <c r="F49" s="359"/>
      <c r="G49" s="359"/>
      <c r="H49" s="359"/>
      <c r="I49" s="359"/>
      <c r="J49" s="359"/>
      <c r="K49" s="359"/>
      <c r="L49" s="359"/>
      <c r="M49" s="359"/>
      <c r="N49" s="359"/>
      <c r="O49" s="359"/>
      <c r="P49" s="359"/>
      <c r="Q49" s="359"/>
      <c r="R49" s="439"/>
      <c r="S49" s="359"/>
      <c r="T49" s="360"/>
      <c r="U49" s="356"/>
      <c r="V49" s="281"/>
      <c r="W49" s="281"/>
      <c r="X49" s="281"/>
      <c r="Y49" s="281"/>
      <c r="Z49" s="281"/>
      <c r="AA49" s="281"/>
      <c r="AB49" s="281"/>
      <c r="AC49" s="281"/>
      <c r="AD49" s="281"/>
      <c r="AE49" s="281"/>
      <c r="AF49" s="281"/>
      <c r="AG49" s="281"/>
      <c r="AH49" s="281"/>
      <c r="AT49" s="3"/>
    </row>
    <row r="50" spans="1:46" x14ac:dyDescent="0.35">
      <c r="A50" s="35"/>
      <c r="C50" s="289"/>
      <c r="E50" s="289"/>
      <c r="L50" s="289"/>
      <c r="M50" s="289"/>
      <c r="N50" s="289"/>
      <c r="O50" s="289"/>
      <c r="P50" s="289"/>
      <c r="Q50" s="289"/>
      <c r="R50" s="289"/>
      <c r="S50" s="289"/>
      <c r="T50" s="268"/>
      <c r="U50" s="280"/>
      <c r="V50" s="281"/>
      <c r="W50" s="281"/>
      <c r="X50" s="281"/>
      <c r="Y50" s="281"/>
      <c r="Z50" s="281"/>
      <c r="AA50" s="281"/>
      <c r="AB50" s="281"/>
      <c r="AC50" s="281"/>
      <c r="AD50" s="281"/>
      <c r="AE50" s="281"/>
      <c r="AF50" s="281"/>
      <c r="AG50" s="281"/>
      <c r="AH50" s="281"/>
      <c r="AT50" s="3"/>
    </row>
    <row r="51" spans="1:46" x14ac:dyDescent="0.35">
      <c r="A51" s="35"/>
      <c r="C51" s="268"/>
      <c r="E51" s="268"/>
      <c r="L51" s="268"/>
      <c r="M51" s="268"/>
      <c r="N51" s="268"/>
      <c r="O51" s="268"/>
      <c r="P51" s="268"/>
      <c r="Q51" s="268"/>
      <c r="R51" s="268"/>
      <c r="S51" s="268"/>
      <c r="T51" s="268"/>
      <c r="U51" s="280"/>
      <c r="V51" s="281"/>
      <c r="W51" s="281"/>
      <c r="X51" s="281"/>
      <c r="Y51" s="281"/>
      <c r="Z51" s="281"/>
      <c r="AA51" s="281"/>
      <c r="AB51" s="281"/>
      <c r="AC51" s="281"/>
      <c r="AD51" s="281"/>
      <c r="AE51" s="281"/>
      <c r="AF51" s="281"/>
      <c r="AG51" s="281"/>
      <c r="AH51" s="281"/>
      <c r="AT51" s="3"/>
    </row>
    <row r="52" spans="1:46" x14ac:dyDescent="0.35">
      <c r="A52" s="35"/>
      <c r="C52" s="268"/>
      <c r="E52" s="268"/>
      <c r="L52" s="268"/>
      <c r="M52" s="268"/>
      <c r="N52" s="268"/>
      <c r="O52" s="268"/>
      <c r="P52" s="268"/>
      <c r="Q52" s="268"/>
      <c r="R52" s="268"/>
      <c r="S52" s="268"/>
      <c r="T52" s="268"/>
      <c r="U52" s="280"/>
      <c r="V52" s="281"/>
      <c r="W52" s="281"/>
      <c r="X52" s="281"/>
      <c r="Y52" s="281"/>
      <c r="Z52" s="281"/>
      <c r="AA52" s="281"/>
      <c r="AB52" s="281"/>
      <c r="AC52" s="281"/>
      <c r="AD52" s="281"/>
      <c r="AE52" s="281"/>
      <c r="AF52" s="281"/>
      <c r="AG52" s="281"/>
      <c r="AH52" s="281"/>
      <c r="AT52" s="3"/>
    </row>
    <row r="53" spans="1:46" x14ac:dyDescent="0.35">
      <c r="A53" s="35"/>
      <c r="C53" s="268"/>
      <c r="E53" s="268"/>
      <c r="L53" s="268"/>
      <c r="M53" s="268"/>
      <c r="N53" s="268"/>
      <c r="O53" s="268"/>
      <c r="P53" s="268"/>
      <c r="Q53" s="268"/>
      <c r="R53" s="268"/>
      <c r="S53" s="268"/>
      <c r="T53" s="268"/>
      <c r="U53" s="280"/>
      <c r="V53" s="281"/>
      <c r="W53" s="281"/>
      <c r="X53" s="281"/>
      <c r="Y53" s="281"/>
      <c r="Z53" s="281"/>
      <c r="AA53" s="281"/>
      <c r="AB53" s="281"/>
      <c r="AC53" s="281"/>
      <c r="AD53" s="281"/>
      <c r="AE53" s="281"/>
      <c r="AF53" s="281"/>
      <c r="AG53" s="281"/>
      <c r="AH53" s="281"/>
      <c r="AT53" s="3"/>
    </row>
    <row r="54" spans="1:46" x14ac:dyDescent="0.35">
      <c r="A54" s="35"/>
      <c r="C54" s="268"/>
      <c r="E54" s="268"/>
      <c r="L54" s="268"/>
      <c r="M54" s="268"/>
      <c r="N54" s="268"/>
      <c r="O54" s="268"/>
      <c r="P54" s="268"/>
      <c r="Q54" s="268"/>
      <c r="R54" s="268"/>
      <c r="S54" s="268"/>
      <c r="T54" s="268"/>
      <c r="U54" s="280"/>
      <c r="V54" s="281"/>
      <c r="W54" s="281"/>
      <c r="X54" s="281"/>
      <c r="Y54" s="281"/>
      <c r="Z54" s="281"/>
      <c r="AA54" s="281"/>
      <c r="AB54" s="281"/>
      <c r="AC54" s="281"/>
      <c r="AD54" s="281"/>
      <c r="AE54" s="281"/>
      <c r="AF54" s="281"/>
      <c r="AG54" s="281"/>
      <c r="AH54" s="281"/>
      <c r="AT54" s="3"/>
    </row>
    <row r="55" spans="1:46" x14ac:dyDescent="0.35">
      <c r="A55" s="35"/>
      <c r="U55" s="280"/>
      <c r="V55" s="281"/>
      <c r="W55" s="281"/>
      <c r="X55" s="281"/>
      <c r="Y55" s="281"/>
      <c r="Z55" s="281"/>
      <c r="AA55" s="281"/>
      <c r="AB55" s="281"/>
      <c r="AC55" s="281"/>
      <c r="AD55" s="281"/>
      <c r="AE55" s="281"/>
      <c r="AF55" s="281"/>
      <c r="AG55" s="281"/>
      <c r="AH55" s="281"/>
      <c r="AT55" s="3"/>
    </row>
    <row r="56" spans="1:46" x14ac:dyDescent="0.35">
      <c r="A56" s="35"/>
      <c r="U56" s="280"/>
      <c r="V56" s="281"/>
      <c r="W56" s="281"/>
      <c r="X56" s="281"/>
      <c r="Y56" s="281"/>
      <c r="Z56" s="281"/>
      <c r="AA56" s="281"/>
      <c r="AB56" s="281"/>
      <c r="AC56" s="281"/>
      <c r="AD56" s="281"/>
      <c r="AE56" s="281"/>
      <c r="AF56" s="281"/>
      <c r="AG56" s="281"/>
      <c r="AH56" s="281"/>
      <c r="AT56" s="3"/>
    </row>
    <row r="57" spans="1:46" x14ac:dyDescent="0.35">
      <c r="A57" s="35"/>
      <c r="U57" s="280"/>
      <c r="V57" s="281"/>
      <c r="W57" s="281"/>
      <c r="X57" s="281"/>
      <c r="Y57" s="281"/>
      <c r="Z57" s="281"/>
      <c r="AA57" s="281"/>
    </row>
    <row r="58" spans="1:46" x14ac:dyDescent="0.35">
      <c r="A58" s="35"/>
      <c r="U58" s="280"/>
      <c r="V58" s="281"/>
      <c r="W58" s="281"/>
      <c r="X58" s="281"/>
      <c r="Y58" s="281"/>
      <c r="Z58" s="281"/>
      <c r="AA58" s="281"/>
    </row>
    <row r="59" spans="1:46" x14ac:dyDescent="0.35">
      <c r="A59" s="35"/>
      <c r="U59" s="280"/>
      <c r="V59" s="281"/>
      <c r="W59" s="281"/>
      <c r="X59" s="281"/>
      <c r="Y59" s="281"/>
      <c r="Z59" s="281"/>
      <c r="AA59" s="281"/>
    </row>
    <row r="60" spans="1:46" x14ac:dyDescent="0.35">
      <c r="A60" s="35"/>
      <c r="U60" s="280"/>
      <c r="V60" s="281"/>
      <c r="W60" s="281"/>
      <c r="X60" s="281"/>
      <c r="Y60" s="281"/>
      <c r="Z60" s="281"/>
      <c r="AA60" s="281"/>
    </row>
    <row r="61" spans="1:46" x14ac:dyDescent="0.35">
      <c r="A61" s="35"/>
      <c r="U61" s="280"/>
      <c r="V61" s="281"/>
      <c r="W61" s="281"/>
      <c r="X61" s="281"/>
      <c r="Y61" s="281"/>
      <c r="Z61" s="281"/>
      <c r="AA61" s="281"/>
    </row>
    <row r="62" spans="1:46" x14ac:dyDescent="0.35">
      <c r="A62" s="35"/>
      <c r="U62" s="280"/>
      <c r="V62" s="281"/>
      <c r="W62" s="281"/>
      <c r="X62" s="281"/>
      <c r="Y62" s="281"/>
      <c r="Z62" s="281"/>
      <c r="AA62" s="281"/>
    </row>
    <row r="63" spans="1:46" x14ac:dyDescent="0.35">
      <c r="A63" s="35"/>
      <c r="U63" s="280"/>
      <c r="V63" s="281"/>
      <c r="W63" s="281"/>
      <c r="X63" s="281"/>
      <c r="Y63" s="281"/>
      <c r="Z63" s="281"/>
      <c r="AA63" s="281"/>
    </row>
    <row r="64" spans="1:46" x14ac:dyDescent="0.35">
      <c r="A64" s="35"/>
      <c r="U64" s="280"/>
      <c r="V64" s="281"/>
      <c r="W64" s="281"/>
      <c r="X64" s="281"/>
      <c r="Y64" s="281"/>
      <c r="Z64" s="281"/>
      <c r="AA64" s="281"/>
    </row>
    <row r="65" spans="1:27" x14ac:dyDescent="0.35">
      <c r="A65" s="35"/>
      <c r="U65" s="280"/>
      <c r="V65" s="281"/>
      <c r="W65" s="281"/>
      <c r="X65" s="281"/>
      <c r="Y65" s="281"/>
      <c r="Z65" s="281"/>
      <c r="AA65" s="281"/>
    </row>
    <row r="66" spans="1:27" x14ac:dyDescent="0.35">
      <c r="A66" s="35"/>
      <c r="U66" s="280"/>
      <c r="V66" s="281"/>
      <c r="W66" s="281"/>
      <c r="X66" s="281"/>
      <c r="Y66" s="281"/>
      <c r="Z66" s="281"/>
      <c r="AA66" s="281"/>
    </row>
    <row r="67" spans="1:27" x14ac:dyDescent="0.35">
      <c r="A67" s="35"/>
      <c r="U67" s="280"/>
      <c r="V67" s="281"/>
      <c r="W67" s="281"/>
      <c r="X67" s="281"/>
      <c r="Y67" s="281"/>
      <c r="Z67" s="281"/>
      <c r="AA67" s="281"/>
    </row>
    <row r="68" spans="1:27" x14ac:dyDescent="0.35">
      <c r="A68" s="35"/>
      <c r="U68" s="280"/>
      <c r="V68" s="281"/>
      <c r="W68" s="281"/>
      <c r="X68" s="281"/>
      <c r="Y68" s="281"/>
      <c r="Z68" s="281"/>
      <c r="AA68" s="281"/>
    </row>
    <row r="69" spans="1:27" x14ac:dyDescent="0.35">
      <c r="A69" s="35"/>
      <c r="U69" s="280"/>
      <c r="V69" s="281"/>
      <c r="W69" s="281"/>
      <c r="X69" s="281"/>
      <c r="Y69" s="281"/>
      <c r="Z69" s="281"/>
      <c r="AA69" s="281"/>
    </row>
    <row r="70" spans="1:27" x14ac:dyDescent="0.35">
      <c r="A70" s="35"/>
      <c r="U70" s="280"/>
      <c r="V70" s="281"/>
      <c r="W70" s="281"/>
      <c r="X70" s="281"/>
      <c r="Y70" s="281"/>
      <c r="Z70" s="281"/>
      <c r="AA70" s="281"/>
    </row>
    <row r="71" spans="1:27" x14ac:dyDescent="0.35">
      <c r="A71" s="35"/>
      <c r="U71" s="283"/>
      <c r="V71" s="281"/>
      <c r="W71" s="281"/>
      <c r="X71" s="281"/>
      <c r="Y71" s="281"/>
      <c r="Z71" s="281"/>
      <c r="AA71" s="281"/>
    </row>
    <row r="72" spans="1:27" x14ac:dyDescent="0.35">
      <c r="A72" s="35"/>
      <c r="U72" s="283"/>
      <c r="V72" s="281"/>
      <c r="W72" s="281"/>
      <c r="X72" s="281"/>
      <c r="Y72" s="281"/>
      <c r="Z72" s="281"/>
      <c r="AA72" s="281"/>
    </row>
    <row r="73" spans="1:27" x14ac:dyDescent="0.35">
      <c r="A73" s="35"/>
      <c r="U73" s="283"/>
      <c r="V73" s="281"/>
      <c r="W73" s="281"/>
      <c r="X73" s="281"/>
      <c r="Y73" s="281"/>
      <c r="Z73" s="281"/>
      <c r="AA73" s="281"/>
    </row>
    <row r="74" spans="1:27" x14ac:dyDescent="0.35">
      <c r="A74" s="35"/>
      <c r="U74" s="283"/>
      <c r="V74" s="281"/>
      <c r="W74" s="281"/>
      <c r="X74" s="281"/>
      <c r="Y74" s="281"/>
      <c r="Z74" s="281"/>
      <c r="AA74" s="281"/>
    </row>
    <row r="75" spans="1:27" x14ac:dyDescent="0.35">
      <c r="A75" s="35"/>
      <c r="U75" s="283"/>
    </row>
    <row r="76" spans="1:27" x14ac:dyDescent="0.35">
      <c r="A76" s="35"/>
      <c r="U76" s="283"/>
    </row>
    <row r="77" spans="1:27" x14ac:dyDescent="0.35">
      <c r="A77" s="35"/>
      <c r="U77" s="283"/>
    </row>
    <row r="78" spans="1:27" x14ac:dyDescent="0.35">
      <c r="A78" s="35"/>
      <c r="U78" s="283"/>
    </row>
    <row r="79" spans="1:27" x14ac:dyDescent="0.35">
      <c r="A79" s="35"/>
      <c r="U79" s="283"/>
    </row>
    <row r="80" spans="1:27" x14ac:dyDescent="0.35">
      <c r="U80" s="283"/>
    </row>
    <row r="81" spans="21:21" x14ac:dyDescent="0.35">
      <c r="U81" s="283"/>
    </row>
    <row r="82" spans="21:21" x14ac:dyDescent="0.35">
      <c r="U82" s="283"/>
    </row>
    <row r="83" spans="21:21" x14ac:dyDescent="0.35">
      <c r="U83" s="283"/>
    </row>
    <row r="84" spans="21:21" x14ac:dyDescent="0.35">
      <c r="U84" s="283"/>
    </row>
    <row r="85" spans="21:21" x14ac:dyDescent="0.35">
      <c r="U85" s="283"/>
    </row>
    <row r="86" spans="21:21" x14ac:dyDescent="0.35">
      <c r="U86" s="283"/>
    </row>
    <row r="87" spans="21:21" x14ac:dyDescent="0.35">
      <c r="U87" s="283"/>
    </row>
    <row r="88" spans="21:21" x14ac:dyDescent="0.35">
      <c r="U88" s="283"/>
    </row>
    <row r="89" spans="21:21" x14ac:dyDescent="0.35">
      <c r="U89" s="283"/>
    </row>
    <row r="103" ht="15.75" customHeight="1" x14ac:dyDescent="0.35"/>
    <row r="104" ht="16.5" customHeight="1" x14ac:dyDescent="0.35"/>
    <row r="105" ht="16.5" customHeight="1" x14ac:dyDescent="0.35"/>
    <row r="106" ht="15.75" customHeight="1" x14ac:dyDescent="0.35"/>
    <row r="107" ht="15.75" customHeight="1" x14ac:dyDescent="0.35"/>
    <row r="108" ht="16.5" customHeight="1" x14ac:dyDescent="0.35"/>
  </sheetData>
  <mergeCells count="3">
    <mergeCell ref="B2:T2"/>
    <mergeCell ref="C3:K3"/>
    <mergeCell ref="L3:T3"/>
  </mergeCells>
  <hyperlinks>
    <hyperlink ref="A1" location="Contents!A1" display="Back to contents" xr:uid="{00000000-0004-0000-14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8"/>
  </sheetPr>
  <dimension ref="A1:N279"/>
  <sheetViews>
    <sheetView zoomScaleNormal="100" zoomScaleSheetLayoutView="100" workbookViewId="0"/>
  </sheetViews>
  <sheetFormatPr defaultColWidth="8.84375" defaultRowHeight="14.5" x14ac:dyDescent="0.35"/>
  <cols>
    <col min="1" max="1" width="9.4609375" style="169" customWidth="1"/>
    <col min="2" max="2" width="10.07421875" style="169" customWidth="1"/>
    <col min="3" max="3" width="10.23046875" style="169" customWidth="1"/>
    <col min="4" max="4" width="13.84375" style="169" customWidth="1"/>
    <col min="5" max="5" width="16.4609375" style="169" customWidth="1"/>
    <col min="6" max="6" width="16.69140625" style="169" customWidth="1"/>
    <col min="7" max="7" width="16.765625" style="169" customWidth="1"/>
    <col min="8" max="8" width="16.07421875" style="169" customWidth="1"/>
    <col min="9" max="9" width="15.53515625" style="169" customWidth="1"/>
    <col min="10" max="10" width="12.3046875" style="169" customWidth="1"/>
    <col min="11" max="16384" width="8.84375" style="169"/>
  </cols>
  <sheetData>
    <row r="1" spans="1:12" ht="33.75" customHeight="1" thickBot="1" x14ac:dyDescent="0.45">
      <c r="A1" s="47" t="s">
        <v>91</v>
      </c>
      <c r="B1" s="198"/>
      <c r="C1" s="198"/>
      <c r="D1" s="198"/>
      <c r="E1" s="198"/>
      <c r="F1" s="198"/>
      <c r="G1" s="198"/>
      <c r="H1" s="198"/>
      <c r="I1" s="168"/>
      <c r="J1" s="168"/>
      <c r="L1" s="199"/>
    </row>
    <row r="2" spans="1:12" ht="19.5" customHeight="1" thickBot="1" x14ac:dyDescent="0.4">
      <c r="A2" s="168"/>
      <c r="B2" s="655" t="s">
        <v>678</v>
      </c>
      <c r="C2" s="786"/>
      <c r="D2" s="786"/>
      <c r="E2" s="786"/>
      <c r="F2" s="786"/>
      <c r="G2" s="786"/>
      <c r="H2" s="786"/>
      <c r="I2" s="786"/>
      <c r="J2" s="656"/>
    </row>
    <row r="3" spans="1:12" ht="69.75" customHeight="1" x14ac:dyDescent="0.35">
      <c r="A3" s="168"/>
      <c r="B3" s="150"/>
      <c r="C3" s="200" t="s">
        <v>199</v>
      </c>
      <c r="D3" s="200" t="s">
        <v>200</v>
      </c>
      <c r="E3" s="200" t="s">
        <v>201</v>
      </c>
      <c r="F3" s="200" t="s">
        <v>202</v>
      </c>
      <c r="G3" s="200" t="s">
        <v>203</v>
      </c>
      <c r="H3" s="200" t="s">
        <v>204</v>
      </c>
      <c r="I3" s="200" t="s">
        <v>205</v>
      </c>
      <c r="J3" s="201" t="s">
        <v>206</v>
      </c>
    </row>
    <row r="4" spans="1:12" x14ac:dyDescent="0.35">
      <c r="B4" s="137" t="s">
        <v>121</v>
      </c>
      <c r="C4" s="167">
        <v>97.202472553333351</v>
      </c>
      <c r="D4" s="167">
        <v>3.7760125556955515</v>
      </c>
      <c r="E4" s="89">
        <v>294.88</v>
      </c>
      <c r="F4" s="202">
        <v>36927.689833684497</v>
      </c>
      <c r="G4" s="202">
        <v>43459.115973680702</v>
      </c>
      <c r="H4" s="153">
        <v>27036.310092394295</v>
      </c>
      <c r="I4" s="238">
        <v>65.274446598497889</v>
      </c>
      <c r="J4" s="204">
        <f>(E4/H4)*100</f>
        <v>1.0906813799378416</v>
      </c>
    </row>
    <row r="5" spans="1:12" x14ac:dyDescent="0.35">
      <c r="B5" s="137" t="s">
        <v>122</v>
      </c>
      <c r="C5" s="167">
        <v>95.079499233333323</v>
      </c>
      <c r="D5" s="167">
        <v>-0.62567874483875352</v>
      </c>
      <c r="E5" s="89">
        <v>259.33000000000004</v>
      </c>
      <c r="F5" s="202">
        <v>32822.934201063101</v>
      </c>
      <c r="G5" s="202">
        <v>39833.437331029505</v>
      </c>
      <c r="H5" s="153">
        <v>27101.5845389928</v>
      </c>
      <c r="I5" s="238">
        <v>65.274446598501527</v>
      </c>
      <c r="J5" s="204">
        <f t="shared" ref="J5:J76" si="0">(E5/H5)*100</f>
        <v>0.95688132045152285</v>
      </c>
    </row>
    <row r="6" spans="1:12" x14ac:dyDescent="0.35">
      <c r="B6" s="137" t="s">
        <v>123</v>
      </c>
      <c r="C6" s="167">
        <v>90.240346376666679</v>
      </c>
      <c r="D6" s="167">
        <v>-7.2239811181512454</v>
      </c>
      <c r="E6" s="89">
        <v>187.81</v>
      </c>
      <c r="F6" s="202">
        <v>20491.223438949</v>
      </c>
      <c r="G6" s="202">
        <v>38783.562437364002</v>
      </c>
      <c r="H6" s="153">
        <v>27154.035041643801</v>
      </c>
      <c r="I6" s="238">
        <v>52.450502651001443</v>
      </c>
      <c r="J6" s="204">
        <f t="shared" si="0"/>
        <v>0.69164674683512783</v>
      </c>
    </row>
    <row r="7" spans="1:12" x14ac:dyDescent="0.35">
      <c r="B7" s="137" t="s">
        <v>136</v>
      </c>
      <c r="C7" s="167">
        <v>85.281189063333329</v>
      </c>
      <c r="D7" s="167">
        <v>-13.321831903175363</v>
      </c>
      <c r="E7" s="89">
        <v>174.9</v>
      </c>
      <c r="F7" s="202">
        <v>18370.271032974699</v>
      </c>
      <c r="G7" s="202">
        <v>33868.410964121889</v>
      </c>
      <c r="H7" s="153">
        <v>27206.485544294799</v>
      </c>
      <c r="I7" s="238">
        <v>52.450502650997805</v>
      </c>
      <c r="J7" s="204">
        <f t="shared" si="0"/>
        <v>0.64286142256501977</v>
      </c>
    </row>
    <row r="8" spans="1:12" x14ac:dyDescent="0.35">
      <c r="B8" s="137" t="s">
        <v>2</v>
      </c>
      <c r="C8" s="167">
        <v>82.11729215666665</v>
      </c>
      <c r="D8" s="167">
        <v>-15.519338140693606</v>
      </c>
      <c r="E8" s="89">
        <v>170.84</v>
      </c>
      <c r="F8" s="202">
        <v>16749.775870726899</v>
      </c>
      <c r="G8" s="202">
        <v>32733.494616271088</v>
      </c>
      <c r="H8" s="153">
        <v>27258.936046945699</v>
      </c>
      <c r="I8" s="238">
        <v>52.450502650899587</v>
      </c>
      <c r="J8" s="204">
        <f t="shared" si="0"/>
        <v>0.62673025721098252</v>
      </c>
    </row>
    <row r="9" spans="1:12" x14ac:dyDescent="0.35">
      <c r="B9" s="137" t="s">
        <v>3</v>
      </c>
      <c r="C9" s="167">
        <v>81.979265473333328</v>
      </c>
      <c r="D9" s="167">
        <v>-13.778189689294518</v>
      </c>
      <c r="E9" s="89">
        <v>193.27</v>
      </c>
      <c r="F9" s="202">
        <v>19184.1692475419</v>
      </c>
      <c r="G9" s="202">
        <v>30270.3722302399</v>
      </c>
      <c r="H9" s="153">
        <v>27311.3865495967</v>
      </c>
      <c r="I9" s="238">
        <v>52.450502651001443</v>
      </c>
      <c r="J9" s="204">
        <f t="shared" si="0"/>
        <v>0.70765356291606507</v>
      </c>
    </row>
    <row r="10" spans="1:12" x14ac:dyDescent="0.35">
      <c r="B10" s="24" t="s">
        <v>4</v>
      </c>
      <c r="C10" s="167">
        <v>84.097438350000004</v>
      </c>
      <c r="D10" s="167">
        <v>-6.8072744324649825</v>
      </c>
      <c r="E10" s="89">
        <v>223.68</v>
      </c>
      <c r="F10" s="202">
        <v>24717.874298964605</v>
      </c>
      <c r="G10" s="202">
        <v>29252.997031860999</v>
      </c>
      <c r="H10" s="153">
        <v>27355.891465144199</v>
      </c>
      <c r="I10" s="238">
        <v>44.504915547498967</v>
      </c>
      <c r="J10" s="204">
        <f t="shared" si="0"/>
        <v>0.81766664517222643</v>
      </c>
    </row>
    <row r="11" spans="1:12" x14ac:dyDescent="0.35">
      <c r="B11" s="24" t="s">
        <v>5</v>
      </c>
      <c r="C11" s="167">
        <v>86.842957756666678</v>
      </c>
      <c r="D11" s="167">
        <v>1.8313167422812526</v>
      </c>
      <c r="E11" s="89">
        <v>259.75</v>
      </c>
      <c r="F11" s="202">
        <v>25074.969247098201</v>
      </c>
      <c r="G11" s="202">
        <v>29516.0030463945</v>
      </c>
      <c r="H11" s="153">
        <v>27400.396380691709</v>
      </c>
      <c r="I11" s="238">
        <v>44.504915547502605</v>
      </c>
      <c r="J11" s="204">
        <f t="shared" si="0"/>
        <v>0.94797898684063764</v>
      </c>
    </row>
    <row r="12" spans="1:12" x14ac:dyDescent="0.35">
      <c r="B12" s="24" t="s">
        <v>6</v>
      </c>
      <c r="C12" s="167">
        <v>88.43270355333334</v>
      </c>
      <c r="D12" s="167">
        <v>7.6907204692257647</v>
      </c>
      <c r="E12" s="89">
        <v>216.23</v>
      </c>
      <c r="F12" s="202">
        <v>26894.596646649999</v>
      </c>
      <c r="G12" s="202">
        <v>27169.0276750702</v>
      </c>
      <c r="H12" s="153">
        <v>27444.901296239201</v>
      </c>
      <c r="I12" s="238">
        <v>44.504915547498967</v>
      </c>
      <c r="J12" s="204">
        <f t="shared" si="0"/>
        <v>0.78786947588559997</v>
      </c>
    </row>
    <row r="13" spans="1:12" x14ac:dyDescent="0.35">
      <c r="B13" s="24" t="s">
        <v>7</v>
      </c>
      <c r="C13" s="167">
        <v>88.78882792666667</v>
      </c>
      <c r="D13" s="167">
        <v>8.3064448235979693</v>
      </c>
      <c r="E13" s="89">
        <v>230.21999999999997</v>
      </c>
      <c r="F13" s="202">
        <v>28735.602660477402</v>
      </c>
      <c r="G13" s="202">
        <v>26387.6701997005</v>
      </c>
      <c r="H13" s="153">
        <v>27489.4062117867</v>
      </c>
      <c r="I13" s="238">
        <v>44.504915547498967</v>
      </c>
      <c r="J13" s="204">
        <f t="shared" si="0"/>
        <v>0.83748626007530114</v>
      </c>
    </row>
    <row r="14" spans="1:12" x14ac:dyDescent="0.35">
      <c r="B14" s="24" t="s">
        <v>8</v>
      </c>
      <c r="C14" s="167">
        <v>88.889779020000006</v>
      </c>
      <c r="D14" s="167">
        <v>5.6985572498118753</v>
      </c>
      <c r="E14" s="89">
        <v>226.86</v>
      </c>
      <c r="F14" s="202">
        <v>26255.840429663895</v>
      </c>
      <c r="G14" s="202">
        <v>27391.935594228795</v>
      </c>
      <c r="H14" s="153">
        <v>27530.097354324109</v>
      </c>
      <c r="I14" s="238">
        <v>40.691142537401902</v>
      </c>
      <c r="J14" s="204">
        <f t="shared" si="0"/>
        <v>0.82404358066814998</v>
      </c>
    </row>
    <row r="15" spans="1:12" x14ac:dyDescent="0.35">
      <c r="B15" s="24" t="s">
        <v>9</v>
      </c>
      <c r="C15" s="167">
        <v>88.122795120000021</v>
      </c>
      <c r="D15" s="167">
        <v>1.4737376482724551</v>
      </c>
      <c r="E15" s="89">
        <v>210.64</v>
      </c>
      <c r="F15" s="202">
        <v>23472.6669311732</v>
      </c>
      <c r="G15" s="202">
        <v>24629.066055214309</v>
      </c>
      <c r="H15" s="153">
        <v>27570.7884968615</v>
      </c>
      <c r="I15" s="238">
        <v>40.691142537398264</v>
      </c>
      <c r="J15" s="204">
        <f t="shared" si="0"/>
        <v>0.76399701090876682</v>
      </c>
    </row>
    <row r="16" spans="1:12" x14ac:dyDescent="0.35">
      <c r="B16" s="24" t="s">
        <v>10</v>
      </c>
      <c r="C16" s="167">
        <v>87.696936550000018</v>
      </c>
      <c r="D16" s="167">
        <v>-0.83200781359079601</v>
      </c>
      <c r="E16" s="89">
        <v>208.92</v>
      </c>
      <c r="F16" s="202">
        <v>26032.355390382701</v>
      </c>
      <c r="G16" s="202">
        <v>25673.603206250005</v>
      </c>
      <c r="H16" s="153">
        <v>27611.479639399</v>
      </c>
      <c r="I16" s="238">
        <v>40.691142537500127</v>
      </c>
      <c r="J16" s="204">
        <f t="shared" si="0"/>
        <v>0.75664181249414353</v>
      </c>
    </row>
    <row r="17" spans="2:10" x14ac:dyDescent="0.35">
      <c r="B17" s="24" t="s">
        <v>11</v>
      </c>
      <c r="C17" s="167">
        <v>87.230036513333346</v>
      </c>
      <c r="D17" s="167">
        <v>-1.7556166127350781</v>
      </c>
      <c r="E17" s="89">
        <v>216.5</v>
      </c>
      <c r="F17" s="202">
        <v>26765.041885223909</v>
      </c>
      <c r="G17" s="202">
        <v>27046.9490251916</v>
      </c>
      <c r="H17" s="153">
        <v>27652.170781936395</v>
      </c>
      <c r="I17" s="238">
        <v>40.691142537398264</v>
      </c>
      <c r="J17" s="204">
        <f t="shared" si="0"/>
        <v>0.78294034022611791</v>
      </c>
    </row>
    <row r="18" spans="2:10" x14ac:dyDescent="0.35">
      <c r="B18" s="24" t="s">
        <v>12</v>
      </c>
      <c r="C18" s="167">
        <v>87.120810959999986</v>
      </c>
      <c r="D18" s="167">
        <v>-1.990069138997419</v>
      </c>
      <c r="E18" s="89">
        <v>227.56</v>
      </c>
      <c r="F18" s="202">
        <v>26887.089422596699</v>
      </c>
      <c r="G18" s="202">
        <v>25876.727411676999</v>
      </c>
      <c r="H18" s="153">
        <v>27690.0474029051</v>
      </c>
      <c r="I18" s="238">
        <v>37.876620968701907</v>
      </c>
      <c r="J18" s="204">
        <f t="shared" si="0"/>
        <v>0.82181152198434138</v>
      </c>
    </row>
    <row r="19" spans="2:10" x14ac:dyDescent="0.35">
      <c r="B19" s="24" t="s">
        <v>13</v>
      </c>
      <c r="C19" s="167">
        <v>87.061605526666654</v>
      </c>
      <c r="D19" s="167">
        <v>-1.2042169019812698</v>
      </c>
      <c r="E19" s="89">
        <v>229.67</v>
      </c>
      <c r="F19" s="202">
        <v>28477.970420076301</v>
      </c>
      <c r="G19" s="202">
        <v>26740.761874462001</v>
      </c>
      <c r="H19" s="153">
        <v>27727.9240238737</v>
      </c>
      <c r="I19" s="238">
        <v>37.876620968600037</v>
      </c>
      <c r="J19" s="204">
        <f t="shared" si="0"/>
        <v>0.82829857656222106</v>
      </c>
    </row>
    <row r="20" spans="2:10" x14ac:dyDescent="0.35">
      <c r="B20" s="24" t="s">
        <v>14</v>
      </c>
      <c r="C20" s="167">
        <v>87.26946899666666</v>
      </c>
      <c r="D20" s="167">
        <v>-0.48743726993204506</v>
      </c>
      <c r="E20" s="89">
        <v>242.40999999999997</v>
      </c>
      <c r="F20" s="202">
        <v>25055.6074615258</v>
      </c>
      <c r="G20" s="202">
        <v>29306.177116888299</v>
      </c>
      <c r="H20" s="153">
        <v>27765.800644842398</v>
      </c>
      <c r="I20" s="238">
        <v>37.876620968698262</v>
      </c>
      <c r="J20" s="204">
        <f t="shared" si="0"/>
        <v>0.87305243994477977</v>
      </c>
    </row>
    <row r="21" spans="2:10" x14ac:dyDescent="0.35">
      <c r="B21" s="24" t="s">
        <v>15</v>
      </c>
      <c r="C21" s="167">
        <v>87.739439559999994</v>
      </c>
      <c r="D21" s="167">
        <v>0.58397665188272274</v>
      </c>
      <c r="E21" s="89">
        <v>225.63</v>
      </c>
      <c r="F21" s="202">
        <v>22816.156659821099</v>
      </c>
      <c r="G21" s="202">
        <v>26615.216915966699</v>
      </c>
      <c r="H21" s="153">
        <v>27803.677265810999</v>
      </c>
      <c r="I21" s="238">
        <v>37.876620968600037</v>
      </c>
      <c r="J21" s="204">
        <f t="shared" si="0"/>
        <v>0.81151136176309902</v>
      </c>
    </row>
    <row r="22" spans="2:10" x14ac:dyDescent="0.35">
      <c r="B22" s="24" t="s">
        <v>16</v>
      </c>
      <c r="C22" s="167">
        <v>87.581619126666652</v>
      </c>
      <c r="D22" s="167">
        <v>0.52893007031149519</v>
      </c>
      <c r="E22" s="89">
        <v>228.26</v>
      </c>
      <c r="F22" s="202">
        <v>25203.3576896708</v>
      </c>
      <c r="G22" s="202">
        <v>25865.2824268607</v>
      </c>
      <c r="H22" s="153">
        <v>27841.1742928657</v>
      </c>
      <c r="I22" s="238">
        <v>37.497027054701903</v>
      </c>
      <c r="J22" s="204">
        <f t="shared" si="0"/>
        <v>0.81986484333921084</v>
      </c>
    </row>
    <row r="23" spans="2:10" x14ac:dyDescent="0.35">
      <c r="B23" s="24" t="s">
        <v>17</v>
      </c>
      <c r="C23" s="167">
        <v>87.890622846666659</v>
      </c>
      <c r="D23" s="167">
        <v>0.95221919580392722</v>
      </c>
      <c r="E23" s="89">
        <v>235.14</v>
      </c>
      <c r="F23" s="202">
        <v>25733.503543346109</v>
      </c>
      <c r="G23" s="202">
        <v>26062.884506353799</v>
      </c>
      <c r="H23" s="153">
        <v>27878.671319920399</v>
      </c>
      <c r="I23" s="238">
        <v>37.497027054698265</v>
      </c>
      <c r="J23" s="204">
        <f t="shared" si="0"/>
        <v>0.84344048287546358</v>
      </c>
    </row>
    <row r="24" spans="2:10" x14ac:dyDescent="0.35">
      <c r="B24" s="24" t="s">
        <v>18</v>
      </c>
      <c r="C24" s="167">
        <v>88.392519686666674</v>
      </c>
      <c r="D24" s="167">
        <v>1.2868769604211794</v>
      </c>
      <c r="E24" s="89">
        <v>239.29</v>
      </c>
      <c r="F24" s="202">
        <v>26839.864693331299</v>
      </c>
      <c r="G24" s="202">
        <v>24526.7842805334</v>
      </c>
      <c r="H24" s="153">
        <v>27916.168346974999</v>
      </c>
      <c r="I24" s="238">
        <v>37.497027054600039</v>
      </c>
      <c r="J24" s="204">
        <f t="shared" si="0"/>
        <v>0.85717350972319051</v>
      </c>
    </row>
    <row r="25" spans="2:10" x14ac:dyDescent="0.35">
      <c r="B25" s="24" t="s">
        <v>19</v>
      </c>
      <c r="C25" s="167">
        <v>89.126897499999998</v>
      </c>
      <c r="D25" s="167">
        <v>1.5813389588056337</v>
      </c>
      <c r="E25" s="89">
        <v>259.7</v>
      </c>
      <c r="F25" s="202">
        <v>30550.348214707799</v>
      </c>
      <c r="G25" s="202">
        <v>27101.0200793156</v>
      </c>
      <c r="H25" s="153">
        <v>27953.665374029701</v>
      </c>
      <c r="I25" s="238">
        <v>37.497027054701903</v>
      </c>
      <c r="J25" s="204">
        <f t="shared" si="0"/>
        <v>0.92903737855170065</v>
      </c>
    </row>
    <row r="26" spans="2:10" x14ac:dyDescent="0.35">
      <c r="B26" s="24" t="s">
        <v>20</v>
      </c>
      <c r="C26" s="167">
        <v>90.148868089999979</v>
      </c>
      <c r="D26" s="167">
        <v>2.9312645609124832</v>
      </c>
      <c r="E26" s="89">
        <v>273.93</v>
      </c>
      <c r="F26" s="202">
        <v>32269.952490640699</v>
      </c>
      <c r="G26" s="202">
        <v>27496.038067193895</v>
      </c>
      <c r="H26" s="153">
        <v>27997.123905872199</v>
      </c>
      <c r="I26" s="238">
        <v>43.458531842497905</v>
      </c>
      <c r="J26" s="204">
        <f t="shared" si="0"/>
        <v>0.97842192977024012</v>
      </c>
    </row>
    <row r="27" spans="2:10" x14ac:dyDescent="0.35">
      <c r="B27" s="24" t="s">
        <v>21</v>
      </c>
      <c r="C27" s="167">
        <v>91.802506306666672</v>
      </c>
      <c r="D27" s="167">
        <v>4.4508541790910572</v>
      </c>
      <c r="E27" s="89">
        <v>294.26</v>
      </c>
      <c r="F27" s="202">
        <v>31734.247420938998</v>
      </c>
      <c r="G27" s="202">
        <v>27376.541212788099</v>
      </c>
      <c r="H27" s="153">
        <v>28040.582437714795</v>
      </c>
      <c r="I27" s="238">
        <v>43.458531842599768</v>
      </c>
      <c r="J27" s="204">
        <f t="shared" si="0"/>
        <v>1.0494075886391649</v>
      </c>
    </row>
    <row r="28" spans="2:10" x14ac:dyDescent="0.35">
      <c r="B28" s="24" t="s">
        <v>22</v>
      </c>
      <c r="C28" s="167">
        <v>94.062605973333348</v>
      </c>
      <c r="D28" s="167">
        <v>6.4146675609723092</v>
      </c>
      <c r="E28" s="89">
        <v>311.73</v>
      </c>
      <c r="F28" s="202">
        <v>36837.596188787989</v>
      </c>
      <c r="G28" s="202">
        <v>28202.264652569691</v>
      </c>
      <c r="H28" s="153">
        <v>28084.040969557405</v>
      </c>
      <c r="I28" s="238">
        <v>43.458531842603406</v>
      </c>
      <c r="J28" s="204">
        <f t="shared" si="0"/>
        <v>1.1099898349311972</v>
      </c>
    </row>
    <row r="29" spans="2:10" x14ac:dyDescent="0.35">
      <c r="B29" s="24" t="s">
        <v>23</v>
      </c>
      <c r="C29" s="167">
        <v>96.391542393333339</v>
      </c>
      <c r="D29" s="167">
        <v>8.1509006788139882</v>
      </c>
      <c r="E29" s="89">
        <v>310.87</v>
      </c>
      <c r="F29" s="202">
        <v>34994.777962443499</v>
      </c>
      <c r="G29" s="202">
        <v>29066.965591264401</v>
      </c>
      <c r="H29" s="153">
        <v>28127.4995013999</v>
      </c>
      <c r="I29" s="238">
        <v>43.458531842497905</v>
      </c>
      <c r="J29" s="204">
        <f t="shared" si="0"/>
        <v>1.1052173336080873</v>
      </c>
    </row>
    <row r="30" spans="2:10" x14ac:dyDescent="0.35">
      <c r="B30" s="24" t="s">
        <v>24</v>
      </c>
      <c r="C30" s="167">
        <v>98.208802953333318</v>
      </c>
      <c r="D30" s="167">
        <v>8.940694469160416</v>
      </c>
      <c r="E30" s="89">
        <v>304.20999999999998</v>
      </c>
      <c r="F30" s="202">
        <v>33383.293214141202</v>
      </c>
      <c r="G30" s="202">
        <v>28790.666426873198</v>
      </c>
      <c r="H30" s="153">
        <v>28180.272788820501</v>
      </c>
      <c r="I30" s="238">
        <v>52.773287420601264</v>
      </c>
      <c r="J30" s="204">
        <f t="shared" si="0"/>
        <v>1.0795140355088551</v>
      </c>
    </row>
    <row r="31" spans="2:10" x14ac:dyDescent="0.35">
      <c r="B31" s="24" t="s">
        <v>25</v>
      </c>
      <c r="C31" s="167">
        <v>99.566378973333329</v>
      </c>
      <c r="D31" s="167">
        <v>8.4571467370742717</v>
      </c>
      <c r="E31" s="89">
        <v>295.88</v>
      </c>
      <c r="F31" s="202">
        <v>31329.753102727998</v>
      </c>
      <c r="G31" s="202">
        <v>28852.1874486294</v>
      </c>
      <c r="H31" s="153">
        <v>28233.046076241091</v>
      </c>
      <c r="I31" s="238">
        <v>52.773287420597626</v>
      </c>
      <c r="J31" s="204">
        <f t="shared" si="0"/>
        <v>1.047991772481792</v>
      </c>
    </row>
    <row r="32" spans="2:10" x14ac:dyDescent="0.35">
      <c r="B32" s="24" t="s">
        <v>26</v>
      </c>
      <c r="C32" s="167">
        <v>100.4062972</v>
      </c>
      <c r="D32" s="167">
        <v>6.7441159651318694</v>
      </c>
      <c r="E32" s="89">
        <v>288.84000000000009</v>
      </c>
      <c r="F32" s="202">
        <v>39550.418025278705</v>
      </c>
      <c r="G32" s="202">
        <v>32189.273565490701</v>
      </c>
      <c r="H32" s="153">
        <v>28285.8193636617</v>
      </c>
      <c r="I32" s="238">
        <v>52.773287420601264</v>
      </c>
      <c r="J32" s="204">
        <f t="shared" si="0"/>
        <v>1.0211477217134031</v>
      </c>
    </row>
    <row r="33" spans="2:10" x14ac:dyDescent="0.35">
      <c r="B33" s="24" t="s">
        <v>27</v>
      </c>
      <c r="C33" s="167">
        <v>101.48587643333332</v>
      </c>
      <c r="D33" s="167">
        <v>5.2850425602820383</v>
      </c>
      <c r="E33" s="89">
        <v>303.62</v>
      </c>
      <c r="F33" s="202">
        <v>35502.451175727801</v>
      </c>
      <c r="G33" s="202">
        <v>33253.8058314261</v>
      </c>
      <c r="H33" s="153">
        <v>28338.592651082301</v>
      </c>
      <c r="I33" s="238">
        <v>52.773287420601264</v>
      </c>
      <c r="J33" s="204">
        <f t="shared" si="0"/>
        <v>1.0714011233313812</v>
      </c>
    </row>
    <row r="34" spans="2:10" x14ac:dyDescent="0.35">
      <c r="B34" s="24" t="s">
        <v>28</v>
      </c>
      <c r="C34" s="167">
        <v>103.59384813333334</v>
      </c>
      <c r="D34" s="167">
        <v>5.4832611925418551</v>
      </c>
      <c r="E34" s="89">
        <v>314.25</v>
      </c>
      <c r="F34" s="202">
        <v>35215.783380818903</v>
      </c>
      <c r="G34" s="202">
        <v>34068.408474757402</v>
      </c>
      <c r="H34" s="153">
        <v>28397.667948906201</v>
      </c>
      <c r="I34" s="238">
        <v>59.075297823899753</v>
      </c>
      <c r="J34" s="204">
        <f t="shared" si="0"/>
        <v>1.1066049527919211</v>
      </c>
    </row>
    <row r="35" spans="2:10" x14ac:dyDescent="0.35">
      <c r="B35" s="24" t="s">
        <v>29</v>
      </c>
      <c r="C35" s="167">
        <v>106.0413415</v>
      </c>
      <c r="D35" s="167">
        <v>6.503161602774421</v>
      </c>
      <c r="E35" s="89">
        <v>319.19</v>
      </c>
      <c r="F35" s="202">
        <v>37264.177272769397</v>
      </c>
      <c r="G35" s="202">
        <v>34529.861302728699</v>
      </c>
      <c r="H35" s="153">
        <v>28456.743246729999</v>
      </c>
      <c r="I35" s="238">
        <v>59.075297823797889</v>
      </c>
      <c r="J35" s="204">
        <f t="shared" si="0"/>
        <v>1.1216673574783669</v>
      </c>
    </row>
    <row r="36" spans="2:10" x14ac:dyDescent="0.35">
      <c r="B36" s="24" t="s">
        <v>30</v>
      </c>
      <c r="C36" s="167">
        <v>108.32251846666668</v>
      </c>
      <c r="D36" s="167">
        <v>7.8841880314521662</v>
      </c>
      <c r="E36" s="89">
        <v>387.32</v>
      </c>
      <c r="F36" s="202">
        <v>36421.3176183545</v>
      </c>
      <c r="G36" s="202">
        <v>33456.207698879902</v>
      </c>
      <c r="H36" s="153">
        <v>28515.818544553891</v>
      </c>
      <c r="I36" s="238">
        <v>59.075297823899753</v>
      </c>
      <c r="J36" s="204">
        <f t="shared" si="0"/>
        <v>1.3582636577478591</v>
      </c>
    </row>
    <row r="37" spans="2:10" x14ac:dyDescent="0.35">
      <c r="B37" s="24" t="s">
        <v>52</v>
      </c>
      <c r="C37" s="167">
        <v>109.63509386666668</v>
      </c>
      <c r="D37" s="167">
        <v>8.0299029970802174</v>
      </c>
      <c r="E37" s="89">
        <v>264.73</v>
      </c>
      <c r="F37" s="202">
        <v>39324.624395051782</v>
      </c>
      <c r="G37" s="202">
        <v>34188.328537100402</v>
      </c>
      <c r="H37" s="153">
        <v>28574.8938423777</v>
      </c>
      <c r="I37" s="238">
        <v>59.075297823801527</v>
      </c>
      <c r="J37" s="204">
        <f t="shared" si="0"/>
        <v>0.92644263688355311</v>
      </c>
    </row>
    <row r="38" spans="2:10" x14ac:dyDescent="0.35">
      <c r="B38" s="24" t="s">
        <v>53</v>
      </c>
      <c r="C38" s="167">
        <v>110.56167903333332</v>
      </c>
      <c r="D38" s="167">
        <v>6.7261049044455179</v>
      </c>
      <c r="E38" s="89">
        <v>289.62</v>
      </c>
      <c r="F38" s="202">
        <v>40832.457342002097</v>
      </c>
      <c r="G38" s="202">
        <v>37699.931990164499</v>
      </c>
      <c r="H38" s="153">
        <v>28640.436550921291</v>
      </c>
      <c r="I38" s="238">
        <v>65.542708543598565</v>
      </c>
      <c r="J38" s="204">
        <f t="shared" si="0"/>
        <v>1.0112276029210303</v>
      </c>
    </row>
    <row r="39" spans="2:10" x14ac:dyDescent="0.35">
      <c r="B39" s="24" t="s">
        <v>54</v>
      </c>
      <c r="C39" s="167">
        <v>111.71239063333331</v>
      </c>
      <c r="D39" s="167">
        <v>5.3479605718995016</v>
      </c>
      <c r="E39" s="89">
        <v>290.72000000000003</v>
      </c>
      <c r="F39" s="202">
        <v>40397.421636991603</v>
      </c>
      <c r="G39" s="202">
        <v>34002.14848525139</v>
      </c>
      <c r="H39" s="153">
        <v>28705.979259464799</v>
      </c>
      <c r="I39" s="238">
        <v>65.542708543500339</v>
      </c>
      <c r="J39" s="204">
        <f t="shared" si="0"/>
        <v>1.0127506794743648</v>
      </c>
    </row>
    <row r="40" spans="2:10" x14ac:dyDescent="0.35">
      <c r="B40" s="24" t="s">
        <v>55</v>
      </c>
      <c r="C40" s="167">
        <v>113.07443483333334</v>
      </c>
      <c r="D40" s="167">
        <v>4.3868222729043449</v>
      </c>
      <c r="E40" s="89">
        <v>308.83999999999997</v>
      </c>
      <c r="F40" s="202">
        <v>41933.302660111505</v>
      </c>
      <c r="G40" s="202">
        <v>39561.8168008004</v>
      </c>
      <c r="H40" s="153">
        <v>28771.522000000001</v>
      </c>
      <c r="I40" s="238">
        <v>65.542708500000003</v>
      </c>
      <c r="J40" s="204">
        <f t="shared" si="0"/>
        <v>1.0734225321830384</v>
      </c>
    </row>
    <row r="41" spans="2:10" x14ac:dyDescent="0.35">
      <c r="B41" s="24" t="s">
        <v>85</v>
      </c>
      <c r="C41" s="167">
        <v>114.42667496666668</v>
      </c>
      <c r="D41" s="167">
        <v>4.3704811397592414</v>
      </c>
      <c r="E41" s="89">
        <v>307.43</v>
      </c>
      <c r="F41" s="202">
        <v>42536.906596326706</v>
      </c>
      <c r="G41" s="202">
        <v>39669.907209761397</v>
      </c>
      <c r="H41" s="153">
        <v>28837.064699999999</v>
      </c>
      <c r="I41" s="238">
        <v>65.542708500000003</v>
      </c>
      <c r="J41" s="204">
        <f t="shared" si="0"/>
        <v>1.0660932490816237</v>
      </c>
    </row>
    <row r="42" spans="2:10" x14ac:dyDescent="0.35">
      <c r="B42" s="24" t="s">
        <v>86</v>
      </c>
      <c r="C42" s="167">
        <v>115.8453963</v>
      </c>
      <c r="D42" s="167">
        <v>4.7789770496101891</v>
      </c>
      <c r="E42" s="89">
        <v>306.11</v>
      </c>
      <c r="F42" s="202">
        <v>38263.851011842999</v>
      </c>
      <c r="G42" s="202">
        <v>38758.090200137201</v>
      </c>
      <c r="H42" s="153">
        <v>28904.066900000002</v>
      </c>
      <c r="I42" s="238">
        <v>67.002228700000003</v>
      </c>
      <c r="J42" s="204">
        <f t="shared" si="0"/>
        <v>1.0590551186414532</v>
      </c>
    </row>
    <row r="43" spans="2:10" x14ac:dyDescent="0.35">
      <c r="B43" s="24" t="s">
        <v>87</v>
      </c>
      <c r="C43" s="167">
        <v>116.88009750000001</v>
      </c>
      <c r="D43" s="167">
        <v>4.6259030331096795</v>
      </c>
      <c r="E43" s="89">
        <v>300.70999999999998</v>
      </c>
      <c r="F43" s="202">
        <v>43404.193482834198</v>
      </c>
      <c r="G43" s="202">
        <v>40152.483170675798</v>
      </c>
      <c r="H43" s="153">
        <v>28971.069100000001</v>
      </c>
      <c r="I43" s="238">
        <v>67.002228700000003</v>
      </c>
      <c r="J43" s="204">
        <f t="shared" si="0"/>
        <v>1.0379665277868533</v>
      </c>
    </row>
    <row r="44" spans="2:10" x14ac:dyDescent="0.35">
      <c r="B44" s="24" t="s">
        <v>88</v>
      </c>
      <c r="C44" s="167">
        <v>117.8064517</v>
      </c>
      <c r="D44" s="167">
        <v>4.1848689083800794</v>
      </c>
      <c r="E44" s="89">
        <v>293.02</v>
      </c>
      <c r="F44" s="202">
        <v>42215.064615156494</v>
      </c>
      <c r="G44" s="202">
        <v>37140.52817326381</v>
      </c>
      <c r="H44" s="153">
        <v>29038.071400000001</v>
      </c>
      <c r="I44" s="238">
        <v>67.002228700000003</v>
      </c>
      <c r="J44" s="204">
        <f t="shared" si="0"/>
        <v>1.0090890540340773</v>
      </c>
    </row>
    <row r="45" spans="2:10" x14ac:dyDescent="0.35">
      <c r="B45" s="24" t="s">
        <v>98</v>
      </c>
      <c r="C45" s="167">
        <v>118.47908766666666</v>
      </c>
      <c r="D45" s="167">
        <v>3.5414930139152201</v>
      </c>
      <c r="E45" s="89">
        <v>299.63</v>
      </c>
      <c r="F45" s="202">
        <v>41817.698404962306</v>
      </c>
      <c r="G45" s="202">
        <v>40560.218329204894</v>
      </c>
      <c r="H45" s="153">
        <v>29105.0736</v>
      </c>
      <c r="I45" s="238">
        <v>67.002228700000003</v>
      </c>
      <c r="J45" s="204">
        <f t="shared" si="0"/>
        <v>1.0294768675657979</v>
      </c>
    </row>
    <row r="46" spans="2:10" x14ac:dyDescent="0.35">
      <c r="B46" s="24" t="s">
        <v>99</v>
      </c>
      <c r="C46" s="167">
        <v>119.28826176666668</v>
      </c>
      <c r="D46" s="167">
        <v>2.9719484559842302</v>
      </c>
      <c r="E46" s="89">
        <v>297.81</v>
      </c>
      <c r="F46" s="202">
        <v>43812.439523000001</v>
      </c>
      <c r="G46" s="202">
        <v>40453.291162516703</v>
      </c>
      <c r="H46" s="153">
        <v>29177.850600000002</v>
      </c>
      <c r="I46" s="238">
        <v>72.776983099999995</v>
      </c>
      <c r="J46" s="204">
        <f t="shared" si="0"/>
        <v>1.0206714815381226</v>
      </c>
    </row>
    <row r="47" spans="2:10" x14ac:dyDescent="0.35">
      <c r="B47" s="24" t="s">
        <v>100</v>
      </c>
      <c r="C47" s="167">
        <v>119.72357213333332</v>
      </c>
      <c r="D47" s="167">
        <v>2.4328133652808726</v>
      </c>
      <c r="E47" s="89">
        <v>298.89999999999998</v>
      </c>
      <c r="F47" s="202">
        <v>41156.0751867156</v>
      </c>
      <c r="G47" s="202">
        <v>41962.515751114799</v>
      </c>
      <c r="H47" s="153">
        <v>29250.6276</v>
      </c>
      <c r="I47" s="238">
        <v>72.776983099999995</v>
      </c>
      <c r="J47" s="204">
        <f t="shared" si="0"/>
        <v>1.0218584164669342</v>
      </c>
    </row>
    <row r="48" spans="2:10" x14ac:dyDescent="0.35">
      <c r="B48" s="24" t="s">
        <v>101</v>
      </c>
      <c r="C48" s="167">
        <v>119.60834040000002</v>
      </c>
      <c r="D48" s="167">
        <v>1.5295331231846454</v>
      </c>
      <c r="E48" s="89">
        <v>296.52</v>
      </c>
      <c r="F48" s="202">
        <v>38688.931532807903</v>
      </c>
      <c r="G48" s="202">
        <v>42563.508412540403</v>
      </c>
      <c r="H48" s="153">
        <v>29323.404500000001</v>
      </c>
      <c r="I48" s="238">
        <v>72.776983099999995</v>
      </c>
      <c r="J48" s="204">
        <f t="shared" si="0"/>
        <v>1.0112059123284951</v>
      </c>
    </row>
    <row r="49" spans="2:10" x14ac:dyDescent="0.35">
      <c r="B49" s="24" t="s">
        <v>128</v>
      </c>
      <c r="C49" s="167">
        <v>119.61670119999999</v>
      </c>
      <c r="D49" s="167">
        <v>0.96018086882465603</v>
      </c>
      <c r="E49" s="89">
        <v>292.38</v>
      </c>
      <c r="F49" s="202">
        <v>38622.319823160011</v>
      </c>
      <c r="G49" s="202">
        <v>43223.311601692811</v>
      </c>
      <c r="H49" s="153">
        <v>29397.309700000002</v>
      </c>
      <c r="I49" s="238">
        <v>73.905144000000021</v>
      </c>
      <c r="J49" s="204">
        <f t="shared" si="0"/>
        <v>0.99458080682804795</v>
      </c>
    </row>
    <row r="50" spans="2:10" x14ac:dyDescent="0.35">
      <c r="B50" s="24" t="s">
        <v>129</v>
      </c>
      <c r="C50" s="167">
        <v>120.2692522</v>
      </c>
      <c r="D50" s="167">
        <v>0.82236962698993832</v>
      </c>
      <c r="E50" s="89">
        <v>292.99</v>
      </c>
      <c r="F50" s="202">
        <v>38838.527620878704</v>
      </c>
      <c r="G50" s="202">
        <v>44838.988532310999</v>
      </c>
      <c r="H50" s="153">
        <v>29472.855800000001</v>
      </c>
      <c r="I50" s="238">
        <v>75.546157699999995</v>
      </c>
      <c r="J50" s="204">
        <f t="shared" si="0"/>
        <v>0.99410115527386389</v>
      </c>
    </row>
    <row r="51" spans="2:10" x14ac:dyDescent="0.35">
      <c r="B51" s="24" t="s">
        <v>130</v>
      </c>
      <c r="C51" s="167">
        <v>120.72651563333334</v>
      </c>
      <c r="D51" s="167">
        <v>0.83771598368536093</v>
      </c>
      <c r="E51" s="89">
        <v>294.95999999999998</v>
      </c>
      <c r="F51" s="202">
        <v>33281.949933548902</v>
      </c>
      <c r="G51" s="202">
        <v>41843.4992131201</v>
      </c>
      <c r="H51" s="153">
        <v>29542.308499999999</v>
      </c>
      <c r="I51" s="238">
        <v>69.452644300000003</v>
      </c>
      <c r="J51" s="204">
        <f t="shared" si="0"/>
        <v>0.99843246847144662</v>
      </c>
    </row>
    <row r="52" spans="2:10" x14ac:dyDescent="0.35">
      <c r="B52" s="24" t="s">
        <v>131</v>
      </c>
      <c r="C52" s="167">
        <v>122.05700713333331</v>
      </c>
      <c r="D52" s="167">
        <v>2.0472374461047993</v>
      </c>
      <c r="E52" s="89">
        <v>291.39999999999998</v>
      </c>
      <c r="F52" s="202">
        <v>32588.776878268709</v>
      </c>
      <c r="G52" s="202">
        <v>40256.330047461197</v>
      </c>
      <c r="H52" s="153">
        <v>29608.1198</v>
      </c>
      <c r="I52" s="238">
        <v>65.811312299999997</v>
      </c>
      <c r="J52" s="204">
        <f t="shared" si="0"/>
        <v>0.98418947899555576</v>
      </c>
    </row>
    <row r="53" spans="2:10" x14ac:dyDescent="0.35">
      <c r="B53" s="24" t="s">
        <v>138</v>
      </c>
      <c r="C53" s="167">
        <v>121.94058303333334</v>
      </c>
      <c r="D53" s="167">
        <v>1.9427737180678362</v>
      </c>
      <c r="E53" s="89">
        <v>152.43</v>
      </c>
      <c r="F53" s="202">
        <v>15853.083908193499</v>
      </c>
      <c r="G53" s="202">
        <v>16301.676290077598</v>
      </c>
      <c r="H53" s="153">
        <v>29634.362099999998</v>
      </c>
      <c r="I53" s="238">
        <v>26.2423389</v>
      </c>
      <c r="J53" s="204">
        <f t="shared" si="0"/>
        <v>0.5143690945181506</v>
      </c>
    </row>
    <row r="54" spans="2:10" x14ac:dyDescent="0.35">
      <c r="B54" s="24" t="s">
        <v>139</v>
      </c>
      <c r="C54" s="167">
        <v>123.17682543854499</v>
      </c>
      <c r="D54" s="167">
        <v>2.4175532693176516</v>
      </c>
      <c r="E54" s="89">
        <v>249.32</v>
      </c>
      <c r="F54" s="202">
        <v>27775.63363996242</v>
      </c>
      <c r="G54" s="202">
        <v>35117.831800821667</v>
      </c>
      <c r="H54" s="153">
        <v>29690.8946</v>
      </c>
      <c r="I54" s="238">
        <v>56.532471000000001</v>
      </c>
      <c r="J54" s="204">
        <f t="shared" si="0"/>
        <v>0.83971871969125511</v>
      </c>
    </row>
    <row r="55" spans="2:10" x14ac:dyDescent="0.35">
      <c r="B55" s="24" t="s">
        <v>140</v>
      </c>
      <c r="C55" s="167">
        <v>125.69821935485028</v>
      </c>
      <c r="D55" s="167">
        <v>4.1181539079756524</v>
      </c>
      <c r="E55" s="89">
        <v>286.06609300000002</v>
      </c>
      <c r="F55" s="202">
        <v>25980.783223799597</v>
      </c>
      <c r="G55" s="202">
        <v>33116.229502941962</v>
      </c>
      <c r="H55" s="153">
        <v>29744.204900000001</v>
      </c>
      <c r="I55" s="238">
        <v>53.310303900000001</v>
      </c>
      <c r="J55" s="204">
        <f t="shared" si="0"/>
        <v>0.96175404238154649</v>
      </c>
    </row>
    <row r="56" spans="2:10" x14ac:dyDescent="0.35">
      <c r="B56" s="24" t="s">
        <v>141</v>
      </c>
      <c r="C56" s="167">
        <v>123.35917242063476</v>
      </c>
      <c r="D56" s="167">
        <v>1.0668500874177367</v>
      </c>
      <c r="E56" s="89">
        <v>423.58878099999998</v>
      </c>
      <c r="F56" s="202">
        <v>31263.634265750552</v>
      </c>
      <c r="G56" s="202">
        <v>31296.266445077465</v>
      </c>
      <c r="H56" s="153">
        <v>29794.585500000001</v>
      </c>
      <c r="I56" s="238">
        <v>50.3805385</v>
      </c>
      <c r="J56" s="204">
        <f t="shared" si="0"/>
        <v>1.4216971771599238</v>
      </c>
    </row>
    <row r="57" spans="2:10" x14ac:dyDescent="0.35">
      <c r="B57" s="24" t="s">
        <v>154</v>
      </c>
      <c r="C57" s="167">
        <v>119.87879553638132</v>
      </c>
      <c r="D57" s="167">
        <v>-1.6908132187529512</v>
      </c>
      <c r="E57" s="89">
        <v>288.91490800000003</v>
      </c>
      <c r="F57" s="202">
        <v>34060.387781601559</v>
      </c>
      <c r="G57" s="202">
        <v>30510.596474195292</v>
      </c>
      <c r="H57" s="153">
        <v>29843.7012</v>
      </c>
      <c r="I57" s="238">
        <v>49.115771799999997</v>
      </c>
      <c r="J57" s="204">
        <f t="shared" si="0"/>
        <v>0.96809342133475063</v>
      </c>
    </row>
    <row r="58" spans="2:10" x14ac:dyDescent="0.35">
      <c r="B58" s="24" t="s">
        <v>155</v>
      </c>
      <c r="C58" s="167">
        <v>116.93348251717585</v>
      </c>
      <c r="D58" s="167">
        <v>-5.0686019055459886</v>
      </c>
      <c r="E58" s="89">
        <v>321.11922399999997</v>
      </c>
      <c r="F58" s="202">
        <v>36044.862074220167</v>
      </c>
      <c r="G58" s="202">
        <v>29924.95496900049</v>
      </c>
      <c r="H58" s="153">
        <v>29891.874199999998</v>
      </c>
      <c r="I58" s="238">
        <v>48.173009700000001</v>
      </c>
      <c r="J58" s="204">
        <f t="shared" si="0"/>
        <v>1.0742692875376814</v>
      </c>
    </row>
    <row r="59" spans="2:10" x14ac:dyDescent="0.35">
      <c r="B59" s="24" t="s">
        <v>156</v>
      </c>
      <c r="C59" s="167">
        <v>115.22963864753928</v>
      </c>
      <c r="D59" s="167">
        <v>-8.3283444753961433</v>
      </c>
      <c r="E59" s="89">
        <v>334.31202400000001</v>
      </c>
      <c r="F59" s="202">
        <v>37562.455386716079</v>
      </c>
      <c r="G59" s="202">
        <v>29560.346775668168</v>
      </c>
      <c r="H59" s="153">
        <v>29939.460299999999</v>
      </c>
      <c r="I59" s="238">
        <v>47.586065599999998</v>
      </c>
      <c r="J59" s="204">
        <f t="shared" si="0"/>
        <v>1.1166267549585722</v>
      </c>
    </row>
    <row r="60" spans="2:10" x14ac:dyDescent="0.35">
      <c r="B60" s="24" t="s">
        <v>157</v>
      </c>
      <c r="C60" s="167">
        <v>114.53862260796788</v>
      </c>
      <c r="D60" s="167">
        <v>-7.1502991140295897</v>
      </c>
      <c r="E60" s="89">
        <v>334.99622799999997</v>
      </c>
      <c r="F60" s="202">
        <v>38778.845492214561</v>
      </c>
      <c r="G60" s="202">
        <v>30080.009957314069</v>
      </c>
      <c r="H60" s="153">
        <v>29987.882900000001</v>
      </c>
      <c r="I60" s="238">
        <v>48.4226162</v>
      </c>
      <c r="J60" s="204">
        <f t="shared" si="0"/>
        <v>1.1171052958860259</v>
      </c>
    </row>
    <row r="61" spans="2:10" x14ac:dyDescent="0.35">
      <c r="B61" s="24" t="s">
        <v>158</v>
      </c>
      <c r="C61" s="167">
        <v>114.96144393536524</v>
      </c>
      <c r="D61" s="167">
        <v>-4.1019361088957096</v>
      </c>
      <c r="E61" s="89">
        <v>335.60963199999998</v>
      </c>
      <c r="F61" s="202">
        <v>38780.731930129863</v>
      </c>
      <c r="G61" s="202">
        <v>30985.556034057307</v>
      </c>
      <c r="H61" s="153">
        <v>30037.763299999999</v>
      </c>
      <c r="I61" s="238">
        <v>49.88035880000001</v>
      </c>
      <c r="J61" s="204">
        <f t="shared" si="0"/>
        <v>1.1172923517910536</v>
      </c>
    </row>
    <row r="62" spans="2:10" x14ac:dyDescent="0.35">
      <c r="B62" s="24" t="s">
        <v>159</v>
      </c>
      <c r="C62" s="167">
        <v>116.17104764626568</v>
      </c>
      <c r="D62" s="167">
        <v>-0.6520244283310217</v>
      </c>
      <c r="E62" s="89">
        <v>336.16222499999998</v>
      </c>
      <c r="F62" s="202">
        <v>39531.833631621193</v>
      </c>
      <c r="G62" s="202">
        <v>33957.113911799344</v>
      </c>
      <c r="H62" s="153">
        <v>30092.427199999998</v>
      </c>
      <c r="I62" s="238">
        <v>54.663954500000003</v>
      </c>
      <c r="J62" s="204">
        <f t="shared" si="0"/>
        <v>1.1170990720216811</v>
      </c>
    </row>
    <row r="63" spans="2:10" x14ac:dyDescent="0.35">
      <c r="B63" s="24" t="s">
        <v>160</v>
      </c>
      <c r="C63" s="167">
        <v>117.51572539381394</v>
      </c>
      <c r="D63" s="167">
        <v>1.9839398726809065</v>
      </c>
      <c r="E63" s="89">
        <v>336.73250200000001</v>
      </c>
      <c r="F63" s="202">
        <v>40107.846329456275</v>
      </c>
      <c r="G63" s="202">
        <v>35529.242348256696</v>
      </c>
      <c r="H63" s="153">
        <v>30149.621999999999</v>
      </c>
      <c r="I63" s="238">
        <v>57.194757199999998</v>
      </c>
      <c r="J63" s="204">
        <f t="shared" si="0"/>
        <v>1.1168713889679944</v>
      </c>
    </row>
    <row r="64" spans="2:10" x14ac:dyDescent="0.35">
      <c r="B64" s="23" t="s">
        <v>161</v>
      </c>
      <c r="C64" s="167">
        <v>119.327695680544</v>
      </c>
      <c r="D64" s="167">
        <v>4.181186191637476</v>
      </c>
      <c r="E64" s="89">
        <v>337.33735100000001</v>
      </c>
      <c r="F64" s="202">
        <v>40545.321492434843</v>
      </c>
      <c r="G64" s="202">
        <v>37397.728673963786</v>
      </c>
      <c r="H64" s="153">
        <v>30209.8246</v>
      </c>
      <c r="I64" s="238">
        <v>60.202635100000002</v>
      </c>
      <c r="J64" s="204">
        <f t="shared" si="0"/>
        <v>1.1166478305206711</v>
      </c>
    </row>
    <row r="65" spans="2:10" x14ac:dyDescent="0.35">
      <c r="B65" s="23" t="s">
        <v>170</v>
      </c>
      <c r="C65" s="167">
        <v>121.29476096731146</v>
      </c>
      <c r="D65" s="167">
        <v>5.5090792313873482</v>
      </c>
      <c r="E65" s="89">
        <v>337.27187700000002</v>
      </c>
      <c r="F65" s="202">
        <v>40874.570959544064</v>
      </c>
      <c r="G65" s="202">
        <v>38537.343014799313</v>
      </c>
      <c r="H65" s="153">
        <v>30271.861799999999</v>
      </c>
      <c r="I65" s="238">
        <v>62.037179299999998</v>
      </c>
      <c r="J65" s="204">
        <f t="shared" si="0"/>
        <v>1.1141431578549292</v>
      </c>
    </row>
    <row r="66" spans="2:10" x14ac:dyDescent="0.35">
      <c r="B66" s="23" t="s">
        <v>171</v>
      </c>
      <c r="C66" s="167">
        <v>123.46274332008586</v>
      </c>
      <c r="D66" s="167">
        <v>6.2766892625630621</v>
      </c>
      <c r="E66" s="89">
        <v>337.94642099999999</v>
      </c>
      <c r="F66" s="202">
        <v>41119.99749201235</v>
      </c>
      <c r="G66" s="202">
        <v>39510.117787042131</v>
      </c>
      <c r="H66" s="153">
        <v>30335.464899999999</v>
      </c>
      <c r="I66" s="238">
        <v>63.603146199999998</v>
      </c>
      <c r="J66" s="204">
        <f t="shared" si="0"/>
        <v>1.114030795684295</v>
      </c>
    </row>
    <row r="67" spans="2:10" x14ac:dyDescent="0.35">
      <c r="B67" s="23" t="s">
        <v>172</v>
      </c>
      <c r="C67" s="167">
        <v>125.75529558525102</v>
      </c>
      <c r="D67" s="167">
        <v>7.011461796985019</v>
      </c>
      <c r="E67" s="89">
        <v>338.62231400000002</v>
      </c>
      <c r="F67" s="202">
        <v>41299.638357599906</v>
      </c>
      <c r="G67" s="202">
        <v>40265.511589266149</v>
      </c>
      <c r="H67" s="153">
        <v>30400.284100000001</v>
      </c>
      <c r="I67" s="238">
        <v>64.819174500000003</v>
      </c>
      <c r="J67" s="204">
        <f t="shared" si="0"/>
        <v>1.1138787811525748</v>
      </c>
    </row>
    <row r="68" spans="2:10" x14ac:dyDescent="0.35">
      <c r="B68" s="23" t="s">
        <v>173</v>
      </c>
      <c r="C68" s="167">
        <v>127.99943889392463</v>
      </c>
      <c r="D68" s="167">
        <v>7.2671672438861412</v>
      </c>
      <c r="E68" s="89">
        <v>339.29955899999999</v>
      </c>
      <c r="F68" s="202">
        <v>41428.314819649553</v>
      </c>
      <c r="G68" s="202">
        <v>40853.661335626632</v>
      </c>
      <c r="H68" s="153">
        <v>30466.0501</v>
      </c>
      <c r="I68" s="167">
        <v>65.765974400000005</v>
      </c>
      <c r="J68" s="204">
        <f t="shared" si="0"/>
        <v>1.1136972396694116</v>
      </c>
    </row>
    <row r="69" spans="2:10" x14ac:dyDescent="0.35">
      <c r="B69" s="23" t="s">
        <v>598</v>
      </c>
      <c r="C69" s="167">
        <v>130.11956397088613</v>
      </c>
      <c r="D69" s="167">
        <v>7.2755022007528591</v>
      </c>
      <c r="E69" s="89">
        <v>339.97815800000001</v>
      </c>
      <c r="F69" s="202">
        <v>41517.557894772595</v>
      </c>
      <c r="G69" s="202">
        <v>41305.846876556017</v>
      </c>
      <c r="H69" s="153">
        <v>30532.544000000002</v>
      </c>
      <c r="I69" s="167">
        <v>66.493899900000002</v>
      </c>
      <c r="J69" s="204">
        <f t="shared" si="0"/>
        <v>1.1134943685007053</v>
      </c>
    </row>
    <row r="70" spans="2:10" x14ac:dyDescent="0.35">
      <c r="B70" s="23" t="s">
        <v>599</v>
      </c>
      <c r="C70" s="167">
        <v>132.20786838611451</v>
      </c>
      <c r="D70" s="167">
        <v>7.0832097447861564</v>
      </c>
      <c r="E70" s="89">
        <v>340.65811400000001</v>
      </c>
      <c r="F70" s="202">
        <v>41576.418584150357</v>
      </c>
      <c r="G70" s="202">
        <v>41647.950122136346</v>
      </c>
      <c r="H70" s="153">
        <v>30599.588599999999</v>
      </c>
      <c r="I70" s="167">
        <v>67.0446156</v>
      </c>
      <c r="J70" s="204">
        <f t="shared" si="0"/>
        <v>1.1132767778453074</v>
      </c>
    </row>
    <row r="71" spans="2:10" x14ac:dyDescent="0.35">
      <c r="B71" s="23" t="s">
        <v>600</v>
      </c>
      <c r="C71" s="167">
        <v>134.04587822923875</v>
      </c>
      <c r="D71" s="167">
        <v>6.5926310342672156</v>
      </c>
      <c r="E71" s="89">
        <v>341.33942999999999</v>
      </c>
      <c r="F71" s="202">
        <v>41612.011639586271</v>
      </c>
      <c r="G71" s="202">
        <v>41903.5232412025</v>
      </c>
      <c r="H71" s="153">
        <v>30667.044600000001</v>
      </c>
      <c r="I71" s="167">
        <v>67.456035700000001</v>
      </c>
      <c r="J71" s="204">
        <f t="shared" si="0"/>
        <v>1.1130496415686564</v>
      </c>
    </row>
    <row r="72" spans="2:10" x14ac:dyDescent="0.35">
      <c r="B72" s="23" t="s">
        <v>601</v>
      </c>
      <c r="C72" s="167">
        <v>135.97094993512673</v>
      </c>
      <c r="D72" s="167">
        <v>6.2277703012497021</v>
      </c>
      <c r="E72" s="89">
        <v>342.022109</v>
      </c>
      <c r="F72" s="89">
        <v>41629.867489956239</v>
      </c>
      <c r="G72" s="153">
        <v>42091.543904968741</v>
      </c>
      <c r="H72" s="153">
        <v>30734.803400000001</v>
      </c>
      <c r="I72" s="167">
        <v>67.758710199999996</v>
      </c>
      <c r="J72" s="204">
        <f t="shared" si="0"/>
        <v>1.1128169734770452</v>
      </c>
    </row>
    <row r="73" spans="2:10" x14ac:dyDescent="0.35">
      <c r="B73" s="23" t="s">
        <v>619</v>
      </c>
      <c r="C73" s="167">
        <v>137.67682151427607</v>
      </c>
      <c r="D73" s="167">
        <v>5.8079333443515457</v>
      </c>
      <c r="E73" s="89">
        <v>342.70615299999997</v>
      </c>
      <c r="F73" s="89">
        <v>41634.219734712082</v>
      </c>
      <c r="G73" s="153">
        <v>42227.11215465892</v>
      </c>
      <c r="H73" s="153">
        <v>30802.780299999999</v>
      </c>
      <c r="I73" s="167">
        <v>67.976947100000004</v>
      </c>
      <c r="J73" s="204">
        <f t="shared" si="0"/>
        <v>1.112581882746474</v>
      </c>
    </row>
    <row r="74" spans="2:10" x14ac:dyDescent="0.35">
      <c r="B74" s="23" t="s">
        <v>620</v>
      </c>
      <c r="C74" s="167">
        <v>139.45040337994695</v>
      </c>
      <c r="D74" s="167">
        <v>5.4781421728096635</v>
      </c>
      <c r="E74" s="89">
        <v>343.39156600000001</v>
      </c>
      <c r="F74" s="89">
        <v>41628.341883999594</v>
      </c>
      <c r="G74" s="153">
        <v>42322.06825155492</v>
      </c>
      <c r="H74" s="153">
        <v>30870.910100000001</v>
      </c>
      <c r="I74" s="167">
        <v>68.129806900000005</v>
      </c>
      <c r="J74" s="204">
        <f t="shared" si="0"/>
        <v>1.1123467526148507</v>
      </c>
    </row>
    <row r="75" spans="2:10" x14ac:dyDescent="0.35">
      <c r="B75" s="23" t="s">
        <v>621</v>
      </c>
      <c r="C75" s="167">
        <v>141.29182151317946</v>
      </c>
      <c r="D75" s="167">
        <v>5.405569630085183</v>
      </c>
      <c r="E75" s="89">
        <v>344.078349</v>
      </c>
      <c r="F75" s="89">
        <v>41623.747224530307</v>
      </c>
      <c r="G75" s="153">
        <v>42385.611300553326</v>
      </c>
      <c r="H75" s="153">
        <v>30939.142199999998</v>
      </c>
      <c r="I75" s="167">
        <v>68.232098100000002</v>
      </c>
      <c r="J75" s="204">
        <f t="shared" si="0"/>
        <v>1.1121134088843614</v>
      </c>
    </row>
    <row r="76" spans="2:10" x14ac:dyDescent="0.35">
      <c r="B76" s="205" t="s">
        <v>622</v>
      </c>
      <c r="C76" s="179">
        <v>143.19613387986223</v>
      </c>
      <c r="D76" s="179">
        <v>5.3137702929800135</v>
      </c>
      <c r="E76" s="207">
        <v>344.76927899999998</v>
      </c>
      <c r="F76" s="207">
        <v>41614.623845991577</v>
      </c>
      <c r="G76" s="154">
        <v>42426.124908919643</v>
      </c>
      <c r="H76" s="154">
        <v>31007.4395</v>
      </c>
      <c r="I76" s="179">
        <v>68.297316600000002</v>
      </c>
      <c r="J76" s="206">
        <f t="shared" si="0"/>
        <v>1.1118921283390715</v>
      </c>
    </row>
    <row r="77" spans="2:10" x14ac:dyDescent="0.35">
      <c r="B77" s="81">
        <v>2008</v>
      </c>
      <c r="C77" s="167">
        <v>91.95087680666667</v>
      </c>
      <c r="D77" s="167">
        <v>-4.4663698863179224</v>
      </c>
      <c r="E77" s="89">
        <v>916.92</v>
      </c>
      <c r="F77" s="153">
        <v>108612.11850667131</v>
      </c>
      <c r="G77" s="153">
        <v>155944.52670619611</v>
      </c>
      <c r="H77" s="153">
        <v>27206.485544294799</v>
      </c>
      <c r="I77" s="167">
        <v>235.44989849899866</v>
      </c>
      <c r="J77" s="204">
        <f t="shared" ref="J77:J112" si="1">(E77/H77)*100</f>
        <v>3.3702258180578495</v>
      </c>
    </row>
    <row r="78" spans="2:10" x14ac:dyDescent="0.35">
      <c r="B78" s="81">
        <f>B77+1</f>
        <v>2009</v>
      </c>
      <c r="C78" s="25">
        <v>83.759238434166662</v>
      </c>
      <c r="D78" s="25">
        <v>-8.9087115392314509</v>
      </c>
      <c r="E78" s="89">
        <v>847.54</v>
      </c>
      <c r="F78" s="153">
        <v>85726.788664331601</v>
      </c>
      <c r="G78" s="153">
        <v>121772.86692476649</v>
      </c>
      <c r="H78" s="153">
        <v>27400.396380691709</v>
      </c>
      <c r="I78" s="203">
        <v>193.9108363969026</v>
      </c>
      <c r="J78" s="204">
        <f t="shared" si="1"/>
        <v>3.0931669316916803</v>
      </c>
    </row>
    <row r="79" spans="2:10" x14ac:dyDescent="0.35">
      <c r="B79" s="81">
        <f t="shared" ref="B79:B92" si="2">B78+1</f>
        <v>2010</v>
      </c>
      <c r="C79" s="25">
        <v>88.558526405000009</v>
      </c>
      <c r="D79" s="25">
        <v>5.7298610404695971</v>
      </c>
      <c r="E79" s="89">
        <v>883.94999999999993</v>
      </c>
      <c r="F79" s="153">
        <v>105358.70666796449</v>
      </c>
      <c r="G79" s="153">
        <v>105577.69952421381</v>
      </c>
      <c r="H79" s="153">
        <v>27570.7884968615</v>
      </c>
      <c r="I79" s="203">
        <v>170.3921161697981</v>
      </c>
      <c r="J79" s="204">
        <f t="shared" si="1"/>
        <v>3.2061106997379629</v>
      </c>
    </row>
    <row r="80" spans="2:10" x14ac:dyDescent="0.35">
      <c r="B80" s="81">
        <f t="shared" si="2"/>
        <v>2011</v>
      </c>
      <c r="C80" s="25">
        <v>87.277347387500001</v>
      </c>
      <c r="D80" s="25">
        <v>-1.4467031798167662</v>
      </c>
      <c r="E80" s="89">
        <v>882.65</v>
      </c>
      <c r="F80" s="153">
        <v>108162.45711827962</v>
      </c>
      <c r="G80" s="153">
        <v>105338.0415175806</v>
      </c>
      <c r="H80" s="153">
        <v>27727.9240238737</v>
      </c>
      <c r="I80" s="203">
        <v>157.13552701220033</v>
      </c>
      <c r="J80" s="204">
        <f t="shared" si="1"/>
        <v>3.1832530961929915</v>
      </c>
    </row>
    <row r="81" spans="2:10" x14ac:dyDescent="0.35">
      <c r="B81" s="81">
        <f t="shared" si="2"/>
        <v>2012</v>
      </c>
      <c r="C81" s="25">
        <v>87.620287632499995</v>
      </c>
      <c r="D81" s="25">
        <v>0.39293156273114693</v>
      </c>
      <c r="E81" s="89">
        <v>931.43999999999994</v>
      </c>
      <c r="F81" s="153">
        <v>98808.625354363816</v>
      </c>
      <c r="G81" s="153">
        <v>107849.5609660695</v>
      </c>
      <c r="H81" s="153">
        <v>27878.671319920399</v>
      </c>
      <c r="I81" s="203">
        <v>150.74729604669847</v>
      </c>
      <c r="J81" s="204">
        <f t="shared" si="1"/>
        <v>3.3410487512525378</v>
      </c>
    </row>
    <row r="82" spans="2:10" x14ac:dyDescent="0.35">
      <c r="B82" s="81">
        <f t="shared" si="2"/>
        <v>2013</v>
      </c>
      <c r="C82" s="25">
        <v>89.867697895833331</v>
      </c>
      <c r="D82" s="25">
        <v>2.564942804980852</v>
      </c>
      <c r="E82" s="89">
        <v>1067.18</v>
      </c>
      <c r="F82" s="153">
        <v>121394.4128196188</v>
      </c>
      <c r="G82" s="153">
        <v>106500.38363983099</v>
      </c>
      <c r="H82" s="153">
        <v>28040.582437714795</v>
      </c>
      <c r="I82" s="203">
        <v>161.91111779439962</v>
      </c>
      <c r="J82" s="204">
        <f t="shared" si="1"/>
        <v>3.8058410604361588</v>
      </c>
    </row>
    <row r="83" spans="2:10" x14ac:dyDescent="0.35">
      <c r="B83" s="81">
        <f t="shared" si="2"/>
        <v>2014</v>
      </c>
      <c r="C83" s="25">
        <v>97.057332573333326</v>
      </c>
      <c r="D83" s="25">
        <v>8.0002435200171576</v>
      </c>
      <c r="E83" s="89">
        <v>1222.69</v>
      </c>
      <c r="F83" s="153">
        <v>136545.4204681007</v>
      </c>
      <c r="G83" s="153">
        <v>114912.08411933669</v>
      </c>
      <c r="H83" s="153">
        <v>28233.046076241091</v>
      </c>
      <c r="I83" s="203">
        <v>192.4636385263002</v>
      </c>
      <c r="J83" s="204">
        <f t="shared" si="1"/>
        <v>4.3307052193313575</v>
      </c>
    </row>
    <row r="84" spans="2:10" x14ac:dyDescent="0.35">
      <c r="B84" s="81">
        <f t="shared" si="2"/>
        <v>2015</v>
      </c>
      <c r="C84" s="25">
        <v>102.88184081666665</v>
      </c>
      <c r="D84" s="25">
        <v>6.0011006782331622</v>
      </c>
      <c r="E84" s="89">
        <v>1225.9000000000001</v>
      </c>
      <c r="F84" s="153">
        <v>147532.82985459481</v>
      </c>
      <c r="G84" s="153">
        <v>134041.34917440292</v>
      </c>
      <c r="H84" s="153">
        <v>28456.743246729999</v>
      </c>
      <c r="I84" s="203">
        <v>223.69717048890016</v>
      </c>
      <c r="J84" s="204">
        <f t="shared" si="1"/>
        <v>4.3079420205292465</v>
      </c>
    </row>
    <row r="85" spans="2:10" x14ac:dyDescent="0.35">
      <c r="B85" s="81">
        <f t="shared" si="2"/>
        <v>2016</v>
      </c>
      <c r="C85" s="25">
        <v>110.05792050000001</v>
      </c>
      <c r="D85" s="25">
        <v>6.975069289556135</v>
      </c>
      <c r="E85" s="89">
        <v>1232.3899999999999</v>
      </c>
      <c r="F85" s="153">
        <v>156975.8209924</v>
      </c>
      <c r="G85" s="153">
        <v>139346.6167113962</v>
      </c>
      <c r="H85" s="153">
        <v>28705.979259464799</v>
      </c>
      <c r="I85" s="203">
        <v>249.23601273480017</v>
      </c>
      <c r="J85" s="204">
        <f t="shared" si="1"/>
        <v>4.2931473922585734</v>
      </c>
    </row>
    <row r="86" spans="2:10" x14ac:dyDescent="0.35">
      <c r="B86" s="81">
        <f t="shared" si="2"/>
        <v>2017</v>
      </c>
      <c r="C86" s="25">
        <v>115.05665090000002</v>
      </c>
      <c r="D86" s="25">
        <v>4.5419088215463921</v>
      </c>
      <c r="E86" s="89">
        <v>1223.0899999999999</v>
      </c>
      <c r="F86" s="153">
        <v>166138.25375111541</v>
      </c>
      <c r="G86" s="153">
        <v>158142.29738137481</v>
      </c>
      <c r="H86" s="153">
        <v>28971.069100000001</v>
      </c>
      <c r="I86" s="203">
        <v>265.08987439999999</v>
      </c>
      <c r="J86" s="204">
        <f t="shared" si="1"/>
        <v>4.2217634281228511</v>
      </c>
    </row>
    <row r="87" spans="2:10" x14ac:dyDescent="0.35">
      <c r="B87" s="81">
        <f t="shared" si="2"/>
        <v>2018</v>
      </c>
      <c r="C87" s="25">
        <v>118.82434331666667</v>
      </c>
      <c r="D87" s="25">
        <v>3.2746411330373926</v>
      </c>
      <c r="E87" s="89">
        <v>1189.3600000000001</v>
      </c>
      <c r="F87" s="153">
        <v>169001.2777298344</v>
      </c>
      <c r="G87" s="153">
        <v>160116.55341610021</v>
      </c>
      <c r="H87" s="153">
        <v>29250.6276</v>
      </c>
      <c r="I87" s="203">
        <v>279.55842359999997</v>
      </c>
      <c r="J87" s="204">
        <f t="shared" si="1"/>
        <v>4.0661007902613351</v>
      </c>
    </row>
    <row r="88" spans="2:10" x14ac:dyDescent="0.35">
      <c r="B88" s="81">
        <f t="shared" si="2"/>
        <v>2019</v>
      </c>
      <c r="C88" s="25">
        <v>120.05520235833333</v>
      </c>
      <c r="D88" s="25">
        <v>1.0358643753548336</v>
      </c>
      <c r="E88" s="89">
        <v>1176.8499999999999</v>
      </c>
      <c r="F88" s="153">
        <v>149431.72891039553</v>
      </c>
      <c r="G88" s="153">
        <v>172469.30775966431</v>
      </c>
      <c r="H88" s="153">
        <v>29542.308499999999</v>
      </c>
      <c r="I88" s="203">
        <v>291.68092909999996</v>
      </c>
      <c r="J88" s="204">
        <f t="shared" si="1"/>
        <v>3.9836087961778612</v>
      </c>
    </row>
    <row r="89" spans="2:10" x14ac:dyDescent="0.35">
      <c r="B89" s="81">
        <f t="shared" si="2"/>
        <v>2020</v>
      </c>
      <c r="C89" s="25">
        <v>123.21815874001548</v>
      </c>
      <c r="D89" s="25">
        <v>2.6345850238472357</v>
      </c>
      <c r="E89" s="89">
        <v>979.216093</v>
      </c>
      <c r="F89" s="153">
        <v>102198.27765022422</v>
      </c>
      <c r="G89" s="153">
        <v>124792.06764130243</v>
      </c>
      <c r="H89" s="153">
        <v>29744.204900000001</v>
      </c>
      <c r="I89" s="203">
        <v>201.89642609999999</v>
      </c>
      <c r="J89" s="204">
        <f t="shared" si="1"/>
        <v>3.2921239491595888</v>
      </c>
    </row>
    <row r="90" spans="2:10" x14ac:dyDescent="0.35">
      <c r="B90" s="81">
        <f t="shared" si="2"/>
        <v>2021</v>
      </c>
      <c r="C90" s="25">
        <v>118.8502722804328</v>
      </c>
      <c r="D90" s="25">
        <v>-3.5448399036693279</v>
      </c>
      <c r="E90" s="89">
        <v>1367.934937</v>
      </c>
      <c r="F90" s="153">
        <v>138931.33950828837</v>
      </c>
      <c r="G90" s="153">
        <v>121292.16466394141</v>
      </c>
      <c r="H90" s="153">
        <v>29939.460299999999</v>
      </c>
      <c r="I90" s="203">
        <v>195.25538560000001</v>
      </c>
      <c r="J90" s="204">
        <f t="shared" si="1"/>
        <v>4.5690033263558867</v>
      </c>
    </row>
    <row r="91" spans="2:10" x14ac:dyDescent="0.35">
      <c r="B91" s="81">
        <f t="shared" si="2"/>
        <v>2022</v>
      </c>
      <c r="C91" s="25">
        <v>115.79670989585318</v>
      </c>
      <c r="D91" s="25">
        <v>-2.569251484232693</v>
      </c>
      <c r="E91" s="89">
        <v>1343.500587</v>
      </c>
      <c r="F91" s="153">
        <v>157199.25738342188</v>
      </c>
      <c r="G91" s="153">
        <v>130551.92225142742</v>
      </c>
      <c r="H91" s="153">
        <v>30149.621999999999</v>
      </c>
      <c r="I91" s="203">
        <v>210.16168669999999</v>
      </c>
      <c r="J91" s="204">
        <f t="shared" si="1"/>
        <v>4.4561108825841993</v>
      </c>
    </row>
    <row r="92" spans="2:10" x14ac:dyDescent="0.35">
      <c r="B92" s="81">
        <f t="shared" si="2"/>
        <v>2023</v>
      </c>
      <c r="C92" s="25">
        <v>122.46012388829809</v>
      </c>
      <c r="D92" s="25">
        <v>5.7544070107327983</v>
      </c>
      <c r="E92" s="89">
        <v>1351.1779630000001</v>
      </c>
      <c r="F92" s="153">
        <v>163839.52830159117</v>
      </c>
      <c r="G92" s="153">
        <v>155710.70106507139</v>
      </c>
      <c r="H92" s="153">
        <v>30400.284100000001</v>
      </c>
      <c r="I92" s="203">
        <v>250.6621351</v>
      </c>
      <c r="J92" s="204">
        <f t="shared" si="1"/>
        <v>4.4446228152190193</v>
      </c>
    </row>
    <row r="93" spans="2:10" x14ac:dyDescent="0.35">
      <c r="B93" s="81">
        <v>2024</v>
      </c>
      <c r="C93" s="167">
        <v>131.09318737004102</v>
      </c>
      <c r="D93" s="167">
        <v>7.0496935717765385</v>
      </c>
      <c r="E93" s="167">
        <v>1361.275261</v>
      </c>
      <c r="F93" s="167">
        <v>166134.30293815877</v>
      </c>
      <c r="G93" s="167">
        <v>165710.98157552149</v>
      </c>
      <c r="H93" s="167">
        <v>30667.044600000001</v>
      </c>
      <c r="I93" s="167">
        <v>266.76052560000005</v>
      </c>
      <c r="J93" s="204">
        <f t="shared" si="1"/>
        <v>4.4388863640287006</v>
      </c>
    </row>
    <row r="94" spans="2:10" x14ac:dyDescent="0.35">
      <c r="B94" s="82">
        <v>2025</v>
      </c>
      <c r="C94" s="179">
        <v>138.59749908563231</v>
      </c>
      <c r="D94" s="179">
        <v>5.7244101437617934</v>
      </c>
      <c r="E94" s="179">
        <v>1372.1981769999998</v>
      </c>
      <c r="F94" s="179">
        <v>166516.17633319821</v>
      </c>
      <c r="G94" s="179">
        <v>169026.33561173588</v>
      </c>
      <c r="H94" s="179">
        <v>30939.142199999998</v>
      </c>
      <c r="I94" s="179">
        <v>272.09756230000005</v>
      </c>
      <c r="J94" s="206">
        <f t="shared" si="1"/>
        <v>4.4351526235914838</v>
      </c>
    </row>
    <row r="95" spans="2:10" x14ac:dyDescent="0.35">
      <c r="B95" s="81" t="s">
        <v>568</v>
      </c>
      <c r="C95" s="25">
        <v>88.179581707500006</v>
      </c>
      <c r="D95" s="25">
        <v>-9.2185802610967205</v>
      </c>
      <c r="E95" s="89">
        <v>792.88000000000011</v>
      </c>
      <c r="F95" s="153">
        <v>88434.204543713699</v>
      </c>
      <c r="G95" s="153">
        <v>145218.90534878647</v>
      </c>
      <c r="H95" s="153">
        <v>27258.936046945699</v>
      </c>
      <c r="I95" s="203">
        <v>222.62595455140035</v>
      </c>
      <c r="J95" s="204">
        <f t="shared" si="1"/>
        <v>2.9086975318276975</v>
      </c>
    </row>
    <row r="96" spans="2:10" x14ac:dyDescent="0.35">
      <c r="B96" s="81" t="s">
        <v>569</v>
      </c>
      <c r="C96" s="25">
        <v>85.338091283333341</v>
      </c>
      <c r="D96" s="25">
        <v>-3.2223904549605997</v>
      </c>
      <c r="E96" s="89">
        <v>892.93000000000006</v>
      </c>
      <c r="F96" s="153">
        <v>95871.609440254702</v>
      </c>
      <c r="G96" s="153">
        <v>116208.3999835656</v>
      </c>
      <c r="H96" s="153">
        <v>27444.901296239201</v>
      </c>
      <c r="I96" s="203">
        <v>185.96524929350198</v>
      </c>
      <c r="J96" s="204">
        <f t="shared" si="1"/>
        <v>3.2535369333696931</v>
      </c>
    </row>
    <row r="97" spans="2:10" x14ac:dyDescent="0.35">
      <c r="B97" s="81" t="s">
        <v>570</v>
      </c>
      <c r="C97" s="25">
        <v>88.374584654166682</v>
      </c>
      <c r="D97" s="25">
        <v>3.5581922740125504</v>
      </c>
      <c r="E97" s="89">
        <v>876.64</v>
      </c>
      <c r="F97" s="153">
        <v>104496.46541169719</v>
      </c>
      <c r="G97" s="153">
        <v>104082.27505539361</v>
      </c>
      <c r="H97" s="153">
        <v>27611.479639399</v>
      </c>
      <c r="I97" s="203">
        <v>166.57834315979926</v>
      </c>
      <c r="J97" s="204">
        <f t="shared" si="1"/>
        <v>3.1749113464716929</v>
      </c>
    </row>
    <row r="98" spans="2:10" x14ac:dyDescent="0.35">
      <c r="B98" s="81" t="s">
        <v>279</v>
      </c>
      <c r="C98" s="25">
        <v>87.170480499166658</v>
      </c>
      <c r="D98" s="25">
        <v>-1.3625004968475962</v>
      </c>
      <c r="E98" s="89">
        <v>916.14</v>
      </c>
      <c r="F98" s="153">
        <v>107185.70918942271</v>
      </c>
      <c r="G98" s="153">
        <v>108970.61542821889</v>
      </c>
      <c r="H98" s="153">
        <v>27765.800644842398</v>
      </c>
      <c r="I98" s="203">
        <v>154.32100544339846</v>
      </c>
      <c r="J98" s="204">
        <f t="shared" si="1"/>
        <v>3.2995266793078284</v>
      </c>
    </row>
    <row r="99" spans="2:10" x14ac:dyDescent="0.35">
      <c r="B99" s="81" t="s">
        <v>280</v>
      </c>
      <c r="C99" s="25">
        <v>87.901050304999998</v>
      </c>
      <c r="D99" s="25">
        <v>0.83809312699649752</v>
      </c>
      <c r="E99" s="89">
        <v>928.31999999999994</v>
      </c>
      <c r="F99" s="153">
        <v>100592.88258616932</v>
      </c>
      <c r="G99" s="153">
        <v>103070.16812971461</v>
      </c>
      <c r="H99" s="153">
        <v>27916.168346974999</v>
      </c>
      <c r="I99" s="203">
        <v>150.36770213260024</v>
      </c>
      <c r="J99" s="204">
        <f t="shared" si="1"/>
        <v>3.3253847321084553</v>
      </c>
    </row>
    <row r="100" spans="2:10" x14ac:dyDescent="0.35">
      <c r="B100" s="81" t="s">
        <v>281</v>
      </c>
      <c r="C100" s="25">
        <v>91.285219467499999</v>
      </c>
      <c r="D100" s="25">
        <v>3.8499757975104743</v>
      </c>
      <c r="E100" s="89">
        <v>1139.6199999999999</v>
      </c>
      <c r="F100" s="153">
        <v>131392.14431507548</v>
      </c>
      <c r="G100" s="153">
        <v>110175.86401186729</v>
      </c>
      <c r="H100" s="153">
        <v>28084.040969557405</v>
      </c>
      <c r="I100" s="203">
        <v>167.87262258240298</v>
      </c>
      <c r="J100" s="204">
        <f t="shared" si="1"/>
        <v>4.0578918156234263</v>
      </c>
    </row>
    <row r="101" spans="2:10" x14ac:dyDescent="0.35">
      <c r="B101" s="81" t="s">
        <v>282</v>
      </c>
      <c r="C101" s="25">
        <v>98.643255379999985</v>
      </c>
      <c r="D101" s="25">
        <v>8.0604899187646026</v>
      </c>
      <c r="E101" s="89">
        <v>1199.8</v>
      </c>
      <c r="F101" s="153">
        <v>139258.2423045914</v>
      </c>
      <c r="G101" s="153">
        <v>118899.0930322577</v>
      </c>
      <c r="H101" s="153">
        <v>28285.8193636617</v>
      </c>
      <c r="I101" s="203">
        <v>201.77839410429806</v>
      </c>
      <c r="J101" s="204">
        <f t="shared" si="1"/>
        <v>4.2417014143184488</v>
      </c>
    </row>
    <row r="102" spans="2:10" x14ac:dyDescent="0.35">
      <c r="B102" s="81" t="s">
        <v>283</v>
      </c>
      <c r="C102" s="25">
        <v>104.86089613333333</v>
      </c>
      <c r="D102" s="25">
        <v>6.3031585174083471</v>
      </c>
      <c r="E102" s="89">
        <v>1324.3799999999999</v>
      </c>
      <c r="F102" s="153">
        <v>144403.72944767057</v>
      </c>
      <c r="G102" s="153">
        <v>135308.28330779212</v>
      </c>
      <c r="H102" s="153">
        <v>28515.818544553891</v>
      </c>
      <c r="I102" s="203">
        <v>229.99918089219864</v>
      </c>
      <c r="J102" s="204">
        <f t="shared" si="1"/>
        <v>4.6443695730871353</v>
      </c>
    </row>
    <row r="103" spans="2:10" x14ac:dyDescent="0.35">
      <c r="B103" s="81" t="s">
        <v>284</v>
      </c>
      <c r="C103" s="25">
        <v>111.24589959166666</v>
      </c>
      <c r="D103" s="25">
        <v>6.0890224037515761</v>
      </c>
      <c r="E103" s="89">
        <v>1153.9100000000001</v>
      </c>
      <c r="F103" s="153">
        <v>162487.80603415699</v>
      </c>
      <c r="G103" s="153">
        <v>145452.22581331671</v>
      </c>
      <c r="H103" s="153">
        <v>28771.522000000001</v>
      </c>
      <c r="I103" s="203">
        <v>255.70342341090043</v>
      </c>
      <c r="J103" s="204">
        <f t="shared" si="1"/>
        <v>4.0105977014354686</v>
      </c>
    </row>
    <row r="104" spans="2:10" x14ac:dyDescent="0.35">
      <c r="B104" s="81" t="s">
        <v>285</v>
      </c>
      <c r="C104" s="25">
        <v>116.23965511666668</v>
      </c>
      <c r="D104" s="25">
        <v>4.4889344626002803</v>
      </c>
      <c r="E104" s="89">
        <v>1207.27</v>
      </c>
      <c r="F104" s="153">
        <v>166420.0157061604</v>
      </c>
      <c r="G104" s="153">
        <v>155721.00875383819</v>
      </c>
      <c r="H104" s="153">
        <v>29038.071400000001</v>
      </c>
      <c r="I104" s="203">
        <v>266.54939459999997</v>
      </c>
      <c r="J104" s="204">
        <f t="shared" si="1"/>
        <v>4.157541950255002</v>
      </c>
    </row>
    <row r="105" spans="2:10" x14ac:dyDescent="0.35">
      <c r="B105" s="81" t="s">
        <v>286</v>
      </c>
      <c r="C105" s="25">
        <v>119.27481549166667</v>
      </c>
      <c r="D105" s="25">
        <v>2.6111230044115974</v>
      </c>
      <c r="E105" s="89">
        <v>1192.8600000000001</v>
      </c>
      <c r="F105" s="153">
        <v>165475.14464748581</v>
      </c>
      <c r="G105" s="153">
        <v>165539.53365537681</v>
      </c>
      <c r="H105" s="153">
        <v>29323.404500000001</v>
      </c>
      <c r="I105" s="203">
        <v>285.33317799999998</v>
      </c>
      <c r="J105" s="204">
        <f t="shared" si="1"/>
        <v>4.0679451118985863</v>
      </c>
    </row>
    <row r="106" spans="2:10" x14ac:dyDescent="0.35">
      <c r="B106" s="81" t="s">
        <v>287</v>
      </c>
      <c r="C106" s="25">
        <v>120.66736904166666</v>
      </c>
      <c r="D106" s="25">
        <v>1.1675168343457054</v>
      </c>
      <c r="E106" s="89">
        <v>1171.73</v>
      </c>
      <c r="F106" s="153">
        <v>143331.57425585634</v>
      </c>
      <c r="G106" s="153">
        <v>170162.12939458509</v>
      </c>
      <c r="H106" s="153">
        <v>29608.1198</v>
      </c>
      <c r="I106" s="203">
        <v>284.71525830000002</v>
      </c>
      <c r="J106" s="204">
        <f t="shared" si="1"/>
        <v>3.9574616960311007</v>
      </c>
    </row>
    <row r="107" spans="2:10" x14ac:dyDescent="0.35">
      <c r="B107" s="81" t="s">
        <v>288</v>
      </c>
      <c r="C107" s="25">
        <v>123.54370006184084</v>
      </c>
      <c r="D107" s="25">
        <v>2.3836858655474469</v>
      </c>
      <c r="E107" s="89">
        <v>1111.4048740000001</v>
      </c>
      <c r="F107" s="153">
        <v>100873.13503770606</v>
      </c>
      <c r="G107" s="153">
        <v>115832.00403891869</v>
      </c>
      <c r="H107" s="153">
        <v>29794.585500000001</v>
      </c>
      <c r="I107" s="203">
        <v>186.46565230000002</v>
      </c>
      <c r="J107" s="204">
        <f t="shared" si="1"/>
        <v>3.7302243187776516</v>
      </c>
    </row>
    <row r="108" spans="2:10" x14ac:dyDescent="0.35">
      <c r="B108" s="81" t="s">
        <v>289</v>
      </c>
      <c r="C108" s="25">
        <v>116.64513482726608</v>
      </c>
      <c r="D108" s="25">
        <v>-5.5839069342440206</v>
      </c>
      <c r="E108" s="89">
        <v>1279.342384</v>
      </c>
      <c r="F108" s="153">
        <v>146446.55073475238</v>
      </c>
      <c r="G108" s="153">
        <v>120075.90817617803</v>
      </c>
      <c r="H108" s="153">
        <v>29987.882900000001</v>
      </c>
      <c r="I108" s="203">
        <v>193.2974633</v>
      </c>
      <c r="J108" s="204">
        <f t="shared" si="1"/>
        <v>4.2661977448231267</v>
      </c>
    </row>
    <row r="109" spans="2:10" x14ac:dyDescent="0.35">
      <c r="B109" s="81" t="s">
        <v>290</v>
      </c>
      <c r="C109" s="25">
        <v>116.99397816399721</v>
      </c>
      <c r="D109" s="25">
        <v>0.29906376913853006</v>
      </c>
      <c r="E109" s="89">
        <v>1345.8417100000001</v>
      </c>
      <c r="F109" s="153">
        <v>158965.73338364216</v>
      </c>
      <c r="G109" s="153">
        <v>137869.64096807712</v>
      </c>
      <c r="H109" s="153">
        <v>30209.8246</v>
      </c>
      <c r="I109" s="203">
        <v>221.94170560000003</v>
      </c>
      <c r="J109" s="204">
        <f t="shared" si="1"/>
        <v>4.4549802185875658</v>
      </c>
    </row>
    <row r="110" spans="2:10" x14ac:dyDescent="0.35">
      <c r="B110" s="81" t="s">
        <v>291</v>
      </c>
      <c r="C110" s="25">
        <v>124.62805969164324</v>
      </c>
      <c r="D110" s="25">
        <v>6.5251918495710104</v>
      </c>
      <c r="E110" s="89">
        <v>1353.140171</v>
      </c>
      <c r="F110" s="153">
        <v>164722.52162880587</v>
      </c>
      <c r="G110" s="153">
        <v>159166.6337267342</v>
      </c>
      <c r="H110" s="153">
        <v>30466.0501</v>
      </c>
      <c r="I110" s="203">
        <v>256.2254744</v>
      </c>
      <c r="J110" s="204">
        <f t="shared" si="1"/>
        <v>4.4414690009322868</v>
      </c>
    </row>
    <row r="111" spans="2:10" x14ac:dyDescent="0.35">
      <c r="B111" s="81" t="s">
        <v>602</v>
      </c>
      <c r="C111" s="25">
        <v>133.08606513034152</v>
      </c>
      <c r="D111" s="25">
        <v>6.7865980258580816</v>
      </c>
      <c r="E111" s="89">
        <v>1363.997811</v>
      </c>
      <c r="F111" s="153">
        <v>166335.85560846547</v>
      </c>
      <c r="G111" s="153">
        <v>166948.86414486359</v>
      </c>
      <c r="H111" s="153">
        <v>30734.803400000001</v>
      </c>
      <c r="I111" s="203">
        <v>268.75326140000004</v>
      </c>
      <c r="J111" s="204">
        <f t="shared" si="1"/>
        <v>4.4379584708845083</v>
      </c>
    </row>
    <row r="112" spans="2:10" x14ac:dyDescent="0.35">
      <c r="B112" s="81" t="s">
        <v>623</v>
      </c>
      <c r="C112" s="25">
        <v>140.40379507181618</v>
      </c>
      <c r="D112" s="25">
        <v>5.498494477470528</v>
      </c>
      <c r="E112" s="89">
        <v>1374.9453469999999</v>
      </c>
      <c r="F112" s="153">
        <v>166500.93268923357</v>
      </c>
      <c r="G112" s="153">
        <v>169360.91661568682</v>
      </c>
      <c r="H112" s="153">
        <v>31007.4395</v>
      </c>
      <c r="I112" s="203">
        <v>272.63616870000004</v>
      </c>
      <c r="J112" s="204">
        <f t="shared" si="1"/>
        <v>4.4342434240660209</v>
      </c>
    </row>
    <row r="113" spans="2:10" x14ac:dyDescent="0.35">
      <c r="B113" s="208" t="s">
        <v>44</v>
      </c>
      <c r="C113" s="209"/>
      <c r="D113" s="209"/>
      <c r="E113" s="209"/>
      <c r="F113" s="209"/>
      <c r="G113" s="209"/>
      <c r="H113" s="209"/>
      <c r="I113" s="210"/>
      <c r="J113" s="211"/>
    </row>
    <row r="114" spans="2:10" x14ac:dyDescent="0.35">
      <c r="B114" s="814" t="s">
        <v>207</v>
      </c>
      <c r="C114" s="784"/>
      <c r="D114" s="784"/>
      <c r="E114" s="784"/>
      <c r="F114" s="784"/>
      <c r="G114" s="784"/>
      <c r="H114" s="784"/>
      <c r="I114" s="784"/>
      <c r="J114" s="785"/>
    </row>
    <row r="115" spans="2:10" ht="15" customHeight="1" x14ac:dyDescent="0.35">
      <c r="B115" s="815" t="s">
        <v>208</v>
      </c>
      <c r="C115" s="816"/>
      <c r="D115" s="816"/>
      <c r="E115" s="816"/>
      <c r="F115" s="816"/>
      <c r="G115" s="816"/>
      <c r="H115" s="816"/>
      <c r="I115" s="816"/>
      <c r="J115" s="817"/>
    </row>
    <row r="116" spans="2:10" ht="15" customHeight="1" x14ac:dyDescent="0.35">
      <c r="B116" s="815" t="s">
        <v>209</v>
      </c>
      <c r="C116" s="816"/>
      <c r="D116" s="816"/>
      <c r="E116" s="816"/>
      <c r="F116" s="816"/>
      <c r="G116" s="816"/>
      <c r="H116" s="816"/>
      <c r="I116" s="816"/>
      <c r="J116" s="817"/>
    </row>
    <row r="117" spans="2:10" ht="24.75" customHeight="1" x14ac:dyDescent="0.35">
      <c r="B117" s="815" t="s">
        <v>210</v>
      </c>
      <c r="C117" s="816"/>
      <c r="D117" s="816"/>
      <c r="E117" s="816"/>
      <c r="F117" s="816"/>
      <c r="G117" s="816"/>
      <c r="H117" s="816"/>
      <c r="I117" s="816"/>
      <c r="J117" s="817"/>
    </row>
    <row r="118" spans="2:10" ht="15" customHeight="1" thickBot="1" x14ac:dyDescent="0.4">
      <c r="B118" s="811" t="s">
        <v>211</v>
      </c>
      <c r="C118" s="812"/>
      <c r="D118" s="812"/>
      <c r="E118" s="812"/>
      <c r="F118" s="812"/>
      <c r="G118" s="812"/>
      <c r="H118" s="812"/>
      <c r="I118" s="812"/>
      <c r="J118" s="813"/>
    </row>
    <row r="148" spans="12:14" x14ac:dyDescent="0.35">
      <c r="L148" s="212"/>
      <c r="M148" s="212"/>
    </row>
    <row r="149" spans="12:14" x14ac:dyDescent="0.35">
      <c r="L149" s="212"/>
      <c r="M149" s="212"/>
    </row>
    <row r="150" spans="12:14" x14ac:dyDescent="0.35">
      <c r="L150" s="212"/>
      <c r="M150" s="212"/>
    </row>
    <row r="151" spans="12:14" x14ac:dyDescent="0.35">
      <c r="L151" s="212"/>
      <c r="M151" s="212"/>
    </row>
    <row r="152" spans="12:14" x14ac:dyDescent="0.35">
      <c r="L152" s="212"/>
      <c r="M152" s="212"/>
    </row>
    <row r="153" spans="12:14" x14ac:dyDescent="0.35">
      <c r="L153" s="212"/>
      <c r="M153" s="212"/>
    </row>
    <row r="154" spans="12:14" x14ac:dyDescent="0.35">
      <c r="L154" s="212"/>
      <c r="M154" s="212"/>
      <c r="N154" s="213"/>
    </row>
    <row r="172" spans="1:1" x14ac:dyDescent="0.35">
      <c r="A172" s="171"/>
    </row>
    <row r="173" spans="1:1" x14ac:dyDescent="0.35">
      <c r="A173" s="171"/>
    </row>
    <row r="222" ht="15" customHeight="1" x14ac:dyDescent="0.35"/>
    <row r="228" spans="11:12" x14ac:dyDescent="0.35">
      <c r="L228" s="168"/>
    </row>
    <row r="229" spans="11:12" x14ac:dyDescent="0.35">
      <c r="L229" s="168"/>
    </row>
    <row r="230" spans="11:12" x14ac:dyDescent="0.35">
      <c r="L230" s="168"/>
    </row>
    <row r="234" spans="11:12" x14ac:dyDescent="0.35">
      <c r="K234" s="214"/>
      <c r="L234" s="215"/>
    </row>
    <row r="278" ht="24" customHeight="1" x14ac:dyDescent="0.35"/>
    <row r="279" ht="37.5" customHeight="1" x14ac:dyDescent="0.35"/>
  </sheetData>
  <mergeCells count="6">
    <mergeCell ref="B118:J118"/>
    <mergeCell ref="B2:J2"/>
    <mergeCell ref="B114:J114"/>
    <mergeCell ref="B115:J115"/>
    <mergeCell ref="B116:J116"/>
    <mergeCell ref="B117:J117"/>
  </mergeCells>
  <hyperlinks>
    <hyperlink ref="A1" location="Contents!A1" display="Back to contents" xr:uid="{00000000-0004-0000-15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theme="8"/>
    <pageSetUpPr fitToPage="1"/>
  </sheetPr>
  <dimension ref="A1:I116"/>
  <sheetViews>
    <sheetView zoomScaleNormal="100" workbookViewId="0"/>
  </sheetViews>
  <sheetFormatPr defaultColWidth="8.84375" defaultRowHeight="14" x14ac:dyDescent="0.3"/>
  <cols>
    <col min="1" max="2" width="8.84375" style="17"/>
    <col min="3" max="5" width="21.765625" style="17" customWidth="1"/>
    <col min="6" max="16384" width="8.84375" style="17"/>
  </cols>
  <sheetData>
    <row r="1" spans="1:5" ht="27" customHeight="1" thickBot="1" x14ac:dyDescent="0.35">
      <c r="A1" s="47" t="s">
        <v>91</v>
      </c>
    </row>
    <row r="2" spans="1:5" ht="21" customHeight="1" thickBot="1" x14ac:dyDescent="0.5">
      <c r="B2" s="666" t="s">
        <v>679</v>
      </c>
      <c r="C2" s="818"/>
      <c r="D2" s="818"/>
      <c r="E2" s="819"/>
    </row>
    <row r="3" spans="1:5" ht="72" customHeight="1" x14ac:dyDescent="0.3">
      <c r="B3" s="150"/>
      <c r="C3" s="151" t="s">
        <v>164</v>
      </c>
      <c r="D3" s="151" t="s">
        <v>165</v>
      </c>
      <c r="E3" s="152" t="s">
        <v>166</v>
      </c>
    </row>
    <row r="4" spans="1:5" x14ac:dyDescent="0.3">
      <c r="B4" s="137" t="s">
        <v>121</v>
      </c>
      <c r="C4" s="158">
        <v>96.784999999999997</v>
      </c>
      <c r="D4" s="158">
        <v>1021.497</v>
      </c>
      <c r="E4" s="157">
        <f>100*(C4/D4)</f>
        <v>9.474819798785509</v>
      </c>
    </row>
    <row r="5" spans="1:5" x14ac:dyDescent="0.3">
      <c r="B5" s="137" t="s">
        <v>122</v>
      </c>
      <c r="C5" s="158">
        <v>98.039000000000001</v>
      </c>
      <c r="D5" s="158">
        <v>1032.954</v>
      </c>
      <c r="E5" s="157">
        <f t="shared" ref="E5:E68" si="0">100*(C5/D5)</f>
        <v>9.4911293242487087</v>
      </c>
    </row>
    <row r="6" spans="1:5" x14ac:dyDescent="0.3">
      <c r="B6" s="137" t="s">
        <v>123</v>
      </c>
      <c r="C6" s="158">
        <v>98.768000000000001</v>
      </c>
      <c r="D6" s="158">
        <v>1039.2339999999999</v>
      </c>
      <c r="E6" s="157">
        <f t="shared" si="0"/>
        <v>9.5039230818083329</v>
      </c>
    </row>
    <row r="7" spans="1:5" x14ac:dyDescent="0.3">
      <c r="B7" s="137" t="s">
        <v>136</v>
      </c>
      <c r="C7" s="158">
        <v>98.236999999999995</v>
      </c>
      <c r="D7" s="158">
        <v>1046.577</v>
      </c>
      <c r="E7" s="157">
        <f t="shared" si="0"/>
        <v>9.3865047674466382</v>
      </c>
    </row>
    <row r="8" spans="1:5" x14ac:dyDescent="0.3">
      <c r="B8" s="137" t="s">
        <v>2</v>
      </c>
      <c r="C8" s="158">
        <v>92.692999999999998</v>
      </c>
      <c r="D8" s="158">
        <v>1051.2429999999999</v>
      </c>
      <c r="E8" s="157">
        <f t="shared" si="0"/>
        <v>8.817466561013962</v>
      </c>
    </row>
    <row r="9" spans="1:5" x14ac:dyDescent="0.3">
      <c r="B9" s="137" t="s">
        <v>3</v>
      </c>
      <c r="C9" s="158">
        <v>85.885999999999996</v>
      </c>
      <c r="D9" s="158">
        <v>1057.992</v>
      </c>
      <c r="E9" s="157">
        <f t="shared" si="0"/>
        <v>8.1178307586446774</v>
      </c>
    </row>
    <row r="10" spans="1:5" x14ac:dyDescent="0.3">
      <c r="B10" s="24" t="s">
        <v>4</v>
      </c>
      <c r="C10" s="158">
        <v>78.549000000000007</v>
      </c>
      <c r="D10" s="158">
        <v>1064.2239999999999</v>
      </c>
      <c r="E10" s="157">
        <f t="shared" si="0"/>
        <v>7.3808709444628207</v>
      </c>
    </row>
    <row r="11" spans="1:5" x14ac:dyDescent="0.3">
      <c r="B11" s="24" t="s">
        <v>5</v>
      </c>
      <c r="C11" s="158">
        <v>71.73</v>
      </c>
      <c r="D11" s="158">
        <v>1070.1869999999999</v>
      </c>
      <c r="E11" s="157">
        <f t="shared" si="0"/>
        <v>6.7025669345637739</v>
      </c>
    </row>
    <row r="12" spans="1:5" x14ac:dyDescent="0.3">
      <c r="B12" s="24" t="s">
        <v>6</v>
      </c>
      <c r="C12" s="158">
        <v>68.91</v>
      </c>
      <c r="D12" s="158">
        <v>1078.3510000000001</v>
      </c>
      <c r="E12" s="157">
        <f t="shared" si="0"/>
        <v>6.390312616207523</v>
      </c>
    </row>
    <row r="13" spans="1:5" x14ac:dyDescent="0.3">
      <c r="B13" s="24" t="s">
        <v>7</v>
      </c>
      <c r="C13" s="158">
        <v>67.548000000000002</v>
      </c>
      <c r="D13" s="158">
        <v>1083.0920000000001</v>
      </c>
      <c r="E13" s="157">
        <f t="shared" si="0"/>
        <v>6.2365893202054847</v>
      </c>
    </row>
    <row r="14" spans="1:5" x14ac:dyDescent="0.3">
      <c r="B14" s="24" t="s">
        <v>8</v>
      </c>
      <c r="C14" s="158">
        <v>66.016999999999996</v>
      </c>
      <c r="D14" s="158">
        <v>1089.769</v>
      </c>
      <c r="E14" s="157">
        <f t="shared" si="0"/>
        <v>6.0578893325099168</v>
      </c>
    </row>
    <row r="15" spans="1:5" x14ac:dyDescent="0.3">
      <c r="B15" s="24" t="s">
        <v>9</v>
      </c>
      <c r="C15" s="158">
        <v>64.644000000000005</v>
      </c>
      <c r="D15" s="158">
        <v>1093.4970000000001</v>
      </c>
      <c r="E15" s="157">
        <f t="shared" si="0"/>
        <v>5.9116760265460266</v>
      </c>
    </row>
    <row r="16" spans="1:5" x14ac:dyDescent="0.3">
      <c r="B16" s="24" t="s">
        <v>10</v>
      </c>
      <c r="C16" s="158">
        <v>64.003</v>
      </c>
      <c r="D16" s="158">
        <v>1097.1020000000001</v>
      </c>
      <c r="E16" s="157">
        <f t="shared" si="0"/>
        <v>5.8338240200090778</v>
      </c>
    </row>
    <row r="17" spans="2:5" x14ac:dyDescent="0.3">
      <c r="B17" s="24" t="s">
        <v>11</v>
      </c>
      <c r="C17" s="158">
        <v>63.244</v>
      </c>
      <c r="D17" s="158">
        <v>1102.097</v>
      </c>
      <c r="E17" s="157">
        <f t="shared" si="0"/>
        <v>5.7385148494188805</v>
      </c>
    </row>
    <row r="18" spans="2:5" x14ac:dyDescent="0.3">
      <c r="B18" s="24" t="s">
        <v>12</v>
      </c>
      <c r="C18" s="158">
        <v>62.527999999999999</v>
      </c>
      <c r="D18" s="158">
        <v>1108.1489999999999</v>
      </c>
      <c r="E18" s="157">
        <f t="shared" si="0"/>
        <v>5.6425625073884476</v>
      </c>
    </row>
    <row r="19" spans="2:5" x14ac:dyDescent="0.3">
      <c r="B19" s="24" t="s">
        <v>13</v>
      </c>
      <c r="C19" s="158">
        <v>62.021000000000001</v>
      </c>
      <c r="D19" s="158">
        <v>1114.211</v>
      </c>
      <c r="E19" s="157">
        <f t="shared" si="0"/>
        <v>5.5663604110891027</v>
      </c>
    </row>
    <row r="20" spans="2:5" x14ac:dyDescent="0.3">
      <c r="B20" s="24" t="s">
        <v>14</v>
      </c>
      <c r="C20" s="158">
        <v>61.662999999999997</v>
      </c>
      <c r="D20" s="158">
        <v>1127.902</v>
      </c>
      <c r="E20" s="157">
        <f t="shared" si="0"/>
        <v>5.4670529886461763</v>
      </c>
    </row>
    <row r="21" spans="2:5" x14ac:dyDescent="0.3">
      <c r="B21" s="24" t="s">
        <v>15</v>
      </c>
      <c r="C21" s="158">
        <v>61.411000000000001</v>
      </c>
      <c r="D21" s="158">
        <v>1141.682</v>
      </c>
      <c r="E21" s="157">
        <f t="shared" si="0"/>
        <v>5.3789934500149776</v>
      </c>
    </row>
    <row r="22" spans="2:5" x14ac:dyDescent="0.3">
      <c r="B22" s="24" t="s">
        <v>16</v>
      </c>
      <c r="C22" s="158">
        <v>61.453000000000003</v>
      </c>
      <c r="D22" s="158">
        <v>1151.806</v>
      </c>
      <c r="E22" s="157">
        <f t="shared" si="0"/>
        <v>5.3353602950496875</v>
      </c>
    </row>
    <row r="23" spans="2:5" x14ac:dyDescent="0.3">
      <c r="B23" s="24" t="s">
        <v>17</v>
      </c>
      <c r="C23" s="158">
        <v>61.548000000000002</v>
      </c>
      <c r="D23" s="158">
        <v>1162.252</v>
      </c>
      <c r="E23" s="157">
        <f t="shared" si="0"/>
        <v>5.2955813369217699</v>
      </c>
    </row>
    <row r="24" spans="2:5" x14ac:dyDescent="0.3">
      <c r="B24" s="24" t="s">
        <v>18</v>
      </c>
      <c r="C24" s="158">
        <v>61.366999999999997</v>
      </c>
      <c r="D24" s="158">
        <v>1166.546</v>
      </c>
      <c r="E24" s="157">
        <f t="shared" si="0"/>
        <v>5.2605726649442026</v>
      </c>
    </row>
    <row r="25" spans="2:5" x14ac:dyDescent="0.3">
      <c r="B25" s="24" t="s">
        <v>19</v>
      </c>
      <c r="C25" s="158">
        <v>61.406999999999996</v>
      </c>
      <c r="D25" s="158">
        <v>1174.6410000000001</v>
      </c>
      <c r="E25" s="157">
        <f t="shared" si="0"/>
        <v>5.2277248963725933</v>
      </c>
    </row>
    <row r="26" spans="2:5" x14ac:dyDescent="0.3">
      <c r="B26" s="24" t="s">
        <v>20</v>
      </c>
      <c r="C26" s="158">
        <v>61.395000000000003</v>
      </c>
      <c r="D26" s="158">
        <v>1191.0450000000001</v>
      </c>
      <c r="E26" s="157">
        <f t="shared" si="0"/>
        <v>5.1547170761810008</v>
      </c>
    </row>
    <row r="27" spans="2:5" x14ac:dyDescent="0.3">
      <c r="B27" s="24" t="s">
        <v>21</v>
      </c>
      <c r="C27" s="158">
        <v>61.220999999999997</v>
      </c>
      <c r="D27" s="158">
        <v>1206.1959999999999</v>
      </c>
      <c r="E27" s="157">
        <f t="shared" si="0"/>
        <v>5.075543278206859</v>
      </c>
    </row>
    <row r="28" spans="2:5" x14ac:dyDescent="0.3">
      <c r="B28" s="24" t="s">
        <v>22</v>
      </c>
      <c r="C28" s="158">
        <v>61.088000000000001</v>
      </c>
      <c r="D28" s="158">
        <v>1221.4059999999999</v>
      </c>
      <c r="E28" s="157">
        <f t="shared" si="0"/>
        <v>5.0014491495866249</v>
      </c>
    </row>
    <row r="29" spans="2:5" x14ac:dyDescent="0.3">
      <c r="B29" s="24" t="s">
        <v>23</v>
      </c>
      <c r="C29" s="158">
        <v>60.697000000000003</v>
      </c>
      <c r="D29" s="158">
        <v>1233.059</v>
      </c>
      <c r="E29" s="157">
        <f t="shared" si="0"/>
        <v>4.9224732960872108</v>
      </c>
    </row>
    <row r="30" spans="2:5" x14ac:dyDescent="0.3">
      <c r="B30" s="24" t="s">
        <v>24</v>
      </c>
      <c r="C30" s="158">
        <v>60.354999999999997</v>
      </c>
      <c r="D30" s="158">
        <v>1237.8620000000001</v>
      </c>
      <c r="E30" s="157">
        <f t="shared" si="0"/>
        <v>4.875745438506069</v>
      </c>
    </row>
    <row r="31" spans="2:5" x14ac:dyDescent="0.3">
      <c r="B31" s="24" t="s">
        <v>25</v>
      </c>
      <c r="C31" s="158">
        <v>59.936</v>
      </c>
      <c r="D31" s="158">
        <v>1247.799</v>
      </c>
      <c r="E31" s="157">
        <f t="shared" si="0"/>
        <v>4.8033377170521856</v>
      </c>
    </row>
    <row r="32" spans="2:5" x14ac:dyDescent="0.3">
      <c r="B32" s="24" t="s">
        <v>26</v>
      </c>
      <c r="C32" s="158">
        <v>59.280999999999999</v>
      </c>
      <c r="D32" s="158">
        <v>1263.471</v>
      </c>
      <c r="E32" s="157">
        <f t="shared" si="0"/>
        <v>4.6919161579490147</v>
      </c>
    </row>
    <row r="33" spans="2:5" x14ac:dyDescent="0.3">
      <c r="B33" s="24" t="s">
        <v>27</v>
      </c>
      <c r="C33" s="158">
        <v>58.747</v>
      </c>
      <c r="D33" s="158">
        <v>1280.566</v>
      </c>
      <c r="E33" s="157">
        <f t="shared" si="0"/>
        <v>4.5875808041131814</v>
      </c>
    </row>
    <row r="34" spans="2:5" x14ac:dyDescent="0.3">
      <c r="B34" s="24" t="s">
        <v>28</v>
      </c>
      <c r="C34" s="158">
        <v>58.158999999999999</v>
      </c>
      <c r="D34" s="158">
        <v>1304.615</v>
      </c>
      <c r="E34" s="157">
        <f t="shared" si="0"/>
        <v>4.4579435312333517</v>
      </c>
    </row>
    <row r="35" spans="2:5" x14ac:dyDescent="0.3">
      <c r="B35" s="24" t="s">
        <v>29</v>
      </c>
      <c r="C35" s="158">
        <v>57.768000000000001</v>
      </c>
      <c r="D35" s="158">
        <v>1322.1279999999999</v>
      </c>
      <c r="E35" s="157">
        <f t="shared" si="0"/>
        <v>4.3693197632906955</v>
      </c>
    </row>
    <row r="36" spans="2:5" x14ac:dyDescent="0.3">
      <c r="B36" s="24" t="s">
        <v>30</v>
      </c>
      <c r="C36" s="158">
        <v>57.872999999999998</v>
      </c>
      <c r="D36" s="158">
        <v>1332.88</v>
      </c>
      <c r="E36" s="157">
        <f t="shared" si="0"/>
        <v>4.3419512634295661</v>
      </c>
    </row>
    <row r="37" spans="2:5" x14ac:dyDescent="0.3">
      <c r="B37" s="24" t="s">
        <v>52</v>
      </c>
      <c r="C37" s="158">
        <v>57.841999999999999</v>
      </c>
      <c r="D37" s="158">
        <v>1341.269</v>
      </c>
      <c r="E37" s="157">
        <f t="shared" si="0"/>
        <v>4.3124831782438866</v>
      </c>
    </row>
    <row r="38" spans="2:5" x14ac:dyDescent="0.3">
      <c r="B38" s="24" t="s">
        <v>53</v>
      </c>
      <c r="C38" s="158">
        <v>57.896000000000001</v>
      </c>
      <c r="D38" s="158">
        <v>1344.8520000000001</v>
      </c>
      <c r="E38" s="157">
        <f t="shared" si="0"/>
        <v>4.3050090270156121</v>
      </c>
    </row>
    <row r="39" spans="2:5" x14ac:dyDescent="0.3">
      <c r="B39" s="24" t="s">
        <v>54</v>
      </c>
      <c r="C39" s="158">
        <v>57.698999999999998</v>
      </c>
      <c r="D39" s="158">
        <v>1347.617</v>
      </c>
      <c r="E39" s="157">
        <f t="shared" si="0"/>
        <v>4.2815577422962159</v>
      </c>
    </row>
    <row r="40" spans="2:5" x14ac:dyDescent="0.3">
      <c r="B40" s="24" t="s">
        <v>55</v>
      </c>
      <c r="C40" s="158">
        <v>57.070999999999998</v>
      </c>
      <c r="D40" s="158">
        <v>1350.338</v>
      </c>
      <c r="E40" s="157">
        <f t="shared" si="0"/>
        <v>4.2264233103119366</v>
      </c>
    </row>
    <row r="41" spans="2:5" x14ac:dyDescent="0.3">
      <c r="B41" s="24" t="s">
        <v>85</v>
      </c>
      <c r="C41" s="158">
        <v>56.741999999999997</v>
      </c>
      <c r="D41" s="158">
        <v>1357.521</v>
      </c>
      <c r="E41" s="157">
        <f t="shared" si="0"/>
        <v>4.1798248424886246</v>
      </c>
    </row>
    <row r="42" spans="2:5" x14ac:dyDescent="0.3">
      <c r="B42" s="24" t="s">
        <v>86</v>
      </c>
      <c r="C42" s="158">
        <v>56.27</v>
      </c>
      <c r="D42" s="158">
        <v>1364.2339999999999</v>
      </c>
      <c r="E42" s="157">
        <f t="shared" si="0"/>
        <v>4.1246589661304442</v>
      </c>
    </row>
    <row r="43" spans="2:5" x14ac:dyDescent="0.3">
      <c r="B43" s="24" t="s">
        <v>87</v>
      </c>
      <c r="C43" s="158">
        <v>55.997999999999998</v>
      </c>
      <c r="D43" s="158">
        <v>1376.2429999999999</v>
      </c>
      <c r="E43" s="157">
        <f t="shared" si="0"/>
        <v>4.0689035293912479</v>
      </c>
    </row>
    <row r="44" spans="2:5" x14ac:dyDescent="0.3">
      <c r="B44" s="24" t="s">
        <v>88</v>
      </c>
      <c r="C44" s="158">
        <v>56.165999999999997</v>
      </c>
      <c r="D44" s="158">
        <v>1393.6579999999999</v>
      </c>
      <c r="E44" s="157">
        <f t="shared" si="0"/>
        <v>4.0301135572715836</v>
      </c>
    </row>
    <row r="45" spans="2:5" x14ac:dyDescent="0.3">
      <c r="B45" s="24" t="s">
        <v>98</v>
      </c>
      <c r="C45" s="158">
        <v>56.244</v>
      </c>
      <c r="D45" s="158">
        <v>1407.9970000000001</v>
      </c>
      <c r="E45" s="157">
        <f t="shared" si="0"/>
        <v>3.9946107839718406</v>
      </c>
    </row>
    <row r="46" spans="2:5" x14ac:dyDescent="0.3">
      <c r="B46" s="24" t="s">
        <v>99</v>
      </c>
      <c r="C46" s="158">
        <v>56.616</v>
      </c>
      <c r="D46" s="158">
        <v>1423.7739999999999</v>
      </c>
      <c r="E46" s="157">
        <f t="shared" si="0"/>
        <v>3.9764737942960053</v>
      </c>
    </row>
    <row r="47" spans="2:5" x14ac:dyDescent="0.3">
      <c r="B47" s="24" t="s">
        <v>100</v>
      </c>
      <c r="C47" s="158">
        <v>57.25</v>
      </c>
      <c r="D47" s="158">
        <v>1441.1690000000001</v>
      </c>
      <c r="E47" s="157">
        <f t="shared" si="0"/>
        <v>3.9724695715769629</v>
      </c>
    </row>
    <row r="48" spans="2:5" x14ac:dyDescent="0.3">
      <c r="B48" s="24" t="s">
        <v>101</v>
      </c>
      <c r="C48" s="158">
        <v>57.578000000000003</v>
      </c>
      <c r="D48" s="158">
        <v>1452.3230000000001</v>
      </c>
      <c r="E48" s="157">
        <f t="shared" si="0"/>
        <v>3.9645450770937321</v>
      </c>
    </row>
    <row r="49" spans="2:5" x14ac:dyDescent="0.3">
      <c r="B49" s="24" t="s">
        <v>128</v>
      </c>
      <c r="C49" s="158">
        <v>57.872999999999998</v>
      </c>
      <c r="D49" s="158">
        <v>1464.1289999999999</v>
      </c>
      <c r="E49" s="157">
        <f t="shared" si="0"/>
        <v>3.9527254770583742</v>
      </c>
    </row>
    <row r="50" spans="2:5" x14ac:dyDescent="0.3">
      <c r="B50" s="24" t="s">
        <v>129</v>
      </c>
      <c r="C50" s="158">
        <v>58.091999999999999</v>
      </c>
      <c r="D50" s="158">
        <v>1473.319</v>
      </c>
      <c r="E50" s="157">
        <f t="shared" si="0"/>
        <v>3.9429342864647774</v>
      </c>
    </row>
    <row r="51" spans="2:5" x14ac:dyDescent="0.3">
      <c r="B51" s="24" t="s">
        <v>130</v>
      </c>
      <c r="C51" s="158">
        <v>58.158999999999999</v>
      </c>
      <c r="D51" s="158">
        <v>1482.9349999999999</v>
      </c>
      <c r="E51" s="157">
        <f t="shared" si="0"/>
        <v>3.9218846409316659</v>
      </c>
    </row>
    <row r="52" spans="2:5" x14ac:dyDescent="0.3">
      <c r="B52" s="24" t="s">
        <v>131</v>
      </c>
      <c r="C52" s="158">
        <v>58.33</v>
      </c>
      <c r="D52" s="158">
        <v>1492.3910000000001</v>
      </c>
      <c r="E52" s="157">
        <f t="shared" si="0"/>
        <v>3.9084931495834536</v>
      </c>
    </row>
    <row r="53" spans="2:5" x14ac:dyDescent="0.3">
      <c r="B53" s="24" t="s">
        <v>138</v>
      </c>
      <c r="C53" s="158">
        <v>57.375999999999998</v>
      </c>
      <c r="D53" s="158">
        <v>1486.3820000000001</v>
      </c>
      <c r="E53" s="157">
        <f t="shared" si="0"/>
        <v>3.8601113307346293</v>
      </c>
    </row>
    <row r="54" spans="2:5" x14ac:dyDescent="0.3">
      <c r="B54" s="24" t="s">
        <v>139</v>
      </c>
      <c r="C54" s="158">
        <v>55.520376200000001</v>
      </c>
      <c r="D54" s="158">
        <v>1489.8031590000001</v>
      </c>
      <c r="E54" s="157">
        <f t="shared" si="0"/>
        <v>3.7266920710026499</v>
      </c>
    </row>
    <row r="55" spans="2:5" x14ac:dyDescent="0.3">
      <c r="B55" s="24" t="s">
        <v>140</v>
      </c>
      <c r="C55" s="158">
        <v>52.902919699999998</v>
      </c>
      <c r="D55" s="158">
        <v>1489.973614</v>
      </c>
      <c r="E55" s="157">
        <f t="shared" si="0"/>
        <v>3.5505943999891527</v>
      </c>
    </row>
    <row r="56" spans="2:5" x14ac:dyDescent="0.3">
      <c r="B56" s="24" t="s">
        <v>141</v>
      </c>
      <c r="C56" s="158">
        <v>49.981684899999998</v>
      </c>
      <c r="D56" s="158">
        <v>1494.5076230000002</v>
      </c>
      <c r="E56" s="157">
        <f t="shared" si="0"/>
        <v>3.344357976553459</v>
      </c>
    </row>
    <row r="57" spans="2:5" x14ac:dyDescent="0.3">
      <c r="B57" s="24" t="s">
        <v>154</v>
      </c>
      <c r="C57" s="158">
        <v>47.886811899999998</v>
      </c>
      <c r="D57" s="158">
        <v>1499.7190790000002</v>
      </c>
      <c r="E57" s="157">
        <f t="shared" si="0"/>
        <v>3.1930521235970746</v>
      </c>
    </row>
    <row r="58" spans="2:5" x14ac:dyDescent="0.3">
      <c r="B58" s="24" t="s">
        <v>155</v>
      </c>
      <c r="C58" s="158">
        <v>46.4771377</v>
      </c>
      <c r="D58" s="158">
        <v>1496.4993159999999</v>
      </c>
      <c r="E58" s="157">
        <f t="shared" si="0"/>
        <v>3.1057239520983515</v>
      </c>
    </row>
    <row r="59" spans="2:5" x14ac:dyDescent="0.3">
      <c r="B59" s="24" t="s">
        <v>156</v>
      </c>
      <c r="C59" s="158">
        <v>45.814139099999998</v>
      </c>
      <c r="D59" s="158">
        <v>1495.0608670000001</v>
      </c>
      <c r="E59" s="157">
        <f t="shared" si="0"/>
        <v>3.064366147977037</v>
      </c>
    </row>
    <row r="60" spans="2:5" x14ac:dyDescent="0.3">
      <c r="B60" s="24" t="s">
        <v>157</v>
      </c>
      <c r="C60" s="158">
        <v>45.521288499999997</v>
      </c>
      <c r="D60" s="158">
        <v>1494.209816</v>
      </c>
      <c r="E60" s="157">
        <f t="shared" si="0"/>
        <v>3.0465124785393591</v>
      </c>
    </row>
    <row r="61" spans="2:5" x14ac:dyDescent="0.3">
      <c r="B61" s="24" t="s">
        <v>158</v>
      </c>
      <c r="C61" s="158">
        <v>45.579239799999996</v>
      </c>
      <c r="D61" s="158">
        <v>1508.8668659999998</v>
      </c>
      <c r="E61" s="157">
        <f t="shared" si="0"/>
        <v>3.0207595399606317</v>
      </c>
    </row>
    <row r="62" spans="2:5" x14ac:dyDescent="0.3">
      <c r="B62" s="24" t="s">
        <v>159</v>
      </c>
      <c r="C62" s="158">
        <v>45.881048299999996</v>
      </c>
      <c r="D62" s="158">
        <v>1526.786703</v>
      </c>
      <c r="E62" s="157">
        <f t="shared" si="0"/>
        <v>3.0050725625162844</v>
      </c>
    </row>
    <row r="63" spans="2:5" x14ac:dyDescent="0.3">
      <c r="B63" s="24" t="s">
        <v>160</v>
      </c>
      <c r="C63" s="158">
        <v>46.233264500000004</v>
      </c>
      <c r="D63" s="158">
        <v>1545.1572689999998</v>
      </c>
      <c r="E63" s="157">
        <f t="shared" si="0"/>
        <v>2.9921397276227686</v>
      </c>
    </row>
    <row r="64" spans="2:5" x14ac:dyDescent="0.3">
      <c r="B64" s="23" t="s">
        <v>161</v>
      </c>
      <c r="C64" s="158">
        <v>46.632929099999998</v>
      </c>
      <c r="D64" s="155">
        <v>1562.733119</v>
      </c>
      <c r="E64" s="157">
        <f t="shared" si="0"/>
        <v>2.9840622517708351</v>
      </c>
    </row>
    <row r="65" spans="2:5" x14ac:dyDescent="0.3">
      <c r="B65" s="23" t="s">
        <v>170</v>
      </c>
      <c r="C65" s="158">
        <v>47.085901700000001</v>
      </c>
      <c r="D65" s="155">
        <v>1577.5537689999999</v>
      </c>
      <c r="E65" s="157">
        <f t="shared" si="0"/>
        <v>2.9847414791983553</v>
      </c>
    </row>
    <row r="66" spans="2:5" x14ac:dyDescent="0.3">
      <c r="B66" s="23" t="s">
        <v>171</v>
      </c>
      <c r="C66" s="158">
        <v>47.591173899999994</v>
      </c>
      <c r="D66" s="155">
        <v>1590.9028349999999</v>
      </c>
      <c r="E66" s="157">
        <f t="shared" si="0"/>
        <v>2.9914569798349753</v>
      </c>
    </row>
    <row r="67" spans="2:5" x14ac:dyDescent="0.3">
      <c r="B67" s="23" t="s">
        <v>172</v>
      </c>
      <c r="C67" s="158">
        <v>48.142699499999999</v>
      </c>
      <c r="D67" s="155">
        <v>1603.5917939999999</v>
      </c>
      <c r="E67" s="157">
        <f t="shared" si="0"/>
        <v>3.0021792129475067</v>
      </c>
    </row>
    <row r="68" spans="2:5" x14ac:dyDescent="0.3">
      <c r="B68" s="23" t="s">
        <v>173</v>
      </c>
      <c r="C68" s="158">
        <v>48.734899199999994</v>
      </c>
      <c r="D68" s="155">
        <v>1616.7791100000002</v>
      </c>
      <c r="E68" s="157">
        <f t="shared" si="0"/>
        <v>3.0143201936843425</v>
      </c>
    </row>
    <row r="69" spans="2:5" x14ac:dyDescent="0.3">
      <c r="B69" s="23" t="s">
        <v>598</v>
      </c>
      <c r="C69" s="158">
        <v>49.363519399999994</v>
      </c>
      <c r="D69" s="155">
        <v>1630.1980230000001</v>
      </c>
      <c r="E69" s="157">
        <f t="shared" ref="E69:E76" si="1">100*(C69/D69)</f>
        <v>3.0280689035040003</v>
      </c>
    </row>
    <row r="70" spans="2:5" x14ac:dyDescent="0.3">
      <c r="B70" s="23" t="s">
        <v>599</v>
      </c>
      <c r="C70" s="158">
        <v>50.026045500000002</v>
      </c>
      <c r="D70" s="155">
        <v>1643.9293319999999</v>
      </c>
      <c r="E70" s="157">
        <f t="shared" si="1"/>
        <v>3.0430776144822755</v>
      </c>
    </row>
    <row r="71" spans="2:5" x14ac:dyDescent="0.3">
      <c r="B71" s="23" t="s">
        <v>600</v>
      </c>
      <c r="C71" s="158">
        <v>50.719777199999996</v>
      </c>
      <c r="D71" s="155">
        <v>1658.2642820000001</v>
      </c>
      <c r="E71" s="157">
        <f t="shared" si="1"/>
        <v>3.0586063844315494</v>
      </c>
    </row>
    <row r="72" spans="2:5" x14ac:dyDescent="0.3">
      <c r="B72" s="23" t="s">
        <v>601</v>
      </c>
      <c r="C72" s="158">
        <v>51.441519800000002</v>
      </c>
      <c r="D72" s="155">
        <v>1672.0805580000001</v>
      </c>
      <c r="E72" s="157">
        <f t="shared" si="1"/>
        <v>3.0764976934801487</v>
      </c>
    </row>
    <row r="73" spans="2:5" x14ac:dyDescent="0.3">
      <c r="B73" s="23" t="s">
        <v>619</v>
      </c>
      <c r="C73" s="158">
        <v>52.188089400000003</v>
      </c>
      <c r="D73" s="155">
        <v>1686.0407130000001</v>
      </c>
      <c r="E73" s="157">
        <f t="shared" si="1"/>
        <v>3.0953042235344883</v>
      </c>
    </row>
    <row r="74" spans="2:5" x14ac:dyDescent="0.3">
      <c r="B74" s="23" t="s">
        <v>620</v>
      </c>
      <c r="C74" s="158">
        <v>52.95003950000001</v>
      </c>
      <c r="D74" s="155">
        <v>1700.033514</v>
      </c>
      <c r="E74" s="157">
        <f t="shared" si="1"/>
        <v>3.114646803368843</v>
      </c>
    </row>
    <row r="75" spans="2:5" x14ac:dyDescent="0.3">
      <c r="B75" s="23" t="s">
        <v>621</v>
      </c>
      <c r="C75" s="158">
        <v>53.719039399999993</v>
      </c>
      <c r="D75" s="155">
        <v>1714.5345989999998</v>
      </c>
      <c r="E75" s="157">
        <f t="shared" si="1"/>
        <v>3.1331557514984856</v>
      </c>
    </row>
    <row r="76" spans="2:5" x14ac:dyDescent="0.3">
      <c r="B76" s="23" t="s">
        <v>622</v>
      </c>
      <c r="C76" s="158">
        <v>54.49357340000001</v>
      </c>
      <c r="D76" s="155">
        <v>1729.6749470000002</v>
      </c>
      <c r="E76" s="157">
        <f t="shared" si="1"/>
        <v>3.1505094928105013</v>
      </c>
    </row>
    <row r="77" spans="2:5" x14ac:dyDescent="0.3">
      <c r="B77" s="159">
        <v>2008</v>
      </c>
      <c r="C77" s="156">
        <f t="shared" ref="C77:C94" ca="1" si="2">(OFFSET($C$7,4*(ROW()-ROW($C$77)),0))</f>
        <v>98.236999999999995</v>
      </c>
      <c r="D77" s="170">
        <f t="shared" ref="D77:D94" ca="1" si="3">(OFFSET($D$7,4*(ROW()-ROW($D$77)),0))</f>
        <v>1046.577</v>
      </c>
      <c r="E77" s="160">
        <f t="shared" ref="E77:E94" ca="1" si="4">(OFFSET($E$7,4*(ROW()-ROW($E$77)),0))</f>
        <v>9.3865047674466382</v>
      </c>
    </row>
    <row r="78" spans="2:5" x14ac:dyDescent="0.3">
      <c r="B78" s="81">
        <f>B77+1</f>
        <v>2009</v>
      </c>
      <c r="C78" s="153">
        <f t="shared" ca="1" si="2"/>
        <v>71.73</v>
      </c>
      <c r="D78" s="167">
        <f t="shared" ca="1" si="3"/>
        <v>1070.1869999999999</v>
      </c>
      <c r="E78" s="161">
        <f t="shared" ca="1" si="4"/>
        <v>6.7025669345637739</v>
      </c>
    </row>
    <row r="79" spans="2:5" x14ac:dyDescent="0.3">
      <c r="B79" s="81">
        <f t="shared" ref="B79:B92" si="5">B78+1</f>
        <v>2010</v>
      </c>
      <c r="C79" s="153">
        <f t="shared" ca="1" si="2"/>
        <v>64.644000000000005</v>
      </c>
      <c r="D79" s="167">
        <f t="shared" ca="1" si="3"/>
        <v>1093.4970000000001</v>
      </c>
      <c r="E79" s="161">
        <f t="shared" ca="1" si="4"/>
        <v>5.9116760265460266</v>
      </c>
    </row>
    <row r="80" spans="2:5" x14ac:dyDescent="0.3">
      <c r="B80" s="81">
        <f t="shared" si="5"/>
        <v>2011</v>
      </c>
      <c r="C80" s="153">
        <f t="shared" ca="1" si="2"/>
        <v>62.021000000000001</v>
      </c>
      <c r="D80" s="167">
        <f t="shared" ca="1" si="3"/>
        <v>1114.211</v>
      </c>
      <c r="E80" s="161">
        <f t="shared" ca="1" si="4"/>
        <v>5.5663604110891027</v>
      </c>
    </row>
    <row r="81" spans="2:5" x14ac:dyDescent="0.3">
      <c r="B81" s="81">
        <f t="shared" si="5"/>
        <v>2012</v>
      </c>
      <c r="C81" s="153">
        <f t="shared" ca="1" si="2"/>
        <v>61.548000000000002</v>
      </c>
      <c r="D81" s="167">
        <f t="shared" ca="1" si="3"/>
        <v>1162.252</v>
      </c>
      <c r="E81" s="161">
        <f t="shared" ca="1" si="4"/>
        <v>5.2955813369217699</v>
      </c>
    </row>
    <row r="82" spans="2:5" x14ac:dyDescent="0.3">
      <c r="B82" s="81">
        <f t="shared" si="5"/>
        <v>2013</v>
      </c>
      <c r="C82" s="153">
        <f t="shared" ca="1" si="2"/>
        <v>61.220999999999997</v>
      </c>
      <c r="D82" s="167">
        <f t="shared" ca="1" si="3"/>
        <v>1206.1959999999999</v>
      </c>
      <c r="E82" s="161">
        <f t="shared" ca="1" si="4"/>
        <v>5.075543278206859</v>
      </c>
    </row>
    <row r="83" spans="2:5" x14ac:dyDescent="0.3">
      <c r="B83" s="81">
        <f t="shared" si="5"/>
        <v>2014</v>
      </c>
      <c r="C83" s="153">
        <f t="shared" ca="1" si="2"/>
        <v>59.936</v>
      </c>
      <c r="D83" s="167">
        <f t="shared" ca="1" si="3"/>
        <v>1247.799</v>
      </c>
      <c r="E83" s="161">
        <f t="shared" ca="1" si="4"/>
        <v>4.8033377170521856</v>
      </c>
    </row>
    <row r="84" spans="2:5" x14ac:dyDescent="0.3">
      <c r="B84" s="81">
        <f t="shared" si="5"/>
        <v>2015</v>
      </c>
      <c r="C84" s="153">
        <f t="shared" ca="1" si="2"/>
        <v>57.768000000000001</v>
      </c>
      <c r="D84" s="167">
        <f t="shared" ca="1" si="3"/>
        <v>1322.1279999999999</v>
      </c>
      <c r="E84" s="161">
        <f t="shared" ca="1" si="4"/>
        <v>4.3693197632906955</v>
      </c>
    </row>
    <row r="85" spans="2:5" x14ac:dyDescent="0.3">
      <c r="B85" s="81">
        <f t="shared" si="5"/>
        <v>2016</v>
      </c>
      <c r="C85" s="153">
        <f t="shared" ca="1" si="2"/>
        <v>57.698999999999998</v>
      </c>
      <c r="D85" s="167">
        <f t="shared" ca="1" si="3"/>
        <v>1347.617</v>
      </c>
      <c r="E85" s="161">
        <f t="shared" ca="1" si="4"/>
        <v>4.2815577422962159</v>
      </c>
    </row>
    <row r="86" spans="2:5" x14ac:dyDescent="0.3">
      <c r="B86" s="81">
        <f t="shared" si="5"/>
        <v>2017</v>
      </c>
      <c r="C86" s="153">
        <f t="shared" ca="1" si="2"/>
        <v>55.997999999999998</v>
      </c>
      <c r="D86" s="167">
        <f t="shared" ca="1" si="3"/>
        <v>1376.2429999999999</v>
      </c>
      <c r="E86" s="161">
        <f t="shared" ca="1" si="4"/>
        <v>4.0689035293912479</v>
      </c>
    </row>
    <row r="87" spans="2:5" x14ac:dyDescent="0.3">
      <c r="B87" s="81">
        <f t="shared" si="5"/>
        <v>2018</v>
      </c>
      <c r="C87" s="153">
        <f t="shared" ca="1" si="2"/>
        <v>57.25</v>
      </c>
      <c r="D87" s="167">
        <f t="shared" ca="1" si="3"/>
        <v>1441.1690000000001</v>
      </c>
      <c r="E87" s="161">
        <f t="shared" ca="1" si="4"/>
        <v>3.9724695715769629</v>
      </c>
    </row>
    <row r="88" spans="2:5" x14ac:dyDescent="0.3">
      <c r="B88" s="81">
        <f t="shared" si="5"/>
        <v>2019</v>
      </c>
      <c r="C88" s="153">
        <f t="shared" ca="1" si="2"/>
        <v>58.158999999999999</v>
      </c>
      <c r="D88" s="167">
        <f t="shared" ca="1" si="3"/>
        <v>1482.9349999999999</v>
      </c>
      <c r="E88" s="161">
        <f t="shared" ca="1" si="4"/>
        <v>3.9218846409316659</v>
      </c>
    </row>
    <row r="89" spans="2:5" x14ac:dyDescent="0.3">
      <c r="B89" s="81">
        <f t="shared" si="5"/>
        <v>2020</v>
      </c>
      <c r="C89" s="153">
        <f t="shared" ca="1" si="2"/>
        <v>52.902919699999998</v>
      </c>
      <c r="D89" s="167">
        <f t="shared" ca="1" si="3"/>
        <v>1489.973614</v>
      </c>
      <c r="E89" s="161">
        <f t="shared" ca="1" si="4"/>
        <v>3.5505943999891527</v>
      </c>
    </row>
    <row r="90" spans="2:5" x14ac:dyDescent="0.3">
      <c r="B90" s="81">
        <f t="shared" si="5"/>
        <v>2021</v>
      </c>
      <c r="C90" s="153">
        <f t="shared" ca="1" si="2"/>
        <v>45.814139099999998</v>
      </c>
      <c r="D90" s="167">
        <f t="shared" ca="1" si="3"/>
        <v>1495.0608670000001</v>
      </c>
      <c r="E90" s="161">
        <f t="shared" ca="1" si="4"/>
        <v>3.064366147977037</v>
      </c>
    </row>
    <row r="91" spans="2:5" x14ac:dyDescent="0.3">
      <c r="B91" s="81">
        <f t="shared" si="5"/>
        <v>2022</v>
      </c>
      <c r="C91" s="153">
        <f t="shared" ca="1" si="2"/>
        <v>46.233264500000004</v>
      </c>
      <c r="D91" s="167">
        <f t="shared" ca="1" si="3"/>
        <v>1545.1572689999998</v>
      </c>
      <c r="E91" s="161">
        <f t="shared" ca="1" si="4"/>
        <v>2.9921397276227686</v>
      </c>
    </row>
    <row r="92" spans="2:5" x14ac:dyDescent="0.3">
      <c r="B92" s="81">
        <f t="shared" si="5"/>
        <v>2023</v>
      </c>
      <c r="C92" s="153">
        <f t="shared" ca="1" si="2"/>
        <v>48.142699499999999</v>
      </c>
      <c r="D92" s="167">
        <f t="shared" ca="1" si="3"/>
        <v>1603.5917939999999</v>
      </c>
      <c r="E92" s="161">
        <f t="shared" ca="1" si="4"/>
        <v>3.0021792129475067</v>
      </c>
    </row>
    <row r="93" spans="2:5" x14ac:dyDescent="0.3">
      <c r="B93" s="81">
        <v>2024</v>
      </c>
      <c r="C93" s="153">
        <f t="shared" ca="1" si="2"/>
        <v>50.719777199999996</v>
      </c>
      <c r="D93" s="167">
        <f t="shared" ca="1" si="3"/>
        <v>1658.2642820000001</v>
      </c>
      <c r="E93" s="161">
        <f t="shared" ca="1" si="4"/>
        <v>3.0586063844315494</v>
      </c>
    </row>
    <row r="94" spans="2:5" x14ac:dyDescent="0.3">
      <c r="B94" s="81">
        <v>2024</v>
      </c>
      <c r="C94" s="153">
        <f t="shared" ca="1" si="2"/>
        <v>53.719039399999993</v>
      </c>
      <c r="D94" s="167">
        <f t="shared" ca="1" si="3"/>
        <v>1714.5345989999998</v>
      </c>
      <c r="E94" s="161">
        <f t="shared" ca="1" si="4"/>
        <v>3.1331557514984856</v>
      </c>
    </row>
    <row r="95" spans="2:5" x14ac:dyDescent="0.3">
      <c r="B95" s="159" t="s">
        <v>568</v>
      </c>
      <c r="C95" s="156">
        <f ca="1">OFFSET($C$8,4*(ROW()-ROW($C$95)),0)</f>
        <v>92.692999999999998</v>
      </c>
      <c r="D95" s="170">
        <f ca="1">OFFSET($D$8,4*(ROW()-ROW($D$95)),0)</f>
        <v>1051.2429999999999</v>
      </c>
      <c r="E95" s="160">
        <f ca="1">OFFSET($E$8,4*(ROW()-ROW($E$95)),0)</f>
        <v>8.817466561013962</v>
      </c>
    </row>
    <row r="96" spans="2:5" x14ac:dyDescent="0.3">
      <c r="B96" s="81" t="s">
        <v>569</v>
      </c>
      <c r="C96" s="153">
        <f t="shared" ref="C96:C112" ca="1" si="6">OFFSET($C$8,4*(ROW()-ROW($C$95)),0)</f>
        <v>68.91</v>
      </c>
      <c r="D96" s="167">
        <f t="shared" ref="D96:D112" ca="1" si="7">OFFSET($D$8,4*(ROW()-ROW($D$95)),0)</f>
        <v>1078.3510000000001</v>
      </c>
      <c r="E96" s="161">
        <f t="shared" ref="E96:E112" ca="1" si="8">OFFSET($E$8,4*(ROW()-ROW($E$95)),0)</f>
        <v>6.390312616207523</v>
      </c>
    </row>
    <row r="97" spans="2:9" x14ac:dyDescent="0.3">
      <c r="B97" s="81" t="s">
        <v>570</v>
      </c>
      <c r="C97" s="153">
        <f t="shared" ca="1" si="6"/>
        <v>64.003</v>
      </c>
      <c r="D97" s="167">
        <f t="shared" ca="1" si="7"/>
        <v>1097.1020000000001</v>
      </c>
      <c r="E97" s="161">
        <f t="shared" ca="1" si="8"/>
        <v>5.8338240200090778</v>
      </c>
    </row>
    <row r="98" spans="2:9" x14ac:dyDescent="0.3">
      <c r="B98" s="81" t="s">
        <v>279</v>
      </c>
      <c r="C98" s="153">
        <f t="shared" ca="1" si="6"/>
        <v>61.662999999999997</v>
      </c>
      <c r="D98" s="167">
        <f t="shared" ca="1" si="7"/>
        <v>1127.902</v>
      </c>
      <c r="E98" s="161">
        <f t="shared" ca="1" si="8"/>
        <v>5.4670529886461763</v>
      </c>
    </row>
    <row r="99" spans="2:9" x14ac:dyDescent="0.3">
      <c r="B99" s="81" t="s">
        <v>280</v>
      </c>
      <c r="C99" s="153">
        <f t="shared" ca="1" si="6"/>
        <v>61.366999999999997</v>
      </c>
      <c r="D99" s="167">
        <f t="shared" ca="1" si="7"/>
        <v>1166.546</v>
      </c>
      <c r="E99" s="161">
        <f t="shared" ca="1" si="8"/>
        <v>5.2605726649442026</v>
      </c>
    </row>
    <row r="100" spans="2:9" x14ac:dyDescent="0.3">
      <c r="B100" s="81" t="s">
        <v>281</v>
      </c>
      <c r="C100" s="153">
        <f t="shared" ca="1" si="6"/>
        <v>61.088000000000001</v>
      </c>
      <c r="D100" s="167">
        <f t="shared" ca="1" si="7"/>
        <v>1221.4059999999999</v>
      </c>
      <c r="E100" s="161">
        <f t="shared" ca="1" si="8"/>
        <v>5.0014491495866249</v>
      </c>
    </row>
    <row r="101" spans="2:9" x14ac:dyDescent="0.3">
      <c r="B101" s="81" t="s">
        <v>282</v>
      </c>
      <c r="C101" s="153">
        <f t="shared" ca="1" si="6"/>
        <v>59.280999999999999</v>
      </c>
      <c r="D101" s="167">
        <f t="shared" ca="1" si="7"/>
        <v>1263.471</v>
      </c>
      <c r="E101" s="161">
        <f t="shared" ca="1" si="8"/>
        <v>4.6919161579490147</v>
      </c>
    </row>
    <row r="102" spans="2:9" x14ac:dyDescent="0.3">
      <c r="B102" s="81" t="s">
        <v>283</v>
      </c>
      <c r="C102" s="153">
        <f t="shared" ca="1" si="6"/>
        <v>57.872999999999998</v>
      </c>
      <c r="D102" s="167">
        <f t="shared" ca="1" si="7"/>
        <v>1332.88</v>
      </c>
      <c r="E102" s="161">
        <f t="shared" ca="1" si="8"/>
        <v>4.3419512634295661</v>
      </c>
    </row>
    <row r="103" spans="2:9" x14ac:dyDescent="0.3">
      <c r="B103" s="81" t="s">
        <v>284</v>
      </c>
      <c r="C103" s="153">
        <f t="shared" ca="1" si="6"/>
        <v>57.070999999999998</v>
      </c>
      <c r="D103" s="167">
        <f t="shared" ca="1" si="7"/>
        <v>1350.338</v>
      </c>
      <c r="E103" s="161">
        <f t="shared" ca="1" si="8"/>
        <v>4.2264233103119366</v>
      </c>
    </row>
    <row r="104" spans="2:9" x14ac:dyDescent="0.3">
      <c r="B104" s="81" t="s">
        <v>285</v>
      </c>
      <c r="C104" s="153">
        <f t="shared" ca="1" si="6"/>
        <v>56.165999999999997</v>
      </c>
      <c r="D104" s="167">
        <f t="shared" ca="1" si="7"/>
        <v>1393.6579999999999</v>
      </c>
      <c r="E104" s="161">
        <f t="shared" ca="1" si="8"/>
        <v>4.0301135572715836</v>
      </c>
    </row>
    <row r="105" spans="2:9" x14ac:dyDescent="0.3">
      <c r="B105" s="81" t="s">
        <v>286</v>
      </c>
      <c r="C105" s="153">
        <f t="shared" ca="1" si="6"/>
        <v>57.578000000000003</v>
      </c>
      <c r="D105" s="167">
        <f t="shared" ca="1" si="7"/>
        <v>1452.3230000000001</v>
      </c>
      <c r="E105" s="161">
        <f t="shared" ca="1" si="8"/>
        <v>3.9645450770937321</v>
      </c>
    </row>
    <row r="106" spans="2:9" x14ac:dyDescent="0.3">
      <c r="B106" s="81" t="s">
        <v>287</v>
      </c>
      <c r="C106" s="153">
        <f t="shared" ca="1" si="6"/>
        <v>58.33</v>
      </c>
      <c r="D106" s="167">
        <f t="shared" ca="1" si="7"/>
        <v>1492.3910000000001</v>
      </c>
      <c r="E106" s="161">
        <f t="shared" ca="1" si="8"/>
        <v>3.9084931495834536</v>
      </c>
    </row>
    <row r="107" spans="2:9" x14ac:dyDescent="0.3">
      <c r="B107" s="81" t="s">
        <v>288</v>
      </c>
      <c r="C107" s="153">
        <f t="shared" ca="1" si="6"/>
        <v>49.981684899999998</v>
      </c>
      <c r="D107" s="167">
        <f t="shared" ca="1" si="7"/>
        <v>1494.5076230000002</v>
      </c>
      <c r="E107" s="161">
        <f t="shared" ca="1" si="8"/>
        <v>3.344357976553459</v>
      </c>
    </row>
    <row r="108" spans="2:9" x14ac:dyDescent="0.3">
      <c r="B108" s="81" t="s">
        <v>289</v>
      </c>
      <c r="C108" s="153">
        <f t="shared" ca="1" si="6"/>
        <v>45.521288499999997</v>
      </c>
      <c r="D108" s="167">
        <f t="shared" ca="1" si="7"/>
        <v>1494.209816</v>
      </c>
      <c r="E108" s="161">
        <f t="shared" ca="1" si="8"/>
        <v>3.0465124785393591</v>
      </c>
    </row>
    <row r="109" spans="2:9" x14ac:dyDescent="0.3">
      <c r="B109" s="81" t="s">
        <v>290</v>
      </c>
      <c r="C109" s="153">
        <f t="shared" ca="1" si="6"/>
        <v>46.632929099999998</v>
      </c>
      <c r="D109" s="167">
        <f t="shared" ca="1" si="7"/>
        <v>1562.733119</v>
      </c>
      <c r="E109" s="161">
        <f t="shared" ca="1" si="8"/>
        <v>2.9840622517708351</v>
      </c>
    </row>
    <row r="110" spans="2:9" x14ac:dyDescent="0.3">
      <c r="B110" s="81" t="s">
        <v>291</v>
      </c>
      <c r="C110" s="153">
        <f t="shared" ca="1" si="6"/>
        <v>48.734899199999994</v>
      </c>
      <c r="D110" s="167">
        <f t="shared" ca="1" si="7"/>
        <v>1616.7791100000002</v>
      </c>
      <c r="E110" s="161">
        <f t="shared" ca="1" si="8"/>
        <v>3.0143201936843425</v>
      </c>
    </row>
    <row r="111" spans="2:9" x14ac:dyDescent="0.3">
      <c r="B111" s="81" t="s">
        <v>602</v>
      </c>
      <c r="C111" s="153">
        <f t="shared" ca="1" si="6"/>
        <v>51.441519800000002</v>
      </c>
      <c r="D111" s="167">
        <f t="shared" ca="1" si="7"/>
        <v>1672.0805580000001</v>
      </c>
      <c r="E111" s="161">
        <f t="shared" ca="1" si="8"/>
        <v>3.0764976934801487</v>
      </c>
      <c r="F111" s="367"/>
      <c r="G111" s="367"/>
      <c r="H111" s="367"/>
      <c r="I111" s="367"/>
    </row>
    <row r="112" spans="2:9" ht="14.5" thickBot="1" x14ac:dyDescent="0.35">
      <c r="B112" s="81" t="s">
        <v>623</v>
      </c>
      <c r="C112" s="153">
        <f t="shared" ca="1" si="6"/>
        <v>54.49357340000001</v>
      </c>
      <c r="D112" s="167">
        <f t="shared" ca="1" si="7"/>
        <v>1729.6749470000002</v>
      </c>
      <c r="E112" s="161">
        <f t="shared" ca="1" si="8"/>
        <v>3.1505094928105013</v>
      </c>
      <c r="F112" s="367"/>
      <c r="G112" s="367"/>
      <c r="H112" s="367"/>
      <c r="I112" s="367"/>
    </row>
    <row r="113" spans="2:5" ht="15" customHeight="1" x14ac:dyDescent="0.3">
      <c r="B113" s="823" t="s">
        <v>44</v>
      </c>
      <c r="C113" s="824"/>
      <c r="D113" s="824"/>
      <c r="E113" s="825"/>
    </row>
    <row r="114" spans="2:5" ht="15" customHeight="1" x14ac:dyDescent="0.3">
      <c r="B114" s="814" t="s">
        <v>167</v>
      </c>
      <c r="C114" s="784"/>
      <c r="D114" s="784"/>
      <c r="E114" s="785"/>
    </row>
    <row r="115" spans="2:5" ht="15" customHeight="1" x14ac:dyDescent="0.3">
      <c r="B115" s="814" t="s">
        <v>168</v>
      </c>
      <c r="C115" s="784"/>
      <c r="D115" s="784"/>
      <c r="E115" s="785"/>
    </row>
    <row r="116" spans="2:5" ht="15" customHeight="1" thickBot="1" x14ac:dyDescent="0.35">
      <c r="B116" s="820" t="s">
        <v>605</v>
      </c>
      <c r="C116" s="821"/>
      <c r="D116" s="821"/>
      <c r="E116" s="822"/>
    </row>
  </sheetData>
  <mergeCells count="5">
    <mergeCell ref="B2:E2"/>
    <mergeCell ref="B116:E116"/>
    <mergeCell ref="B113:E113"/>
    <mergeCell ref="B114:E114"/>
    <mergeCell ref="B115:E115"/>
  </mergeCells>
  <hyperlinks>
    <hyperlink ref="A1" location="Contents!A1" display="Back to contents" xr:uid="{00000000-0004-0000-1600-000000000000}"/>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76" min="1" max="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sheetPr>
  <dimension ref="A1:J46"/>
  <sheetViews>
    <sheetView showGridLines="0" zoomScaleNormal="100" zoomScaleSheetLayoutView="100" workbookViewId="0"/>
  </sheetViews>
  <sheetFormatPr defaultColWidth="8.84375" defaultRowHeight="14.5" x14ac:dyDescent="0.35"/>
  <cols>
    <col min="1" max="1" width="9.23046875" style="169" customWidth="1"/>
    <col min="2" max="2" width="25.07421875" style="169" customWidth="1"/>
    <col min="3" max="8" width="7.84375" style="169" customWidth="1"/>
    <col min="9" max="9" width="14" style="169" customWidth="1"/>
    <col min="10" max="12" width="8.84375" style="169"/>
    <col min="13" max="13" width="11.4609375" style="169" bestFit="1" customWidth="1"/>
    <col min="14" max="16384" width="8.84375" style="169"/>
  </cols>
  <sheetData>
    <row r="1" spans="1:10" ht="33.75" customHeight="1" x14ac:dyDescent="0.35">
      <c r="A1" s="172" t="s">
        <v>91</v>
      </c>
      <c r="B1" s="172"/>
      <c r="C1" s="172"/>
      <c r="D1" s="172"/>
      <c r="E1" s="172"/>
      <c r="F1" s="172"/>
      <c r="G1" s="172"/>
      <c r="H1" s="172"/>
    </row>
    <row r="2" spans="1:10" ht="33.75" customHeight="1" x14ac:dyDescent="0.35">
      <c r="B2" s="507" t="s">
        <v>629</v>
      </c>
      <c r="C2" s="172"/>
      <c r="D2" s="172"/>
      <c r="E2" s="172"/>
      <c r="F2" s="172"/>
      <c r="G2" s="172"/>
      <c r="H2" s="172"/>
    </row>
    <row r="3" spans="1:10" ht="72" customHeight="1" x14ac:dyDescent="0.35">
      <c r="B3" s="827" t="s">
        <v>628</v>
      </c>
      <c r="C3" s="827"/>
      <c r="D3" s="827"/>
      <c r="E3" s="827"/>
      <c r="F3" s="827"/>
      <c r="G3" s="827"/>
      <c r="H3" s="827"/>
      <c r="J3" s="541"/>
    </row>
    <row r="4" spans="1:10" ht="15" thickBot="1" x14ac:dyDescent="0.4">
      <c r="B4" s="508"/>
      <c r="C4" s="508"/>
      <c r="D4" s="508"/>
      <c r="E4" s="508"/>
      <c r="F4" s="508"/>
      <c r="G4" s="508"/>
      <c r="H4" s="508"/>
    </row>
    <row r="5" spans="1:10" ht="13.5" customHeight="1" x14ac:dyDescent="0.35">
      <c r="B5" s="509"/>
      <c r="C5" s="828" t="s">
        <v>639</v>
      </c>
      <c r="D5" s="829"/>
      <c r="E5" s="829"/>
      <c r="F5" s="829"/>
      <c r="G5" s="829"/>
      <c r="H5" s="829"/>
    </row>
    <row r="6" spans="1:10" ht="13.5" customHeight="1" x14ac:dyDescent="0.35">
      <c r="B6" s="510"/>
      <c r="C6" s="830" t="s">
        <v>625</v>
      </c>
      <c r="D6" s="831"/>
      <c r="E6" s="831"/>
      <c r="F6" s="831"/>
      <c r="G6" s="831"/>
      <c r="H6" s="831"/>
    </row>
    <row r="7" spans="1:10" ht="13.5" customHeight="1" x14ac:dyDescent="0.35">
      <c r="B7" s="510"/>
      <c r="C7" s="511" t="s">
        <v>287</v>
      </c>
      <c r="D7" s="511" t="s">
        <v>288</v>
      </c>
      <c r="E7" s="511" t="s">
        <v>289</v>
      </c>
      <c r="F7" s="511" t="s">
        <v>290</v>
      </c>
      <c r="G7" s="511" t="s">
        <v>291</v>
      </c>
      <c r="H7" s="511" t="s">
        <v>602</v>
      </c>
    </row>
    <row r="8" spans="1:10" ht="13.5" customHeight="1" x14ac:dyDescent="0.35">
      <c r="B8" s="530" t="s">
        <v>630</v>
      </c>
      <c r="C8" s="513"/>
      <c r="D8" s="513"/>
      <c r="E8" s="513"/>
      <c r="F8" s="513"/>
      <c r="G8" s="513"/>
      <c r="H8" s="513"/>
    </row>
    <row r="9" spans="1:10" ht="13.5" customHeight="1" x14ac:dyDescent="0.35">
      <c r="B9" s="512" t="s">
        <v>324</v>
      </c>
      <c r="C9" s="514">
        <v>-0.63723853844400802</v>
      </c>
      <c r="D9" s="514">
        <v>-14.094977827688208</v>
      </c>
      <c r="E9" s="514">
        <v>8.9717193885466511</v>
      </c>
      <c r="F9" s="514">
        <v>3.4225670995218973</v>
      </c>
      <c r="G9" s="514">
        <v>0.34978772694800342</v>
      </c>
      <c r="H9" s="514">
        <v>0.24146226022036243</v>
      </c>
    </row>
    <row r="10" spans="1:10" ht="13.5" customHeight="1" x14ac:dyDescent="0.35">
      <c r="B10" s="512" t="s">
        <v>640</v>
      </c>
      <c r="C10" s="514">
        <v>-0.46871433459847411</v>
      </c>
      <c r="D10" s="514">
        <v>-9.5772277785621327</v>
      </c>
      <c r="E10" s="514">
        <v>3.8760327420026659</v>
      </c>
      <c r="F10" s="514">
        <v>2.4607572721166973</v>
      </c>
      <c r="G10" s="514">
        <v>0.16475600910308819</v>
      </c>
      <c r="H10" s="514">
        <v>-0.44610750858519621</v>
      </c>
    </row>
    <row r="11" spans="1:10" ht="13.5" customHeight="1" x14ac:dyDescent="0.35">
      <c r="B11" s="512" t="s">
        <v>641</v>
      </c>
      <c r="C11" s="514">
        <v>-12.450283182882686</v>
      </c>
      <c r="D11" s="514">
        <v>-225.22506275091382</v>
      </c>
      <c r="E11" s="514">
        <v>-152.58420240739315</v>
      </c>
      <c r="F11" s="514">
        <v>-103.26773191520988</v>
      </c>
      <c r="G11" s="514">
        <v>-103.17505947722248</v>
      </c>
      <c r="H11" s="514">
        <v>-118.53122654845811</v>
      </c>
    </row>
    <row r="12" spans="1:10" ht="13.5" customHeight="1" x14ac:dyDescent="0.35">
      <c r="B12" s="512" t="s">
        <v>642</v>
      </c>
      <c r="C12" s="514">
        <v>-154.87426851352211</v>
      </c>
      <c r="D12" s="514">
        <v>-169.35485390917256</v>
      </c>
      <c r="E12" s="514">
        <v>-117.92521964161779</v>
      </c>
      <c r="F12" s="514">
        <v>-101.6740919885433</v>
      </c>
      <c r="G12" s="514">
        <v>-103.79667900932282</v>
      </c>
      <c r="H12" s="514">
        <v>-114.44323512791834</v>
      </c>
    </row>
    <row r="13" spans="1:10" ht="13.5" customHeight="1" x14ac:dyDescent="0.35">
      <c r="B13" s="512" t="s">
        <v>643</v>
      </c>
      <c r="C13" s="514">
        <v>1.4848301184557933E-3</v>
      </c>
      <c r="D13" s="514">
        <v>-1.5654009384073764</v>
      </c>
      <c r="E13" s="514">
        <v>-3.1467384968792604</v>
      </c>
      <c r="F13" s="514">
        <v>-5.0148027599961065E-2</v>
      </c>
      <c r="G13" s="514">
        <v>0.15826750612182572</v>
      </c>
      <c r="H13" s="514">
        <v>-0.6909243875551625</v>
      </c>
    </row>
    <row r="14" spans="1:10" ht="13.5" customHeight="1" x14ac:dyDescent="0.35">
      <c r="B14" s="512" t="s">
        <v>644</v>
      </c>
      <c r="C14" s="514">
        <v>-3.330996272737365</v>
      </c>
      <c r="D14" s="514">
        <v>-12.655358743680438</v>
      </c>
      <c r="E14" s="514">
        <v>-2.3491950242310806</v>
      </c>
      <c r="F14" s="514">
        <v>10.107971046245925</v>
      </c>
      <c r="G14" s="514">
        <v>2.204499944065311</v>
      </c>
      <c r="H14" s="514">
        <v>1.0570227997088555</v>
      </c>
    </row>
    <row r="15" spans="1:10" ht="13.5" customHeight="1" x14ac:dyDescent="0.35">
      <c r="B15" s="512" t="s">
        <v>645</v>
      </c>
      <c r="C15" s="514">
        <v>-0.39701503032968999</v>
      </c>
      <c r="D15" s="514">
        <v>-17.322047981774713</v>
      </c>
      <c r="E15" s="514">
        <v>5.3258184133841677</v>
      </c>
      <c r="F15" s="514">
        <v>8.0260198773550968</v>
      </c>
      <c r="G15" s="514">
        <v>-0.17671622439742229</v>
      </c>
      <c r="H15" s="514">
        <v>1.2331613759469151</v>
      </c>
    </row>
    <row r="16" spans="1:10" ht="13.5" customHeight="1" x14ac:dyDescent="0.35">
      <c r="B16" s="530" t="s">
        <v>631</v>
      </c>
      <c r="C16" s="514"/>
      <c r="D16" s="514"/>
      <c r="E16" s="514"/>
      <c r="F16" s="514"/>
      <c r="G16" s="514"/>
      <c r="H16" s="514"/>
    </row>
    <row r="17" spans="2:8" ht="13.5" customHeight="1" x14ac:dyDescent="0.35">
      <c r="B17" s="512" t="s">
        <v>310</v>
      </c>
      <c r="C17" s="514">
        <v>0.23948403459890244</v>
      </c>
      <c r="D17" s="514">
        <v>5.243357813799193</v>
      </c>
      <c r="E17" s="514">
        <v>-4.6616587263401925</v>
      </c>
      <c r="F17" s="514">
        <v>-1.0579858847198409</v>
      </c>
      <c r="G17" s="514">
        <v>-0.13163443539146158</v>
      </c>
      <c r="H17" s="514">
        <v>2.3685997498091638E-2</v>
      </c>
    </row>
    <row r="18" spans="2:8" ht="13.5" customHeight="1" x14ac:dyDescent="0.35">
      <c r="B18" s="515" t="s">
        <v>303</v>
      </c>
      <c r="C18" s="514">
        <v>5.3252491974946636E-3</v>
      </c>
      <c r="D18" s="514">
        <v>-0.99949194388297613</v>
      </c>
      <c r="E18" s="514">
        <v>-1.5654438374138229</v>
      </c>
      <c r="F18" s="514">
        <v>-1.2004739286141612</v>
      </c>
      <c r="G18" s="514">
        <v>-0.20070875352084894</v>
      </c>
      <c r="H18" s="514">
        <v>0.17566374434995424</v>
      </c>
    </row>
    <row r="19" spans="2:8" ht="13.5" customHeight="1" x14ac:dyDescent="0.35">
      <c r="B19" s="512" t="s">
        <v>305</v>
      </c>
      <c r="C19" s="514">
        <v>-2.2240200127400023E-2</v>
      </c>
      <c r="D19" s="514">
        <v>-0.76923489423255198</v>
      </c>
      <c r="E19" s="514">
        <v>-0.54230010703482634</v>
      </c>
      <c r="F19" s="514">
        <v>-0.47484771615138666</v>
      </c>
      <c r="G19" s="514">
        <v>-0.26668297382139805</v>
      </c>
      <c r="H19" s="514">
        <v>-6.8970117627496386E-2</v>
      </c>
    </row>
    <row r="20" spans="2:8" ht="13.5" customHeight="1" x14ac:dyDescent="0.35">
      <c r="B20" s="516" t="s">
        <v>646</v>
      </c>
      <c r="C20" s="514">
        <v>-0.2790874473934668</v>
      </c>
      <c r="D20" s="514">
        <v>-1.6530886647515786</v>
      </c>
      <c r="E20" s="514">
        <v>-0.72252202339260219</v>
      </c>
      <c r="F20" s="514">
        <v>-0.96968851051577598</v>
      </c>
      <c r="G20" s="514">
        <v>-0.66036481681457371</v>
      </c>
      <c r="H20" s="514">
        <v>-1.5503866291165957</v>
      </c>
    </row>
    <row r="21" spans="2:8" ht="13.5" customHeight="1" x14ac:dyDescent="0.35">
      <c r="B21" s="517" t="s">
        <v>632</v>
      </c>
      <c r="C21" s="514">
        <v>0</v>
      </c>
      <c r="D21" s="514">
        <v>-0.70000000000000018</v>
      </c>
      <c r="E21" s="514">
        <v>0.4000000000000008</v>
      </c>
      <c r="F21" s="514">
        <v>-0.90000000000000036</v>
      </c>
      <c r="G21" s="514">
        <v>-0.70000000000000018</v>
      </c>
      <c r="H21" s="514">
        <v>-0.19999999999999973</v>
      </c>
    </row>
    <row r="22" spans="2:8" ht="13.5" customHeight="1" x14ac:dyDescent="0.35">
      <c r="B22" s="530" t="s">
        <v>633</v>
      </c>
      <c r="C22" s="514"/>
      <c r="D22" s="514"/>
      <c r="E22" s="514"/>
      <c r="F22" s="514"/>
      <c r="G22" s="514"/>
      <c r="H22" s="514"/>
    </row>
    <row r="23" spans="2:8" ht="13.5" customHeight="1" x14ac:dyDescent="0.35">
      <c r="B23" s="512" t="s">
        <v>627</v>
      </c>
      <c r="C23" s="514">
        <v>1.3396164931741339E-2</v>
      </c>
      <c r="D23" s="514">
        <v>-0.45895501760261226</v>
      </c>
      <c r="E23" s="514">
        <v>-1.3028291848991245</v>
      </c>
      <c r="F23" s="514">
        <v>-0.9146686550282439</v>
      </c>
      <c r="G23" s="514">
        <v>-0.52354387391871171</v>
      </c>
      <c r="H23" s="514">
        <v>-0.28159814216748202</v>
      </c>
    </row>
    <row r="24" spans="2:8" ht="13.5" customHeight="1" x14ac:dyDescent="0.35">
      <c r="B24" s="512" t="s">
        <v>626</v>
      </c>
      <c r="C24" s="514">
        <v>7.5499109731921976E-2</v>
      </c>
      <c r="D24" s="514">
        <v>-0.80217202198008408</v>
      </c>
      <c r="E24" s="514">
        <v>-0.92445452982646259</v>
      </c>
      <c r="F24" s="514">
        <v>-0.50192131945944141</v>
      </c>
      <c r="G24" s="514">
        <v>-0.210502204445703</v>
      </c>
      <c r="H24" s="514">
        <v>-0.17051247295357541</v>
      </c>
    </row>
    <row r="25" spans="2:8" ht="13.5" customHeight="1" x14ac:dyDescent="0.35">
      <c r="B25" s="530" t="s">
        <v>634</v>
      </c>
      <c r="C25" s="514"/>
      <c r="D25" s="514"/>
      <c r="E25" s="514"/>
      <c r="F25" s="514"/>
      <c r="G25" s="514"/>
      <c r="H25" s="514"/>
    </row>
    <row r="26" spans="2:8" ht="13.5" customHeight="1" x14ac:dyDescent="0.35">
      <c r="B26" s="512" t="s">
        <v>635</v>
      </c>
      <c r="C26" s="514">
        <v>-101.32061678321679</v>
      </c>
      <c r="D26" s="514">
        <v>-924.13826242996402</v>
      </c>
      <c r="E26" s="514">
        <v>-861.62968966437984</v>
      </c>
      <c r="F26" s="514">
        <v>-806.75025152251146</v>
      </c>
      <c r="G26" s="514">
        <v>-827.65227934397353</v>
      </c>
      <c r="H26" s="514">
        <v>-805.50367460703092</v>
      </c>
    </row>
    <row r="27" spans="2:8" ht="13.5" customHeight="1" x14ac:dyDescent="0.35">
      <c r="B27" s="512" t="s">
        <v>647</v>
      </c>
      <c r="C27" s="514">
        <v>-0.12330235392268296</v>
      </c>
      <c r="D27" s="514">
        <v>-16.673699101787065</v>
      </c>
      <c r="E27" s="514">
        <v>8.0702549968386439</v>
      </c>
      <c r="F27" s="514">
        <v>8.225297172801449</v>
      </c>
      <c r="G27" s="514">
        <v>0.25005779899969216</v>
      </c>
      <c r="H27" s="514">
        <v>0.13112097652374644</v>
      </c>
    </row>
    <row r="28" spans="2:8" ht="13.5" customHeight="1" x14ac:dyDescent="0.35">
      <c r="B28" s="512" t="s">
        <v>648</v>
      </c>
      <c r="C28" s="514">
        <v>6.8101571565564623E-2</v>
      </c>
      <c r="D28" s="514">
        <v>0.14056699304259501</v>
      </c>
      <c r="E28" s="514">
        <v>-9.8179373932414684</v>
      </c>
      <c r="F28" s="514">
        <v>-4.8038314773946036</v>
      </c>
      <c r="G28" s="514">
        <v>1.4089816478018946</v>
      </c>
      <c r="H28" s="514">
        <v>-1.9206342036331803</v>
      </c>
    </row>
    <row r="29" spans="2:8" ht="13.5" customHeight="1" x14ac:dyDescent="0.35">
      <c r="B29" s="512" t="s">
        <v>649</v>
      </c>
      <c r="C29" s="514">
        <v>-19.710965317889304</v>
      </c>
      <c r="D29" s="514">
        <v>-147.47169830922439</v>
      </c>
      <c r="E29" s="514">
        <v>1.2176705474048504</v>
      </c>
      <c r="F29" s="514">
        <v>29.190166348183539</v>
      </c>
      <c r="G29" s="514">
        <v>8.9168007588596083</v>
      </c>
      <c r="H29" s="514">
        <v>-9.1375597490464315</v>
      </c>
    </row>
    <row r="30" spans="2:8" ht="13.5" customHeight="1" x14ac:dyDescent="0.35">
      <c r="B30" s="512" t="s">
        <v>650</v>
      </c>
      <c r="C30" s="514">
        <v>5.161214599210739</v>
      </c>
      <c r="D30" s="514">
        <v>-7.8300000000000143</v>
      </c>
      <c r="E30" s="514">
        <v>-0.849999999999973</v>
      </c>
      <c r="F30" s="514">
        <v>1.0458428579234624</v>
      </c>
      <c r="G30" s="514">
        <v>-8.2731723845275162E-2</v>
      </c>
      <c r="H30" s="514">
        <v>-8.302017482511026E-2</v>
      </c>
    </row>
    <row r="31" spans="2:8" ht="13.5" customHeight="1" x14ac:dyDescent="0.35">
      <c r="B31" s="512" t="s">
        <v>651</v>
      </c>
      <c r="C31" s="514">
        <v>-1.5606941292592218</v>
      </c>
      <c r="D31" s="514">
        <v>-19.332087573125801</v>
      </c>
      <c r="E31" s="514">
        <v>7.2865180551906708</v>
      </c>
      <c r="F31" s="514">
        <v>4.4288880237281392</v>
      </c>
      <c r="G31" s="514">
        <v>3.6504781603490688</v>
      </c>
      <c r="H31" s="514">
        <v>3.2699773523143127</v>
      </c>
    </row>
    <row r="32" spans="2:8" ht="13.5" customHeight="1" x14ac:dyDescent="0.35">
      <c r="B32" s="530" t="s">
        <v>636</v>
      </c>
      <c r="C32" s="514"/>
      <c r="D32" s="514"/>
      <c r="E32" s="514"/>
      <c r="F32" s="514"/>
      <c r="G32" s="514"/>
      <c r="H32" s="514"/>
    </row>
    <row r="33" spans="2:8" ht="13.5" customHeight="1" x14ac:dyDescent="0.35">
      <c r="B33" s="512" t="s">
        <v>652</v>
      </c>
      <c r="C33" s="514">
        <v>-0.15891666666666993</v>
      </c>
      <c r="D33" s="514">
        <v>-20.538916666666672</v>
      </c>
      <c r="E33" s="514">
        <v>-14.59825</v>
      </c>
      <c r="F33" s="514">
        <v>-12.099917289502088</v>
      </c>
      <c r="G33" s="514">
        <v>-12.03786874903269</v>
      </c>
      <c r="H33" s="514">
        <v>-9.3034375521155894</v>
      </c>
    </row>
    <row r="34" spans="2:8" ht="13.5" customHeight="1" x14ac:dyDescent="0.35">
      <c r="B34" s="512" t="s">
        <v>653</v>
      </c>
      <c r="C34" s="514">
        <v>0</v>
      </c>
      <c r="D34" s="514">
        <v>-9.6478693422814388</v>
      </c>
      <c r="E34" s="514">
        <v>-7.0804126668038947</v>
      </c>
      <c r="F34" s="514">
        <v>-5.7709626926397561</v>
      </c>
      <c r="G34" s="514">
        <v>-5.4708790205314912</v>
      </c>
      <c r="H34" s="514">
        <v>-5.3698102314009404</v>
      </c>
    </row>
    <row r="35" spans="2:8" ht="13.5" customHeight="1" x14ac:dyDescent="0.35">
      <c r="B35" s="512" t="s">
        <v>654</v>
      </c>
      <c r="C35" s="514">
        <v>0</v>
      </c>
      <c r="D35" s="514">
        <v>-1.6226011415643846</v>
      </c>
      <c r="E35" s="514">
        <v>1.6814166666666637</v>
      </c>
      <c r="F35" s="514">
        <v>2.4812366840429263</v>
      </c>
      <c r="G35" s="514">
        <v>2.528412090922167</v>
      </c>
      <c r="H35" s="514">
        <v>2.5781767975578589</v>
      </c>
    </row>
    <row r="36" spans="2:8" ht="13.5" customHeight="1" x14ac:dyDescent="0.35">
      <c r="B36" s="512" t="s">
        <v>655</v>
      </c>
      <c r="C36" s="514">
        <v>0.20144147605010687</v>
      </c>
      <c r="D36" s="514">
        <v>1.463883760332152E-2</v>
      </c>
      <c r="E36" s="514">
        <v>-0.49498099000614104</v>
      </c>
      <c r="F36" s="514">
        <v>-0.94855083592748457</v>
      </c>
      <c r="G36" s="514">
        <v>-1.3507430558274507</v>
      </c>
      <c r="H36" s="514">
        <v>-1.7105220365074558</v>
      </c>
    </row>
    <row r="37" spans="2:8" ht="13.5" customHeight="1" x14ac:dyDescent="0.35">
      <c r="B37" s="512" t="s">
        <v>656</v>
      </c>
      <c r="C37" s="514">
        <v>0.16446709718917774</v>
      </c>
      <c r="D37" s="514">
        <v>-6.3053913261763128E-2</v>
      </c>
      <c r="E37" s="514">
        <v>-7.9509806993232957E-2</v>
      </c>
      <c r="F37" s="514">
        <v>-0.32277765468398201</v>
      </c>
      <c r="G37" s="514">
        <v>-0.53657507632736312</v>
      </c>
      <c r="H37" s="514">
        <v>-0.7255695159536053</v>
      </c>
    </row>
    <row r="38" spans="2:8" ht="13.5" customHeight="1" x14ac:dyDescent="0.35">
      <c r="B38" s="531" t="s">
        <v>637</v>
      </c>
      <c r="C38" s="514"/>
      <c r="D38" s="514"/>
      <c r="E38" s="514"/>
      <c r="F38" s="514"/>
      <c r="G38" s="514"/>
      <c r="H38" s="514"/>
    </row>
    <row r="39" spans="2:8" ht="13.5" customHeight="1" x14ac:dyDescent="0.35">
      <c r="B39" s="512" t="s">
        <v>657</v>
      </c>
      <c r="C39" s="514">
        <v>-2.7237281987542716E-2</v>
      </c>
      <c r="D39" s="514">
        <v>-0.69715992224521206</v>
      </c>
      <c r="E39" s="514">
        <v>-0.87206813516950765</v>
      </c>
      <c r="F39" s="514">
        <v>-0.88316095549573548</v>
      </c>
      <c r="G39" s="514">
        <v>-0.79468599994172318</v>
      </c>
      <c r="H39" s="514">
        <v>-0.67320695555968679</v>
      </c>
    </row>
    <row r="40" spans="2:8" ht="13.5" customHeight="1" x14ac:dyDescent="0.35">
      <c r="B40" s="512" t="s">
        <v>658</v>
      </c>
      <c r="C40" s="514">
        <v>-0.13620212619338423</v>
      </c>
      <c r="D40" s="514">
        <v>-0.58619762553344068</v>
      </c>
      <c r="E40" s="514">
        <v>-0.50680228255559556</v>
      </c>
      <c r="F40" s="514">
        <v>-0.46193521247106084</v>
      </c>
      <c r="G40" s="514">
        <v>-0.41538876135677016</v>
      </c>
      <c r="H40" s="514">
        <v>-0.37005106967064627</v>
      </c>
    </row>
    <row r="41" spans="2:8" ht="13.5" customHeight="1" x14ac:dyDescent="0.35">
      <c r="B41" s="512" t="s">
        <v>638</v>
      </c>
      <c r="C41" s="529">
        <v>9.700000000000264E-3</v>
      </c>
      <c r="D41" s="529">
        <v>-3.5270750000000239E-2</v>
      </c>
      <c r="E41" s="529">
        <v>-9.8992999999999887E-2</v>
      </c>
      <c r="F41" s="529">
        <v>-8.4527500000000089E-2</v>
      </c>
      <c r="G41" s="529">
        <v>-7.0562500000000083E-2</v>
      </c>
      <c r="H41" s="529">
        <v>-5.739374999999991E-2</v>
      </c>
    </row>
    <row r="42" spans="2:8" ht="12.75" customHeight="1" x14ac:dyDescent="0.35">
      <c r="B42" s="518" t="s">
        <v>659</v>
      </c>
      <c r="C42" s="519"/>
      <c r="D42" s="520" t="s">
        <v>660</v>
      </c>
      <c r="E42" s="518"/>
      <c r="F42" s="518"/>
      <c r="G42" s="518"/>
      <c r="H42" s="518"/>
    </row>
    <row r="43" spans="2:8" ht="22.5" customHeight="1" x14ac:dyDescent="0.35">
      <c r="B43" s="521" t="s">
        <v>661</v>
      </c>
      <c r="C43" s="522"/>
      <c r="D43" s="826" t="s">
        <v>662</v>
      </c>
      <c r="E43" s="826"/>
      <c r="F43" s="826"/>
      <c r="G43" s="826"/>
      <c r="H43" s="826"/>
    </row>
    <row r="44" spans="2:8" ht="12.75" customHeight="1" x14ac:dyDescent="0.35">
      <c r="B44" s="523" t="s">
        <v>663</v>
      </c>
      <c r="C44" s="524"/>
      <c r="D44" s="525" t="s">
        <v>664</v>
      </c>
      <c r="E44" s="525"/>
      <c r="F44" s="525"/>
      <c r="G44" s="525"/>
      <c r="H44" s="525"/>
    </row>
    <row r="45" spans="2:8" ht="12.75" customHeight="1" thickBot="1" x14ac:dyDescent="0.4">
      <c r="B45" s="526" t="s">
        <v>665</v>
      </c>
      <c r="C45" s="346"/>
      <c r="D45" s="525" t="s">
        <v>666</v>
      </c>
      <c r="E45" s="525"/>
      <c r="F45" s="525"/>
      <c r="G45" s="525"/>
      <c r="H45" s="525"/>
    </row>
    <row r="46" spans="2:8" ht="12.75" customHeight="1" thickTop="1" thickBot="1" x14ac:dyDescent="0.4">
      <c r="B46" s="527" t="s">
        <v>667</v>
      </c>
      <c r="C46" s="444"/>
      <c r="D46" s="528" t="s">
        <v>668</v>
      </c>
      <c r="E46" s="528"/>
      <c r="F46" s="528"/>
      <c r="G46" s="528"/>
      <c r="H46" s="528"/>
    </row>
  </sheetData>
  <mergeCells count="4">
    <mergeCell ref="D43:H43"/>
    <mergeCell ref="B3:H3"/>
    <mergeCell ref="C5:H5"/>
    <mergeCell ref="C6:H6"/>
  </mergeCells>
  <hyperlinks>
    <hyperlink ref="A1" location="Contents!A1" display="Back to contents" xr:uid="{00000000-0004-0000-17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L196"/>
  <sheetViews>
    <sheetView zoomScaleNormal="100" zoomScaleSheetLayoutView="100" workbookViewId="0"/>
  </sheetViews>
  <sheetFormatPr defaultColWidth="8.84375" defaultRowHeight="14.5" x14ac:dyDescent="0.35"/>
  <cols>
    <col min="1" max="1" width="9.4609375" style="169" customWidth="1"/>
    <col min="2" max="2" width="10.07421875" style="169" customWidth="1"/>
    <col min="3" max="3" width="10.23046875" style="169" customWidth="1"/>
    <col min="4" max="4" width="13.84375" style="169" customWidth="1"/>
    <col min="5" max="7" width="16.4609375" style="169" customWidth="1"/>
    <col min="8" max="8" width="18.07421875" style="169" customWidth="1"/>
    <col min="9" max="16384" width="8.84375" style="169"/>
  </cols>
  <sheetData>
    <row r="1" spans="1:10" ht="33.75" customHeight="1" thickBot="1" x14ac:dyDescent="0.45">
      <c r="A1" s="47" t="s">
        <v>91</v>
      </c>
      <c r="B1" s="563"/>
      <c r="C1" s="563"/>
      <c r="D1" s="563"/>
      <c r="E1" s="563"/>
      <c r="F1" s="570"/>
      <c r="G1" s="570"/>
      <c r="H1" s="563"/>
      <c r="J1" s="199"/>
    </row>
    <row r="2" spans="1:10" ht="19.5" customHeight="1" thickBot="1" x14ac:dyDescent="0.4">
      <c r="A2" s="168"/>
      <c r="B2" s="655" t="s">
        <v>687</v>
      </c>
      <c r="C2" s="786"/>
      <c r="D2" s="786"/>
      <c r="E2" s="786"/>
      <c r="F2" s="786"/>
      <c r="G2" s="786"/>
      <c r="H2" s="832"/>
    </row>
    <row r="3" spans="1:10" ht="69.75" customHeight="1" x14ac:dyDescent="0.35">
      <c r="A3" s="168"/>
      <c r="B3" s="150"/>
      <c r="C3" s="564" t="s">
        <v>681</v>
      </c>
      <c r="D3" s="564" t="s">
        <v>685</v>
      </c>
      <c r="E3" s="564" t="s">
        <v>686</v>
      </c>
      <c r="F3" s="571" t="s">
        <v>682</v>
      </c>
      <c r="G3" s="571" t="s">
        <v>683</v>
      </c>
      <c r="H3" s="201" t="s">
        <v>684</v>
      </c>
    </row>
    <row r="4" spans="1:10" x14ac:dyDescent="0.35">
      <c r="B4" s="24" t="s">
        <v>130</v>
      </c>
      <c r="C4" s="167">
        <v>1.29</v>
      </c>
      <c r="D4" s="167">
        <v>1.29</v>
      </c>
      <c r="E4" s="167">
        <v>1.29</v>
      </c>
      <c r="F4" s="167">
        <v>1.29</v>
      </c>
      <c r="G4" s="167">
        <v>1.29</v>
      </c>
      <c r="H4" s="157">
        <v>1.29</v>
      </c>
    </row>
    <row r="5" spans="1:10" x14ac:dyDescent="0.35">
      <c r="B5" s="24" t="s">
        <v>131</v>
      </c>
      <c r="C5" s="167">
        <v>1.365</v>
      </c>
      <c r="D5" s="167">
        <v>1.365</v>
      </c>
      <c r="E5" s="167">
        <v>1.365</v>
      </c>
      <c r="F5" s="167">
        <v>1.365</v>
      </c>
      <c r="G5" s="167">
        <v>1.365</v>
      </c>
      <c r="H5" s="157">
        <v>1.365</v>
      </c>
    </row>
    <row r="6" spans="1:10" x14ac:dyDescent="0.35">
      <c r="B6" s="24" t="s">
        <v>138</v>
      </c>
      <c r="C6" s="167">
        <v>1.381</v>
      </c>
      <c r="D6" s="167">
        <v>1.381</v>
      </c>
      <c r="E6" s="167">
        <v>1.381</v>
      </c>
      <c r="F6" s="167">
        <v>1.381</v>
      </c>
      <c r="G6" s="167">
        <v>1.381</v>
      </c>
      <c r="H6" s="157">
        <v>1.381</v>
      </c>
    </row>
    <row r="7" spans="1:10" x14ac:dyDescent="0.35">
      <c r="B7" s="24" t="s">
        <v>139</v>
      </c>
      <c r="C7" s="167">
        <v>1.6240000000000001</v>
      </c>
      <c r="D7" s="167">
        <v>1.6240000000000001</v>
      </c>
      <c r="E7" s="167">
        <v>1.6240000000000001</v>
      </c>
      <c r="F7" s="167">
        <v>1.6240000000000001</v>
      </c>
      <c r="G7" s="167">
        <v>1.6240000000000001</v>
      </c>
      <c r="H7" s="157">
        <v>1.6240000000000001</v>
      </c>
    </row>
    <row r="8" spans="1:10" x14ac:dyDescent="0.35">
      <c r="B8" s="24" t="s">
        <v>140</v>
      </c>
      <c r="C8" s="167">
        <v>1.64070625</v>
      </c>
      <c r="D8" s="167">
        <v>1.7559653484820266</v>
      </c>
      <c r="E8" s="167">
        <v>1.6236444850432681</v>
      </c>
      <c r="F8" s="167">
        <v>1.6615073557510147</v>
      </c>
      <c r="G8" s="167">
        <v>1.7767664542330415</v>
      </c>
      <c r="H8" s="157">
        <v>1.6444455907942832</v>
      </c>
    </row>
    <row r="9" spans="1:10" x14ac:dyDescent="0.35">
      <c r="B9" s="24" t="s">
        <v>141</v>
      </c>
      <c r="C9" s="167">
        <v>1.72631113</v>
      </c>
      <c r="D9" s="167">
        <v>1.9541731519434216</v>
      </c>
      <c r="E9" s="167">
        <v>1.6265397858337958</v>
      </c>
      <c r="F9" s="167">
        <v>1.8440344211891833</v>
      </c>
      <c r="G9" s="167">
        <v>2.071896443132605</v>
      </c>
      <c r="H9" s="157">
        <v>1.744263077022979</v>
      </c>
    </row>
    <row r="10" spans="1:10" x14ac:dyDescent="0.35">
      <c r="B10" s="24" t="s">
        <v>154</v>
      </c>
      <c r="C10" s="167">
        <v>2.5676606999999998</v>
      </c>
      <c r="D10" s="167">
        <v>2.9921606595720842</v>
      </c>
      <c r="E10" s="167">
        <v>1.7353152971294186</v>
      </c>
      <c r="F10" s="167">
        <v>2.8209483052423288</v>
      </c>
      <c r="G10" s="167">
        <v>3.2454482648144136</v>
      </c>
      <c r="H10" s="157">
        <v>1.9886029023717477</v>
      </c>
    </row>
    <row r="11" spans="1:10" x14ac:dyDescent="0.35">
      <c r="B11" s="24" t="s">
        <v>155</v>
      </c>
      <c r="C11" s="167">
        <v>2.5385815300000001</v>
      </c>
      <c r="D11" s="167">
        <v>3.1966838708484175</v>
      </c>
      <c r="E11" s="167">
        <v>1.6276685319476931</v>
      </c>
      <c r="F11" s="167">
        <v>2.8465075175063101</v>
      </c>
      <c r="G11" s="167">
        <v>3.5046098583547276</v>
      </c>
      <c r="H11" s="157">
        <v>1.9355945194540032</v>
      </c>
    </row>
    <row r="12" spans="1:10" x14ac:dyDescent="0.35">
      <c r="B12" s="24" t="s">
        <v>156</v>
      </c>
      <c r="C12" s="167">
        <v>2.4670275900000003</v>
      </c>
      <c r="D12" s="167">
        <v>3.432962084371082</v>
      </c>
      <c r="E12" s="167">
        <v>1.4399331357598273</v>
      </c>
      <c r="F12" s="167">
        <v>2.8142777065306275</v>
      </c>
      <c r="G12" s="167">
        <v>3.7802122009017087</v>
      </c>
      <c r="H12" s="157">
        <v>1.7871832522904547</v>
      </c>
    </row>
    <row r="13" spans="1:10" x14ac:dyDescent="0.35">
      <c r="B13" s="24" t="s">
        <v>157</v>
      </c>
      <c r="C13" s="167">
        <v>2.4085368699999998</v>
      </c>
      <c r="D13" s="167">
        <v>3.7809294789239591</v>
      </c>
      <c r="E13" s="167">
        <v>1.3305863624182197</v>
      </c>
      <c r="F13" s="167">
        <v>2.7781180038599782</v>
      </c>
      <c r="G13" s="167">
        <v>4.1505106127839371</v>
      </c>
      <c r="H13" s="157">
        <v>1.7001674962781981</v>
      </c>
    </row>
    <row r="14" spans="1:10" x14ac:dyDescent="0.35">
      <c r="B14" s="24" t="s">
        <v>158</v>
      </c>
      <c r="C14" s="167">
        <v>2.2937780299999999</v>
      </c>
      <c r="D14" s="167">
        <v>3.7500896345958261</v>
      </c>
      <c r="E14" s="167">
        <v>1.3374615645605437</v>
      </c>
      <c r="F14" s="167">
        <v>2.6740957886029855</v>
      </c>
      <c r="G14" s="167">
        <v>4.1304073931988112</v>
      </c>
      <c r="H14" s="157">
        <v>1.7177793231635292</v>
      </c>
    </row>
    <row r="15" spans="1:10" x14ac:dyDescent="0.35">
      <c r="B15" s="24" t="s">
        <v>159</v>
      </c>
      <c r="C15" s="167">
        <v>2.1645065100000003</v>
      </c>
      <c r="D15" s="167">
        <v>3.4436735613630698</v>
      </c>
      <c r="E15" s="167">
        <v>1.3477953418154738</v>
      </c>
      <c r="F15" s="167">
        <v>2.5455620384927626</v>
      </c>
      <c r="G15" s="167">
        <v>3.8247290898558322</v>
      </c>
      <c r="H15" s="157">
        <v>1.7288508703082361</v>
      </c>
    </row>
    <row r="16" spans="1:10" x14ac:dyDescent="0.35">
      <c r="B16" s="24" t="s">
        <v>160</v>
      </c>
      <c r="C16" s="167">
        <v>2.0893149600000003</v>
      </c>
      <c r="D16" s="167">
        <v>3.3332766141191676</v>
      </c>
      <c r="E16" s="167">
        <v>1.3521180101803967</v>
      </c>
      <c r="F16" s="167">
        <v>2.4604195502388193</v>
      </c>
      <c r="G16" s="167">
        <v>3.7043812043579871</v>
      </c>
      <c r="H16" s="157">
        <v>1.7232226004192157</v>
      </c>
    </row>
    <row r="17" spans="2:10" x14ac:dyDescent="0.35">
      <c r="B17" s="23" t="s">
        <v>161</v>
      </c>
      <c r="C17" s="167">
        <v>1.9885346099999999</v>
      </c>
      <c r="D17" s="167">
        <v>3.0971932760770433</v>
      </c>
      <c r="E17" s="167">
        <v>1.3652131513805044</v>
      </c>
      <c r="F17" s="167">
        <v>2.3423116648123683</v>
      </c>
      <c r="G17" s="167">
        <v>3.4509703308894122</v>
      </c>
      <c r="H17" s="157">
        <v>1.7189902061928726</v>
      </c>
    </row>
    <row r="18" spans="2:10" x14ac:dyDescent="0.35">
      <c r="B18" s="23" t="s">
        <v>170</v>
      </c>
      <c r="C18" s="167">
        <v>1.9142616499999998</v>
      </c>
      <c r="D18" s="167">
        <v>2.8803824959717383</v>
      </c>
      <c r="E18" s="167">
        <v>1.379609901203545</v>
      </c>
      <c r="F18" s="167">
        <v>2.2450326550944824</v>
      </c>
      <c r="G18" s="167">
        <v>3.2111535010662213</v>
      </c>
      <c r="H18" s="157">
        <v>1.7103809062980277</v>
      </c>
    </row>
    <row r="19" spans="2:10" x14ac:dyDescent="0.35">
      <c r="B19" s="23" t="s">
        <v>171</v>
      </c>
      <c r="C19" s="167">
        <v>1.8227884200000002</v>
      </c>
      <c r="D19" s="167">
        <v>2.6152779069482492</v>
      </c>
      <c r="E19" s="167">
        <v>1.3940007371167713</v>
      </c>
      <c r="F19" s="167">
        <v>2.1250759799527228</v>
      </c>
      <c r="G19" s="167">
        <v>2.9175654669009718</v>
      </c>
      <c r="H19" s="157">
        <v>1.6962882970694939</v>
      </c>
    </row>
    <row r="20" spans="2:10" x14ac:dyDescent="0.35">
      <c r="B20" s="23" t="s">
        <v>172</v>
      </c>
      <c r="C20" s="167">
        <v>1.7388409899999999</v>
      </c>
      <c r="D20" s="167">
        <v>2.3820058921441012</v>
      </c>
      <c r="E20" s="167">
        <v>1.4074583152519835</v>
      </c>
      <c r="F20" s="167">
        <v>2.0097860689447815</v>
      </c>
      <c r="G20" s="167">
        <v>2.6529509710888832</v>
      </c>
      <c r="H20" s="157">
        <v>1.6784033941967653</v>
      </c>
    </row>
    <row r="21" spans="2:10" x14ac:dyDescent="0.35">
      <c r="B21" s="23" t="s">
        <v>173</v>
      </c>
      <c r="C21" s="167">
        <v>1.63458024</v>
      </c>
      <c r="D21" s="167">
        <v>2.1196763033446007</v>
      </c>
      <c r="E21" s="167">
        <v>1.4192629349236414</v>
      </c>
      <c r="F21" s="167">
        <v>1.8699123329711396</v>
      </c>
      <c r="G21" s="167">
        <v>2.3550083963157404</v>
      </c>
      <c r="H21" s="157">
        <v>1.6545950278947814</v>
      </c>
    </row>
    <row r="22" spans="2:10" x14ac:dyDescent="0.35">
      <c r="B22" s="23" t="s">
        <v>598</v>
      </c>
      <c r="C22" s="167">
        <v>1.5843098099999999</v>
      </c>
      <c r="D22" s="167">
        <v>1.9965938579675058</v>
      </c>
      <c r="E22" s="167">
        <v>1.4283975394792849</v>
      </c>
      <c r="F22" s="167">
        <v>1.7809682987764328</v>
      </c>
      <c r="G22" s="167">
        <v>2.1932523467439387</v>
      </c>
      <c r="H22" s="157">
        <v>1.6250560282557178</v>
      </c>
    </row>
    <row r="23" spans="2:10" x14ac:dyDescent="0.35">
      <c r="B23" s="23" t="s">
        <v>599</v>
      </c>
      <c r="C23" s="167">
        <v>1.54570026</v>
      </c>
      <c r="D23" s="167">
        <v>1.8902860377967299</v>
      </c>
      <c r="E23" s="167">
        <v>1.433448384532175</v>
      </c>
      <c r="F23" s="167">
        <v>1.6988174251607508</v>
      </c>
      <c r="G23" s="167">
        <v>2.0434032029574807</v>
      </c>
      <c r="H23" s="157">
        <v>1.5865655496929258</v>
      </c>
    </row>
    <row r="24" spans="2:10" x14ac:dyDescent="0.35">
      <c r="B24" s="23" t="s">
        <v>600</v>
      </c>
      <c r="C24" s="167">
        <v>1.5226722099999999</v>
      </c>
      <c r="D24" s="167">
        <v>1.8219055812016522</v>
      </c>
      <c r="E24" s="167">
        <v>1.4363488763834968</v>
      </c>
      <c r="F24" s="167">
        <v>1.6510752549519416</v>
      </c>
      <c r="G24" s="167">
        <v>1.9503086261535938</v>
      </c>
      <c r="H24" s="157">
        <v>1.5647519213354388</v>
      </c>
    </row>
    <row r="25" spans="2:10" x14ac:dyDescent="0.35">
      <c r="B25" s="23" t="s">
        <v>601</v>
      </c>
      <c r="C25" s="167">
        <v>1.5238517199999999</v>
      </c>
      <c r="D25" s="167">
        <v>1.8138894485168857</v>
      </c>
      <c r="E25" s="167">
        <v>1.4371188022790622</v>
      </c>
      <c r="F25" s="167">
        <v>1.6339853055033757</v>
      </c>
      <c r="G25" s="167">
        <v>1.9240230340202613</v>
      </c>
      <c r="H25" s="157">
        <v>1.547252387782438</v>
      </c>
    </row>
    <row r="26" spans="2:10" x14ac:dyDescent="0.35">
      <c r="B26" s="23" t="s">
        <v>619</v>
      </c>
      <c r="C26" s="167">
        <v>1.5253809900000002</v>
      </c>
      <c r="D26" s="167">
        <v>1.805819147187758</v>
      </c>
      <c r="E26" s="167">
        <v>1.4385609973336191</v>
      </c>
      <c r="F26" s="167">
        <v>1.6290487494324219</v>
      </c>
      <c r="G26" s="167">
        <v>1.9094869066201801</v>
      </c>
      <c r="H26" s="157">
        <v>1.5422287567660411</v>
      </c>
    </row>
    <row r="27" spans="2:10" x14ac:dyDescent="0.35">
      <c r="B27" s="23" t="s">
        <v>620</v>
      </c>
      <c r="C27" s="167">
        <v>1.5268665800000001</v>
      </c>
      <c r="D27" s="167">
        <v>1.8057758676444065</v>
      </c>
      <c r="E27" s="167">
        <v>1.4399620109807134</v>
      </c>
      <c r="F27" s="167">
        <v>1.6252547692265258</v>
      </c>
      <c r="G27" s="167">
        <v>1.9041640568709319</v>
      </c>
      <c r="H27" s="157">
        <v>1.5383502002072389</v>
      </c>
    </row>
    <row r="28" spans="2:10" x14ac:dyDescent="0.35">
      <c r="B28" s="23" t="s">
        <v>621</v>
      </c>
      <c r="C28" s="167">
        <v>1.5283153999999999</v>
      </c>
      <c r="D28" s="167">
        <v>1.8092934749692868</v>
      </c>
      <c r="E28" s="167">
        <v>1.4413283664050855</v>
      </c>
      <c r="F28" s="167">
        <v>1.6207566300269276</v>
      </c>
      <c r="G28" s="167">
        <v>1.9017347049962141</v>
      </c>
      <c r="H28" s="157">
        <v>1.5337695964320133</v>
      </c>
    </row>
    <row r="29" spans="2:10" x14ac:dyDescent="0.35">
      <c r="B29" s="205" t="s">
        <v>622</v>
      </c>
      <c r="C29" s="167">
        <v>1.5297373399999998</v>
      </c>
      <c r="D29" s="167">
        <v>1.8116087950723887</v>
      </c>
      <c r="E29" s="167">
        <v>1.4426693637701393</v>
      </c>
      <c r="F29" s="167">
        <v>1.617171539793077</v>
      </c>
      <c r="G29" s="167">
        <v>1.8990429948654657</v>
      </c>
      <c r="H29" s="157">
        <v>1.5301035635632168</v>
      </c>
    </row>
    <row r="30" spans="2:10" x14ac:dyDescent="0.35">
      <c r="B30" s="208" t="s">
        <v>44</v>
      </c>
      <c r="C30" s="209"/>
      <c r="D30" s="209"/>
      <c r="E30" s="209"/>
      <c r="F30" s="209"/>
      <c r="G30" s="209"/>
      <c r="H30" s="572"/>
      <c r="I30" s="573"/>
      <c r="J30" s="168"/>
    </row>
    <row r="31" spans="2:10" x14ac:dyDescent="0.35">
      <c r="B31" s="574" t="s">
        <v>688</v>
      </c>
      <c r="C31" s="575"/>
      <c r="D31" s="575"/>
      <c r="E31" s="575"/>
      <c r="F31" s="575"/>
      <c r="G31" s="575"/>
      <c r="H31" s="576"/>
    </row>
    <row r="32" spans="2:10" ht="15" customHeight="1" thickBot="1" x14ac:dyDescent="0.4">
      <c r="B32" s="577"/>
      <c r="C32" s="578"/>
      <c r="D32" s="578"/>
      <c r="E32" s="578"/>
      <c r="F32" s="578"/>
      <c r="G32" s="578"/>
      <c r="H32" s="579"/>
    </row>
    <row r="33" ht="15" customHeight="1" x14ac:dyDescent="0.35"/>
    <row r="34" ht="24.75" customHeight="1" x14ac:dyDescent="0.35"/>
    <row r="35" ht="15" customHeight="1" x14ac:dyDescent="0.35"/>
    <row r="65" spans="10:12" x14ac:dyDescent="0.35">
      <c r="J65" s="212"/>
      <c r="K65" s="212"/>
    </row>
    <row r="66" spans="10:12" x14ac:dyDescent="0.35">
      <c r="J66" s="212"/>
      <c r="K66" s="212"/>
    </row>
    <row r="67" spans="10:12" x14ac:dyDescent="0.35">
      <c r="J67" s="212"/>
      <c r="K67" s="212"/>
    </row>
    <row r="68" spans="10:12" x14ac:dyDescent="0.35">
      <c r="J68" s="212"/>
      <c r="K68" s="212"/>
    </row>
    <row r="69" spans="10:12" x14ac:dyDescent="0.35">
      <c r="J69" s="212"/>
      <c r="K69" s="212"/>
    </row>
    <row r="70" spans="10:12" x14ac:dyDescent="0.35">
      <c r="J70" s="212"/>
      <c r="K70" s="212"/>
    </row>
    <row r="71" spans="10:12" x14ac:dyDescent="0.35">
      <c r="J71" s="212"/>
      <c r="K71" s="212"/>
      <c r="L71" s="213"/>
    </row>
    <row r="89" spans="1:1" x14ac:dyDescent="0.35">
      <c r="A89" s="171"/>
    </row>
    <row r="90" spans="1:1" x14ac:dyDescent="0.35">
      <c r="A90" s="171"/>
    </row>
    <row r="139" ht="15" customHeight="1" x14ac:dyDescent="0.35"/>
    <row r="145" spans="9:10" x14ac:dyDescent="0.35">
      <c r="J145" s="168"/>
    </row>
    <row r="146" spans="9:10" x14ac:dyDescent="0.35">
      <c r="J146" s="168"/>
    </row>
    <row r="147" spans="9:10" x14ac:dyDescent="0.35">
      <c r="J147" s="168"/>
    </row>
    <row r="151" spans="9:10" x14ac:dyDescent="0.35">
      <c r="I151" s="214"/>
      <c r="J151" s="215"/>
    </row>
    <row r="195" ht="24" customHeight="1" x14ac:dyDescent="0.35"/>
    <row r="196" ht="37.5" customHeight="1" x14ac:dyDescent="0.35"/>
  </sheetData>
  <mergeCells count="1">
    <mergeCell ref="B2:H2"/>
  </mergeCells>
  <hyperlinks>
    <hyperlink ref="A1" location="Contents!A1" display="Back to contents" xr:uid="{00000000-0004-0000-18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1:L196"/>
  <sheetViews>
    <sheetView zoomScaleNormal="100" zoomScaleSheetLayoutView="100" workbookViewId="0"/>
  </sheetViews>
  <sheetFormatPr defaultColWidth="8.84375" defaultRowHeight="14.5" x14ac:dyDescent="0.35"/>
  <cols>
    <col min="1" max="1" width="9.4609375" style="169" customWidth="1"/>
    <col min="2" max="2" width="24.07421875" style="169" customWidth="1"/>
    <col min="3" max="9" width="6.53515625" style="169" customWidth="1"/>
    <col min="10" max="16384" width="8.84375" style="169"/>
  </cols>
  <sheetData>
    <row r="1" spans="1:10" ht="33.75" customHeight="1" x14ac:dyDescent="0.4">
      <c r="A1" s="47" t="s">
        <v>91</v>
      </c>
      <c r="B1" s="570"/>
      <c r="C1" s="570"/>
      <c r="D1" s="570"/>
      <c r="E1" s="570"/>
      <c r="F1" s="570"/>
      <c r="G1" s="570"/>
      <c r="H1" s="570"/>
      <c r="I1" s="168"/>
      <c r="J1" s="581"/>
    </row>
    <row r="2" spans="1:10" ht="19.5" customHeight="1" thickBot="1" x14ac:dyDescent="0.4">
      <c r="A2" s="168"/>
      <c r="B2" s="833"/>
      <c r="C2" s="833"/>
      <c r="D2" s="833"/>
      <c r="E2" s="833"/>
      <c r="F2" s="833"/>
      <c r="G2" s="833"/>
      <c r="H2" s="833"/>
      <c r="I2" s="168"/>
      <c r="J2" s="168"/>
    </row>
    <row r="3" spans="1:10" x14ac:dyDescent="0.35">
      <c r="A3" s="168"/>
      <c r="B3" s="599"/>
      <c r="C3" s="834" t="s">
        <v>689</v>
      </c>
      <c r="D3" s="834"/>
      <c r="E3" s="834"/>
      <c r="F3" s="834"/>
      <c r="G3" s="834"/>
      <c r="H3" s="834"/>
      <c r="I3" s="834"/>
      <c r="J3" s="168"/>
    </row>
    <row r="4" spans="1:10" x14ac:dyDescent="0.35">
      <c r="B4" s="585"/>
      <c r="C4" s="586" t="s">
        <v>690</v>
      </c>
      <c r="D4" s="835" t="s">
        <v>625</v>
      </c>
      <c r="E4" s="835"/>
      <c r="F4" s="835"/>
      <c r="G4" s="835"/>
      <c r="H4" s="835"/>
      <c r="I4" s="835"/>
      <c r="J4" s="168"/>
    </row>
    <row r="5" spans="1:10" x14ac:dyDescent="0.35">
      <c r="B5" s="585"/>
      <c r="C5" s="585">
        <v>2019</v>
      </c>
      <c r="D5" s="585">
        <v>2020</v>
      </c>
      <c r="E5" s="585">
        <v>2021</v>
      </c>
      <c r="F5" s="585">
        <v>2022</v>
      </c>
      <c r="G5" s="585">
        <v>2023</v>
      </c>
      <c r="H5" s="585">
        <v>2024</v>
      </c>
      <c r="I5" s="585">
        <v>2025</v>
      </c>
      <c r="J5" s="168"/>
    </row>
    <row r="6" spans="1:10" x14ac:dyDescent="0.35">
      <c r="B6" s="588" t="s">
        <v>694</v>
      </c>
      <c r="C6" s="580"/>
      <c r="D6" s="580"/>
      <c r="E6" s="580"/>
      <c r="F6" s="580"/>
      <c r="G6" s="580"/>
      <c r="H6" s="203"/>
      <c r="I6" s="168"/>
      <c r="J6" s="168"/>
    </row>
    <row r="7" spans="1:10" x14ac:dyDescent="0.35">
      <c r="B7" s="582" t="s">
        <v>324</v>
      </c>
      <c r="C7" s="580">
        <v>1.2609067547175501</v>
      </c>
      <c r="D7" s="580">
        <v>-12.002445730591859</v>
      </c>
      <c r="E7" s="580">
        <v>0.92582417109354775</v>
      </c>
      <c r="F7" s="580">
        <v>5.4209489474072559</v>
      </c>
      <c r="G7" s="580">
        <v>3.9162871635803898</v>
      </c>
      <c r="H7" s="203">
        <v>2.6811171421088131</v>
      </c>
      <c r="I7" s="587">
        <v>2.4913506360651816</v>
      </c>
      <c r="J7" s="168"/>
    </row>
    <row r="8" spans="1:10" x14ac:dyDescent="0.35">
      <c r="B8" s="582" t="s">
        <v>691</v>
      </c>
      <c r="C8" s="580">
        <v>3.3882842031345728</v>
      </c>
      <c r="D8" s="580">
        <v>-6.1307786215791582</v>
      </c>
      <c r="E8" s="580">
        <v>-0.61747941897425385</v>
      </c>
      <c r="F8" s="580">
        <v>5.6141617256053822</v>
      </c>
      <c r="G8" s="580">
        <v>5.7181518051560465</v>
      </c>
      <c r="H8" s="203">
        <v>4.8335265695102381</v>
      </c>
      <c r="I8" s="587">
        <v>4.7222690281133239</v>
      </c>
      <c r="J8" s="168"/>
    </row>
    <row r="9" spans="1:10" x14ac:dyDescent="0.35">
      <c r="B9" s="582" t="s">
        <v>692</v>
      </c>
      <c r="C9" s="580">
        <v>1.47793950011188E-2</v>
      </c>
      <c r="D9" s="580">
        <v>0.99024088973067581</v>
      </c>
      <c r="E9" s="580">
        <v>-0.43056699758792227</v>
      </c>
      <c r="F9" s="580">
        <v>-0.21426357892926351</v>
      </c>
      <c r="G9" s="580">
        <v>9.6943596063714388E-2</v>
      </c>
      <c r="H9" s="203">
        <v>0.41128640276515416</v>
      </c>
      <c r="I9" s="587">
        <v>1.8195317884191597</v>
      </c>
      <c r="J9" s="168"/>
    </row>
    <row r="10" spans="1:10" x14ac:dyDescent="0.35">
      <c r="B10" s="590" t="s">
        <v>693</v>
      </c>
      <c r="C10" s="591">
        <v>3.8287025249999997</v>
      </c>
      <c r="D10" s="591">
        <v>4.482773632311992</v>
      </c>
      <c r="E10" s="591">
        <v>8.4448050223970235</v>
      </c>
      <c r="F10" s="591">
        <v>10.39311399380518</v>
      </c>
      <c r="G10" s="591">
        <v>7.9452147032556972</v>
      </c>
      <c r="H10" s="592">
        <v>5.6494145438251682</v>
      </c>
      <c r="I10" s="594">
        <v>5.2029137629833162</v>
      </c>
      <c r="J10" s="168"/>
    </row>
    <row r="11" spans="1:10" x14ac:dyDescent="0.35">
      <c r="B11" s="588" t="s">
        <v>695</v>
      </c>
      <c r="C11" s="580"/>
      <c r="D11" s="580"/>
      <c r="E11" s="580"/>
      <c r="F11" s="580"/>
      <c r="G11" s="580"/>
      <c r="H11" s="203"/>
      <c r="I11" s="168"/>
      <c r="J11" s="168"/>
    </row>
    <row r="12" spans="1:10" x14ac:dyDescent="0.35">
      <c r="B12" s="582" t="s">
        <v>324</v>
      </c>
      <c r="C12" s="580">
        <v>1.2609067547175501</v>
      </c>
      <c r="D12" s="580">
        <v>-10.636707273978152</v>
      </c>
      <c r="E12" s="580">
        <v>10.576441198279095</v>
      </c>
      <c r="F12" s="580">
        <v>5.6322666195812277</v>
      </c>
      <c r="G12" s="580">
        <v>1.1537520749871799</v>
      </c>
      <c r="H12" s="203">
        <v>1.389106135932261</v>
      </c>
      <c r="I12" s="587">
        <v>1.6646420194686984</v>
      </c>
      <c r="J12" s="168"/>
    </row>
    <row r="13" spans="1:10" x14ac:dyDescent="0.35">
      <c r="B13" s="582" t="s">
        <v>691</v>
      </c>
      <c r="C13" s="580">
        <v>3.3882842031345728</v>
      </c>
      <c r="D13" s="580">
        <v>-4.651901477838905</v>
      </c>
      <c r="E13" s="580">
        <v>8.8580877844452122</v>
      </c>
      <c r="F13" s="580">
        <v>5.8227345607129832</v>
      </c>
      <c r="G13" s="580">
        <v>2.9103512647114194</v>
      </c>
      <c r="H13" s="203">
        <v>3.5150130166740512</v>
      </c>
      <c r="I13" s="587">
        <v>3.8791816125809842</v>
      </c>
      <c r="J13" s="168"/>
    </row>
    <row r="14" spans="1:10" x14ac:dyDescent="0.35">
      <c r="B14" s="582" t="s">
        <v>692</v>
      </c>
      <c r="C14" s="580">
        <v>1.47793950011188E-2</v>
      </c>
      <c r="D14" s="580">
        <v>0.95121836408103011</v>
      </c>
      <c r="E14" s="580">
        <v>0.99567836373679608</v>
      </c>
      <c r="F14" s="580">
        <v>1.2426035503499744</v>
      </c>
      <c r="G14" s="580">
        <v>1.268552405270551</v>
      </c>
      <c r="H14" s="203">
        <v>1.7383403186922664</v>
      </c>
      <c r="I14" s="587">
        <v>1.4921941703645469</v>
      </c>
      <c r="J14" s="168"/>
    </row>
    <row r="15" spans="1:10" ht="15" thickBot="1" x14ac:dyDescent="0.4">
      <c r="B15" s="595" t="s">
        <v>693</v>
      </c>
      <c r="C15" s="596">
        <v>3.8287025249999997</v>
      </c>
      <c r="D15" s="596">
        <v>4.3858310899999999</v>
      </c>
      <c r="E15" s="596">
        <v>4.6920542991598335</v>
      </c>
      <c r="F15" s="596">
        <v>3.8989935874516508</v>
      </c>
      <c r="G15" s="596">
        <v>4.0147804820729034</v>
      </c>
      <c r="H15" s="597">
        <v>4.1257914553897628</v>
      </c>
      <c r="I15" s="598">
        <v>4.1401347001425313</v>
      </c>
      <c r="J15" s="168"/>
    </row>
    <row r="16" spans="1:10" x14ac:dyDescent="0.35">
      <c r="B16" s="836"/>
      <c r="C16" s="836"/>
      <c r="D16" s="836"/>
      <c r="E16" s="836"/>
      <c r="F16" s="836"/>
      <c r="G16" s="836"/>
      <c r="H16" s="836"/>
      <c r="I16" s="593"/>
      <c r="J16" s="168"/>
    </row>
    <row r="17" spans="2:10" x14ac:dyDescent="0.35">
      <c r="B17" s="583"/>
      <c r="C17" s="580"/>
      <c r="D17" s="580"/>
      <c r="E17" s="580"/>
      <c r="F17" s="580"/>
      <c r="G17" s="580"/>
      <c r="H17" s="203"/>
      <c r="I17" s="168"/>
      <c r="J17" s="168"/>
    </row>
    <row r="18" spans="2:10" x14ac:dyDescent="0.35">
      <c r="B18" s="583"/>
      <c r="C18" s="580"/>
      <c r="D18" s="580"/>
      <c r="E18" s="580"/>
      <c r="F18" s="580"/>
      <c r="G18" s="580"/>
      <c r="H18" s="203"/>
      <c r="I18" s="168"/>
      <c r="J18" s="168"/>
    </row>
    <row r="19" spans="2:10" x14ac:dyDescent="0.35">
      <c r="B19" s="583"/>
      <c r="C19" s="580"/>
      <c r="D19" s="580"/>
      <c r="E19" s="580"/>
      <c r="F19" s="580"/>
      <c r="G19" s="580"/>
      <c r="H19" s="203"/>
      <c r="I19" s="168"/>
      <c r="J19" s="168"/>
    </row>
    <row r="20" spans="2:10" x14ac:dyDescent="0.35">
      <c r="B20" s="583"/>
      <c r="C20" s="580"/>
      <c r="D20" s="580"/>
      <c r="E20" s="580"/>
      <c r="F20" s="580"/>
      <c r="G20" s="580"/>
      <c r="H20" s="203"/>
      <c r="I20" s="168"/>
      <c r="J20" s="168"/>
    </row>
    <row r="21" spans="2:10" x14ac:dyDescent="0.35">
      <c r="B21" s="583"/>
      <c r="C21" s="580"/>
      <c r="D21" s="580"/>
      <c r="E21" s="580"/>
      <c r="F21" s="580"/>
      <c r="G21" s="580"/>
      <c r="H21" s="203"/>
      <c r="I21" s="168"/>
      <c r="J21" s="168"/>
    </row>
    <row r="22" spans="2:10" x14ac:dyDescent="0.35">
      <c r="B22" s="583"/>
      <c r="C22" s="580"/>
      <c r="D22" s="580"/>
      <c r="E22" s="580"/>
      <c r="F22" s="580"/>
      <c r="G22" s="580"/>
      <c r="H22" s="203"/>
      <c r="I22" s="168"/>
      <c r="J22" s="168"/>
    </row>
    <row r="23" spans="2:10" x14ac:dyDescent="0.35">
      <c r="B23" s="583"/>
      <c r="C23" s="580"/>
      <c r="D23" s="580"/>
      <c r="E23" s="580"/>
      <c r="F23" s="580"/>
      <c r="G23" s="580"/>
      <c r="H23" s="203"/>
      <c r="I23" s="168"/>
      <c r="J23" s="168"/>
    </row>
    <row r="24" spans="2:10" x14ac:dyDescent="0.35">
      <c r="B24" s="583"/>
      <c r="C24" s="580"/>
      <c r="D24" s="580"/>
      <c r="E24" s="580"/>
      <c r="F24" s="580"/>
      <c r="G24" s="580"/>
      <c r="H24" s="203"/>
      <c r="I24" s="168"/>
      <c r="J24" s="168"/>
    </row>
    <row r="25" spans="2:10" x14ac:dyDescent="0.35">
      <c r="B25" s="583"/>
      <c r="C25" s="580"/>
      <c r="D25" s="580"/>
      <c r="E25" s="580"/>
      <c r="F25" s="580"/>
      <c r="G25" s="580"/>
      <c r="H25" s="203"/>
      <c r="I25" s="168"/>
      <c r="J25" s="168"/>
    </row>
    <row r="26" spans="2:10" x14ac:dyDescent="0.35">
      <c r="B26" s="583"/>
      <c r="C26" s="580"/>
      <c r="D26" s="580"/>
      <c r="E26" s="580"/>
      <c r="F26" s="580"/>
      <c r="G26" s="580"/>
      <c r="H26" s="203"/>
      <c r="I26" s="168"/>
      <c r="J26" s="168"/>
    </row>
    <row r="27" spans="2:10" x14ac:dyDescent="0.35">
      <c r="B27" s="583"/>
      <c r="C27" s="580"/>
      <c r="D27" s="580"/>
      <c r="E27" s="580"/>
      <c r="F27" s="580"/>
      <c r="G27" s="580"/>
      <c r="H27" s="203"/>
      <c r="I27" s="168"/>
      <c r="J27" s="168"/>
    </row>
    <row r="28" spans="2:10" x14ac:dyDescent="0.35">
      <c r="B28" s="583"/>
      <c r="C28" s="580"/>
      <c r="D28" s="580"/>
      <c r="E28" s="580"/>
      <c r="F28" s="580"/>
      <c r="G28" s="580"/>
      <c r="H28" s="203"/>
      <c r="I28" s="168"/>
      <c r="J28" s="168"/>
    </row>
    <row r="29" spans="2:10" x14ac:dyDescent="0.35">
      <c r="B29" s="583"/>
      <c r="C29" s="580"/>
      <c r="D29" s="580"/>
      <c r="E29" s="580"/>
      <c r="F29" s="580"/>
      <c r="G29" s="580"/>
      <c r="H29" s="203"/>
      <c r="I29" s="168"/>
      <c r="J29" s="168"/>
    </row>
    <row r="30" spans="2:10" x14ac:dyDescent="0.35">
      <c r="B30" s="584"/>
      <c r="C30" s="584"/>
      <c r="D30" s="584"/>
      <c r="E30" s="584"/>
      <c r="F30" s="584"/>
      <c r="G30" s="584"/>
      <c r="H30" s="584"/>
      <c r="I30" s="168"/>
      <c r="J30" s="168"/>
    </row>
    <row r="31" spans="2:10" x14ac:dyDescent="0.35">
      <c r="B31" s="575"/>
      <c r="C31" s="575"/>
      <c r="D31" s="575"/>
      <c r="E31" s="575"/>
      <c r="F31" s="575"/>
      <c r="G31" s="575"/>
      <c r="H31" s="575"/>
      <c r="I31" s="168"/>
      <c r="J31" s="168"/>
    </row>
    <row r="32" spans="2:10" ht="15" customHeight="1" x14ac:dyDescent="0.35">
      <c r="B32" s="392"/>
      <c r="C32" s="575"/>
      <c r="D32" s="575"/>
      <c r="E32" s="575"/>
      <c r="F32" s="575"/>
      <c r="G32" s="575"/>
      <c r="H32" s="575"/>
      <c r="I32" s="168"/>
      <c r="J32" s="168"/>
    </row>
    <row r="33" spans="2:10" ht="15" customHeight="1" x14ac:dyDescent="0.35">
      <c r="B33" s="168"/>
      <c r="C33" s="168"/>
      <c r="D33" s="168"/>
      <c r="E33" s="168"/>
      <c r="F33" s="168"/>
      <c r="G33" s="168"/>
      <c r="H33" s="168"/>
      <c r="I33" s="168"/>
      <c r="J33" s="168"/>
    </row>
    <row r="34" spans="2:10" ht="24.75" customHeight="1" x14ac:dyDescent="0.35">
      <c r="B34" s="168"/>
      <c r="C34" s="168"/>
      <c r="D34" s="168"/>
      <c r="E34" s="168"/>
      <c r="F34" s="168"/>
      <c r="G34" s="168"/>
      <c r="H34" s="168"/>
      <c r="I34" s="168"/>
      <c r="J34" s="168"/>
    </row>
    <row r="35" spans="2:10" ht="15" customHeight="1" x14ac:dyDescent="0.35"/>
    <row r="65" spans="10:12" x14ac:dyDescent="0.35">
      <c r="J65" s="212"/>
      <c r="K65" s="212"/>
    </row>
    <row r="66" spans="10:12" x14ac:dyDescent="0.35">
      <c r="J66" s="212"/>
      <c r="K66" s="212"/>
    </row>
    <row r="67" spans="10:12" x14ac:dyDescent="0.35">
      <c r="J67" s="212"/>
      <c r="K67" s="212"/>
    </row>
    <row r="68" spans="10:12" x14ac:dyDescent="0.35">
      <c r="J68" s="212"/>
      <c r="K68" s="212"/>
    </row>
    <row r="69" spans="10:12" x14ac:dyDescent="0.35">
      <c r="J69" s="212"/>
      <c r="K69" s="212"/>
    </row>
    <row r="70" spans="10:12" x14ac:dyDescent="0.35">
      <c r="J70" s="212"/>
      <c r="K70" s="212"/>
    </row>
    <row r="71" spans="10:12" x14ac:dyDescent="0.35">
      <c r="J71" s="212"/>
      <c r="K71" s="212"/>
      <c r="L71" s="213"/>
    </row>
    <row r="89" spans="1:1" x14ac:dyDescent="0.35">
      <c r="A89" s="171"/>
    </row>
    <row r="90" spans="1:1" x14ac:dyDescent="0.35">
      <c r="A90" s="171"/>
    </row>
    <row r="139" ht="15" customHeight="1" x14ac:dyDescent="0.35"/>
    <row r="145" spans="9:10" x14ac:dyDescent="0.35">
      <c r="J145" s="168"/>
    </row>
    <row r="146" spans="9:10" x14ac:dyDescent="0.35">
      <c r="J146" s="168"/>
    </row>
    <row r="147" spans="9:10" x14ac:dyDescent="0.35">
      <c r="J147" s="168"/>
    </row>
    <row r="151" spans="9:10" x14ac:dyDescent="0.35">
      <c r="I151" s="214"/>
      <c r="J151" s="215"/>
    </row>
    <row r="195" ht="24" customHeight="1" x14ac:dyDescent="0.35"/>
    <row r="196" ht="37.5" customHeight="1" x14ac:dyDescent="0.35"/>
  </sheetData>
  <mergeCells count="4">
    <mergeCell ref="B2:H2"/>
    <mergeCell ref="C3:I3"/>
    <mergeCell ref="D4:I4"/>
    <mergeCell ref="B16:H16"/>
  </mergeCells>
  <hyperlinks>
    <hyperlink ref="A1" location="Contents!A1" display="Back to contents" xr:uid="{00000000-0004-0000-19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R143"/>
  <sheetViews>
    <sheetView zoomScaleNormal="100" zoomScaleSheetLayoutView="100" workbookViewId="0">
      <pane xSplit="2" ySplit="4" topLeftCell="C5" activePane="bottomRight" state="frozen"/>
      <selection activeCell="F26" sqref="F26"/>
      <selection pane="topRight" activeCell="F26" sqref="F26"/>
      <selection pane="bottomLeft" activeCell="F26" sqref="F26"/>
      <selection pane="bottomRight"/>
    </sheetView>
  </sheetViews>
  <sheetFormatPr defaultColWidth="8.84375" defaultRowHeight="15.5" x14ac:dyDescent="0.35"/>
  <cols>
    <col min="1" max="1" width="9.3046875" style="3" customWidth="1"/>
    <col min="2" max="2" width="7.23046875" style="3" customWidth="1"/>
    <col min="3" max="3" width="6.84375" style="3" customWidth="1"/>
    <col min="4" max="4" width="11.4609375" style="3" customWidth="1"/>
    <col min="5" max="5" width="11" style="3" customWidth="1"/>
    <col min="6" max="6" width="10.84375" style="3" customWidth="1"/>
    <col min="7" max="7" width="8.765625" style="3" customWidth="1"/>
    <col min="8" max="8" width="8.84375" style="3" customWidth="1"/>
    <col min="9" max="9" width="8.69140625" style="3" customWidth="1"/>
    <col min="10" max="10" width="8.3046875" style="3" customWidth="1"/>
    <col min="11" max="11" width="6.53515625" style="3" customWidth="1"/>
    <col min="12" max="12" width="10" style="3" customWidth="1"/>
    <col min="13" max="13" width="6.765625" style="3" customWidth="1"/>
    <col min="14" max="14" width="10.69140625" style="3" customWidth="1"/>
    <col min="15" max="15" width="6.765625" style="3" customWidth="1"/>
    <col min="16" max="16" width="7.69140625" style="3" customWidth="1"/>
    <col min="17" max="16384" width="8.84375" style="3"/>
  </cols>
  <sheetData>
    <row r="1" spans="1:18" ht="33.75" customHeight="1" thickBot="1" x14ac:dyDescent="0.4">
      <c r="A1" s="47" t="s">
        <v>91</v>
      </c>
      <c r="B1" s="180"/>
      <c r="C1" s="180"/>
      <c r="D1" s="180"/>
      <c r="E1" s="180"/>
      <c r="F1" s="180"/>
      <c r="G1" s="180"/>
      <c r="H1" s="180"/>
      <c r="I1" s="180"/>
      <c r="J1" s="180"/>
      <c r="K1" s="180"/>
      <c r="L1" s="180"/>
      <c r="M1" s="180"/>
      <c r="N1" s="180"/>
      <c r="O1" s="180"/>
      <c r="P1" s="180"/>
      <c r="Q1" s="239"/>
    </row>
    <row r="2" spans="1:18" ht="19" thickBot="1" x14ac:dyDescent="0.5">
      <c r="A2" s="35"/>
      <c r="B2" s="636" t="s">
        <v>259</v>
      </c>
      <c r="C2" s="637"/>
      <c r="D2" s="637"/>
      <c r="E2" s="637"/>
      <c r="F2" s="637"/>
      <c r="G2" s="637"/>
      <c r="H2" s="637"/>
      <c r="I2" s="637"/>
      <c r="J2" s="637"/>
      <c r="K2" s="637"/>
      <c r="L2" s="637"/>
      <c r="M2" s="637"/>
      <c r="N2" s="637"/>
      <c r="O2" s="637"/>
      <c r="P2" s="638"/>
    </row>
    <row r="3" spans="1:18" s="9" customFormat="1" ht="41.25" customHeight="1" x14ac:dyDescent="0.35">
      <c r="A3" s="57"/>
      <c r="B3" s="639" t="s">
        <v>0</v>
      </c>
      <c r="C3" s="618" t="s">
        <v>260</v>
      </c>
      <c r="D3" s="618" t="s">
        <v>254</v>
      </c>
      <c r="E3" s="240" t="s">
        <v>215</v>
      </c>
      <c r="F3" s="240"/>
      <c r="G3" s="618" t="s">
        <v>261</v>
      </c>
      <c r="H3" s="618" t="s">
        <v>217</v>
      </c>
      <c r="I3" s="618" t="s">
        <v>262</v>
      </c>
      <c r="J3" s="618" t="s">
        <v>219</v>
      </c>
      <c r="K3" s="618" t="s">
        <v>220</v>
      </c>
      <c r="L3" s="618" t="s">
        <v>263</v>
      </c>
      <c r="M3" s="618" t="s">
        <v>222</v>
      </c>
      <c r="N3" s="618" t="s">
        <v>264</v>
      </c>
      <c r="O3" s="618" t="s">
        <v>1</v>
      </c>
      <c r="P3" s="641" t="s">
        <v>265</v>
      </c>
    </row>
    <row r="4" spans="1:18" s="9" customFormat="1" ht="33" customHeight="1" x14ac:dyDescent="0.35">
      <c r="A4" s="57"/>
      <c r="B4" s="640"/>
      <c r="C4" s="618"/>
      <c r="D4" s="618"/>
      <c r="E4" s="221" t="s">
        <v>225</v>
      </c>
      <c r="F4" s="221" t="s">
        <v>228</v>
      </c>
      <c r="G4" s="618"/>
      <c r="H4" s="618"/>
      <c r="I4" s="618"/>
      <c r="J4" s="618"/>
      <c r="K4" s="618"/>
      <c r="L4" s="618"/>
      <c r="M4" s="618"/>
      <c r="N4" s="618"/>
      <c r="O4" s="618"/>
      <c r="P4" s="642"/>
    </row>
    <row r="5" spans="1:18" x14ac:dyDescent="0.35">
      <c r="A5" s="35"/>
      <c r="B5" s="32" t="s">
        <v>121</v>
      </c>
      <c r="C5" s="27">
        <v>256.02699999999999</v>
      </c>
      <c r="D5" s="27">
        <v>79.66</v>
      </c>
      <c r="E5" s="27">
        <v>69.820999999999998</v>
      </c>
      <c r="F5" s="27">
        <v>11.002000000000001</v>
      </c>
      <c r="G5" s="27">
        <v>0.45600000000000002</v>
      </c>
      <c r="H5" s="27">
        <v>405.964</v>
      </c>
      <c r="I5" s="27">
        <v>5.7149999999999999</v>
      </c>
      <c r="J5" s="27">
        <v>411.67899999999997</v>
      </c>
      <c r="K5" s="27">
        <v>102.883</v>
      </c>
      <c r="L5" s="27">
        <v>514.56200000000001</v>
      </c>
      <c r="M5" s="27">
        <v>113.874</v>
      </c>
      <c r="N5" s="27">
        <v>0</v>
      </c>
      <c r="O5" s="27">
        <v>400.68799999999999</v>
      </c>
      <c r="P5" s="610">
        <v>401.56900000000002</v>
      </c>
      <c r="Q5" s="241"/>
      <c r="R5" s="242"/>
    </row>
    <row r="6" spans="1:18" x14ac:dyDescent="0.35">
      <c r="A6" s="35"/>
      <c r="B6" s="32" t="s">
        <v>122</v>
      </c>
      <c r="C6" s="27">
        <v>255.642</v>
      </c>
      <c r="D6" s="27">
        <v>80.575000000000003</v>
      </c>
      <c r="E6" s="27">
        <v>71.447999999999993</v>
      </c>
      <c r="F6" s="27">
        <v>11.336</v>
      </c>
      <c r="G6" s="27">
        <v>-9.6000000000000002E-2</v>
      </c>
      <c r="H6" s="27">
        <v>407.56900000000002</v>
      </c>
      <c r="I6" s="27">
        <v>1.4019999999999999</v>
      </c>
      <c r="J6" s="27">
        <v>408.971</v>
      </c>
      <c r="K6" s="27">
        <v>108.863</v>
      </c>
      <c r="L6" s="27">
        <v>517.83399999999995</v>
      </c>
      <c r="M6" s="27">
        <v>118.919</v>
      </c>
      <c r="N6" s="27">
        <v>0</v>
      </c>
      <c r="O6" s="27">
        <v>398.91500000000002</v>
      </c>
      <c r="P6" s="610">
        <v>395.95400000000001</v>
      </c>
      <c r="Q6" s="241"/>
      <c r="R6" s="242"/>
    </row>
    <row r="7" spans="1:18" x14ac:dyDescent="0.35">
      <c r="A7" s="35"/>
      <c r="B7" s="32" t="s">
        <v>123</v>
      </c>
      <c r="C7" s="27">
        <v>256.20100000000002</v>
      </c>
      <c r="D7" s="27">
        <v>81.507999999999996</v>
      </c>
      <c r="E7" s="27">
        <v>68.283000000000001</v>
      </c>
      <c r="F7" s="27">
        <v>11.88</v>
      </c>
      <c r="G7" s="27">
        <v>-0.51600000000000001</v>
      </c>
      <c r="H7" s="27">
        <v>405.476</v>
      </c>
      <c r="I7" s="27">
        <v>-0.86499999999999999</v>
      </c>
      <c r="J7" s="27">
        <v>404.61099999999999</v>
      </c>
      <c r="K7" s="27">
        <v>111.078</v>
      </c>
      <c r="L7" s="27">
        <v>515.68899999999996</v>
      </c>
      <c r="M7" s="27">
        <v>118.501</v>
      </c>
      <c r="N7" s="27">
        <v>0</v>
      </c>
      <c r="O7" s="27">
        <v>397.18799999999999</v>
      </c>
      <c r="P7" s="610">
        <v>394.23899999999998</v>
      </c>
      <c r="Q7" s="241"/>
      <c r="R7" s="242"/>
    </row>
    <row r="8" spans="1:18" x14ac:dyDescent="0.35">
      <c r="A8" s="35"/>
      <c r="B8" s="32" t="s">
        <v>136</v>
      </c>
      <c r="C8" s="27">
        <v>253.054</v>
      </c>
      <c r="D8" s="27">
        <v>84.096999999999994</v>
      </c>
      <c r="E8" s="27">
        <v>68.08</v>
      </c>
      <c r="F8" s="27">
        <v>12.638</v>
      </c>
      <c r="G8" s="27">
        <v>0.47299999999999998</v>
      </c>
      <c r="H8" s="27">
        <v>405.70400000000001</v>
      </c>
      <c r="I8" s="27">
        <v>-7.0179999999999998</v>
      </c>
      <c r="J8" s="27">
        <v>398.68599999999998</v>
      </c>
      <c r="K8" s="27">
        <v>107.015</v>
      </c>
      <c r="L8" s="27">
        <v>505.70100000000002</v>
      </c>
      <c r="M8" s="27">
        <v>113.233</v>
      </c>
      <c r="N8" s="27">
        <v>0</v>
      </c>
      <c r="O8" s="27">
        <v>392.46800000000002</v>
      </c>
      <c r="P8" s="610">
        <v>382.76499999999999</v>
      </c>
      <c r="Q8" s="241"/>
      <c r="R8" s="242"/>
    </row>
    <row r="9" spans="1:18" x14ac:dyDescent="0.35">
      <c r="A9" s="35"/>
      <c r="B9" s="32" t="s">
        <v>2</v>
      </c>
      <c r="C9" s="27">
        <v>249.928</v>
      </c>
      <c r="D9" s="27">
        <v>83.991</v>
      </c>
      <c r="E9" s="27">
        <v>64.278999999999996</v>
      </c>
      <c r="F9" s="27">
        <v>12.615</v>
      </c>
      <c r="G9" s="27">
        <v>1.363</v>
      </c>
      <c r="H9" s="27">
        <v>399.56099999999998</v>
      </c>
      <c r="I9" s="27">
        <v>-8.6199999999999992</v>
      </c>
      <c r="J9" s="27">
        <v>390.94099999999997</v>
      </c>
      <c r="K9" s="27">
        <v>101.943</v>
      </c>
      <c r="L9" s="27">
        <v>492.88400000000001</v>
      </c>
      <c r="M9" s="27">
        <v>108.443</v>
      </c>
      <c r="N9" s="27">
        <v>0</v>
      </c>
      <c r="O9" s="27">
        <v>384.44099999999997</v>
      </c>
      <c r="P9" s="610">
        <v>378.255</v>
      </c>
      <c r="Q9" s="241"/>
      <c r="R9" s="242"/>
    </row>
    <row r="10" spans="1:18" x14ac:dyDescent="0.35">
      <c r="A10" s="35"/>
      <c r="B10" s="32" t="s">
        <v>3</v>
      </c>
      <c r="C10" s="27">
        <v>247.13</v>
      </c>
      <c r="D10" s="27">
        <v>84.587999999999994</v>
      </c>
      <c r="E10" s="27">
        <v>61.698</v>
      </c>
      <c r="F10" s="27">
        <v>11.936</v>
      </c>
      <c r="G10" s="27">
        <v>0.58199999999999996</v>
      </c>
      <c r="H10" s="27">
        <v>393.99799999999999</v>
      </c>
      <c r="I10" s="27">
        <v>-2.0059999999999998</v>
      </c>
      <c r="J10" s="27">
        <v>391.99200000000002</v>
      </c>
      <c r="K10" s="27">
        <v>99.927000000000007</v>
      </c>
      <c r="L10" s="27">
        <v>491.91899999999998</v>
      </c>
      <c r="M10" s="27">
        <v>106.3</v>
      </c>
      <c r="N10" s="27">
        <v>0</v>
      </c>
      <c r="O10" s="27">
        <v>385.61900000000003</v>
      </c>
      <c r="P10" s="610">
        <v>380.25299999999999</v>
      </c>
      <c r="Q10" s="241"/>
      <c r="R10" s="242"/>
    </row>
    <row r="11" spans="1:18" x14ac:dyDescent="0.35">
      <c r="A11" s="35"/>
      <c r="B11" s="32" t="s">
        <v>4</v>
      </c>
      <c r="C11" s="27">
        <v>249.191</v>
      </c>
      <c r="D11" s="27">
        <v>86.537999999999997</v>
      </c>
      <c r="E11" s="27">
        <v>62.173999999999999</v>
      </c>
      <c r="F11" s="27">
        <v>13.336</v>
      </c>
      <c r="G11" s="27">
        <v>0.96</v>
      </c>
      <c r="H11" s="27">
        <v>398.863</v>
      </c>
      <c r="I11" s="27">
        <v>-3.9089999999999998</v>
      </c>
      <c r="J11" s="27">
        <v>394.95400000000001</v>
      </c>
      <c r="K11" s="27">
        <v>101.932</v>
      </c>
      <c r="L11" s="27">
        <v>496.88600000000002</v>
      </c>
      <c r="M11" s="27">
        <v>107.11</v>
      </c>
      <c r="N11" s="27">
        <v>0</v>
      </c>
      <c r="O11" s="27">
        <v>389.77600000000001</v>
      </c>
      <c r="P11" s="610">
        <v>390.709</v>
      </c>
      <c r="Q11" s="241"/>
      <c r="R11" s="242"/>
    </row>
    <row r="12" spans="1:18" x14ac:dyDescent="0.35">
      <c r="A12" s="35"/>
      <c r="B12" s="32" t="s">
        <v>5</v>
      </c>
      <c r="C12" s="27">
        <v>251.47499999999999</v>
      </c>
      <c r="D12" s="27">
        <v>86.614999999999995</v>
      </c>
      <c r="E12" s="27">
        <v>60.691000000000003</v>
      </c>
      <c r="F12" s="27">
        <v>12.845000000000001</v>
      </c>
      <c r="G12" s="27">
        <v>0.18</v>
      </c>
      <c r="H12" s="27">
        <v>398.96100000000001</v>
      </c>
      <c r="I12" s="27">
        <v>-3.464</v>
      </c>
      <c r="J12" s="27">
        <v>395.49700000000001</v>
      </c>
      <c r="K12" s="27">
        <v>104.949</v>
      </c>
      <c r="L12" s="27">
        <v>500.44600000000003</v>
      </c>
      <c r="M12" s="27">
        <v>111.76900000000001</v>
      </c>
      <c r="N12" s="27">
        <v>0</v>
      </c>
      <c r="O12" s="27">
        <v>388.67700000000002</v>
      </c>
      <c r="P12" s="610">
        <v>387.755</v>
      </c>
      <c r="Q12" s="241"/>
      <c r="R12" s="242"/>
    </row>
    <row r="13" spans="1:18" x14ac:dyDescent="0.35">
      <c r="A13" s="35"/>
      <c r="B13" s="32" t="s">
        <v>6</v>
      </c>
      <c r="C13" s="27">
        <v>251.60900000000001</v>
      </c>
      <c r="D13" s="27">
        <v>86.552999999999997</v>
      </c>
      <c r="E13" s="27">
        <v>62.500999999999998</v>
      </c>
      <c r="F13" s="27">
        <v>12.763</v>
      </c>
      <c r="G13" s="27">
        <v>6.3E-2</v>
      </c>
      <c r="H13" s="27">
        <v>400.726</v>
      </c>
      <c r="I13" s="27">
        <v>0.85699999999999998</v>
      </c>
      <c r="J13" s="27">
        <v>401.58300000000003</v>
      </c>
      <c r="K13" s="27">
        <v>107.61799999999999</v>
      </c>
      <c r="L13" s="27">
        <v>509.20100000000002</v>
      </c>
      <c r="M13" s="27">
        <v>114.32299999999999</v>
      </c>
      <c r="N13" s="27">
        <v>0</v>
      </c>
      <c r="O13" s="27">
        <v>394.87799999999999</v>
      </c>
      <c r="P13" s="610">
        <v>395.28</v>
      </c>
      <c r="Q13" s="241"/>
      <c r="R13" s="242"/>
    </row>
    <row r="14" spans="1:18" x14ac:dyDescent="0.35">
      <c r="A14" s="35"/>
      <c r="B14" s="32" t="s">
        <v>7</v>
      </c>
      <c r="C14" s="27">
        <v>256.89</v>
      </c>
      <c r="D14" s="27">
        <v>86.725999999999999</v>
      </c>
      <c r="E14" s="27">
        <v>62.703000000000003</v>
      </c>
      <c r="F14" s="27">
        <v>12.646000000000001</v>
      </c>
      <c r="G14" s="27">
        <v>6.2E-2</v>
      </c>
      <c r="H14" s="27">
        <v>406.38099999999997</v>
      </c>
      <c r="I14" s="27">
        <v>2.145</v>
      </c>
      <c r="J14" s="27">
        <v>408.52600000000001</v>
      </c>
      <c r="K14" s="27">
        <v>113.858</v>
      </c>
      <c r="L14" s="27">
        <v>522.38400000000001</v>
      </c>
      <c r="M14" s="27">
        <v>120.79600000000001</v>
      </c>
      <c r="N14" s="27">
        <v>0</v>
      </c>
      <c r="O14" s="27">
        <v>401.58800000000002</v>
      </c>
      <c r="P14" s="610">
        <v>402.36900000000003</v>
      </c>
      <c r="Q14" s="241"/>
      <c r="R14" s="242"/>
    </row>
    <row r="15" spans="1:18" x14ac:dyDescent="0.35">
      <c r="A15" s="35"/>
      <c r="B15" s="32" t="s">
        <v>8</v>
      </c>
      <c r="C15" s="27">
        <v>259.07600000000002</v>
      </c>
      <c r="D15" s="27">
        <v>86.421999999999997</v>
      </c>
      <c r="E15" s="27">
        <v>64.831000000000003</v>
      </c>
      <c r="F15" s="27">
        <v>12.792</v>
      </c>
      <c r="G15" s="27">
        <v>0.67700000000000005</v>
      </c>
      <c r="H15" s="27">
        <v>411.00599999999997</v>
      </c>
      <c r="I15" s="27">
        <v>1.429</v>
      </c>
      <c r="J15" s="27">
        <v>412.435</v>
      </c>
      <c r="K15" s="27">
        <v>113.247</v>
      </c>
      <c r="L15" s="27">
        <v>525.68200000000002</v>
      </c>
      <c r="M15" s="27">
        <v>122.23099999999999</v>
      </c>
      <c r="N15" s="27">
        <v>0</v>
      </c>
      <c r="O15" s="27">
        <v>403.45100000000002</v>
      </c>
      <c r="P15" s="610">
        <v>402.91699999999997</v>
      </c>
      <c r="Q15" s="241"/>
      <c r="R15" s="242"/>
    </row>
    <row r="16" spans="1:18" x14ac:dyDescent="0.35">
      <c r="A16" s="35"/>
      <c r="B16" s="32" t="s">
        <v>9</v>
      </c>
      <c r="C16" s="27">
        <v>260.476</v>
      </c>
      <c r="D16" s="27">
        <v>87.873999999999995</v>
      </c>
      <c r="E16" s="27">
        <v>66.570999999999998</v>
      </c>
      <c r="F16" s="27">
        <v>12.335000000000001</v>
      </c>
      <c r="G16" s="27">
        <v>0.59099999999999997</v>
      </c>
      <c r="H16" s="27">
        <v>415.512</v>
      </c>
      <c r="I16" s="27">
        <v>-0.90600000000000003</v>
      </c>
      <c r="J16" s="27">
        <v>414.60599999999999</v>
      </c>
      <c r="K16" s="27">
        <v>118.98</v>
      </c>
      <c r="L16" s="27">
        <v>533.58600000000001</v>
      </c>
      <c r="M16" s="27">
        <v>127.476</v>
      </c>
      <c r="N16" s="27">
        <v>0</v>
      </c>
      <c r="O16" s="27">
        <v>406.11</v>
      </c>
      <c r="P16" s="610">
        <v>406.59300000000002</v>
      </c>
      <c r="Q16" s="241"/>
      <c r="R16" s="242"/>
    </row>
    <row r="17" spans="1:18" x14ac:dyDescent="0.35">
      <c r="A17" s="35"/>
      <c r="B17" s="32" t="s">
        <v>10</v>
      </c>
      <c r="C17" s="27">
        <v>263.87900000000002</v>
      </c>
      <c r="D17" s="27">
        <v>88.91</v>
      </c>
      <c r="E17" s="27">
        <v>63.819000000000003</v>
      </c>
      <c r="F17" s="27">
        <v>12.948</v>
      </c>
      <c r="G17" s="27">
        <v>-1.7030000000000001</v>
      </c>
      <c r="H17" s="27">
        <v>414.90499999999997</v>
      </c>
      <c r="I17" s="27">
        <v>2.4140000000000001</v>
      </c>
      <c r="J17" s="27">
        <v>417.31900000000002</v>
      </c>
      <c r="K17" s="27">
        <v>124.852</v>
      </c>
      <c r="L17" s="27">
        <v>542.17100000000005</v>
      </c>
      <c r="M17" s="27">
        <v>127.929</v>
      </c>
      <c r="N17" s="27">
        <v>0</v>
      </c>
      <c r="O17" s="27">
        <v>414.24200000000002</v>
      </c>
      <c r="P17" s="610">
        <v>416.10700000000003</v>
      </c>
      <c r="Q17" s="241"/>
      <c r="R17" s="242"/>
    </row>
    <row r="18" spans="1:18" x14ac:dyDescent="0.35">
      <c r="A18" s="35"/>
      <c r="B18" s="32" t="s">
        <v>11</v>
      </c>
      <c r="C18" s="27">
        <v>264.60199999999998</v>
      </c>
      <c r="D18" s="27">
        <v>86.003</v>
      </c>
      <c r="E18" s="27">
        <v>63.387</v>
      </c>
      <c r="F18" s="27">
        <v>11.699</v>
      </c>
      <c r="G18" s="27">
        <v>0.122</v>
      </c>
      <c r="H18" s="27">
        <v>414.11399999999998</v>
      </c>
      <c r="I18" s="27">
        <v>0.45700000000000002</v>
      </c>
      <c r="J18" s="27">
        <v>414.57100000000003</v>
      </c>
      <c r="K18" s="27">
        <v>127.142</v>
      </c>
      <c r="L18" s="27">
        <v>541.71299999999997</v>
      </c>
      <c r="M18" s="27">
        <v>129.95400000000001</v>
      </c>
      <c r="N18" s="27">
        <v>0</v>
      </c>
      <c r="O18" s="27">
        <v>411.75900000000001</v>
      </c>
      <c r="P18" s="610">
        <v>416.54300000000001</v>
      </c>
      <c r="Q18" s="241"/>
      <c r="R18" s="242"/>
    </row>
    <row r="19" spans="1:18" x14ac:dyDescent="0.35">
      <c r="A19" s="35"/>
      <c r="B19" s="32" t="s">
        <v>12</v>
      </c>
      <c r="C19" s="27">
        <v>266.59399999999999</v>
      </c>
      <c r="D19" s="27">
        <v>86.539000000000001</v>
      </c>
      <c r="E19" s="27">
        <v>64.965999999999994</v>
      </c>
      <c r="F19" s="27">
        <v>12.006</v>
      </c>
      <c r="G19" s="27">
        <v>1.252</v>
      </c>
      <c r="H19" s="27">
        <v>419.351</v>
      </c>
      <c r="I19" s="27">
        <v>0.61399999999999999</v>
      </c>
      <c r="J19" s="27">
        <v>419.96499999999997</v>
      </c>
      <c r="K19" s="27">
        <v>128.41499999999999</v>
      </c>
      <c r="L19" s="27">
        <v>548.38</v>
      </c>
      <c r="M19" s="27">
        <v>133.51599999999999</v>
      </c>
      <c r="N19" s="27">
        <v>0</v>
      </c>
      <c r="O19" s="27">
        <v>414.86399999999998</v>
      </c>
      <c r="P19" s="610">
        <v>414.19299999999998</v>
      </c>
      <c r="Q19" s="241"/>
      <c r="R19" s="242"/>
    </row>
    <row r="20" spans="1:18" x14ac:dyDescent="0.35">
      <c r="A20" s="35"/>
      <c r="B20" s="32" t="s">
        <v>13</v>
      </c>
      <c r="C20" s="27">
        <v>270.52100000000002</v>
      </c>
      <c r="D20" s="27">
        <v>87.412999999999997</v>
      </c>
      <c r="E20" s="27">
        <v>66.728999999999999</v>
      </c>
      <c r="F20" s="27">
        <v>11.634</v>
      </c>
      <c r="G20" s="27">
        <v>0.28799999999999998</v>
      </c>
      <c r="H20" s="27">
        <v>424.95100000000002</v>
      </c>
      <c r="I20" s="27">
        <v>-0.82799999999999996</v>
      </c>
      <c r="J20" s="27">
        <v>424.12299999999999</v>
      </c>
      <c r="K20" s="27">
        <v>129.48099999999999</v>
      </c>
      <c r="L20" s="27">
        <v>553.60400000000004</v>
      </c>
      <c r="M20" s="27">
        <v>134.328</v>
      </c>
      <c r="N20" s="27">
        <v>0</v>
      </c>
      <c r="O20" s="27">
        <v>419.27600000000001</v>
      </c>
      <c r="P20" s="610">
        <v>419.89299999999997</v>
      </c>
      <c r="Q20" s="241"/>
      <c r="R20" s="242"/>
    </row>
    <row r="21" spans="1:18" x14ac:dyDescent="0.35">
      <c r="A21" s="35"/>
      <c r="B21" s="32" t="s">
        <v>14</v>
      </c>
      <c r="C21" s="27">
        <v>272.51299999999998</v>
      </c>
      <c r="D21" s="27">
        <v>90.117000000000004</v>
      </c>
      <c r="E21" s="27">
        <v>67.653999999999996</v>
      </c>
      <c r="F21" s="27">
        <v>12.002000000000001</v>
      </c>
      <c r="G21" s="27">
        <v>-1.4910000000000001</v>
      </c>
      <c r="H21" s="27">
        <v>428.79300000000001</v>
      </c>
      <c r="I21" s="27">
        <v>-3.9340000000000002</v>
      </c>
      <c r="J21" s="27">
        <v>424.85899999999998</v>
      </c>
      <c r="K21" s="27">
        <v>131.25899999999999</v>
      </c>
      <c r="L21" s="27">
        <v>556.11800000000005</v>
      </c>
      <c r="M21" s="27">
        <v>134.67099999999999</v>
      </c>
      <c r="N21" s="27">
        <v>0</v>
      </c>
      <c r="O21" s="27">
        <v>421.447</v>
      </c>
      <c r="P21" s="610">
        <v>418.733</v>
      </c>
      <c r="Q21" s="241"/>
      <c r="R21" s="242"/>
    </row>
    <row r="22" spans="1:18" x14ac:dyDescent="0.35">
      <c r="A22" s="35"/>
      <c r="B22" s="32" t="s">
        <v>15</v>
      </c>
      <c r="C22" s="27">
        <v>275.315</v>
      </c>
      <c r="D22" s="27">
        <v>87.834000000000003</v>
      </c>
      <c r="E22" s="27">
        <v>66.066000000000003</v>
      </c>
      <c r="F22" s="27">
        <v>12.055999999999999</v>
      </c>
      <c r="G22" s="27">
        <v>0.59</v>
      </c>
      <c r="H22" s="27">
        <v>429.80500000000001</v>
      </c>
      <c r="I22" s="27">
        <v>2.04</v>
      </c>
      <c r="J22" s="27">
        <v>431.84500000000003</v>
      </c>
      <c r="K22" s="27">
        <v>125.985</v>
      </c>
      <c r="L22" s="27">
        <v>557.83000000000004</v>
      </c>
      <c r="M22" s="27">
        <v>134.13300000000001</v>
      </c>
      <c r="N22" s="27">
        <v>0</v>
      </c>
      <c r="O22" s="27">
        <v>423.697</v>
      </c>
      <c r="P22" s="610">
        <v>419.57400000000001</v>
      </c>
      <c r="Q22" s="241"/>
      <c r="R22" s="242"/>
    </row>
    <row r="23" spans="1:18" x14ac:dyDescent="0.35">
      <c r="A23" s="35"/>
      <c r="B23" s="32" t="s">
        <v>16</v>
      </c>
      <c r="C23" s="27">
        <v>276.315</v>
      </c>
      <c r="D23" s="27">
        <v>88.471999999999994</v>
      </c>
      <c r="E23" s="27">
        <v>65.64</v>
      </c>
      <c r="F23" s="27">
        <v>10.952999999999999</v>
      </c>
      <c r="G23" s="27">
        <v>0.20699999999999999</v>
      </c>
      <c r="H23" s="27">
        <v>430.63400000000001</v>
      </c>
      <c r="I23" s="27">
        <v>6.3440000000000003</v>
      </c>
      <c r="J23" s="27">
        <v>436.97800000000001</v>
      </c>
      <c r="K23" s="27">
        <v>128.71299999999999</v>
      </c>
      <c r="L23" s="27">
        <v>565.69100000000003</v>
      </c>
      <c r="M23" s="27">
        <v>133.06700000000001</v>
      </c>
      <c r="N23" s="27">
        <v>0</v>
      </c>
      <c r="O23" s="27">
        <v>432.62400000000002</v>
      </c>
      <c r="P23" s="610">
        <v>428.815</v>
      </c>
      <c r="Q23" s="241"/>
      <c r="R23" s="242"/>
    </row>
    <row r="24" spans="1:18" x14ac:dyDescent="0.35">
      <c r="A24" s="35"/>
      <c r="B24" s="32" t="s">
        <v>17</v>
      </c>
      <c r="C24" s="27">
        <v>279.84800000000001</v>
      </c>
      <c r="D24" s="27">
        <v>90.025000000000006</v>
      </c>
      <c r="E24" s="27">
        <v>69.623999999999995</v>
      </c>
      <c r="F24" s="27">
        <v>11.144</v>
      </c>
      <c r="G24" s="27">
        <v>0.21099999999999999</v>
      </c>
      <c r="H24" s="27">
        <v>439.70800000000003</v>
      </c>
      <c r="I24" s="27">
        <v>-0.43</v>
      </c>
      <c r="J24" s="27">
        <v>439.27800000000002</v>
      </c>
      <c r="K24" s="27">
        <v>127.36</v>
      </c>
      <c r="L24" s="27">
        <v>566.63800000000003</v>
      </c>
      <c r="M24" s="27">
        <v>132.636</v>
      </c>
      <c r="N24" s="27">
        <v>0</v>
      </c>
      <c r="O24" s="27">
        <v>434.00200000000001</v>
      </c>
      <c r="P24" s="610">
        <v>426.86700000000002</v>
      </c>
      <c r="Q24" s="241"/>
      <c r="R24" s="242"/>
    </row>
    <row r="25" spans="1:18" x14ac:dyDescent="0.35">
      <c r="A25" s="35"/>
      <c r="B25" s="32" t="s">
        <v>18</v>
      </c>
      <c r="C25" s="27">
        <v>285.065</v>
      </c>
      <c r="D25" s="27">
        <v>88.558000000000007</v>
      </c>
      <c r="E25" s="27">
        <v>67.298000000000002</v>
      </c>
      <c r="F25" s="27">
        <v>10.510999999999999</v>
      </c>
      <c r="G25" s="27">
        <v>0.17299999999999999</v>
      </c>
      <c r="H25" s="27">
        <v>441.09399999999999</v>
      </c>
      <c r="I25" s="27">
        <v>-2.6190000000000002</v>
      </c>
      <c r="J25" s="27">
        <v>438.47500000000002</v>
      </c>
      <c r="K25" s="27">
        <v>132.797</v>
      </c>
      <c r="L25" s="27">
        <v>571.27200000000005</v>
      </c>
      <c r="M25" s="27">
        <v>135.23699999999999</v>
      </c>
      <c r="N25" s="27">
        <v>0</v>
      </c>
      <c r="O25" s="27">
        <v>436.03500000000003</v>
      </c>
      <c r="P25" s="610">
        <v>423.464</v>
      </c>
      <c r="Q25" s="241"/>
      <c r="R25" s="242"/>
    </row>
    <row r="26" spans="1:18" x14ac:dyDescent="0.35">
      <c r="A26" s="35"/>
      <c r="B26" s="32" t="s">
        <v>19</v>
      </c>
      <c r="C26" s="27">
        <v>286.38600000000002</v>
      </c>
      <c r="D26" s="27">
        <v>89.903999999999996</v>
      </c>
      <c r="E26" s="27">
        <v>70.457999999999998</v>
      </c>
      <c r="F26" s="27">
        <v>11.180999999999999</v>
      </c>
      <c r="G26" s="27">
        <v>1.149</v>
      </c>
      <c r="H26" s="27">
        <v>447.89699999999999</v>
      </c>
      <c r="I26" s="27">
        <v>-3.6869999999999998</v>
      </c>
      <c r="J26" s="27">
        <v>444.21</v>
      </c>
      <c r="K26" s="27">
        <v>135.12700000000001</v>
      </c>
      <c r="L26" s="27">
        <v>579.33699999999999</v>
      </c>
      <c r="M26" s="27">
        <v>139.13399999999999</v>
      </c>
      <c r="N26" s="27">
        <v>0</v>
      </c>
      <c r="O26" s="27">
        <v>440.20299999999997</v>
      </c>
      <c r="P26" s="610">
        <v>434.505</v>
      </c>
      <c r="Q26" s="241"/>
      <c r="R26" s="242"/>
    </row>
    <row r="27" spans="1:18" x14ac:dyDescent="0.35">
      <c r="A27" s="35"/>
      <c r="B27" s="32" t="s">
        <v>20</v>
      </c>
      <c r="C27" s="27">
        <v>290.625</v>
      </c>
      <c r="D27" s="27">
        <v>88.915000000000006</v>
      </c>
      <c r="E27" s="27">
        <v>72.69</v>
      </c>
      <c r="F27" s="27">
        <v>11.74</v>
      </c>
      <c r="G27" s="27">
        <v>-0.998</v>
      </c>
      <c r="H27" s="27">
        <v>451.23200000000003</v>
      </c>
      <c r="I27" s="27">
        <v>3.9729999999999999</v>
      </c>
      <c r="J27" s="27">
        <v>455.20499999999998</v>
      </c>
      <c r="K27" s="27">
        <v>133.92400000000001</v>
      </c>
      <c r="L27" s="27">
        <v>589.12900000000002</v>
      </c>
      <c r="M27" s="27">
        <v>139.88800000000001</v>
      </c>
      <c r="N27" s="27">
        <v>0</v>
      </c>
      <c r="O27" s="27">
        <v>449.24099999999999</v>
      </c>
      <c r="P27" s="610">
        <v>440.25099999999998</v>
      </c>
      <c r="Q27" s="241"/>
      <c r="R27" s="242"/>
    </row>
    <row r="28" spans="1:18" x14ac:dyDescent="0.35">
      <c r="A28" s="35"/>
      <c r="B28" s="32" t="s">
        <v>21</v>
      </c>
      <c r="C28" s="27">
        <v>291.68599999999998</v>
      </c>
      <c r="D28" s="27">
        <v>91.72</v>
      </c>
      <c r="E28" s="27">
        <v>73.634</v>
      </c>
      <c r="F28" s="27">
        <v>12.227</v>
      </c>
      <c r="G28" s="27">
        <v>4.57</v>
      </c>
      <c r="H28" s="27">
        <v>461.61</v>
      </c>
      <c r="I28" s="27">
        <v>5.8419999999999996</v>
      </c>
      <c r="J28" s="27">
        <v>467.452</v>
      </c>
      <c r="K28" s="27">
        <v>129.94200000000001</v>
      </c>
      <c r="L28" s="27">
        <v>597.39400000000001</v>
      </c>
      <c r="M28" s="27">
        <v>142.53700000000001</v>
      </c>
      <c r="N28" s="27">
        <v>0</v>
      </c>
      <c r="O28" s="27">
        <v>454.85700000000003</v>
      </c>
      <c r="P28" s="610">
        <v>445.77300000000002</v>
      </c>
      <c r="Q28" s="241"/>
      <c r="R28" s="242"/>
    </row>
    <row r="29" spans="1:18" x14ac:dyDescent="0.35">
      <c r="A29" s="35"/>
      <c r="B29" s="32" t="s">
        <v>22</v>
      </c>
      <c r="C29" s="27">
        <v>295.71899999999999</v>
      </c>
      <c r="D29" s="27">
        <v>92.17</v>
      </c>
      <c r="E29" s="27">
        <v>76.084000000000003</v>
      </c>
      <c r="F29" s="27">
        <v>13.695</v>
      </c>
      <c r="G29" s="27">
        <v>0.17399999999999999</v>
      </c>
      <c r="H29" s="27">
        <v>464.14699999999999</v>
      </c>
      <c r="I29" s="27">
        <v>1.9039999999999999</v>
      </c>
      <c r="J29" s="27">
        <v>466.05099999999999</v>
      </c>
      <c r="K29" s="27">
        <v>129.40899999999999</v>
      </c>
      <c r="L29" s="27">
        <v>595.46</v>
      </c>
      <c r="M29" s="27">
        <v>135.869</v>
      </c>
      <c r="N29" s="27">
        <v>0</v>
      </c>
      <c r="O29" s="27">
        <v>459.59100000000001</v>
      </c>
      <c r="P29" s="610">
        <v>452.10199999999998</v>
      </c>
      <c r="Q29" s="241"/>
      <c r="R29" s="242"/>
    </row>
    <row r="30" spans="1:18" x14ac:dyDescent="0.35">
      <c r="A30" s="35"/>
      <c r="B30" s="32" t="s">
        <v>23</v>
      </c>
      <c r="C30" s="27">
        <v>298.56099999999998</v>
      </c>
      <c r="D30" s="27">
        <v>91.478999999999999</v>
      </c>
      <c r="E30" s="27">
        <v>76.212999999999994</v>
      </c>
      <c r="F30" s="27">
        <v>11.593</v>
      </c>
      <c r="G30" s="27">
        <v>-1.579</v>
      </c>
      <c r="H30" s="27">
        <v>464.67399999999998</v>
      </c>
      <c r="I30" s="27">
        <v>5.41</v>
      </c>
      <c r="J30" s="27">
        <v>470.084</v>
      </c>
      <c r="K30" s="27">
        <v>130.762</v>
      </c>
      <c r="L30" s="27">
        <v>600.846</v>
      </c>
      <c r="M30" s="27">
        <v>137.20500000000001</v>
      </c>
      <c r="N30" s="27">
        <v>0</v>
      </c>
      <c r="O30" s="27">
        <v>463.64100000000002</v>
      </c>
      <c r="P30" s="610">
        <v>455.685</v>
      </c>
      <c r="Q30" s="241"/>
      <c r="R30" s="242"/>
    </row>
    <row r="31" spans="1:18" x14ac:dyDescent="0.35">
      <c r="A31" s="35"/>
      <c r="B31" s="32" t="s">
        <v>24</v>
      </c>
      <c r="C31" s="27">
        <v>300.66899999999998</v>
      </c>
      <c r="D31" s="27">
        <v>93.494</v>
      </c>
      <c r="E31" s="27">
        <v>77.831000000000003</v>
      </c>
      <c r="F31" s="27">
        <v>12.563000000000001</v>
      </c>
      <c r="G31" s="27">
        <v>-0.85299999999999998</v>
      </c>
      <c r="H31" s="27">
        <v>471.14100000000002</v>
      </c>
      <c r="I31" s="27">
        <v>4.6059999999999999</v>
      </c>
      <c r="J31" s="27">
        <v>475.74700000000001</v>
      </c>
      <c r="K31" s="27">
        <v>130.798</v>
      </c>
      <c r="L31" s="27">
        <v>606.54499999999996</v>
      </c>
      <c r="M31" s="27">
        <v>137.58600000000001</v>
      </c>
      <c r="N31" s="27">
        <v>0</v>
      </c>
      <c r="O31" s="27">
        <v>468.959</v>
      </c>
      <c r="P31" s="610">
        <v>458.08600000000001</v>
      </c>
      <c r="Q31" s="241"/>
      <c r="R31" s="242"/>
    </row>
    <row r="32" spans="1:18" x14ac:dyDescent="0.35">
      <c r="A32" s="35"/>
      <c r="B32" s="32" t="s">
        <v>25</v>
      </c>
      <c r="C32" s="27">
        <v>303.03300000000002</v>
      </c>
      <c r="D32" s="27">
        <v>93.055999999999997</v>
      </c>
      <c r="E32" s="27">
        <v>79.66</v>
      </c>
      <c r="F32" s="27">
        <v>13.054</v>
      </c>
      <c r="G32" s="27">
        <v>2.0659999999999998</v>
      </c>
      <c r="H32" s="27">
        <v>477.815</v>
      </c>
      <c r="I32" s="27">
        <v>2.2440000000000002</v>
      </c>
      <c r="J32" s="27">
        <v>480.05900000000003</v>
      </c>
      <c r="K32" s="27">
        <v>134.35499999999999</v>
      </c>
      <c r="L32" s="27">
        <v>614.41399999999999</v>
      </c>
      <c r="M32" s="27">
        <v>143.59700000000001</v>
      </c>
      <c r="N32" s="27">
        <v>0</v>
      </c>
      <c r="O32" s="27">
        <v>470.81700000000001</v>
      </c>
      <c r="P32" s="610">
        <v>459.12400000000002</v>
      </c>
      <c r="Q32" s="241"/>
      <c r="R32" s="242"/>
    </row>
    <row r="33" spans="1:18" x14ac:dyDescent="0.35">
      <c r="A33" s="35"/>
      <c r="B33" s="32" t="s">
        <v>26</v>
      </c>
      <c r="C33" s="27">
        <v>303.66300000000001</v>
      </c>
      <c r="D33" s="27">
        <v>92.977000000000004</v>
      </c>
      <c r="E33" s="27">
        <v>81.457999999999998</v>
      </c>
      <c r="F33" s="27">
        <v>13.489000000000001</v>
      </c>
      <c r="G33" s="27">
        <v>2.5910000000000002</v>
      </c>
      <c r="H33" s="27">
        <v>480.68900000000002</v>
      </c>
      <c r="I33" s="27">
        <v>4.5</v>
      </c>
      <c r="J33" s="27">
        <v>485.18900000000002</v>
      </c>
      <c r="K33" s="27">
        <v>129.45500000000001</v>
      </c>
      <c r="L33" s="27">
        <v>614.64400000000001</v>
      </c>
      <c r="M33" s="27">
        <v>140.80600000000001</v>
      </c>
      <c r="N33" s="27">
        <v>0</v>
      </c>
      <c r="O33" s="27">
        <v>473.83800000000002</v>
      </c>
      <c r="P33" s="610">
        <v>463.43</v>
      </c>
      <c r="Q33" s="241"/>
      <c r="R33" s="242"/>
    </row>
    <row r="34" spans="1:18" x14ac:dyDescent="0.35">
      <c r="A34" s="35"/>
      <c r="B34" s="32" t="s">
        <v>27</v>
      </c>
      <c r="C34" s="27">
        <v>306.76799999999997</v>
      </c>
      <c r="D34" s="27">
        <v>93.194000000000003</v>
      </c>
      <c r="E34" s="27">
        <v>82.581000000000003</v>
      </c>
      <c r="F34" s="27">
        <v>13.057</v>
      </c>
      <c r="G34" s="27">
        <v>-0.26400000000000001</v>
      </c>
      <c r="H34" s="27">
        <v>482.279</v>
      </c>
      <c r="I34" s="27">
        <v>3.11</v>
      </c>
      <c r="J34" s="27">
        <v>485.38900000000001</v>
      </c>
      <c r="K34" s="27">
        <v>133.50700000000001</v>
      </c>
      <c r="L34" s="27">
        <v>618.89599999999996</v>
      </c>
      <c r="M34" s="27">
        <v>137.952</v>
      </c>
      <c r="N34" s="27">
        <v>0</v>
      </c>
      <c r="O34" s="27">
        <v>480.94400000000002</v>
      </c>
      <c r="P34" s="610">
        <v>474.49200000000002</v>
      </c>
      <c r="Q34" s="241"/>
      <c r="R34" s="242"/>
    </row>
    <row r="35" spans="1:18" x14ac:dyDescent="0.35">
      <c r="A35" s="35"/>
      <c r="B35" s="32" t="s">
        <v>28</v>
      </c>
      <c r="C35" s="27">
        <v>310.16300000000001</v>
      </c>
      <c r="D35" s="27">
        <v>94.650999999999996</v>
      </c>
      <c r="E35" s="27">
        <v>81.802000000000007</v>
      </c>
      <c r="F35" s="27">
        <v>12.35</v>
      </c>
      <c r="G35" s="27">
        <v>-0.51600000000000001</v>
      </c>
      <c r="H35" s="27">
        <v>486.1</v>
      </c>
      <c r="I35" s="27">
        <v>2.548</v>
      </c>
      <c r="J35" s="27">
        <v>488.64800000000002</v>
      </c>
      <c r="K35" s="27">
        <v>127.80800000000001</v>
      </c>
      <c r="L35" s="27">
        <v>616.45600000000002</v>
      </c>
      <c r="M35" s="27">
        <v>134.74299999999999</v>
      </c>
      <c r="N35" s="27">
        <v>0</v>
      </c>
      <c r="O35" s="27">
        <v>481.71300000000002</v>
      </c>
      <c r="P35" s="610">
        <v>472.76499999999999</v>
      </c>
      <c r="Q35" s="241"/>
      <c r="R35" s="242"/>
    </row>
    <row r="36" spans="1:18" x14ac:dyDescent="0.35">
      <c r="A36" s="35"/>
      <c r="B36" s="32" t="s">
        <v>29</v>
      </c>
      <c r="C36" s="27">
        <v>312.85199999999998</v>
      </c>
      <c r="D36" s="27">
        <v>93.828000000000003</v>
      </c>
      <c r="E36" s="27">
        <v>84.965999999999994</v>
      </c>
      <c r="F36" s="27">
        <v>12.262</v>
      </c>
      <c r="G36" s="27">
        <v>-2.1579999999999999</v>
      </c>
      <c r="H36" s="27">
        <v>489.488</v>
      </c>
      <c r="I36" s="27">
        <v>-0.80100000000000005</v>
      </c>
      <c r="J36" s="27">
        <v>488.68700000000001</v>
      </c>
      <c r="K36" s="27">
        <v>132.596</v>
      </c>
      <c r="L36" s="27">
        <v>621.28300000000002</v>
      </c>
      <c r="M36" s="27">
        <v>138.137</v>
      </c>
      <c r="N36" s="27">
        <v>0</v>
      </c>
      <c r="O36" s="27">
        <v>483.14600000000002</v>
      </c>
      <c r="P36" s="610">
        <v>464.666</v>
      </c>
      <c r="Q36" s="241"/>
      <c r="R36" s="242"/>
    </row>
    <row r="37" spans="1:18" x14ac:dyDescent="0.35">
      <c r="A37" s="35"/>
      <c r="B37" s="32" t="s">
        <v>30</v>
      </c>
      <c r="C37" s="27">
        <v>317.43299999999999</v>
      </c>
      <c r="D37" s="27">
        <v>94.903999999999996</v>
      </c>
      <c r="E37" s="27">
        <v>85.831999999999994</v>
      </c>
      <c r="F37" s="27">
        <v>12.377000000000001</v>
      </c>
      <c r="G37" s="27">
        <v>0.3</v>
      </c>
      <c r="H37" s="27">
        <v>498.46899999999999</v>
      </c>
      <c r="I37" s="27">
        <v>0.17</v>
      </c>
      <c r="J37" s="27">
        <v>498.63900000000001</v>
      </c>
      <c r="K37" s="27">
        <v>131.77699999999999</v>
      </c>
      <c r="L37" s="27">
        <v>630.41600000000005</v>
      </c>
      <c r="M37" s="27">
        <v>140.64599999999999</v>
      </c>
      <c r="N37" s="27">
        <v>0</v>
      </c>
      <c r="O37" s="27">
        <v>489.77</v>
      </c>
      <c r="P37" s="610">
        <v>474.68</v>
      </c>
      <c r="Q37" s="241"/>
      <c r="R37" s="242"/>
    </row>
    <row r="38" spans="1:18" x14ac:dyDescent="0.35">
      <c r="A38" s="35"/>
      <c r="B38" s="32" t="s">
        <v>52</v>
      </c>
      <c r="C38" s="27">
        <v>320.82600000000002</v>
      </c>
      <c r="D38" s="27">
        <v>95.162000000000006</v>
      </c>
      <c r="E38" s="27">
        <v>87.566000000000003</v>
      </c>
      <c r="F38" s="27">
        <v>13.162000000000001</v>
      </c>
      <c r="G38" s="27">
        <v>-1.234</v>
      </c>
      <c r="H38" s="27">
        <v>502.32</v>
      </c>
      <c r="I38" s="27">
        <v>0.6</v>
      </c>
      <c r="J38" s="27">
        <v>502.92</v>
      </c>
      <c r="K38" s="27">
        <v>138.87200000000001</v>
      </c>
      <c r="L38" s="27">
        <v>641.79200000000003</v>
      </c>
      <c r="M38" s="27">
        <v>144.61699999999999</v>
      </c>
      <c r="N38" s="27">
        <v>0</v>
      </c>
      <c r="O38" s="27">
        <v>497.17500000000001</v>
      </c>
      <c r="P38" s="610">
        <v>482.85700000000003</v>
      </c>
      <c r="Q38" s="241"/>
      <c r="R38" s="242"/>
    </row>
    <row r="39" spans="1:18" x14ac:dyDescent="0.35">
      <c r="A39" s="35"/>
      <c r="B39" s="32" t="s">
        <v>53</v>
      </c>
      <c r="C39" s="27">
        <v>325.92</v>
      </c>
      <c r="D39" s="27">
        <v>95.772999999999996</v>
      </c>
      <c r="E39" s="27">
        <v>89.888999999999996</v>
      </c>
      <c r="F39" s="27">
        <v>13.428000000000001</v>
      </c>
      <c r="G39" s="27">
        <v>2.7090000000000001</v>
      </c>
      <c r="H39" s="27">
        <v>514.29100000000005</v>
      </c>
      <c r="I39" s="27">
        <v>1.8009999999999999</v>
      </c>
      <c r="J39" s="27">
        <v>516.09199999999998</v>
      </c>
      <c r="K39" s="27">
        <v>140.55500000000001</v>
      </c>
      <c r="L39" s="27">
        <v>656.64700000000005</v>
      </c>
      <c r="M39" s="27">
        <v>156.03399999999999</v>
      </c>
      <c r="N39" s="27">
        <v>0</v>
      </c>
      <c r="O39" s="27">
        <v>500.613</v>
      </c>
      <c r="P39" s="610">
        <v>489.94</v>
      </c>
      <c r="Q39" s="241"/>
      <c r="R39" s="242"/>
    </row>
    <row r="40" spans="1:18" x14ac:dyDescent="0.35">
      <c r="A40" s="35"/>
      <c r="B40" s="32" t="s">
        <v>54</v>
      </c>
      <c r="C40" s="27">
        <v>328.77100000000002</v>
      </c>
      <c r="D40" s="27">
        <v>96.147999999999996</v>
      </c>
      <c r="E40" s="27">
        <v>89.930999999999997</v>
      </c>
      <c r="F40" s="27">
        <v>13.382999999999999</v>
      </c>
      <c r="G40" s="27">
        <v>-1.877</v>
      </c>
      <c r="H40" s="27">
        <v>512.97299999999996</v>
      </c>
      <c r="I40" s="27">
        <v>0.20100000000000001</v>
      </c>
      <c r="J40" s="27">
        <v>513.17399999999998</v>
      </c>
      <c r="K40" s="27">
        <v>152.04400000000001</v>
      </c>
      <c r="L40" s="27">
        <v>665.21799999999996</v>
      </c>
      <c r="M40" s="27">
        <v>158.06399999999999</v>
      </c>
      <c r="N40" s="27">
        <v>0</v>
      </c>
      <c r="O40" s="27">
        <v>507.154</v>
      </c>
      <c r="P40" s="610">
        <v>498.80599999999998</v>
      </c>
      <c r="Q40" s="241"/>
      <c r="R40" s="242"/>
    </row>
    <row r="41" spans="1:18" x14ac:dyDescent="0.35">
      <c r="A41" s="35"/>
      <c r="B41" s="32" t="s">
        <v>55</v>
      </c>
      <c r="C41" s="27">
        <v>330.37700000000001</v>
      </c>
      <c r="D41" s="27">
        <v>96.522999999999996</v>
      </c>
      <c r="E41" s="27">
        <v>90.7</v>
      </c>
      <c r="F41" s="27">
        <v>13.282</v>
      </c>
      <c r="G41" s="27">
        <v>-0.38500000000000001</v>
      </c>
      <c r="H41" s="27">
        <v>517.21500000000003</v>
      </c>
      <c r="I41" s="27">
        <v>3.3889999999999998</v>
      </c>
      <c r="J41" s="27">
        <v>520.60400000000004</v>
      </c>
      <c r="K41" s="27">
        <v>152.88300000000001</v>
      </c>
      <c r="L41" s="27">
        <v>673.48699999999997</v>
      </c>
      <c r="M41" s="27">
        <v>161.40199999999999</v>
      </c>
      <c r="N41" s="27">
        <v>0</v>
      </c>
      <c r="O41" s="27">
        <v>512.08500000000004</v>
      </c>
      <c r="P41" s="610">
        <v>507.17700000000002</v>
      </c>
      <c r="Q41" s="241"/>
      <c r="R41" s="242"/>
    </row>
    <row r="42" spans="1:18" x14ac:dyDescent="0.35">
      <c r="A42" s="35"/>
      <c r="B42" s="32" t="s">
        <v>85</v>
      </c>
      <c r="C42" s="27">
        <v>332.01900000000001</v>
      </c>
      <c r="D42" s="27">
        <v>96.007000000000005</v>
      </c>
      <c r="E42" s="27">
        <v>92.977000000000004</v>
      </c>
      <c r="F42" s="27">
        <v>14.018000000000001</v>
      </c>
      <c r="G42" s="27">
        <v>0.29299999999999998</v>
      </c>
      <c r="H42" s="27">
        <v>521.29600000000005</v>
      </c>
      <c r="I42" s="27">
        <v>0.64400000000000002</v>
      </c>
      <c r="J42" s="27">
        <v>521.94000000000005</v>
      </c>
      <c r="K42" s="27">
        <v>154.42599999999999</v>
      </c>
      <c r="L42" s="27">
        <v>676.36599999999999</v>
      </c>
      <c r="M42" s="27">
        <v>162.41300000000001</v>
      </c>
      <c r="N42" s="27">
        <v>0</v>
      </c>
      <c r="O42" s="27">
        <v>513.95299999999997</v>
      </c>
      <c r="P42" s="610">
        <v>504.66699999999997</v>
      </c>
      <c r="Q42" s="241"/>
      <c r="R42" s="242"/>
    </row>
    <row r="43" spans="1:18" x14ac:dyDescent="0.35">
      <c r="A43" s="35"/>
      <c r="B43" s="32" t="s">
        <v>86</v>
      </c>
      <c r="C43" s="27">
        <v>334.30500000000001</v>
      </c>
      <c r="D43" s="27">
        <v>96.87</v>
      </c>
      <c r="E43" s="27">
        <v>93.257999999999996</v>
      </c>
      <c r="F43" s="27">
        <v>13.789</v>
      </c>
      <c r="G43" s="27">
        <v>0.39100000000000001</v>
      </c>
      <c r="H43" s="27">
        <v>524.82399999999996</v>
      </c>
      <c r="I43" s="27">
        <v>-0.86099999999999999</v>
      </c>
      <c r="J43" s="27">
        <v>523.96299999999997</v>
      </c>
      <c r="K43" s="27">
        <v>157.773</v>
      </c>
      <c r="L43" s="27">
        <v>681.73599999999999</v>
      </c>
      <c r="M43" s="27">
        <v>164.25399999999999</v>
      </c>
      <c r="N43" s="27">
        <v>0</v>
      </c>
      <c r="O43" s="27">
        <v>517.48199999999997</v>
      </c>
      <c r="P43" s="610">
        <v>511.87099999999998</v>
      </c>
      <c r="Q43" s="241"/>
      <c r="R43" s="242"/>
    </row>
    <row r="44" spans="1:18" x14ac:dyDescent="0.35">
      <c r="A44" s="35"/>
      <c r="B44" s="32" t="s">
        <v>87</v>
      </c>
      <c r="C44" s="27">
        <v>337.69499999999999</v>
      </c>
      <c r="D44" s="27">
        <v>97.884</v>
      </c>
      <c r="E44" s="27">
        <v>95.397999999999996</v>
      </c>
      <c r="F44" s="27">
        <v>14.151</v>
      </c>
      <c r="G44" s="27">
        <v>0.85599999999999998</v>
      </c>
      <c r="H44" s="27">
        <v>531.83299999999997</v>
      </c>
      <c r="I44" s="27">
        <v>0.30599999999999999</v>
      </c>
      <c r="J44" s="27">
        <v>532.13900000000001</v>
      </c>
      <c r="K44" s="27">
        <v>157.786</v>
      </c>
      <c r="L44" s="27">
        <v>689.92499999999995</v>
      </c>
      <c r="M44" s="27">
        <v>164.68799999999999</v>
      </c>
      <c r="N44" s="27">
        <v>0</v>
      </c>
      <c r="O44" s="27">
        <v>525.23699999999997</v>
      </c>
      <c r="P44" s="610">
        <v>519.42999999999995</v>
      </c>
      <c r="Q44" s="241"/>
      <c r="R44" s="242"/>
    </row>
    <row r="45" spans="1:18" x14ac:dyDescent="0.35">
      <c r="A45" s="35"/>
      <c r="B45" s="32" t="s">
        <v>88</v>
      </c>
      <c r="C45" s="27">
        <v>342.51100000000002</v>
      </c>
      <c r="D45" s="27">
        <v>98.356999999999999</v>
      </c>
      <c r="E45" s="27">
        <v>94.460999999999999</v>
      </c>
      <c r="F45" s="27">
        <v>14.1</v>
      </c>
      <c r="G45" s="27">
        <v>0.49299999999999999</v>
      </c>
      <c r="H45" s="27">
        <v>535.822</v>
      </c>
      <c r="I45" s="27">
        <v>-2.629</v>
      </c>
      <c r="J45" s="27">
        <v>533.19299999999998</v>
      </c>
      <c r="K45" s="27">
        <v>161.059</v>
      </c>
      <c r="L45" s="27">
        <v>694.25199999999995</v>
      </c>
      <c r="M45" s="27">
        <v>166.38300000000001</v>
      </c>
      <c r="N45" s="27">
        <v>0</v>
      </c>
      <c r="O45" s="27">
        <v>527.86900000000003</v>
      </c>
      <c r="P45" s="610">
        <v>521.28300000000002</v>
      </c>
      <c r="Q45" s="241"/>
      <c r="R45" s="242"/>
    </row>
    <row r="46" spans="1:18" x14ac:dyDescent="0.35">
      <c r="A46" s="35"/>
      <c r="B46" s="32" t="s">
        <v>98</v>
      </c>
      <c r="C46" s="27">
        <v>345.32</v>
      </c>
      <c r="D46" s="27">
        <v>98.807000000000002</v>
      </c>
      <c r="E46" s="27">
        <v>94.867000000000004</v>
      </c>
      <c r="F46" s="27">
        <v>14.154</v>
      </c>
      <c r="G46" s="27">
        <v>1.2170000000000001</v>
      </c>
      <c r="H46" s="27">
        <v>540.21100000000001</v>
      </c>
      <c r="I46" s="27">
        <v>-1.2190000000000001</v>
      </c>
      <c r="J46" s="27">
        <v>538.99199999999996</v>
      </c>
      <c r="K46" s="27">
        <v>162.51599999999999</v>
      </c>
      <c r="L46" s="27">
        <v>701.50800000000004</v>
      </c>
      <c r="M46" s="27">
        <v>168.542</v>
      </c>
      <c r="N46" s="27">
        <v>0</v>
      </c>
      <c r="O46" s="27">
        <v>532.96600000000001</v>
      </c>
      <c r="P46" s="610">
        <v>527.202</v>
      </c>
      <c r="Q46" s="241"/>
      <c r="R46" s="242"/>
    </row>
    <row r="47" spans="1:18" x14ac:dyDescent="0.35">
      <c r="A47" s="35"/>
      <c r="B47" s="32" t="s">
        <v>99</v>
      </c>
      <c r="C47" s="27">
        <v>347.77699999999999</v>
      </c>
      <c r="D47" s="27">
        <v>100.053</v>
      </c>
      <c r="E47" s="27">
        <v>95.728999999999999</v>
      </c>
      <c r="F47" s="27">
        <v>14.505000000000001</v>
      </c>
      <c r="G47" s="27">
        <v>0.96499999999999997</v>
      </c>
      <c r="H47" s="27">
        <v>544.524</v>
      </c>
      <c r="I47" s="27">
        <v>-0.91800000000000004</v>
      </c>
      <c r="J47" s="27">
        <v>543.60599999999999</v>
      </c>
      <c r="K47" s="27">
        <v>168.09399999999999</v>
      </c>
      <c r="L47" s="27">
        <v>711.7</v>
      </c>
      <c r="M47" s="27">
        <v>172.41300000000001</v>
      </c>
      <c r="N47" s="27">
        <v>0</v>
      </c>
      <c r="O47" s="27">
        <v>539.28700000000003</v>
      </c>
      <c r="P47" s="610">
        <v>533.21199999999999</v>
      </c>
      <c r="Q47" s="241"/>
      <c r="R47" s="242"/>
    </row>
    <row r="48" spans="1:18" x14ac:dyDescent="0.35">
      <c r="A48" s="35"/>
      <c r="B48" s="32" t="s">
        <v>100</v>
      </c>
      <c r="C48" s="27">
        <v>350.08300000000003</v>
      </c>
      <c r="D48" s="27">
        <v>101.20399999999999</v>
      </c>
      <c r="E48" s="27">
        <v>96.191999999999993</v>
      </c>
      <c r="F48" s="27">
        <v>14.358000000000001</v>
      </c>
      <c r="G48" s="27">
        <v>-1E-3</v>
      </c>
      <c r="H48" s="27">
        <v>547.47799999999995</v>
      </c>
      <c r="I48" s="27">
        <v>4.01</v>
      </c>
      <c r="J48" s="27">
        <v>551.48800000000006</v>
      </c>
      <c r="K48" s="27">
        <v>169.93199999999999</v>
      </c>
      <c r="L48" s="27">
        <v>721.42</v>
      </c>
      <c r="M48" s="27">
        <v>179.75</v>
      </c>
      <c r="N48" s="27">
        <v>0</v>
      </c>
      <c r="O48" s="27">
        <v>541.66999999999996</v>
      </c>
      <c r="P48" s="610">
        <v>532.21699999999998</v>
      </c>
      <c r="Q48" s="241"/>
      <c r="R48" s="242"/>
    </row>
    <row r="49" spans="1:18" x14ac:dyDescent="0.35">
      <c r="A49" s="35"/>
      <c r="B49" s="32" t="s">
        <v>101</v>
      </c>
      <c r="C49" s="27">
        <v>351.327</v>
      </c>
      <c r="D49" s="27">
        <v>103.54300000000001</v>
      </c>
      <c r="E49" s="27">
        <v>99.227999999999994</v>
      </c>
      <c r="F49" s="27">
        <v>15.65</v>
      </c>
      <c r="G49" s="27">
        <v>10.859</v>
      </c>
      <c r="H49" s="27">
        <v>564.95699999999999</v>
      </c>
      <c r="I49" s="27">
        <v>7.5209999999999999</v>
      </c>
      <c r="J49" s="27">
        <v>572.47799999999995</v>
      </c>
      <c r="K49" s="27">
        <v>166.642</v>
      </c>
      <c r="L49" s="27">
        <v>739.12</v>
      </c>
      <c r="M49" s="27">
        <v>189.17</v>
      </c>
      <c r="N49" s="27">
        <v>-1.5089999999999999</v>
      </c>
      <c r="O49" s="27">
        <v>548.44100000000003</v>
      </c>
      <c r="P49" s="610">
        <v>542.18499999999995</v>
      </c>
      <c r="Q49" s="241"/>
      <c r="R49" s="242"/>
    </row>
    <row r="50" spans="1:18" x14ac:dyDescent="0.35">
      <c r="A50" s="35"/>
      <c r="B50" s="32" t="s">
        <v>128</v>
      </c>
      <c r="C50" s="27">
        <v>354.19200000000001</v>
      </c>
      <c r="D50" s="27">
        <v>103.79600000000001</v>
      </c>
      <c r="E50" s="27">
        <v>99.694000000000003</v>
      </c>
      <c r="F50" s="27">
        <v>15.106999999999999</v>
      </c>
      <c r="G50" s="27">
        <v>0.91900000000000004</v>
      </c>
      <c r="H50" s="27">
        <v>558.601</v>
      </c>
      <c r="I50" s="27">
        <v>1.1359999999999999</v>
      </c>
      <c r="J50" s="27">
        <v>559.73699999999997</v>
      </c>
      <c r="K50" s="27">
        <v>168.18899999999999</v>
      </c>
      <c r="L50" s="27">
        <v>727.92600000000004</v>
      </c>
      <c r="M50" s="27">
        <v>176.23500000000001</v>
      </c>
      <c r="N50" s="27">
        <v>-0.41299999999999998</v>
      </c>
      <c r="O50" s="27">
        <v>551.27800000000002</v>
      </c>
      <c r="P50" s="610">
        <v>543.61099999999999</v>
      </c>
      <c r="Q50" s="241"/>
      <c r="R50" s="242"/>
    </row>
    <row r="51" spans="1:18" x14ac:dyDescent="0.35">
      <c r="A51" s="35"/>
      <c r="B51" s="32" t="s">
        <v>129</v>
      </c>
      <c r="C51" s="27">
        <v>356.21</v>
      </c>
      <c r="D51" s="27">
        <v>106.459</v>
      </c>
      <c r="E51" s="27">
        <v>100.67</v>
      </c>
      <c r="F51" s="27">
        <v>15.669</v>
      </c>
      <c r="G51" s="27">
        <v>0.56699999999999995</v>
      </c>
      <c r="H51" s="27">
        <v>563.90599999999995</v>
      </c>
      <c r="I51" s="27">
        <v>-5.0209999999999999</v>
      </c>
      <c r="J51" s="27">
        <v>558.88499999999999</v>
      </c>
      <c r="K51" s="27">
        <v>175.97800000000001</v>
      </c>
      <c r="L51" s="27">
        <v>734.86300000000006</v>
      </c>
      <c r="M51" s="27">
        <v>179.46100000000001</v>
      </c>
      <c r="N51" s="27">
        <v>0.82399999999999995</v>
      </c>
      <c r="O51" s="27">
        <v>556.226</v>
      </c>
      <c r="P51" s="610">
        <v>543.23</v>
      </c>
      <c r="Q51" s="241"/>
      <c r="R51" s="242"/>
    </row>
    <row r="52" spans="1:18" x14ac:dyDescent="0.35">
      <c r="A52" s="35"/>
      <c r="B52" s="32" t="s">
        <v>130</v>
      </c>
      <c r="C52" s="27">
        <v>355.14800000000002</v>
      </c>
      <c r="D52" s="27">
        <v>109.32299999999999</v>
      </c>
      <c r="E52" s="27">
        <v>99.878</v>
      </c>
      <c r="F52" s="27">
        <v>15.579000000000001</v>
      </c>
      <c r="G52" s="27">
        <v>-12.798</v>
      </c>
      <c r="H52" s="27">
        <v>551.55100000000004</v>
      </c>
      <c r="I52" s="27">
        <v>2.7959999999999998</v>
      </c>
      <c r="J52" s="27">
        <v>554.34699999999998</v>
      </c>
      <c r="K52" s="27">
        <v>180.01400000000001</v>
      </c>
      <c r="L52" s="27">
        <v>734.36099999999999</v>
      </c>
      <c r="M52" s="27">
        <v>176.459</v>
      </c>
      <c r="N52" s="27">
        <v>0.51500000000000001</v>
      </c>
      <c r="O52" s="27">
        <v>558.41700000000003</v>
      </c>
      <c r="P52" s="610">
        <v>548.02300000000002</v>
      </c>
      <c r="Q52" s="241"/>
      <c r="R52" s="242"/>
    </row>
    <row r="53" spans="1:18" x14ac:dyDescent="0.35">
      <c r="A53" s="35"/>
      <c r="B53" s="32" t="s">
        <v>131</v>
      </c>
      <c r="C53" s="27">
        <v>346.30799999999999</v>
      </c>
      <c r="D53" s="27">
        <v>109.09699999999999</v>
      </c>
      <c r="E53" s="27">
        <v>99.156999999999996</v>
      </c>
      <c r="F53" s="27">
        <v>15.173999999999999</v>
      </c>
      <c r="G53" s="27">
        <v>1.1100000000000001</v>
      </c>
      <c r="H53" s="27">
        <v>555.67200000000003</v>
      </c>
      <c r="I53" s="27">
        <v>-0.54500000000000004</v>
      </c>
      <c r="J53" s="27">
        <v>555.12699999999995</v>
      </c>
      <c r="K53" s="27">
        <v>160.75</v>
      </c>
      <c r="L53" s="27">
        <v>715.87699999999995</v>
      </c>
      <c r="M53" s="27">
        <v>160.25700000000001</v>
      </c>
      <c r="N53" s="27">
        <v>0.25</v>
      </c>
      <c r="O53" s="27">
        <v>555.87</v>
      </c>
      <c r="P53" s="610">
        <v>540.98199999999997</v>
      </c>
      <c r="Q53" s="241"/>
      <c r="R53" s="242"/>
    </row>
    <row r="54" spans="1:18" x14ac:dyDescent="0.35">
      <c r="A54" s="35"/>
      <c r="B54" s="32" t="s">
        <v>138</v>
      </c>
      <c r="C54" s="27">
        <v>265.59899999999999</v>
      </c>
      <c r="D54" s="27">
        <v>126.08499999999999</v>
      </c>
      <c r="E54" s="27">
        <v>79.078999999999994</v>
      </c>
      <c r="F54" s="27">
        <v>18.835000000000001</v>
      </c>
      <c r="G54" s="27">
        <v>-9.3179999999999996</v>
      </c>
      <c r="H54" s="27">
        <v>461.44499999999999</v>
      </c>
      <c r="I54" s="27">
        <v>-3.0830000000000002</v>
      </c>
      <c r="J54" s="27">
        <v>458.36200000000002</v>
      </c>
      <c r="K54" s="27">
        <v>140.114</v>
      </c>
      <c r="L54" s="27">
        <v>598.476</v>
      </c>
      <c r="M54" s="27">
        <v>123.191</v>
      </c>
      <c r="N54" s="27">
        <v>0.23400000000000001</v>
      </c>
      <c r="O54" s="27">
        <v>475.51900000000001</v>
      </c>
      <c r="P54" s="610">
        <v>464.971</v>
      </c>
      <c r="Q54" s="241"/>
      <c r="R54" s="242"/>
    </row>
    <row r="55" spans="1:18" x14ac:dyDescent="0.35">
      <c r="A55" s="35"/>
      <c r="B55" s="32" t="s">
        <v>139</v>
      </c>
      <c r="C55" s="27">
        <v>311.42599999999999</v>
      </c>
      <c r="D55" s="27">
        <v>126.42400000000001</v>
      </c>
      <c r="E55" s="27">
        <v>90.257999999999996</v>
      </c>
      <c r="F55" s="27">
        <v>17.547000000000001</v>
      </c>
      <c r="G55" s="27">
        <v>-0.92400000000000004</v>
      </c>
      <c r="H55" s="27">
        <v>527.18399999999997</v>
      </c>
      <c r="I55" s="27">
        <v>3.1680000000000001</v>
      </c>
      <c r="J55" s="27">
        <v>530.35199999999998</v>
      </c>
      <c r="K55" s="27">
        <v>145.90700000000001</v>
      </c>
      <c r="L55" s="27">
        <v>676.25900000000001</v>
      </c>
      <c r="M55" s="27">
        <v>140.828</v>
      </c>
      <c r="N55" s="27">
        <v>0.21</v>
      </c>
      <c r="O55" s="27">
        <v>535.64099999999996</v>
      </c>
      <c r="P55" s="610">
        <v>525.53100800000004</v>
      </c>
      <c r="Q55" s="241"/>
      <c r="R55" s="242"/>
    </row>
    <row r="56" spans="1:18" x14ac:dyDescent="0.35">
      <c r="A56" s="35"/>
      <c r="B56" s="32" t="s">
        <v>140</v>
      </c>
      <c r="C56" s="27">
        <v>293.14923900000002</v>
      </c>
      <c r="D56" s="27">
        <v>141.67276000000001</v>
      </c>
      <c r="E56" s="27">
        <v>82.565880399999998</v>
      </c>
      <c r="F56" s="27">
        <v>16.423714199999999</v>
      </c>
      <c r="G56" s="27">
        <v>-0.28748663699999999</v>
      </c>
      <c r="H56" s="27">
        <v>517.10039276299995</v>
      </c>
      <c r="I56" s="27">
        <v>3.3286950000000002</v>
      </c>
      <c r="J56" s="27">
        <v>520.42908776299998</v>
      </c>
      <c r="K56" s="27">
        <v>144.23871499999998</v>
      </c>
      <c r="L56" s="27">
        <v>664.66780299999994</v>
      </c>
      <c r="M56" s="27">
        <v>136.76865700000002</v>
      </c>
      <c r="N56" s="27">
        <v>0.21227326800000001</v>
      </c>
      <c r="O56" s="27">
        <v>528.11141899999996</v>
      </c>
      <c r="P56" s="610">
        <v>518.34670100000005</v>
      </c>
      <c r="Q56" s="241"/>
      <c r="R56" s="242"/>
    </row>
    <row r="57" spans="1:18" x14ac:dyDescent="0.35">
      <c r="A57" s="35"/>
      <c r="B57" s="32" t="s">
        <v>141</v>
      </c>
      <c r="C57" s="27">
        <v>311.77564000000001</v>
      </c>
      <c r="D57" s="27">
        <v>141.49543</v>
      </c>
      <c r="E57" s="27">
        <v>87.120108399999992</v>
      </c>
      <c r="F57" s="27">
        <v>17.003482499999993</v>
      </c>
      <c r="G57" s="27">
        <v>-0.28871102500000001</v>
      </c>
      <c r="H57" s="27">
        <v>540.10246737500006</v>
      </c>
      <c r="I57" s="27">
        <v>-7.7778276200000001</v>
      </c>
      <c r="J57" s="27">
        <v>532.32463975500002</v>
      </c>
      <c r="K57" s="27">
        <v>147.899226</v>
      </c>
      <c r="L57" s="27">
        <v>680.22386600000004</v>
      </c>
      <c r="M57" s="27">
        <v>153.10406099999997</v>
      </c>
      <c r="N57" s="27">
        <v>0.20799968100000002</v>
      </c>
      <c r="O57" s="27">
        <v>527.32780400000001</v>
      </c>
      <c r="P57" s="610">
        <v>517.72153200000002</v>
      </c>
      <c r="Q57" s="241"/>
      <c r="R57" s="242"/>
    </row>
    <row r="58" spans="1:18" x14ac:dyDescent="0.35">
      <c r="A58" s="35"/>
      <c r="B58" s="32" t="s">
        <v>154</v>
      </c>
      <c r="C58" s="27">
        <v>325.78785499999998</v>
      </c>
      <c r="D58" s="27">
        <v>136.89308</v>
      </c>
      <c r="E58" s="27">
        <v>90.521468099999993</v>
      </c>
      <c r="F58" s="27">
        <v>17.729844700000001</v>
      </c>
      <c r="G58" s="27">
        <v>-0.28979919900000001</v>
      </c>
      <c r="H58" s="27">
        <v>552.91260390100001</v>
      </c>
      <c r="I58" s="27">
        <v>-1.5853092899999999</v>
      </c>
      <c r="J58" s="27">
        <v>551.32729461099996</v>
      </c>
      <c r="K58" s="27">
        <v>151.04485299999999</v>
      </c>
      <c r="L58" s="27">
        <v>702.37214800000004</v>
      </c>
      <c r="M58" s="27">
        <v>165.00282300000001</v>
      </c>
      <c r="N58" s="27">
        <v>0.205712426</v>
      </c>
      <c r="O58" s="27">
        <v>537.57503700000007</v>
      </c>
      <c r="P58" s="610">
        <v>528.31013899999994</v>
      </c>
      <c r="Q58" s="241"/>
      <c r="R58" s="242"/>
    </row>
    <row r="59" spans="1:18" x14ac:dyDescent="0.35">
      <c r="A59" s="35"/>
      <c r="B59" s="32" t="s">
        <v>155</v>
      </c>
      <c r="C59" s="27">
        <v>337.25012500000003</v>
      </c>
      <c r="D59" s="27">
        <v>132.89485999999999</v>
      </c>
      <c r="E59" s="27">
        <v>93.451708299999993</v>
      </c>
      <c r="F59" s="27">
        <v>18.337185900000001</v>
      </c>
      <c r="G59" s="27">
        <v>-0.29093785799999999</v>
      </c>
      <c r="H59" s="27">
        <v>563.30575544199985</v>
      </c>
      <c r="I59" s="27">
        <v>4.0661116999999996</v>
      </c>
      <c r="J59" s="27">
        <v>567.37186714199993</v>
      </c>
      <c r="K59" s="27">
        <v>154.31390200000001</v>
      </c>
      <c r="L59" s="27">
        <v>721.68576899999994</v>
      </c>
      <c r="M59" s="27">
        <v>171.577474</v>
      </c>
      <c r="N59" s="27">
        <v>0.20512923900000002</v>
      </c>
      <c r="O59" s="27">
        <v>550.31342400000005</v>
      </c>
      <c r="P59" s="610">
        <v>540.92794600000002</v>
      </c>
      <c r="Q59" s="241"/>
      <c r="R59" s="242"/>
    </row>
    <row r="60" spans="1:18" x14ac:dyDescent="0.35">
      <c r="A60" s="35"/>
      <c r="B60" s="32" t="s">
        <v>156</v>
      </c>
      <c r="C60" s="27">
        <v>347.74999200000002</v>
      </c>
      <c r="D60" s="27">
        <v>129.53397999999999</v>
      </c>
      <c r="E60" s="27">
        <v>96.199559899999983</v>
      </c>
      <c r="F60" s="27">
        <v>18.819650499999998</v>
      </c>
      <c r="G60" s="27">
        <v>-0.29208072299999999</v>
      </c>
      <c r="H60" s="27">
        <v>573.19145117699998</v>
      </c>
      <c r="I60" s="27">
        <v>5.6909594999999999</v>
      </c>
      <c r="J60" s="27">
        <v>578.88241067699994</v>
      </c>
      <c r="K60" s="27">
        <v>156.07962000000001</v>
      </c>
      <c r="L60" s="27">
        <v>734.96203099999991</v>
      </c>
      <c r="M60" s="27">
        <v>174.034659</v>
      </c>
      <c r="N60" s="27">
        <v>0.204929321</v>
      </c>
      <c r="O60" s="27">
        <v>561.13230099999998</v>
      </c>
      <c r="P60" s="610">
        <v>551.653955</v>
      </c>
      <c r="Q60" s="241"/>
      <c r="R60" s="242"/>
    </row>
    <row r="61" spans="1:18" x14ac:dyDescent="0.35">
      <c r="A61" s="35"/>
      <c r="B61" s="32" t="s">
        <v>157</v>
      </c>
      <c r="C61" s="27">
        <v>357.923067</v>
      </c>
      <c r="D61" s="27">
        <v>126.84408000000001</v>
      </c>
      <c r="E61" s="27">
        <v>99.024411900000018</v>
      </c>
      <c r="F61" s="27">
        <v>19.171319</v>
      </c>
      <c r="G61" s="27">
        <v>-0.293284408</v>
      </c>
      <c r="H61" s="27">
        <v>583.49827449200006</v>
      </c>
      <c r="I61" s="27">
        <v>3.3513975</v>
      </c>
      <c r="J61" s="27">
        <v>586.84967199200003</v>
      </c>
      <c r="K61" s="27">
        <v>157.641392</v>
      </c>
      <c r="L61" s="27">
        <v>744.49106400000005</v>
      </c>
      <c r="M61" s="27">
        <v>174.38515100000001</v>
      </c>
      <c r="N61" s="27">
        <v>0.20523938799999999</v>
      </c>
      <c r="O61" s="27">
        <v>570.31115199999999</v>
      </c>
      <c r="P61" s="610">
        <v>560.77719300000001</v>
      </c>
      <c r="Q61" s="241"/>
      <c r="R61" s="242"/>
    </row>
    <row r="62" spans="1:18" x14ac:dyDescent="0.35">
      <c r="A62" s="35"/>
      <c r="B62" s="32" t="s">
        <v>158</v>
      </c>
      <c r="C62" s="27">
        <v>367.63719799999996</v>
      </c>
      <c r="D62" s="27">
        <v>124.85911999999999</v>
      </c>
      <c r="E62" s="27">
        <v>101.538956</v>
      </c>
      <c r="F62" s="27">
        <v>19.386205000000004</v>
      </c>
      <c r="G62" s="27">
        <v>-0.29450258800000001</v>
      </c>
      <c r="H62" s="27">
        <v>593.74077141199996</v>
      </c>
      <c r="I62" s="27">
        <v>-0.35427303999999998</v>
      </c>
      <c r="J62" s="27">
        <v>593.38649837199989</v>
      </c>
      <c r="K62" s="27">
        <v>158.90837500000001</v>
      </c>
      <c r="L62" s="27">
        <v>752.29487399999994</v>
      </c>
      <c r="M62" s="27">
        <v>173.90568100000002</v>
      </c>
      <c r="N62" s="27">
        <v>0.20595275100000002</v>
      </c>
      <c r="O62" s="27">
        <v>578.595146</v>
      </c>
      <c r="P62" s="610">
        <v>568.91921200000002</v>
      </c>
      <c r="Q62" s="241"/>
      <c r="R62" s="242"/>
    </row>
    <row r="63" spans="1:18" x14ac:dyDescent="0.35">
      <c r="A63" s="35"/>
      <c r="B63" s="32" t="s">
        <v>159</v>
      </c>
      <c r="C63" s="27">
        <v>372.69368099999997</v>
      </c>
      <c r="D63" s="27">
        <v>123.81722000000001</v>
      </c>
      <c r="E63" s="27">
        <v>104.029078</v>
      </c>
      <c r="F63" s="27">
        <v>19.615471599999999</v>
      </c>
      <c r="G63" s="27">
        <v>-0.29569184100000001</v>
      </c>
      <c r="H63" s="27">
        <v>600.2442871589999</v>
      </c>
      <c r="I63" s="27">
        <v>-1.6167391</v>
      </c>
      <c r="J63" s="27">
        <v>598.62754805899999</v>
      </c>
      <c r="K63" s="27">
        <v>159.810925</v>
      </c>
      <c r="L63" s="27">
        <v>758.43847199999993</v>
      </c>
      <c r="M63" s="27">
        <v>173.94877600000001</v>
      </c>
      <c r="N63" s="27">
        <v>0.206606923</v>
      </c>
      <c r="O63" s="27">
        <v>584.69630400000005</v>
      </c>
      <c r="P63" s="610">
        <v>574.92371600000001</v>
      </c>
      <c r="Q63" s="241"/>
      <c r="R63" s="242"/>
    </row>
    <row r="64" spans="1:18" x14ac:dyDescent="0.35">
      <c r="A64" s="35"/>
      <c r="B64" s="32" t="s">
        <v>160</v>
      </c>
      <c r="C64" s="27">
        <v>375.30925100000002</v>
      </c>
      <c r="D64" s="27">
        <v>123.76182</v>
      </c>
      <c r="E64" s="27">
        <v>106.27820799999999</v>
      </c>
      <c r="F64" s="27">
        <v>19.859729299999998</v>
      </c>
      <c r="G64" s="27">
        <v>-0.29687069700000002</v>
      </c>
      <c r="H64" s="27">
        <v>605.05240830299999</v>
      </c>
      <c r="I64" s="27">
        <v>-0.52881167100000004</v>
      </c>
      <c r="J64" s="27">
        <v>604.52359663200002</v>
      </c>
      <c r="K64" s="27">
        <v>160.40429399999999</v>
      </c>
      <c r="L64" s="27">
        <v>764.92789099999993</v>
      </c>
      <c r="M64" s="27">
        <v>174.47192800000002</v>
      </c>
      <c r="N64" s="27">
        <v>0.2073228</v>
      </c>
      <c r="O64" s="27">
        <v>590.66328599999997</v>
      </c>
      <c r="P64" s="610">
        <v>580.80886899999996</v>
      </c>
      <c r="Q64" s="241"/>
      <c r="R64" s="242"/>
    </row>
    <row r="65" spans="1:18" x14ac:dyDescent="0.35">
      <c r="A65" s="35"/>
      <c r="B65" s="105" t="s">
        <v>161</v>
      </c>
      <c r="C65" s="27">
        <v>377.74540200000001</v>
      </c>
      <c r="D65" s="27">
        <v>124.73683</v>
      </c>
      <c r="E65" s="27">
        <v>108.530542</v>
      </c>
      <c r="F65" s="27">
        <v>20.119594099999993</v>
      </c>
      <c r="G65" s="27">
        <v>-0.298147</v>
      </c>
      <c r="H65" s="27">
        <v>610.71462699999995</v>
      </c>
      <c r="I65" s="27">
        <v>7.7603976300000002E-2</v>
      </c>
      <c r="J65" s="27">
        <v>610.79223097629995</v>
      </c>
      <c r="K65" s="27">
        <v>160.94651300000001</v>
      </c>
      <c r="L65" s="27">
        <v>771.738744</v>
      </c>
      <c r="M65" s="27">
        <v>175.57877999999999</v>
      </c>
      <c r="N65" s="27">
        <v>0.20828382099999998</v>
      </c>
      <c r="O65" s="27">
        <v>596.36824799999999</v>
      </c>
      <c r="P65" s="610">
        <v>586.35941700000001</v>
      </c>
      <c r="Q65" s="241"/>
      <c r="R65" s="242"/>
    </row>
    <row r="66" spans="1:18" x14ac:dyDescent="0.35">
      <c r="A66" s="35"/>
      <c r="B66" s="105" t="s">
        <v>170</v>
      </c>
      <c r="C66" s="27">
        <v>379.97115600000001</v>
      </c>
      <c r="D66" s="27">
        <v>126.78662</v>
      </c>
      <c r="E66" s="27">
        <v>110.760367</v>
      </c>
      <c r="F66" s="27">
        <v>20.395686699999995</v>
      </c>
      <c r="G66" s="27">
        <v>-0.29942875299999999</v>
      </c>
      <c r="H66" s="27">
        <v>617.21871424700009</v>
      </c>
      <c r="I66" s="27">
        <v>-0.103907183</v>
      </c>
      <c r="J66" s="27">
        <v>617.11480706400005</v>
      </c>
      <c r="K66" s="27">
        <v>161.28563699999998</v>
      </c>
      <c r="L66" s="27">
        <v>778.40044399999999</v>
      </c>
      <c r="M66" s="27">
        <v>176.62330799999998</v>
      </c>
      <c r="N66" s="27">
        <v>0.20934582399999999</v>
      </c>
      <c r="O66" s="27">
        <v>601.98648199999991</v>
      </c>
      <c r="P66" s="610">
        <v>591.82784500000002</v>
      </c>
      <c r="Q66" s="241"/>
      <c r="R66" s="242"/>
    </row>
    <row r="67" spans="1:18" x14ac:dyDescent="0.35">
      <c r="A67" s="35"/>
      <c r="B67" s="105" t="s">
        <v>171</v>
      </c>
      <c r="C67" s="27">
        <v>382.08507199999997</v>
      </c>
      <c r="D67" s="27">
        <v>128.63162</v>
      </c>
      <c r="E67" s="27">
        <v>112.706273</v>
      </c>
      <c r="F67" s="27">
        <v>20.643362</v>
      </c>
      <c r="G67" s="27">
        <v>-0.300701102</v>
      </c>
      <c r="H67" s="27">
        <v>623.12226389800003</v>
      </c>
      <c r="I67" s="27">
        <v>8.8617193999999996E-2</v>
      </c>
      <c r="J67" s="27">
        <v>623.21088109200002</v>
      </c>
      <c r="K67" s="27">
        <v>161.71956899999998</v>
      </c>
      <c r="L67" s="27">
        <v>784.93044999999995</v>
      </c>
      <c r="M67" s="27">
        <v>177.750766</v>
      </c>
      <c r="N67" s="27">
        <v>0.21036247299999999</v>
      </c>
      <c r="O67" s="27">
        <v>607.39004599999998</v>
      </c>
      <c r="P67" s="610">
        <v>597.088528</v>
      </c>
      <c r="Q67" s="241"/>
      <c r="R67" s="242"/>
    </row>
    <row r="68" spans="1:18" x14ac:dyDescent="0.35">
      <c r="A68" s="35"/>
      <c r="B68" s="105" t="s">
        <v>172</v>
      </c>
      <c r="C68" s="27">
        <v>385.09962099999996</v>
      </c>
      <c r="D68" s="27">
        <v>130.26277999999999</v>
      </c>
      <c r="E68" s="27">
        <v>114.54584799999999</v>
      </c>
      <c r="F68" s="27">
        <v>20.861395999999999</v>
      </c>
      <c r="G68" s="27">
        <v>-0.30199703699999997</v>
      </c>
      <c r="H68" s="27">
        <v>629.60625196299998</v>
      </c>
      <c r="I68" s="27">
        <v>-0.24179068500000001</v>
      </c>
      <c r="J68" s="27">
        <v>629.36446127799991</v>
      </c>
      <c r="K68" s="27">
        <v>162.161934</v>
      </c>
      <c r="L68" s="27">
        <v>791.52639499999998</v>
      </c>
      <c r="M68" s="27">
        <v>178.693871</v>
      </c>
      <c r="N68" s="27">
        <v>0.211453686</v>
      </c>
      <c r="O68" s="27">
        <v>613.04397800000004</v>
      </c>
      <c r="P68" s="610">
        <v>602.61189999999999</v>
      </c>
      <c r="Q68" s="241"/>
      <c r="R68" s="242"/>
    </row>
    <row r="69" spans="1:18" x14ac:dyDescent="0.35">
      <c r="A69" s="35"/>
      <c r="B69" s="105" t="s">
        <v>173</v>
      </c>
      <c r="C69" s="27">
        <v>388.15987000000001</v>
      </c>
      <c r="D69" s="27">
        <v>131.67098000000001</v>
      </c>
      <c r="E69" s="27">
        <v>116.269988</v>
      </c>
      <c r="F69" s="27">
        <v>21.048555400000001</v>
      </c>
      <c r="G69" s="27">
        <v>-0.30329009100000004</v>
      </c>
      <c r="H69" s="27">
        <v>635.79754790899995</v>
      </c>
      <c r="I69" s="27">
        <v>-0.54197323400000008</v>
      </c>
      <c r="J69" s="27">
        <v>635.25557467499993</v>
      </c>
      <c r="K69" s="27">
        <v>162.65166200000002</v>
      </c>
      <c r="L69" s="27">
        <v>797.90723600000001</v>
      </c>
      <c r="M69" s="27">
        <v>179.54701299999999</v>
      </c>
      <c r="N69" s="27">
        <v>0.21251064400000003</v>
      </c>
      <c r="O69" s="27">
        <v>618.57273400000008</v>
      </c>
      <c r="P69" s="610">
        <v>608.03003100000001</v>
      </c>
      <c r="Q69" s="241"/>
      <c r="R69" s="242"/>
    </row>
    <row r="70" spans="1:18" x14ac:dyDescent="0.35">
      <c r="A70" s="35"/>
      <c r="B70" s="105" t="s">
        <v>598</v>
      </c>
      <c r="C70" s="27">
        <v>391.36923999999999</v>
      </c>
      <c r="D70" s="27">
        <v>132.84701000000001</v>
      </c>
      <c r="E70" s="27">
        <v>117.93393300000001</v>
      </c>
      <c r="F70" s="27">
        <v>21.203593300000001</v>
      </c>
      <c r="G70" s="27">
        <v>-0.30460271699999997</v>
      </c>
      <c r="H70" s="27">
        <v>641.845580283</v>
      </c>
      <c r="I70" s="27">
        <v>-0.33647447199999997</v>
      </c>
      <c r="J70" s="27">
        <v>641.50910581100004</v>
      </c>
      <c r="K70" s="27">
        <v>163.03241699999998</v>
      </c>
      <c r="L70" s="27">
        <v>804.54152399999998</v>
      </c>
      <c r="M70" s="27">
        <v>180.13570100000001</v>
      </c>
      <c r="N70" s="27">
        <v>0.21366923099999999</v>
      </c>
      <c r="O70" s="27">
        <v>624.61949199999992</v>
      </c>
      <c r="P70" s="610">
        <v>614.00784999999996</v>
      </c>
      <c r="Q70" s="241"/>
      <c r="R70" s="242"/>
    </row>
    <row r="71" spans="1:18" x14ac:dyDescent="0.35">
      <c r="A71" s="35"/>
      <c r="B71" s="105" t="s">
        <v>599</v>
      </c>
      <c r="C71" s="27">
        <v>394.82480200000003</v>
      </c>
      <c r="D71" s="27">
        <v>134.12189999999998</v>
      </c>
      <c r="E71" s="27">
        <v>119.589354</v>
      </c>
      <c r="F71" s="27">
        <v>21.376986400000007</v>
      </c>
      <c r="G71" s="27">
        <v>-0.30594576400000001</v>
      </c>
      <c r="H71" s="27">
        <v>648.2301102360002</v>
      </c>
      <c r="I71" s="27">
        <v>-0.22495836899999999</v>
      </c>
      <c r="J71" s="27">
        <v>648.00515186700011</v>
      </c>
      <c r="K71" s="27">
        <v>163.49330399999999</v>
      </c>
      <c r="L71" s="27">
        <v>811.49845600000003</v>
      </c>
      <c r="M71" s="27">
        <v>180.909739</v>
      </c>
      <c r="N71" s="27">
        <v>0.21486077499999998</v>
      </c>
      <c r="O71" s="27">
        <v>630.80357700000002</v>
      </c>
      <c r="P71" s="610">
        <v>620.09652399999993</v>
      </c>
      <c r="Q71" s="241"/>
      <c r="R71" s="242"/>
    </row>
    <row r="72" spans="1:18" x14ac:dyDescent="0.35">
      <c r="A72" s="35"/>
      <c r="B72" s="105" t="s">
        <v>600</v>
      </c>
      <c r="C72" s="27">
        <v>398.26608799999997</v>
      </c>
      <c r="D72" s="27">
        <v>135.49969000000002</v>
      </c>
      <c r="E72" s="27">
        <v>121.24210799999999</v>
      </c>
      <c r="F72" s="27">
        <v>21.569503600000001</v>
      </c>
      <c r="G72" s="27">
        <v>-0.30728267500000001</v>
      </c>
      <c r="H72" s="27">
        <v>654.70060332499986</v>
      </c>
      <c r="I72" s="27">
        <v>-0.26693334299999999</v>
      </c>
      <c r="J72" s="27">
        <v>654.43366998199986</v>
      </c>
      <c r="K72" s="27">
        <v>163.93467800000002</v>
      </c>
      <c r="L72" s="27">
        <v>818.36834799999997</v>
      </c>
      <c r="M72" s="27">
        <v>181.64350200000001</v>
      </c>
      <c r="N72" s="27">
        <v>0.21600081399999999</v>
      </c>
      <c r="O72" s="27">
        <v>636.94084699999996</v>
      </c>
      <c r="P72" s="610">
        <v>626.140579</v>
      </c>
      <c r="Q72" s="241"/>
      <c r="R72" s="242"/>
    </row>
    <row r="73" spans="1:18" x14ac:dyDescent="0.35">
      <c r="A73" s="35"/>
      <c r="B73" s="105" t="s">
        <v>601</v>
      </c>
      <c r="C73" s="27">
        <v>401.85350599999998</v>
      </c>
      <c r="D73" s="27">
        <v>136.98439999999999</v>
      </c>
      <c r="E73" s="27">
        <v>122.845545</v>
      </c>
      <c r="F73" s="27">
        <v>21.781917700000005</v>
      </c>
      <c r="G73" s="27">
        <v>-0.308655401</v>
      </c>
      <c r="H73" s="27">
        <v>661.37479559899998</v>
      </c>
      <c r="I73" s="27">
        <v>-0.406697539</v>
      </c>
      <c r="J73" s="27">
        <v>660.96809805999999</v>
      </c>
      <c r="K73" s="27">
        <v>164.40618799999999</v>
      </c>
      <c r="L73" s="27">
        <v>825.37428699999998</v>
      </c>
      <c r="M73" s="27">
        <v>182.41636600000001</v>
      </c>
      <c r="N73" s="27">
        <v>0.21715947900000002</v>
      </c>
      <c r="O73" s="27">
        <v>643.17507999999998</v>
      </c>
      <c r="P73" s="603">
        <v>632.27190800000005</v>
      </c>
      <c r="Q73" s="241"/>
      <c r="R73" s="242"/>
    </row>
    <row r="74" spans="1:18" x14ac:dyDescent="0.35">
      <c r="A74" s="35"/>
      <c r="B74" s="105" t="s">
        <v>619</v>
      </c>
      <c r="C74" s="27">
        <v>405.237032</v>
      </c>
      <c r="D74" s="27">
        <v>138.58013</v>
      </c>
      <c r="E74" s="27">
        <v>124.41455000000001</v>
      </c>
      <c r="F74" s="27">
        <v>22.015010499999999</v>
      </c>
      <c r="G74" s="27">
        <v>-0.31001209000000002</v>
      </c>
      <c r="H74" s="27">
        <v>667.92169991000003</v>
      </c>
      <c r="I74" s="27">
        <v>-0.47861946</v>
      </c>
      <c r="J74" s="27">
        <v>667.44308045000014</v>
      </c>
      <c r="K74" s="27">
        <v>164.762381</v>
      </c>
      <c r="L74" s="27">
        <v>832.20546100000001</v>
      </c>
      <c r="M74" s="27">
        <v>182.89436499999999</v>
      </c>
      <c r="N74" s="27">
        <v>0.21832248500000001</v>
      </c>
      <c r="O74" s="27">
        <v>649.52941799999996</v>
      </c>
      <c r="P74" s="603">
        <v>638.54077800000005</v>
      </c>
      <c r="Q74" s="241"/>
      <c r="R74" s="242"/>
    </row>
    <row r="75" spans="1:18" x14ac:dyDescent="0.35">
      <c r="A75" s="35"/>
      <c r="B75" s="105" t="s">
        <v>620</v>
      </c>
      <c r="C75" s="27">
        <v>409.23203699999999</v>
      </c>
      <c r="D75" s="27">
        <v>140.16566</v>
      </c>
      <c r="E75" s="27">
        <v>126.029667</v>
      </c>
      <c r="F75" s="27">
        <v>22.2455997</v>
      </c>
      <c r="G75" s="27">
        <v>-0.311452742</v>
      </c>
      <c r="H75" s="27">
        <v>675.1159112580001</v>
      </c>
      <c r="I75" s="27">
        <v>-0.77739683500000001</v>
      </c>
      <c r="J75" s="27">
        <v>674.33851442299999</v>
      </c>
      <c r="K75" s="27">
        <v>165.19680499999998</v>
      </c>
      <c r="L75" s="27">
        <v>839.53531900000007</v>
      </c>
      <c r="M75" s="27">
        <v>183.52124499999999</v>
      </c>
      <c r="N75" s="27">
        <v>0.219587798</v>
      </c>
      <c r="O75" s="27">
        <v>656.23366199999998</v>
      </c>
      <c r="P75" s="603">
        <v>645.149767</v>
      </c>
      <c r="Q75" s="241"/>
      <c r="R75" s="242"/>
    </row>
    <row r="76" spans="1:18" x14ac:dyDescent="0.35">
      <c r="A76" s="35"/>
      <c r="B76" s="105" t="s">
        <v>621</v>
      </c>
      <c r="C76" s="27">
        <v>412.57749899999999</v>
      </c>
      <c r="D76" s="27">
        <v>141.74042</v>
      </c>
      <c r="E76" s="27">
        <v>127.60991</v>
      </c>
      <c r="F76" s="27">
        <v>22.473573200000001</v>
      </c>
      <c r="G76" s="27">
        <v>-0.31282406200000001</v>
      </c>
      <c r="H76" s="27">
        <v>681.61500493799997</v>
      </c>
      <c r="I76" s="27">
        <v>-1.0143958800000001</v>
      </c>
      <c r="J76" s="27">
        <v>680.60060905800003</v>
      </c>
      <c r="K76" s="27">
        <v>165.62978099999998</v>
      </c>
      <c r="L76" s="27">
        <v>846.23039000000006</v>
      </c>
      <c r="M76" s="27">
        <v>184.10921100000002</v>
      </c>
      <c r="N76" s="27">
        <v>0.22063882400000001</v>
      </c>
      <c r="O76" s="27">
        <v>662.34181699999999</v>
      </c>
      <c r="P76" s="603">
        <v>651.14318200000002</v>
      </c>
      <c r="Q76" s="241"/>
      <c r="R76" s="242"/>
    </row>
    <row r="77" spans="1:18" x14ac:dyDescent="0.35">
      <c r="A77" s="35"/>
      <c r="B77" s="445" t="s">
        <v>622</v>
      </c>
      <c r="C77" s="395">
        <v>416.345394</v>
      </c>
      <c r="D77" s="395">
        <v>143.30379000000002</v>
      </c>
      <c r="E77" s="395">
        <v>129.12285499999999</v>
      </c>
      <c r="F77" s="395">
        <v>22.698817599999998</v>
      </c>
      <c r="G77" s="395">
        <v>-0.31424018399999998</v>
      </c>
      <c r="H77" s="395">
        <v>688.45779881600004</v>
      </c>
      <c r="I77" s="395">
        <v>-1.33156311</v>
      </c>
      <c r="J77" s="395">
        <v>687.12623570599999</v>
      </c>
      <c r="K77" s="395">
        <v>166.11356400000003</v>
      </c>
      <c r="L77" s="395">
        <v>853.23980000000006</v>
      </c>
      <c r="M77" s="395">
        <v>184.76325599999998</v>
      </c>
      <c r="N77" s="395">
        <v>0.22180255600000001</v>
      </c>
      <c r="O77" s="395">
        <v>668.69834600000002</v>
      </c>
      <c r="P77" s="611">
        <v>657.42379799999992</v>
      </c>
      <c r="Q77" s="241"/>
      <c r="R77" s="242"/>
    </row>
    <row r="78" spans="1:18" x14ac:dyDescent="0.35">
      <c r="A78" s="35"/>
      <c r="B78" s="105">
        <v>2008</v>
      </c>
      <c r="C78" s="27">
        <v>1020.924</v>
      </c>
      <c r="D78" s="27">
        <v>325.83999999999997</v>
      </c>
      <c r="E78" s="27">
        <v>277.63200000000001</v>
      </c>
      <c r="F78" s="27">
        <f ca="1">SUM(OFFSET(F$5,(ROW(F78)-ROW(F$78))*4,0):OFFSET(F$8,(ROW(F78)-ROW(F$78))*4,0))</f>
        <v>46.856000000000002</v>
      </c>
      <c r="G78" s="27">
        <v>0.317</v>
      </c>
      <c r="H78" s="27">
        <v>1624.713</v>
      </c>
      <c r="I78" s="27">
        <v>-0.76600000000000001</v>
      </c>
      <c r="J78" s="27">
        <v>1623.9469999999999</v>
      </c>
      <c r="K78" s="27">
        <v>429.839</v>
      </c>
      <c r="L78" s="27">
        <v>2053.7860000000001</v>
      </c>
      <c r="M78" s="27">
        <v>464.52699999999999</v>
      </c>
      <c r="N78" s="27">
        <v>0</v>
      </c>
      <c r="O78" s="27">
        <v>1589.259</v>
      </c>
      <c r="P78" s="603">
        <v>1574.527</v>
      </c>
      <c r="Q78" s="241"/>
      <c r="R78" s="242"/>
    </row>
    <row r="79" spans="1:18" x14ac:dyDescent="0.35">
      <c r="A79" s="35"/>
      <c r="B79" s="105">
        <v>2009</v>
      </c>
      <c r="C79" s="27">
        <v>997.72400000000005</v>
      </c>
      <c r="D79" s="27">
        <v>341.73200000000003</v>
      </c>
      <c r="E79" s="27">
        <v>248.84200000000001</v>
      </c>
      <c r="F79" s="27">
        <f ca="1">SUM(OFFSET(F$5,(ROW(F79)-ROW(F$78))*4,0):OFFSET(F$8,(ROW(F79)-ROW(F$78))*4,0))</f>
        <v>50.731999999999999</v>
      </c>
      <c r="G79" s="27">
        <v>3.085</v>
      </c>
      <c r="H79" s="27">
        <v>1591.383</v>
      </c>
      <c r="I79" s="27">
        <v>-17.998999999999999</v>
      </c>
      <c r="J79" s="27">
        <v>1573.384</v>
      </c>
      <c r="K79" s="27">
        <v>408.75099999999998</v>
      </c>
      <c r="L79" s="27">
        <v>1982.135</v>
      </c>
      <c r="M79" s="27">
        <v>433.62200000000001</v>
      </c>
      <c r="N79" s="27">
        <v>0</v>
      </c>
      <c r="O79" s="27">
        <v>1548.5129999999999</v>
      </c>
      <c r="P79" s="603">
        <v>1536.972</v>
      </c>
      <c r="Q79" s="241"/>
      <c r="R79" s="242"/>
    </row>
    <row r="80" spans="1:18" x14ac:dyDescent="0.35">
      <c r="A80" s="35"/>
      <c r="B80" s="105">
        <v>2010</v>
      </c>
      <c r="C80" s="27">
        <v>1028.0509999999999</v>
      </c>
      <c r="D80" s="27">
        <v>347.57499999999999</v>
      </c>
      <c r="E80" s="27">
        <v>256.60599999999999</v>
      </c>
      <c r="F80" s="27">
        <f ca="1">SUM(OFFSET(F$5,(ROW(F80)-ROW(F$78))*4,0):OFFSET(F$8,(ROW(F80)-ROW(F$78))*4,0))</f>
        <v>50.536000000000001</v>
      </c>
      <c r="G80" s="27">
        <v>1.393</v>
      </c>
      <c r="H80" s="27">
        <v>1633.625</v>
      </c>
      <c r="I80" s="27">
        <v>3.5249999999999999</v>
      </c>
      <c r="J80" s="27">
        <v>1637.15</v>
      </c>
      <c r="K80" s="27">
        <v>453.70299999999997</v>
      </c>
      <c r="L80" s="27">
        <v>2090.8530000000001</v>
      </c>
      <c r="M80" s="27">
        <v>484.82600000000002</v>
      </c>
      <c r="N80" s="27">
        <v>0</v>
      </c>
      <c r="O80" s="27">
        <v>1606.027</v>
      </c>
      <c r="P80" s="603">
        <v>1607.1590000000001</v>
      </c>
      <c r="Q80" s="241"/>
      <c r="R80" s="242"/>
    </row>
    <row r="81" spans="1:18" x14ac:dyDescent="0.35">
      <c r="A81" s="35"/>
      <c r="B81" s="105">
        <v>2011</v>
      </c>
      <c r="C81" s="27">
        <v>1065.596</v>
      </c>
      <c r="D81" s="27">
        <v>348.86500000000001</v>
      </c>
      <c r="E81" s="27">
        <v>258.90100000000001</v>
      </c>
      <c r="F81" s="27">
        <f ca="1">SUM(OFFSET(F$5,(ROW(F81)-ROW(F$78))*4,0):OFFSET(F$8,(ROW(F81)-ROW(F$78))*4,0))</f>
        <v>48.286999999999999</v>
      </c>
      <c r="G81" s="27">
        <v>-4.1000000000000002E-2</v>
      </c>
      <c r="H81" s="27">
        <v>1673.3209999999999</v>
      </c>
      <c r="I81" s="27">
        <v>2.657</v>
      </c>
      <c r="J81" s="27">
        <v>1675.9780000000001</v>
      </c>
      <c r="K81" s="27">
        <v>509.89</v>
      </c>
      <c r="L81" s="27">
        <v>2185.8679999999999</v>
      </c>
      <c r="M81" s="27">
        <v>525.72699999999998</v>
      </c>
      <c r="N81" s="27">
        <v>0</v>
      </c>
      <c r="O81" s="27">
        <v>1660.1410000000001</v>
      </c>
      <c r="P81" s="603">
        <v>1666.7360000000001</v>
      </c>
      <c r="Q81" s="241"/>
      <c r="R81" s="242"/>
    </row>
    <row r="82" spans="1:18" x14ac:dyDescent="0.35">
      <c r="A82" s="35"/>
      <c r="B82" s="105">
        <v>2012</v>
      </c>
      <c r="C82" s="27">
        <v>1103.991</v>
      </c>
      <c r="D82" s="27">
        <v>356.44799999999998</v>
      </c>
      <c r="E82" s="27">
        <v>268.98399999999998</v>
      </c>
      <c r="F82" s="27">
        <f ca="1">SUM(OFFSET(F$5,(ROW(F82)-ROW(F$78))*4,0):OFFSET(F$8,(ROW(F82)-ROW(F$78))*4,0))</f>
        <v>46.154999999999994</v>
      </c>
      <c r="G82" s="27">
        <v>-0.48299999999999998</v>
      </c>
      <c r="H82" s="27">
        <v>1728.94</v>
      </c>
      <c r="I82" s="27">
        <v>4.0199999999999996</v>
      </c>
      <c r="J82" s="27">
        <v>1732.96</v>
      </c>
      <c r="K82" s="27">
        <v>513.31700000000001</v>
      </c>
      <c r="L82" s="27">
        <v>2246.277</v>
      </c>
      <c r="M82" s="27">
        <v>534.50699999999995</v>
      </c>
      <c r="N82" s="27">
        <v>0</v>
      </c>
      <c r="O82" s="27">
        <v>1711.77</v>
      </c>
      <c r="P82" s="603">
        <v>1693.989</v>
      </c>
      <c r="Q82" s="241"/>
      <c r="R82" s="242"/>
    </row>
    <row r="83" spans="1:18" x14ac:dyDescent="0.35">
      <c r="A83" s="35"/>
      <c r="B83" s="105">
        <v>2013</v>
      </c>
      <c r="C83" s="27">
        <v>1153.7619999999999</v>
      </c>
      <c r="D83" s="27">
        <v>359.09699999999998</v>
      </c>
      <c r="E83" s="27">
        <v>284.08</v>
      </c>
      <c r="F83" s="27">
        <f ca="1">SUM(OFFSET(F$5,(ROW(F83)-ROW(F$78))*4,0):OFFSET(F$8,(ROW(F83)-ROW(F$78))*4,0))</f>
        <v>45.659000000000006</v>
      </c>
      <c r="G83" s="27">
        <v>4.8940000000000001</v>
      </c>
      <c r="H83" s="27">
        <v>1801.8330000000001</v>
      </c>
      <c r="I83" s="27">
        <v>3.5089999999999999</v>
      </c>
      <c r="J83" s="27">
        <v>1805.3420000000001</v>
      </c>
      <c r="K83" s="27">
        <v>531.79</v>
      </c>
      <c r="L83" s="27">
        <v>2337.1320000000001</v>
      </c>
      <c r="M83" s="27">
        <v>556.79600000000005</v>
      </c>
      <c r="N83" s="27">
        <v>0</v>
      </c>
      <c r="O83" s="27">
        <v>1780.336</v>
      </c>
      <c r="P83" s="603">
        <v>1743.9929999999999</v>
      </c>
    </row>
    <row r="84" spans="1:18" x14ac:dyDescent="0.35">
      <c r="A84" s="35"/>
      <c r="B84" s="108">
        <v>2014</v>
      </c>
      <c r="C84" s="27">
        <v>1197.982</v>
      </c>
      <c r="D84" s="27">
        <v>370.19900000000001</v>
      </c>
      <c r="E84" s="27">
        <v>309.78800000000001</v>
      </c>
      <c r="F84" s="27">
        <f ca="1">SUM(OFFSET(F$5,(ROW(F84)-ROW(F$78))*4,0):OFFSET(F$8,(ROW(F84)-ROW(F$78))*4,0))</f>
        <v>50.905000000000001</v>
      </c>
      <c r="G84" s="27">
        <v>-0.192</v>
      </c>
      <c r="H84" s="27">
        <v>1877.777</v>
      </c>
      <c r="I84" s="27">
        <v>14.164</v>
      </c>
      <c r="J84" s="27">
        <v>1891.941</v>
      </c>
      <c r="K84" s="27">
        <v>525.32399999999996</v>
      </c>
      <c r="L84" s="27">
        <v>2417.2649999999999</v>
      </c>
      <c r="M84" s="27">
        <v>554.25699999999995</v>
      </c>
      <c r="N84" s="27">
        <v>0</v>
      </c>
      <c r="O84" s="27">
        <v>1863.008</v>
      </c>
      <c r="P84" s="603">
        <v>1824.9970000000001</v>
      </c>
    </row>
    <row r="85" spans="1:18" x14ac:dyDescent="0.35">
      <c r="A85" s="35"/>
      <c r="B85" s="108">
        <v>2015</v>
      </c>
      <c r="C85" s="27">
        <v>1233.4459999999999</v>
      </c>
      <c r="D85" s="27">
        <v>374.65</v>
      </c>
      <c r="E85" s="27">
        <v>330.80700000000002</v>
      </c>
      <c r="F85" s="27">
        <f ca="1">SUM(OFFSET(F$5,(ROW(F85)-ROW(F$78))*4,0):OFFSET(F$8,(ROW(F85)-ROW(F$78))*4,0))</f>
        <v>51.158000000000001</v>
      </c>
      <c r="G85" s="27">
        <v>-0.34699999999999998</v>
      </c>
      <c r="H85" s="27">
        <v>1938.556</v>
      </c>
      <c r="I85" s="27">
        <v>9.3569999999999993</v>
      </c>
      <c r="J85" s="27">
        <v>1947.913</v>
      </c>
      <c r="K85" s="27">
        <v>523.36599999999999</v>
      </c>
      <c r="L85" s="27">
        <v>2471.279</v>
      </c>
      <c r="M85" s="27">
        <v>551.63800000000003</v>
      </c>
      <c r="N85" s="27">
        <v>0</v>
      </c>
      <c r="O85" s="27">
        <v>1919.6410000000001</v>
      </c>
      <c r="P85" s="603">
        <v>1875.3530000000001</v>
      </c>
    </row>
    <row r="86" spans="1:18" x14ac:dyDescent="0.35">
      <c r="A86" s="35"/>
      <c r="B86" s="108">
        <v>2016</v>
      </c>
      <c r="C86" s="27">
        <v>1292.95</v>
      </c>
      <c r="D86" s="27">
        <v>381.98700000000002</v>
      </c>
      <c r="E86" s="27">
        <v>353.21800000000002</v>
      </c>
      <c r="F86" s="27">
        <f ca="1">SUM(OFFSET(F$5,(ROW(F86)-ROW(F$78))*4,0):OFFSET(F$8,(ROW(F86)-ROW(F$78))*4,0))</f>
        <v>52.349999999999994</v>
      </c>
      <c r="G86" s="27">
        <v>-0.10199999999999999</v>
      </c>
      <c r="H86" s="27">
        <v>2028.0530000000001</v>
      </c>
      <c r="I86" s="27">
        <v>2.7719999999999998</v>
      </c>
      <c r="J86" s="27">
        <v>2030.825</v>
      </c>
      <c r="K86" s="27">
        <v>563.24800000000005</v>
      </c>
      <c r="L86" s="27">
        <v>2594.0729999999999</v>
      </c>
      <c r="M86" s="27">
        <v>599.36099999999999</v>
      </c>
      <c r="N86" s="27">
        <v>0</v>
      </c>
      <c r="O86" s="27">
        <v>1994.712</v>
      </c>
      <c r="P86" s="603">
        <v>1946.2829999999999</v>
      </c>
    </row>
    <row r="87" spans="1:18" x14ac:dyDescent="0.35">
      <c r="A87" s="35"/>
      <c r="B87" s="108">
        <v>2017</v>
      </c>
      <c r="C87" s="27">
        <v>1334.396</v>
      </c>
      <c r="D87" s="27">
        <v>387.28399999999999</v>
      </c>
      <c r="E87" s="27">
        <v>372.33300000000003</v>
      </c>
      <c r="F87" s="27">
        <f ca="1">SUM(OFFSET(F$5,(ROW(F87)-ROW(F$78))*4,0):OFFSET(F$8,(ROW(F87)-ROW(F$78))*4,0))</f>
        <v>55.239999999999995</v>
      </c>
      <c r="G87" s="27">
        <v>1.155</v>
      </c>
      <c r="H87" s="27">
        <v>2095.1680000000001</v>
      </c>
      <c r="I87" s="27">
        <v>3.4780000000000002</v>
      </c>
      <c r="J87" s="27">
        <v>2098.6460000000002</v>
      </c>
      <c r="K87" s="27">
        <v>622.86800000000005</v>
      </c>
      <c r="L87" s="27">
        <v>2721.5140000000001</v>
      </c>
      <c r="M87" s="27">
        <v>652.75699999999995</v>
      </c>
      <c r="N87" s="27">
        <v>0</v>
      </c>
      <c r="O87" s="27">
        <v>2068.7570000000001</v>
      </c>
      <c r="P87" s="603">
        <v>2043.145</v>
      </c>
    </row>
    <row r="88" spans="1:18" x14ac:dyDescent="0.35">
      <c r="A88" s="35"/>
      <c r="B88" s="108">
        <v>2018</v>
      </c>
      <c r="C88" s="27">
        <v>1385.691</v>
      </c>
      <c r="D88" s="27">
        <v>398.42099999999999</v>
      </c>
      <c r="E88" s="27">
        <v>381.24900000000002</v>
      </c>
      <c r="F88" s="27">
        <f ca="1">SUM(OFFSET(F$5,(ROW(F88)-ROW(F$78))*4,0):OFFSET(F$8,(ROW(F88)-ROW(F$78))*4,0))</f>
        <v>57.117000000000004</v>
      </c>
      <c r="G88" s="27">
        <v>2.6739999999999999</v>
      </c>
      <c r="H88" s="27">
        <v>2168.0349999999999</v>
      </c>
      <c r="I88" s="27">
        <v>-0.75600000000000001</v>
      </c>
      <c r="J88" s="27">
        <v>2167.279</v>
      </c>
      <c r="K88" s="27">
        <v>661.601</v>
      </c>
      <c r="L88" s="27">
        <v>2828.88</v>
      </c>
      <c r="M88" s="27">
        <v>687.08799999999997</v>
      </c>
      <c r="N88" s="27">
        <v>0</v>
      </c>
      <c r="O88" s="27">
        <v>2141.7919999999999</v>
      </c>
      <c r="P88" s="603">
        <v>2113.9140000000002</v>
      </c>
    </row>
    <row r="89" spans="1:18" x14ac:dyDescent="0.35">
      <c r="A89" s="35"/>
      <c r="B89" s="108">
        <v>2019</v>
      </c>
      <c r="C89" s="27">
        <v>1416.877</v>
      </c>
      <c r="D89" s="27">
        <v>423.12099999999998</v>
      </c>
      <c r="E89" s="27">
        <v>399.47</v>
      </c>
      <c r="F89" s="27">
        <f ca="1">SUM(OFFSET(F$5,(ROW(F89)-ROW(F$78))*4,0):OFFSET(F$8,(ROW(F89)-ROW(F$78))*4,0))</f>
        <v>62.005000000000003</v>
      </c>
      <c r="G89" s="27">
        <v>-0.45300000000000001</v>
      </c>
      <c r="H89" s="27">
        <v>2239.0149999999999</v>
      </c>
      <c r="I89" s="27">
        <v>6.4320000000000004</v>
      </c>
      <c r="J89" s="27">
        <v>2245.4470000000001</v>
      </c>
      <c r="K89" s="27">
        <v>690.82299999999998</v>
      </c>
      <c r="L89" s="27">
        <v>2936.27</v>
      </c>
      <c r="M89" s="27">
        <v>721.32500000000005</v>
      </c>
      <c r="N89" s="27">
        <v>-0.58299999999999996</v>
      </c>
      <c r="O89" s="27">
        <v>2214.3620000000001</v>
      </c>
      <c r="P89" s="603">
        <v>2177.049</v>
      </c>
    </row>
    <row r="90" spans="1:18" x14ac:dyDescent="0.35">
      <c r="A90" s="35"/>
      <c r="B90" s="108">
        <v>2020</v>
      </c>
      <c r="C90" s="27">
        <v>1216.4822390000002</v>
      </c>
      <c r="D90" s="27">
        <v>503.27876000000003</v>
      </c>
      <c r="E90" s="27">
        <v>351.0598804</v>
      </c>
      <c r="F90" s="27">
        <f ca="1">SUM(OFFSET(F$5,(ROW(F90)-ROW(F$78))*4,0):OFFSET(F$8,(ROW(F90)-ROW(F$78))*4,0))</f>
        <v>67.979714199999989</v>
      </c>
      <c r="G90" s="27">
        <v>-9.4194866370000003</v>
      </c>
      <c r="H90" s="27">
        <v>2061.4013927629999</v>
      </c>
      <c r="I90" s="27">
        <v>2.8686950000000002</v>
      </c>
      <c r="J90" s="27">
        <v>2064.270087763</v>
      </c>
      <c r="K90" s="27">
        <v>591.00971499999991</v>
      </c>
      <c r="L90" s="27">
        <v>2655.2798029999999</v>
      </c>
      <c r="M90" s="27">
        <v>561.04465700000003</v>
      </c>
      <c r="N90" s="27">
        <v>0.90627326800000008</v>
      </c>
      <c r="O90" s="27">
        <v>2095.141419</v>
      </c>
      <c r="P90" s="603">
        <v>2049.8307089999998</v>
      </c>
    </row>
    <row r="91" spans="1:18" x14ac:dyDescent="0.35">
      <c r="A91" s="35"/>
      <c r="B91" s="108">
        <v>2021</v>
      </c>
      <c r="C91" s="27">
        <v>1322.5636119999999</v>
      </c>
      <c r="D91" s="27">
        <v>540.81735000000003</v>
      </c>
      <c r="E91" s="27">
        <v>367.29284469999999</v>
      </c>
      <c r="F91" s="27">
        <f ca="1">SUM(OFFSET(F$5,(ROW(F91)-ROW(F$78))*4,0):OFFSET(F$8,(ROW(F91)-ROW(F$78))*4,0))</f>
        <v>71.890163599999994</v>
      </c>
      <c r="G91" s="27">
        <v>-1.1615288049999999</v>
      </c>
      <c r="H91" s="27">
        <v>2229.5122778949999</v>
      </c>
      <c r="I91" s="27">
        <v>0.39393429000000013</v>
      </c>
      <c r="J91" s="27">
        <v>2229.9062121849997</v>
      </c>
      <c r="K91" s="27">
        <v>609.33760100000006</v>
      </c>
      <c r="L91" s="27">
        <v>2839.2438139999999</v>
      </c>
      <c r="M91" s="27">
        <v>663.71901700000001</v>
      </c>
      <c r="N91" s="27">
        <v>0.82377066700000001</v>
      </c>
      <c r="O91" s="27">
        <v>2176.3485660000001</v>
      </c>
      <c r="P91" s="603">
        <v>2138.6135720000002</v>
      </c>
    </row>
    <row r="92" spans="1:18" x14ac:dyDescent="0.35">
      <c r="A92" s="35"/>
      <c r="B92" s="105">
        <v>2022</v>
      </c>
      <c r="C92" s="27">
        <v>1473.5631969999999</v>
      </c>
      <c r="D92" s="27">
        <v>499.28224000000006</v>
      </c>
      <c r="E92" s="27">
        <v>410.87065389999998</v>
      </c>
      <c r="F92" s="27">
        <f ca="1">SUM(OFFSET(F$5,(ROW(F92)-ROW(F$78))*4,0):OFFSET(F$8,(ROW(F92)-ROW(F$78))*4,0))</f>
        <v>78.032724900000005</v>
      </c>
      <c r="G92" s="27">
        <v>-1.1803495340000001</v>
      </c>
      <c r="H92" s="27">
        <v>2382.5357413659999</v>
      </c>
      <c r="I92" s="27">
        <v>0.85157368899999997</v>
      </c>
      <c r="J92" s="27">
        <v>2383.3873150549998</v>
      </c>
      <c r="K92" s="27">
        <v>636.76498600000002</v>
      </c>
      <c r="L92" s="27">
        <v>3020.1523010000001</v>
      </c>
      <c r="M92" s="27">
        <v>696.71153600000002</v>
      </c>
      <c r="N92" s="27">
        <v>0.82512186200000004</v>
      </c>
      <c r="O92" s="27">
        <v>2324.2658879999999</v>
      </c>
      <c r="P92" s="603">
        <v>2285.4289900000003</v>
      </c>
    </row>
    <row r="93" spans="1:18" x14ac:dyDescent="0.35">
      <c r="A93" s="35"/>
      <c r="B93" s="108">
        <v>2023</v>
      </c>
      <c r="C93" s="27">
        <v>1524.901251</v>
      </c>
      <c r="D93" s="27">
        <v>510.41784999999999</v>
      </c>
      <c r="E93" s="27">
        <v>446.54302999999999</v>
      </c>
      <c r="F93" s="27">
        <f ca="1">SUM(OFFSET(F$5,(ROW(F93)-ROW(F$78))*4,0):OFFSET(F$8,(ROW(F93)-ROW(F$78))*4,0))</f>
        <v>82.02003879999998</v>
      </c>
      <c r="G93" s="27">
        <v>-1.200273892</v>
      </c>
      <c r="H93" s="27">
        <v>2480.6618571079998</v>
      </c>
      <c r="I93" s="27">
        <v>-0.17947669769999999</v>
      </c>
      <c r="J93" s="27">
        <v>2480.4823804102998</v>
      </c>
      <c r="K93" s="27">
        <v>646.113653</v>
      </c>
      <c r="L93" s="27">
        <v>3126.5960330000003</v>
      </c>
      <c r="M93" s="27">
        <v>708.64672500000006</v>
      </c>
      <c r="N93" s="27">
        <v>0.83944580399999991</v>
      </c>
      <c r="O93" s="27">
        <v>2418.7887540000002</v>
      </c>
      <c r="P93" s="603">
        <v>2377.88769</v>
      </c>
    </row>
    <row r="94" spans="1:18" x14ac:dyDescent="0.35">
      <c r="A94" s="35"/>
      <c r="B94" s="105">
        <v>2024</v>
      </c>
      <c r="C94" s="27">
        <v>1572.62</v>
      </c>
      <c r="D94" s="27">
        <v>534.13958000000002</v>
      </c>
      <c r="E94" s="27">
        <v>475.03538300000002</v>
      </c>
      <c r="F94" s="27">
        <f ca="1">SUM(OFFSET(F$5,(ROW(F94)-ROW(F$78))*4,0):OFFSET(F$8,(ROW(F94)-ROW(F$78))*4,0))</f>
        <v>85.198638700000018</v>
      </c>
      <c r="G94" s="27">
        <v>-1.2211212470000001</v>
      </c>
      <c r="H94" s="27">
        <v>2580.5738417530006</v>
      </c>
      <c r="I94" s="27">
        <v>-1.3703394179999999</v>
      </c>
      <c r="J94" s="27">
        <v>2579.2035023349999</v>
      </c>
      <c r="K94" s="27">
        <v>653.11206100000004</v>
      </c>
      <c r="L94" s="27">
        <v>3232.3155640000004</v>
      </c>
      <c r="M94" s="27">
        <v>722.23595499999999</v>
      </c>
      <c r="N94" s="27">
        <v>0.85704146400000003</v>
      </c>
      <c r="O94" s="27">
        <v>2510.9366500000001</v>
      </c>
      <c r="P94" s="603">
        <v>2468.2749840000001</v>
      </c>
    </row>
    <row r="95" spans="1:18" x14ac:dyDescent="0.35">
      <c r="A95" s="35"/>
      <c r="B95" s="445">
        <v>2025</v>
      </c>
      <c r="C95" s="395">
        <v>1628.9000740000001</v>
      </c>
      <c r="D95" s="395">
        <v>557.47061000000008</v>
      </c>
      <c r="E95" s="395">
        <v>500.89967200000001</v>
      </c>
      <c r="F95" s="395">
        <f ca="1">SUM(OFFSET(F$5,(ROW(F95)-ROW(F$78))*4,0):OFFSET(F$8,(ROW(F95)-ROW(F$78))*4,0))</f>
        <v>88.516101100000014</v>
      </c>
      <c r="G95" s="395">
        <v>-1.2429442949999998</v>
      </c>
      <c r="H95" s="395">
        <v>2686.0274117049998</v>
      </c>
      <c r="I95" s="395">
        <v>-2.6771097140000002</v>
      </c>
      <c r="J95" s="395">
        <v>2683.3503019910004</v>
      </c>
      <c r="K95" s="395">
        <v>659.99515500000007</v>
      </c>
      <c r="L95" s="395">
        <v>3343.3454570000004</v>
      </c>
      <c r="M95" s="395">
        <v>732.94118700000001</v>
      </c>
      <c r="N95" s="395">
        <v>0.87570858600000001</v>
      </c>
      <c r="O95" s="395">
        <v>2611.2799770000001</v>
      </c>
      <c r="P95" s="611">
        <v>2567.1056350000003</v>
      </c>
    </row>
    <row r="96" spans="1:18" x14ac:dyDescent="0.35">
      <c r="A96" s="35"/>
      <c r="B96" s="449" t="s">
        <v>568</v>
      </c>
      <c r="C96" s="27">
        <v>1014.825</v>
      </c>
      <c r="D96" s="27">
        <v>330.17099999999999</v>
      </c>
      <c r="E96" s="27">
        <v>272.08999999999997</v>
      </c>
      <c r="F96" s="27">
        <f ca="1">SUM(OFFSET(F$6,(ROW(F96)-ROW(F$96))*4,0):OFFSET(F$9,(ROW(F96)-ROW(F$96))*4,0))</f>
        <v>48.469000000000001</v>
      </c>
      <c r="G96" s="27">
        <v>1.224</v>
      </c>
      <c r="H96" s="27">
        <v>1618.31</v>
      </c>
      <c r="I96" s="27">
        <v>-15.101000000000001</v>
      </c>
      <c r="J96" s="27">
        <v>1603.2090000000001</v>
      </c>
      <c r="K96" s="27">
        <v>428.899</v>
      </c>
      <c r="L96" s="27">
        <v>2032.1079999999999</v>
      </c>
      <c r="M96" s="27">
        <v>459.096</v>
      </c>
      <c r="N96" s="27">
        <v>0</v>
      </c>
      <c r="O96" s="27">
        <v>1573.0119999999999</v>
      </c>
      <c r="P96" s="28">
        <v>1551.213</v>
      </c>
    </row>
    <row r="97" spans="1:16" x14ac:dyDescent="0.35">
      <c r="A97" s="35"/>
      <c r="B97" s="108" t="s">
        <v>569</v>
      </c>
      <c r="C97" s="27">
        <v>999.40499999999997</v>
      </c>
      <c r="D97" s="27">
        <v>344.29399999999998</v>
      </c>
      <c r="E97" s="27">
        <v>247.06399999999999</v>
      </c>
      <c r="F97" s="27">
        <f ca="1">SUM(OFFSET(F$6,(ROW(F97)-ROW(F$96))*4,0):OFFSET(F$9,(ROW(F97)-ROW(F$96))*4,0))</f>
        <v>50.879999999999995</v>
      </c>
      <c r="G97" s="27">
        <v>1.7849999999999999</v>
      </c>
      <c r="H97" s="27">
        <v>1592.548</v>
      </c>
      <c r="I97" s="27">
        <v>-8.5220000000000002</v>
      </c>
      <c r="J97" s="27">
        <v>1584.0260000000001</v>
      </c>
      <c r="K97" s="27">
        <v>414.42599999999999</v>
      </c>
      <c r="L97" s="27">
        <v>1998.452</v>
      </c>
      <c r="M97" s="27">
        <v>439.50200000000001</v>
      </c>
      <c r="N97" s="27">
        <v>0</v>
      </c>
      <c r="O97" s="27">
        <v>1558.95</v>
      </c>
      <c r="P97" s="28">
        <v>1553.9970000000001</v>
      </c>
    </row>
    <row r="98" spans="1:16" x14ac:dyDescent="0.35">
      <c r="A98" s="35"/>
      <c r="B98" s="108" t="s">
        <v>570</v>
      </c>
      <c r="C98" s="27">
        <v>1040.3209999999999</v>
      </c>
      <c r="D98" s="27">
        <v>349.93200000000002</v>
      </c>
      <c r="E98" s="27">
        <v>257.92399999999998</v>
      </c>
      <c r="F98" s="27">
        <f ca="1">SUM(OFFSET(F$6,(ROW(F98)-ROW(F$96))*4,0):OFFSET(F$9,(ROW(F98)-ROW(F$96))*4,0))</f>
        <v>50.721000000000004</v>
      </c>
      <c r="G98" s="27">
        <v>-0.373</v>
      </c>
      <c r="H98" s="27">
        <v>1647.8040000000001</v>
      </c>
      <c r="I98" s="27">
        <v>5.0819999999999999</v>
      </c>
      <c r="J98" s="27">
        <v>1652.886</v>
      </c>
      <c r="K98" s="27">
        <v>470.93700000000001</v>
      </c>
      <c r="L98" s="27">
        <v>2123.8229999999999</v>
      </c>
      <c r="M98" s="27">
        <v>498.43200000000002</v>
      </c>
      <c r="N98" s="27">
        <v>0</v>
      </c>
      <c r="O98" s="27">
        <v>1625.3910000000001</v>
      </c>
      <c r="P98" s="28">
        <v>1627.9860000000001</v>
      </c>
    </row>
    <row r="99" spans="1:16" x14ac:dyDescent="0.35">
      <c r="A99" s="35"/>
      <c r="B99" s="108" t="s">
        <v>279</v>
      </c>
      <c r="C99" s="27">
        <v>1074.23</v>
      </c>
      <c r="D99" s="27">
        <v>350.072</v>
      </c>
      <c r="E99" s="27">
        <v>262.73599999999999</v>
      </c>
      <c r="F99" s="27">
        <f ca="1">SUM(OFFSET(F$6,(ROW(F99)-ROW(F$96))*4,0):OFFSET(F$9,(ROW(F99)-ROW(F$96))*4,0))</f>
        <v>47.341000000000001</v>
      </c>
      <c r="G99" s="27">
        <v>0.17100000000000001</v>
      </c>
      <c r="H99" s="27">
        <v>1687.2090000000001</v>
      </c>
      <c r="I99" s="27">
        <v>-3.6909999999999998</v>
      </c>
      <c r="J99" s="27">
        <v>1683.518</v>
      </c>
      <c r="K99" s="27">
        <v>516.29700000000003</v>
      </c>
      <c r="L99" s="27">
        <v>2199.8150000000001</v>
      </c>
      <c r="M99" s="27">
        <v>532.46900000000005</v>
      </c>
      <c r="N99" s="27">
        <v>0</v>
      </c>
      <c r="O99" s="27">
        <v>1667.346</v>
      </c>
      <c r="P99" s="28">
        <v>1669.3620000000001</v>
      </c>
    </row>
    <row r="100" spans="1:16" x14ac:dyDescent="0.35">
      <c r="A100" s="35"/>
      <c r="B100" s="108" t="s">
        <v>280</v>
      </c>
      <c r="C100" s="27">
        <v>1116.5429999999999</v>
      </c>
      <c r="D100" s="27">
        <v>354.88900000000001</v>
      </c>
      <c r="E100" s="27">
        <v>268.62799999999999</v>
      </c>
      <c r="F100" s="27">
        <f ca="1">SUM(OFFSET(F$6,(ROW(F100)-ROW(F$96))*4,0):OFFSET(F$9,(ROW(F100)-ROW(F$96))*4,0))</f>
        <v>44.664000000000001</v>
      </c>
      <c r="G100" s="27">
        <v>1.181</v>
      </c>
      <c r="H100" s="27">
        <v>1741.241</v>
      </c>
      <c r="I100" s="27">
        <v>5.335</v>
      </c>
      <c r="J100" s="27">
        <v>1746.576</v>
      </c>
      <c r="K100" s="27">
        <v>514.85500000000002</v>
      </c>
      <c r="L100" s="27">
        <v>2261.431</v>
      </c>
      <c r="M100" s="27">
        <v>535.07299999999998</v>
      </c>
      <c r="N100" s="27">
        <v>0</v>
      </c>
      <c r="O100" s="27">
        <v>1726.3579999999999</v>
      </c>
      <c r="P100" s="28">
        <v>1698.72</v>
      </c>
    </row>
    <row r="101" spans="1:16" x14ac:dyDescent="0.35">
      <c r="B101" s="108" t="s">
        <v>281</v>
      </c>
      <c r="C101" s="27">
        <v>1164.4159999999999</v>
      </c>
      <c r="D101" s="27">
        <v>362.709</v>
      </c>
      <c r="E101" s="27">
        <v>292.86599999999999</v>
      </c>
      <c r="F101" s="27">
        <f ca="1">SUM(OFFSET(F$6,(ROW(F101)-ROW(F$96))*4,0):OFFSET(F$9,(ROW(F101)-ROW(F$96))*4,0))</f>
        <v>48.842999999999996</v>
      </c>
      <c r="G101" s="27">
        <v>4.8949999999999996</v>
      </c>
      <c r="H101" s="27">
        <v>1824.886</v>
      </c>
      <c r="I101" s="27">
        <v>8.032</v>
      </c>
      <c r="J101" s="27">
        <v>1832.9179999999999</v>
      </c>
      <c r="K101" s="27">
        <v>528.40200000000004</v>
      </c>
      <c r="L101" s="27">
        <v>2361.3200000000002</v>
      </c>
      <c r="M101" s="27">
        <v>557.428</v>
      </c>
      <c r="N101" s="27">
        <v>0</v>
      </c>
      <c r="O101" s="27">
        <v>1803.8920000000001</v>
      </c>
      <c r="P101" s="28">
        <v>1772.6310000000001</v>
      </c>
    </row>
    <row r="102" spans="1:16" x14ac:dyDescent="0.35">
      <c r="B102" s="108" t="s">
        <v>282</v>
      </c>
      <c r="C102" s="27">
        <v>1205.9259999999999</v>
      </c>
      <c r="D102" s="27">
        <v>371.00599999999997</v>
      </c>
      <c r="E102" s="27">
        <v>315.16199999999998</v>
      </c>
      <c r="F102" s="27">
        <f ca="1">SUM(OFFSET(F$6,(ROW(F102)-ROW(F$96))*4,0):OFFSET(F$9,(ROW(F102)-ROW(F$96))*4,0))</f>
        <v>50.698999999999998</v>
      </c>
      <c r="G102" s="27">
        <v>2.2250000000000001</v>
      </c>
      <c r="H102" s="27">
        <v>1894.319</v>
      </c>
      <c r="I102" s="27">
        <v>16.760000000000002</v>
      </c>
      <c r="J102" s="27">
        <v>1911.079</v>
      </c>
      <c r="K102" s="27">
        <v>525.37</v>
      </c>
      <c r="L102" s="27">
        <v>2436.4490000000001</v>
      </c>
      <c r="M102" s="27">
        <v>559.19399999999996</v>
      </c>
      <c r="N102" s="27">
        <v>0</v>
      </c>
      <c r="O102" s="27">
        <v>1877.2550000000001</v>
      </c>
      <c r="P102" s="28">
        <v>1836.325</v>
      </c>
    </row>
    <row r="103" spans="1:16" x14ac:dyDescent="0.35">
      <c r="B103" s="108" t="s">
        <v>283</v>
      </c>
      <c r="C103" s="27">
        <v>1247.2159999999999</v>
      </c>
      <c r="D103" s="27">
        <v>376.577</v>
      </c>
      <c r="E103" s="27">
        <v>335.18099999999998</v>
      </c>
      <c r="F103" s="27">
        <f ca="1">SUM(OFFSET(F$6,(ROW(F103)-ROW(F$96))*4,0):OFFSET(F$9,(ROW(F103)-ROW(F$96))*4,0))</f>
        <v>50.045999999999999</v>
      </c>
      <c r="G103" s="27">
        <v>-2.6379999999999999</v>
      </c>
      <c r="H103" s="27">
        <v>1956.336</v>
      </c>
      <c r="I103" s="27">
        <v>5.0270000000000001</v>
      </c>
      <c r="J103" s="27">
        <v>1961.3630000000001</v>
      </c>
      <c r="K103" s="27">
        <v>525.68799999999999</v>
      </c>
      <c r="L103" s="27">
        <v>2487.0509999999999</v>
      </c>
      <c r="M103" s="27">
        <v>551.47799999999995</v>
      </c>
      <c r="N103" s="27">
        <v>0</v>
      </c>
      <c r="O103" s="27">
        <v>1935.5730000000001</v>
      </c>
      <c r="P103" s="28">
        <v>1886.6030000000001</v>
      </c>
    </row>
    <row r="104" spans="1:16" x14ac:dyDescent="0.35">
      <c r="B104" s="108" t="s">
        <v>284</v>
      </c>
      <c r="C104" s="27">
        <v>1305.894</v>
      </c>
      <c r="D104" s="27">
        <v>383.60599999999999</v>
      </c>
      <c r="E104" s="27">
        <v>358.08600000000001</v>
      </c>
      <c r="F104" s="27">
        <f ca="1">SUM(OFFSET(F$6,(ROW(F104)-ROW(F$96))*4,0):OFFSET(F$9,(ROW(F104)-ROW(F$96))*4,0))</f>
        <v>53.254999999999995</v>
      </c>
      <c r="G104" s="27">
        <v>-0.78700000000000003</v>
      </c>
      <c r="H104" s="27">
        <v>2046.799</v>
      </c>
      <c r="I104" s="27">
        <v>5.9909999999999997</v>
      </c>
      <c r="J104" s="27">
        <v>2052.79</v>
      </c>
      <c r="K104" s="27">
        <v>584.35400000000004</v>
      </c>
      <c r="L104" s="27">
        <v>2637.1439999999998</v>
      </c>
      <c r="M104" s="27">
        <v>620.11699999999996</v>
      </c>
      <c r="N104" s="27">
        <v>0</v>
      </c>
      <c r="O104" s="27">
        <v>2017.027</v>
      </c>
      <c r="P104" s="28">
        <v>1978.78</v>
      </c>
    </row>
    <row r="105" spans="1:16" x14ac:dyDescent="0.35">
      <c r="B105" s="108" t="s">
        <v>285</v>
      </c>
      <c r="C105" s="27">
        <v>1346.53</v>
      </c>
      <c r="D105" s="27">
        <v>389.11799999999999</v>
      </c>
      <c r="E105" s="27">
        <v>376.09399999999999</v>
      </c>
      <c r="F105" s="27">
        <f ca="1">SUM(OFFSET(F$6,(ROW(F105)-ROW(F$96))*4,0):OFFSET(F$9,(ROW(F105)-ROW(F$96))*4,0))</f>
        <v>56.058</v>
      </c>
      <c r="G105" s="27">
        <v>2.0329999999999999</v>
      </c>
      <c r="H105" s="27">
        <v>2113.7750000000001</v>
      </c>
      <c r="I105" s="27">
        <v>-2.54</v>
      </c>
      <c r="J105" s="27">
        <v>2111.2350000000001</v>
      </c>
      <c r="K105" s="27">
        <v>631.04399999999998</v>
      </c>
      <c r="L105" s="27">
        <v>2742.279</v>
      </c>
      <c r="M105" s="27">
        <v>657.73800000000006</v>
      </c>
      <c r="N105" s="27">
        <v>0</v>
      </c>
      <c r="O105" s="27">
        <v>2084.5410000000002</v>
      </c>
      <c r="P105" s="28">
        <v>2057.2510000000002</v>
      </c>
    </row>
    <row r="106" spans="1:16" x14ac:dyDescent="0.35">
      <c r="B106" s="108" t="s">
        <v>286</v>
      </c>
      <c r="C106" s="27">
        <v>1394.5070000000001</v>
      </c>
      <c r="D106" s="27">
        <v>403.60700000000003</v>
      </c>
      <c r="E106" s="27">
        <v>386.01600000000002</v>
      </c>
      <c r="F106" s="27">
        <f ca="1">SUM(OFFSET(F$6,(ROW(F106)-ROW(F$96))*4,0):OFFSET(F$9,(ROW(F106)-ROW(F$96))*4,0))</f>
        <v>58.666999999999994</v>
      </c>
      <c r="G106" s="27">
        <v>13.04</v>
      </c>
      <c r="H106" s="27">
        <v>2197.17</v>
      </c>
      <c r="I106" s="27">
        <v>9.3940000000000001</v>
      </c>
      <c r="J106" s="27">
        <v>2206.5639999999999</v>
      </c>
      <c r="K106" s="27">
        <v>667.18399999999997</v>
      </c>
      <c r="L106" s="27">
        <v>2873.748</v>
      </c>
      <c r="M106" s="27">
        <v>709.875</v>
      </c>
      <c r="N106" s="27">
        <v>-1.5089999999999999</v>
      </c>
      <c r="O106" s="27">
        <v>2162.364</v>
      </c>
      <c r="P106" s="28">
        <v>2134.8159999999998</v>
      </c>
    </row>
    <row r="107" spans="1:16" x14ac:dyDescent="0.35">
      <c r="B107" s="108" t="s">
        <v>287</v>
      </c>
      <c r="C107" s="27">
        <v>1411.8579999999999</v>
      </c>
      <c r="D107" s="27">
        <v>428.67500000000001</v>
      </c>
      <c r="E107" s="27">
        <v>399.399</v>
      </c>
      <c r="F107" s="27">
        <f ca="1">SUM(OFFSET(F$6,(ROW(F107)-ROW(F$96))*4,0):OFFSET(F$9,(ROW(F107)-ROW(F$96))*4,0))</f>
        <v>61.529000000000003</v>
      </c>
      <c r="G107" s="27">
        <v>-10.202</v>
      </c>
      <c r="H107" s="27">
        <v>2229.73</v>
      </c>
      <c r="I107" s="27">
        <v>-1.6339999999999999</v>
      </c>
      <c r="J107" s="27">
        <v>2228.096</v>
      </c>
      <c r="K107" s="27">
        <v>684.93100000000004</v>
      </c>
      <c r="L107" s="27">
        <v>2913.027</v>
      </c>
      <c r="M107" s="27">
        <v>692.41200000000003</v>
      </c>
      <c r="N107" s="27">
        <v>1.1759999999999999</v>
      </c>
      <c r="O107" s="27">
        <v>2221.7910000000002</v>
      </c>
      <c r="P107" s="28">
        <v>2175.846</v>
      </c>
    </row>
    <row r="108" spans="1:16" x14ac:dyDescent="0.35">
      <c r="B108" s="108" t="s">
        <v>288</v>
      </c>
      <c r="C108" s="27">
        <v>1181.9498790000002</v>
      </c>
      <c r="D108" s="27">
        <v>535.67719</v>
      </c>
      <c r="E108" s="27">
        <v>339.02298880000001</v>
      </c>
      <c r="F108" s="27">
        <f ca="1">SUM(OFFSET(F$6,(ROW(F108)-ROW(F$96))*4,0):OFFSET(F$9,(ROW(F108)-ROW(F$96))*4,0))</f>
        <v>69.809196700000001</v>
      </c>
      <c r="G108" s="27">
        <v>-10.818197662000001</v>
      </c>
      <c r="H108" s="27">
        <v>2045.8318601379999</v>
      </c>
      <c r="I108" s="27">
        <v>-4.3641326200000004</v>
      </c>
      <c r="J108" s="27">
        <v>2041.4677275180002</v>
      </c>
      <c r="K108" s="27">
        <v>578.15894100000003</v>
      </c>
      <c r="L108" s="27">
        <v>2619.6266689999998</v>
      </c>
      <c r="M108" s="27">
        <v>553.89171799999997</v>
      </c>
      <c r="N108" s="27">
        <v>0.86427294900000007</v>
      </c>
      <c r="O108" s="27">
        <v>2066.5992230000002</v>
      </c>
      <c r="P108" s="28">
        <v>2026.5702409999999</v>
      </c>
    </row>
    <row r="109" spans="1:16" x14ac:dyDescent="0.35">
      <c r="B109" s="108" t="s">
        <v>289</v>
      </c>
      <c r="C109" s="27">
        <v>1368.711039</v>
      </c>
      <c r="D109" s="27">
        <v>526.16599999999994</v>
      </c>
      <c r="E109" s="27">
        <v>379.19714820000002</v>
      </c>
      <c r="F109" s="27">
        <f ca="1">SUM(OFFSET(F$6,(ROW(F109)-ROW(F$96))*4,0):OFFSET(F$9,(ROW(F109)-ROW(F$96))*4,0))</f>
        <v>74.058000100000001</v>
      </c>
      <c r="G109" s="27">
        <v>-1.166102188</v>
      </c>
      <c r="H109" s="27">
        <v>2272.9080850119999</v>
      </c>
      <c r="I109" s="27">
        <v>11.52315941</v>
      </c>
      <c r="J109" s="27">
        <v>2284.431244422</v>
      </c>
      <c r="K109" s="27">
        <v>619.07976699999995</v>
      </c>
      <c r="L109" s="27">
        <v>2903.5110119999999</v>
      </c>
      <c r="M109" s="27">
        <v>685.00010700000007</v>
      </c>
      <c r="N109" s="27">
        <v>0.82101037399999999</v>
      </c>
      <c r="O109" s="27">
        <v>2219.3319139999999</v>
      </c>
      <c r="P109" s="28">
        <v>2181.6692330000001</v>
      </c>
    </row>
    <row r="110" spans="1:16" x14ac:dyDescent="0.35">
      <c r="B110" s="108" t="s">
        <v>290</v>
      </c>
      <c r="C110" s="27">
        <v>1493.3855319999998</v>
      </c>
      <c r="D110" s="27">
        <v>497.17499000000004</v>
      </c>
      <c r="E110" s="27">
        <v>420.37678399999999</v>
      </c>
      <c r="F110" s="27">
        <f ca="1">SUM(OFFSET(F$6,(ROW(F110)-ROW(F$96))*4,0):OFFSET(F$9,(ROW(F110)-ROW(F$96))*4,0))</f>
        <v>78.980999999999995</v>
      </c>
      <c r="G110" s="27">
        <v>-1.1852121259999999</v>
      </c>
      <c r="H110" s="27">
        <v>2409.7520938739999</v>
      </c>
      <c r="I110" s="27">
        <v>-2.4222198347000004</v>
      </c>
      <c r="J110" s="27">
        <v>2407.3298740392997</v>
      </c>
      <c r="K110" s="27">
        <v>640.07010700000001</v>
      </c>
      <c r="L110" s="27">
        <v>3047.3999809999996</v>
      </c>
      <c r="M110" s="27">
        <v>697.90516500000001</v>
      </c>
      <c r="N110" s="27">
        <v>0.82816629499999994</v>
      </c>
      <c r="O110" s="27">
        <v>2350.3229840000004</v>
      </c>
      <c r="P110" s="28">
        <v>2311.0112140000001</v>
      </c>
    </row>
    <row r="111" spans="1:16" x14ac:dyDescent="0.35">
      <c r="B111" s="108" t="s">
        <v>291</v>
      </c>
      <c r="C111" s="27">
        <v>1535.3157189999999</v>
      </c>
      <c r="D111" s="27">
        <v>517.35199999999998</v>
      </c>
      <c r="E111" s="27">
        <v>454.28247600000003</v>
      </c>
      <c r="F111" s="27">
        <f ca="1">SUM(OFFSET(F$6,(ROW(F111)-ROW(F$96))*4,0):OFFSET(F$9,(ROW(F111)-ROW(F$96))*4,0))</f>
        <v>82.949000099999992</v>
      </c>
      <c r="G111" s="27">
        <v>-1.2054169829999999</v>
      </c>
      <c r="H111" s="27">
        <v>2505.744778017</v>
      </c>
      <c r="I111" s="27">
        <v>-0.79905390800000009</v>
      </c>
      <c r="J111" s="27">
        <v>2504.9457241089999</v>
      </c>
      <c r="K111" s="27">
        <v>647.81880200000001</v>
      </c>
      <c r="L111" s="27">
        <v>3152.764525</v>
      </c>
      <c r="M111" s="27">
        <v>712.61495800000012</v>
      </c>
      <c r="N111" s="27">
        <v>0.8436726269999999</v>
      </c>
      <c r="O111" s="27">
        <v>2440.9932400000002</v>
      </c>
      <c r="P111" s="28">
        <v>2399.5583040000001</v>
      </c>
    </row>
    <row r="112" spans="1:16" x14ac:dyDescent="0.35">
      <c r="B112" s="108" t="s">
        <v>602</v>
      </c>
      <c r="C112" s="27">
        <v>1586.3136359999999</v>
      </c>
      <c r="D112" s="27">
        <v>539.45299999999997</v>
      </c>
      <c r="E112" s="27">
        <v>481.61094000000003</v>
      </c>
      <c r="F112" s="27">
        <f ca="1">SUM(OFFSET(F$6,(ROW(F112)-ROW(F$96))*4,0):OFFSET(F$9,(ROW(F112)-ROW(F$96))*4,0))</f>
        <v>85.932001000000014</v>
      </c>
      <c r="G112" s="27">
        <v>-1.2264865569999999</v>
      </c>
      <c r="H112" s="27">
        <v>2606.1510894429998</v>
      </c>
      <c r="I112" s="27">
        <v>-1.2350637229999999</v>
      </c>
      <c r="J112" s="27">
        <v>2604.9160257200001</v>
      </c>
      <c r="K112" s="27">
        <v>654.8665870000001</v>
      </c>
      <c r="L112" s="27">
        <v>3259.7826149999996</v>
      </c>
      <c r="M112" s="27">
        <v>725.10530800000004</v>
      </c>
      <c r="N112" s="27">
        <v>0.86169029899999994</v>
      </c>
      <c r="O112" s="27">
        <v>2535.5389960000002</v>
      </c>
      <c r="P112" s="28">
        <v>2492.5168609999996</v>
      </c>
    </row>
    <row r="113" spans="2:16" x14ac:dyDescent="0.35">
      <c r="B113" s="109" t="s">
        <v>623</v>
      </c>
      <c r="C113" s="27">
        <v>1643.3919619999999</v>
      </c>
      <c r="D113" s="27">
        <v>563.79000000000008</v>
      </c>
      <c r="E113" s="27">
        <v>507.17698199999995</v>
      </c>
      <c r="F113" s="27">
        <f ca="1">SUM(OFFSET(F$6,(ROW(F113)-ROW(F$96))*4,0):OFFSET(F$9,(ROW(F113)-ROW(F$96))*4,0))</f>
        <v>89.433001000000004</v>
      </c>
      <c r="G113" s="27">
        <v>-1.248529078</v>
      </c>
      <c r="H113" s="27">
        <v>2713.1104149220005</v>
      </c>
      <c r="I113" s="27">
        <v>-3.601975285</v>
      </c>
      <c r="J113" s="27">
        <v>2709.5084396370003</v>
      </c>
      <c r="K113" s="27">
        <v>661.70253099999991</v>
      </c>
      <c r="L113" s="27">
        <v>3371.2109699999996</v>
      </c>
      <c r="M113" s="27">
        <v>735.28807700000004</v>
      </c>
      <c r="N113" s="27">
        <v>0.88035166300000001</v>
      </c>
      <c r="O113" s="27">
        <v>2636.8032430000003</v>
      </c>
      <c r="P113" s="28">
        <v>2592.257525</v>
      </c>
    </row>
    <row r="114" spans="2:16" x14ac:dyDescent="0.35">
      <c r="B114" s="626" t="s">
        <v>31</v>
      </c>
      <c r="C114" s="627"/>
      <c r="D114" s="627"/>
      <c r="E114" s="627"/>
      <c r="F114" s="627"/>
      <c r="G114" s="627"/>
      <c r="H114" s="627"/>
      <c r="I114" s="627"/>
      <c r="J114" s="627"/>
      <c r="K114" s="627"/>
      <c r="L114" s="627"/>
      <c r="M114" s="627"/>
      <c r="N114" s="627"/>
      <c r="O114" s="627"/>
      <c r="P114" s="643"/>
    </row>
    <row r="115" spans="2:16" x14ac:dyDescent="0.35">
      <c r="B115" s="620" t="s">
        <v>266</v>
      </c>
      <c r="C115" s="621"/>
      <c r="D115" s="621"/>
      <c r="E115" s="621"/>
      <c r="F115" s="621"/>
      <c r="G115" s="621"/>
      <c r="H115" s="621"/>
      <c r="I115" s="621"/>
      <c r="J115" s="621"/>
      <c r="K115" s="621"/>
      <c r="L115" s="621"/>
      <c r="M115" s="621"/>
      <c r="N115" s="621"/>
      <c r="O115" s="621"/>
      <c r="P115" s="635"/>
    </row>
    <row r="116" spans="2:16" x14ac:dyDescent="0.35">
      <c r="B116" s="620" t="s">
        <v>267</v>
      </c>
      <c r="C116" s="621"/>
      <c r="D116" s="621"/>
      <c r="E116" s="621"/>
      <c r="F116" s="621"/>
      <c r="G116" s="621"/>
      <c r="H116" s="621"/>
      <c r="I116" s="621"/>
      <c r="J116" s="621"/>
      <c r="K116" s="621"/>
      <c r="L116" s="621"/>
      <c r="M116" s="621"/>
      <c r="N116" s="621"/>
      <c r="O116" s="621"/>
      <c r="P116" s="635"/>
    </row>
    <row r="117" spans="2:16" x14ac:dyDescent="0.35">
      <c r="B117" s="620" t="s">
        <v>268</v>
      </c>
      <c r="C117" s="621"/>
      <c r="D117" s="621"/>
      <c r="E117" s="621"/>
      <c r="F117" s="621"/>
      <c r="G117" s="621"/>
      <c r="H117" s="621"/>
      <c r="I117" s="621"/>
      <c r="J117" s="621"/>
      <c r="K117" s="621"/>
      <c r="L117" s="621"/>
      <c r="M117" s="621"/>
      <c r="N117" s="621"/>
      <c r="O117" s="621"/>
      <c r="P117" s="635"/>
    </row>
    <row r="118" spans="2:16" x14ac:dyDescent="0.35">
      <c r="B118" s="377" t="s">
        <v>269</v>
      </c>
      <c r="C118" s="378"/>
      <c r="D118" s="378"/>
      <c r="E118" s="378"/>
      <c r="F118" s="378"/>
      <c r="G118" s="378"/>
      <c r="H118" s="378"/>
      <c r="I118" s="378"/>
      <c r="J118" s="378"/>
      <c r="K118" s="378"/>
      <c r="L118" s="378"/>
      <c r="M118" s="378"/>
      <c r="N118" s="378"/>
      <c r="O118" s="378"/>
      <c r="P118" s="383"/>
    </row>
    <row r="119" spans="2:16" x14ac:dyDescent="0.35">
      <c r="B119" s="620" t="s">
        <v>270</v>
      </c>
      <c r="C119" s="621"/>
      <c r="D119" s="621"/>
      <c r="E119" s="621"/>
      <c r="F119" s="621"/>
      <c r="G119" s="621"/>
      <c r="H119" s="621"/>
      <c r="I119" s="621"/>
      <c r="J119" s="621"/>
      <c r="K119" s="621"/>
      <c r="L119" s="621"/>
      <c r="M119" s="621"/>
      <c r="N119" s="621"/>
      <c r="O119" s="621"/>
      <c r="P119" s="635"/>
    </row>
    <row r="120" spans="2:16" x14ac:dyDescent="0.35">
      <c r="B120" s="629" t="s">
        <v>238</v>
      </c>
      <c r="C120" s="630"/>
      <c r="D120" s="630"/>
      <c r="E120" s="630"/>
      <c r="F120" s="630"/>
      <c r="G120" s="630"/>
      <c r="H120" s="630"/>
      <c r="I120" s="630"/>
      <c r="J120" s="630"/>
      <c r="K120" s="630"/>
      <c r="L120" s="630"/>
      <c r="M120" s="630"/>
      <c r="N120" s="630"/>
      <c r="O120" s="630"/>
      <c r="P120" s="647"/>
    </row>
    <row r="121" spans="2:16" x14ac:dyDescent="0.35">
      <c r="B121" s="620" t="s">
        <v>271</v>
      </c>
      <c r="C121" s="621"/>
      <c r="D121" s="621"/>
      <c r="E121" s="621"/>
      <c r="F121" s="621"/>
      <c r="G121" s="621"/>
      <c r="H121" s="621"/>
      <c r="I121" s="621"/>
      <c r="J121" s="621"/>
      <c r="K121" s="621"/>
      <c r="L121" s="621"/>
      <c r="M121" s="621"/>
      <c r="N121" s="621"/>
      <c r="O121" s="621"/>
      <c r="P121" s="635"/>
    </row>
    <row r="122" spans="2:16" x14ac:dyDescent="0.35">
      <c r="B122" s="620" t="s">
        <v>240</v>
      </c>
      <c r="C122" s="621"/>
      <c r="D122" s="621"/>
      <c r="E122" s="621"/>
      <c r="F122" s="621"/>
      <c r="G122" s="621"/>
      <c r="H122" s="621"/>
      <c r="I122" s="621"/>
      <c r="J122" s="621"/>
      <c r="K122" s="621"/>
      <c r="L122" s="621"/>
      <c r="M122" s="621"/>
      <c r="N122" s="621"/>
      <c r="O122" s="621"/>
      <c r="P122" s="635"/>
    </row>
    <row r="123" spans="2:16" x14ac:dyDescent="0.35">
      <c r="B123" s="620" t="s">
        <v>272</v>
      </c>
      <c r="C123" s="621"/>
      <c r="D123" s="621"/>
      <c r="E123" s="621"/>
      <c r="F123" s="621"/>
      <c r="G123" s="621"/>
      <c r="H123" s="621"/>
      <c r="I123" s="621"/>
      <c r="J123" s="621"/>
      <c r="K123" s="621"/>
      <c r="L123" s="621"/>
      <c r="M123" s="621"/>
      <c r="N123" s="621"/>
      <c r="O123" s="621"/>
      <c r="P123" s="635"/>
    </row>
    <row r="124" spans="2:16" x14ac:dyDescent="0.35">
      <c r="B124" s="620" t="s">
        <v>273</v>
      </c>
      <c r="C124" s="621"/>
      <c r="D124" s="621"/>
      <c r="E124" s="621"/>
      <c r="F124" s="621"/>
      <c r="G124" s="621"/>
      <c r="H124" s="621"/>
      <c r="I124" s="621"/>
      <c r="J124" s="621"/>
      <c r="K124" s="621"/>
      <c r="L124" s="621"/>
      <c r="M124" s="621"/>
      <c r="N124" s="621"/>
      <c r="O124" s="621"/>
      <c r="P124" s="635"/>
    </row>
    <row r="125" spans="2:16" x14ac:dyDescent="0.35">
      <c r="B125" s="620" t="s">
        <v>274</v>
      </c>
      <c r="C125" s="621"/>
      <c r="D125" s="621"/>
      <c r="E125" s="621"/>
      <c r="F125" s="621"/>
      <c r="G125" s="621"/>
      <c r="H125" s="621"/>
      <c r="I125" s="621"/>
      <c r="J125" s="621"/>
      <c r="K125" s="621"/>
      <c r="L125" s="621"/>
      <c r="M125" s="621"/>
      <c r="N125" s="621"/>
      <c r="O125" s="621"/>
      <c r="P125" s="635"/>
    </row>
    <row r="126" spans="2:16" x14ac:dyDescent="0.35">
      <c r="B126" s="620" t="s">
        <v>275</v>
      </c>
      <c r="C126" s="621"/>
      <c r="D126" s="621"/>
      <c r="E126" s="621"/>
      <c r="F126" s="621"/>
      <c r="G126" s="621"/>
      <c r="H126" s="621"/>
      <c r="I126" s="621"/>
      <c r="J126" s="621"/>
      <c r="K126" s="621"/>
      <c r="L126" s="621"/>
      <c r="M126" s="621"/>
      <c r="N126" s="621"/>
      <c r="O126" s="621"/>
      <c r="P126" s="635"/>
    </row>
    <row r="127" spans="2:16" x14ac:dyDescent="0.35">
      <c r="B127" s="620" t="s">
        <v>276</v>
      </c>
      <c r="C127" s="621"/>
      <c r="D127" s="621"/>
      <c r="E127" s="621"/>
      <c r="F127" s="621"/>
      <c r="G127" s="621"/>
      <c r="H127" s="621"/>
      <c r="I127" s="621"/>
      <c r="J127" s="621"/>
      <c r="K127" s="621"/>
      <c r="L127" s="621"/>
      <c r="M127" s="621"/>
      <c r="N127" s="621"/>
      <c r="O127" s="621"/>
      <c r="P127" s="635"/>
    </row>
    <row r="128" spans="2:16" x14ac:dyDescent="0.35">
      <c r="B128" s="620" t="s">
        <v>277</v>
      </c>
      <c r="C128" s="621"/>
      <c r="D128" s="621"/>
      <c r="E128" s="621"/>
      <c r="F128" s="621"/>
      <c r="G128" s="621"/>
      <c r="H128" s="621"/>
      <c r="I128" s="621"/>
      <c r="J128" s="621"/>
      <c r="K128" s="621"/>
      <c r="L128" s="621"/>
      <c r="M128" s="621"/>
      <c r="N128" s="621"/>
      <c r="O128" s="621"/>
      <c r="P128" s="635"/>
    </row>
    <row r="129" spans="2:16" ht="16" thickBot="1" x14ac:dyDescent="0.4">
      <c r="B129" s="644" t="s">
        <v>707</v>
      </c>
      <c r="C129" s="645"/>
      <c r="D129" s="645"/>
      <c r="E129" s="645"/>
      <c r="F129" s="645"/>
      <c r="G129" s="645"/>
      <c r="H129" s="645"/>
      <c r="I129" s="645"/>
      <c r="J129" s="645"/>
      <c r="K129" s="645"/>
      <c r="L129" s="645"/>
      <c r="M129" s="645"/>
      <c r="N129" s="645"/>
      <c r="O129" s="645"/>
      <c r="P129" s="646"/>
    </row>
    <row r="130" spans="2:16" x14ac:dyDescent="0.35">
      <c r="C130" s="243"/>
      <c r="D130" s="243"/>
      <c r="E130" s="243"/>
      <c r="F130" s="243"/>
      <c r="G130" s="243"/>
      <c r="H130" s="243"/>
      <c r="I130" s="243"/>
      <c r="J130" s="243"/>
      <c r="K130" s="243"/>
      <c r="L130" s="243"/>
      <c r="M130" s="243"/>
      <c r="N130" s="243"/>
      <c r="O130" s="243"/>
      <c r="P130" s="243"/>
    </row>
    <row r="131" spans="2:16" x14ac:dyDescent="0.35">
      <c r="C131" s="243"/>
      <c r="D131" s="243"/>
      <c r="E131" s="243"/>
      <c r="F131" s="243"/>
      <c r="G131" s="243"/>
      <c r="H131" s="243"/>
      <c r="I131" s="243"/>
      <c r="J131" s="243"/>
      <c r="K131" s="243"/>
      <c r="L131" s="243"/>
      <c r="M131" s="243"/>
      <c r="N131" s="243"/>
      <c r="O131" s="243"/>
      <c r="P131" s="243"/>
    </row>
    <row r="132" spans="2:16" x14ac:dyDescent="0.35">
      <c r="C132" s="243"/>
      <c r="D132" s="243"/>
      <c r="E132" s="243"/>
      <c r="F132" s="243"/>
      <c r="G132" s="243"/>
      <c r="H132" s="243"/>
      <c r="I132" s="243"/>
      <c r="J132" s="243"/>
      <c r="K132" s="243"/>
      <c r="L132" s="243"/>
      <c r="M132" s="243"/>
      <c r="N132" s="243"/>
      <c r="O132" s="243"/>
      <c r="P132" s="243"/>
    </row>
    <row r="133" spans="2:16" x14ac:dyDescent="0.35">
      <c r="C133" s="243"/>
      <c r="D133" s="243"/>
      <c r="E133" s="243"/>
      <c r="F133" s="243"/>
      <c r="G133" s="243"/>
      <c r="H133" s="243"/>
      <c r="I133" s="243"/>
      <c r="J133" s="243"/>
      <c r="K133" s="243"/>
      <c r="L133" s="243"/>
      <c r="M133" s="243"/>
      <c r="N133" s="243"/>
      <c r="O133" s="243"/>
      <c r="P133" s="243"/>
    </row>
    <row r="134" spans="2:16" x14ac:dyDescent="0.35">
      <c r="C134" s="243"/>
      <c r="D134" s="243"/>
      <c r="E134" s="243"/>
      <c r="F134" s="243"/>
      <c r="G134" s="243"/>
      <c r="H134" s="243"/>
      <c r="I134" s="243"/>
      <c r="J134" s="243"/>
      <c r="K134" s="243"/>
      <c r="L134" s="243"/>
      <c r="M134" s="243"/>
      <c r="N134" s="243"/>
      <c r="O134" s="243"/>
      <c r="P134" s="243"/>
    </row>
    <row r="135" spans="2:16" x14ac:dyDescent="0.35">
      <c r="C135" s="243"/>
      <c r="D135" s="243"/>
      <c r="E135" s="243"/>
      <c r="F135" s="243"/>
      <c r="G135" s="243"/>
      <c r="H135" s="243"/>
      <c r="I135" s="243"/>
      <c r="J135" s="243"/>
      <c r="K135" s="243"/>
      <c r="L135" s="243"/>
      <c r="M135" s="243"/>
      <c r="N135" s="243"/>
      <c r="O135" s="243"/>
      <c r="P135" s="243"/>
    </row>
    <row r="136" spans="2:16" x14ac:dyDescent="0.35">
      <c r="C136" s="243"/>
      <c r="D136" s="243"/>
      <c r="E136" s="243"/>
      <c r="F136" s="243"/>
      <c r="G136" s="243"/>
      <c r="H136" s="243"/>
      <c r="I136" s="243"/>
      <c r="J136" s="243"/>
      <c r="K136" s="243"/>
      <c r="L136" s="243"/>
      <c r="M136" s="243"/>
      <c r="N136" s="243"/>
      <c r="O136" s="243"/>
      <c r="P136" s="243"/>
    </row>
    <row r="137" spans="2:16" x14ac:dyDescent="0.35">
      <c r="C137" s="243"/>
      <c r="D137" s="243"/>
      <c r="E137" s="243"/>
      <c r="F137" s="243"/>
      <c r="G137" s="243"/>
      <c r="H137" s="243"/>
      <c r="I137" s="243"/>
      <c r="J137" s="243"/>
      <c r="K137" s="243"/>
      <c r="L137" s="243"/>
      <c r="M137" s="243"/>
      <c r="N137" s="243"/>
      <c r="O137" s="243"/>
      <c r="P137" s="243"/>
    </row>
    <row r="138" spans="2:16" x14ac:dyDescent="0.35">
      <c r="C138" s="243"/>
      <c r="D138" s="243"/>
      <c r="E138" s="243"/>
      <c r="F138" s="243"/>
      <c r="G138" s="243"/>
      <c r="H138" s="243"/>
      <c r="I138" s="243"/>
      <c r="J138" s="243"/>
      <c r="K138" s="243"/>
      <c r="L138" s="243"/>
      <c r="M138" s="243"/>
      <c r="N138" s="243"/>
      <c r="O138" s="243"/>
      <c r="P138" s="243"/>
    </row>
    <row r="139" spans="2:16" x14ac:dyDescent="0.35">
      <c r="C139" s="243"/>
      <c r="D139" s="243"/>
      <c r="E139" s="243"/>
      <c r="F139" s="243"/>
      <c r="G139" s="243"/>
      <c r="H139" s="243"/>
      <c r="I139" s="243"/>
      <c r="J139" s="243"/>
      <c r="K139" s="243"/>
      <c r="L139" s="243"/>
      <c r="M139" s="243"/>
      <c r="N139" s="243"/>
      <c r="O139" s="243"/>
      <c r="P139" s="243"/>
    </row>
    <row r="140" spans="2:16" x14ac:dyDescent="0.35">
      <c r="C140" s="243"/>
      <c r="D140" s="243"/>
      <c r="E140" s="243"/>
      <c r="F140" s="243"/>
      <c r="G140" s="243"/>
      <c r="H140" s="243"/>
      <c r="I140" s="243"/>
      <c r="J140" s="243"/>
      <c r="K140" s="243"/>
      <c r="L140" s="243"/>
      <c r="M140" s="243"/>
      <c r="N140" s="243"/>
      <c r="O140" s="243"/>
      <c r="P140" s="243"/>
    </row>
    <row r="141" spans="2:16" x14ac:dyDescent="0.35">
      <c r="C141" s="243"/>
      <c r="D141" s="243"/>
      <c r="E141" s="243"/>
      <c r="F141" s="243"/>
      <c r="G141" s="243"/>
      <c r="H141" s="243"/>
      <c r="I141" s="243"/>
      <c r="J141" s="243"/>
      <c r="K141" s="243"/>
      <c r="L141" s="243"/>
      <c r="M141" s="243"/>
      <c r="N141" s="243"/>
      <c r="O141" s="243"/>
      <c r="P141" s="243"/>
    </row>
    <row r="142" spans="2:16" x14ac:dyDescent="0.35">
      <c r="C142" s="243"/>
      <c r="D142" s="243"/>
      <c r="E142" s="243"/>
      <c r="F142" s="243"/>
      <c r="G142" s="243"/>
      <c r="H142" s="243"/>
      <c r="I142" s="243"/>
      <c r="J142" s="243"/>
      <c r="K142" s="243"/>
      <c r="L142" s="243"/>
      <c r="M142" s="243"/>
      <c r="N142" s="243"/>
      <c r="O142" s="243"/>
      <c r="P142" s="243"/>
    </row>
    <row r="143" spans="2:16" x14ac:dyDescent="0.35">
      <c r="C143" s="243"/>
      <c r="D143" s="243"/>
      <c r="E143" s="243"/>
      <c r="F143" s="243"/>
      <c r="G143" s="243"/>
      <c r="H143" s="243"/>
      <c r="I143" s="243"/>
      <c r="J143" s="243"/>
      <c r="K143" s="243"/>
      <c r="L143" s="243"/>
      <c r="M143" s="243"/>
      <c r="N143" s="243"/>
      <c r="O143" s="243"/>
      <c r="P143" s="243"/>
    </row>
  </sheetData>
  <mergeCells count="29">
    <mergeCell ref="B129:P129"/>
    <mergeCell ref="B128:P128"/>
    <mergeCell ref="B116:P116"/>
    <mergeCell ref="B117:P117"/>
    <mergeCell ref="B119:P119"/>
    <mergeCell ref="B120:P120"/>
    <mergeCell ref="B121:P121"/>
    <mergeCell ref="B122:P122"/>
    <mergeCell ref="B123:P123"/>
    <mergeCell ref="B124:P124"/>
    <mergeCell ref="B125:P125"/>
    <mergeCell ref="B126:P126"/>
    <mergeCell ref="B127:P127"/>
    <mergeCell ref="B115:P115"/>
    <mergeCell ref="B2:P2"/>
    <mergeCell ref="B3:B4"/>
    <mergeCell ref="C3:C4"/>
    <mergeCell ref="D3:D4"/>
    <mergeCell ref="G3:G4"/>
    <mergeCell ref="H3:H4"/>
    <mergeCell ref="I3:I4"/>
    <mergeCell ref="J3:J4"/>
    <mergeCell ref="K3:K4"/>
    <mergeCell ref="L3:L4"/>
    <mergeCell ref="M3:M4"/>
    <mergeCell ref="N3:N4"/>
    <mergeCell ref="O3:O4"/>
    <mergeCell ref="P3:P4"/>
    <mergeCell ref="B114:P114"/>
  </mergeCells>
  <hyperlinks>
    <hyperlink ref="A1" location="Contents!A1" display="Back to contents" xr:uid="{00000000-0004-0000-02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1:U139"/>
  <sheetViews>
    <sheetView showGridLines="0" zoomScaleNormal="100" zoomScaleSheetLayoutView="25" workbookViewId="0"/>
  </sheetViews>
  <sheetFormatPr defaultColWidth="8.84375" defaultRowHeight="15.5" x14ac:dyDescent="0.35"/>
  <cols>
    <col min="1" max="1" width="9.3046875" style="3" customWidth="1"/>
    <col min="2" max="2" width="10.3046875" style="3" customWidth="1"/>
    <col min="3" max="3" width="11.84375" style="3" customWidth="1"/>
    <col min="4" max="4" width="16.69140625" style="3" customWidth="1"/>
    <col min="5" max="5" width="8.07421875" style="3" customWidth="1"/>
    <col min="6" max="6" width="13.07421875" style="3" customWidth="1"/>
    <col min="7" max="7" width="20.23046875" style="3" customWidth="1"/>
    <col min="8" max="8" width="14.84375" style="3" customWidth="1"/>
    <col min="9" max="9" width="14.23046875" style="3" customWidth="1"/>
    <col min="10" max="10" width="17.23046875" style="3" customWidth="1"/>
    <col min="11" max="16384" width="8.84375" style="3"/>
  </cols>
  <sheetData>
    <row r="1" spans="1:21" ht="33.75" customHeight="1" thickBot="1" x14ac:dyDescent="0.4">
      <c r="A1" s="47" t="s">
        <v>91</v>
      </c>
      <c r="B1" s="68"/>
      <c r="C1" s="68"/>
      <c r="D1" s="68"/>
      <c r="E1" s="68"/>
      <c r="F1" s="68"/>
      <c r="G1" s="68"/>
      <c r="H1" s="68"/>
      <c r="I1" s="68"/>
      <c r="J1" s="63"/>
      <c r="K1" s="35"/>
      <c r="L1" s="35"/>
      <c r="M1" s="35"/>
      <c r="N1" s="35"/>
    </row>
    <row r="2" spans="1:21" s="4" customFormat="1" ht="19" thickBot="1" x14ac:dyDescent="0.5">
      <c r="A2" s="69"/>
      <c r="B2" s="636" t="s">
        <v>96</v>
      </c>
      <c r="C2" s="637"/>
      <c r="D2" s="637"/>
      <c r="E2" s="637"/>
      <c r="F2" s="637"/>
      <c r="G2" s="637"/>
      <c r="H2" s="637"/>
      <c r="I2" s="654"/>
      <c r="J2" s="70"/>
      <c r="K2" s="69"/>
      <c r="L2" s="69"/>
      <c r="M2" s="69"/>
      <c r="N2" s="69"/>
    </row>
    <row r="3" spans="1:21" s="5" customFormat="1" ht="52.5" customHeight="1" x14ac:dyDescent="0.35">
      <c r="A3" s="71"/>
      <c r="B3" s="72" t="s">
        <v>0</v>
      </c>
      <c r="C3" s="59" t="s">
        <v>56</v>
      </c>
      <c r="D3" s="59" t="s">
        <v>57</v>
      </c>
      <c r="E3" s="59" t="s">
        <v>58</v>
      </c>
      <c r="F3" s="59" t="s">
        <v>59</v>
      </c>
      <c r="G3" s="59" t="s">
        <v>70</v>
      </c>
      <c r="H3" s="67" t="s">
        <v>60</v>
      </c>
      <c r="I3" s="381" t="s">
        <v>1</v>
      </c>
      <c r="J3" s="73"/>
      <c r="K3" s="71"/>
      <c r="L3" s="71"/>
      <c r="M3" s="71"/>
      <c r="N3" s="71"/>
    </row>
    <row r="4" spans="1:21" x14ac:dyDescent="0.35">
      <c r="A4" s="35"/>
      <c r="B4" s="26" t="s">
        <v>121</v>
      </c>
      <c r="C4" s="27">
        <v>203.87</v>
      </c>
      <c r="D4" s="27">
        <v>81.308357400000006</v>
      </c>
      <c r="E4" s="44">
        <v>73.166642600000003</v>
      </c>
      <c r="F4" s="166">
        <v>358.34500000000003</v>
      </c>
      <c r="G4" s="27">
        <v>42.343000000000004</v>
      </c>
      <c r="H4" s="27">
        <v>0</v>
      </c>
      <c r="I4" s="28">
        <v>400.68799999999999</v>
      </c>
      <c r="J4" s="74"/>
      <c r="K4" s="35"/>
      <c r="L4" s="35"/>
      <c r="M4" s="35"/>
      <c r="N4" s="35"/>
      <c r="Q4" s="8"/>
      <c r="R4" s="8"/>
      <c r="S4" s="8"/>
      <c r="T4" s="8"/>
      <c r="U4" s="8"/>
    </row>
    <row r="5" spans="1:21" x14ac:dyDescent="0.35">
      <c r="A5" s="35"/>
      <c r="B5" s="26" t="s">
        <v>122</v>
      </c>
      <c r="C5" s="27">
        <v>198.74700000000001</v>
      </c>
      <c r="D5" s="27">
        <v>81.066429600000006</v>
      </c>
      <c r="E5" s="44">
        <v>74.309570399999998</v>
      </c>
      <c r="F5" s="166">
        <v>354.12299999999999</v>
      </c>
      <c r="G5" s="27">
        <v>44.792000000000002</v>
      </c>
      <c r="H5" s="27">
        <v>0</v>
      </c>
      <c r="I5" s="28">
        <v>398.91500000000002</v>
      </c>
      <c r="J5" s="74"/>
      <c r="K5" s="35"/>
      <c r="L5" s="35"/>
      <c r="M5" s="35"/>
      <c r="N5" s="35"/>
      <c r="Q5" s="8"/>
      <c r="R5" s="8"/>
      <c r="S5" s="8"/>
      <c r="T5" s="8"/>
      <c r="U5" s="8"/>
    </row>
    <row r="6" spans="1:21" x14ac:dyDescent="0.35">
      <c r="A6" s="35"/>
      <c r="B6" s="26" t="s">
        <v>123</v>
      </c>
      <c r="C6" s="27">
        <v>197.898</v>
      </c>
      <c r="D6" s="27">
        <v>82.975751600000009</v>
      </c>
      <c r="E6" s="44">
        <v>74.5292484</v>
      </c>
      <c r="F6" s="166">
        <v>355.40300000000002</v>
      </c>
      <c r="G6" s="27">
        <v>41.784999999999997</v>
      </c>
      <c r="H6" s="27">
        <v>0</v>
      </c>
      <c r="I6" s="28">
        <v>397.18799999999999</v>
      </c>
      <c r="J6" s="74"/>
      <c r="K6" s="35"/>
      <c r="L6" s="35"/>
      <c r="M6" s="35"/>
      <c r="N6" s="35"/>
      <c r="Q6" s="8"/>
      <c r="R6" s="8"/>
      <c r="S6" s="8"/>
      <c r="T6" s="8"/>
      <c r="U6" s="8"/>
    </row>
    <row r="7" spans="1:21" x14ac:dyDescent="0.35">
      <c r="A7" s="35"/>
      <c r="B7" s="26" t="s">
        <v>136</v>
      </c>
      <c r="C7" s="27">
        <v>196.672</v>
      </c>
      <c r="D7" s="27">
        <v>79.982576100000003</v>
      </c>
      <c r="E7" s="44">
        <v>76.014423899999997</v>
      </c>
      <c r="F7" s="166">
        <v>352.66899999999998</v>
      </c>
      <c r="G7" s="27">
        <v>39.798999999999999</v>
      </c>
      <c r="H7" s="27">
        <v>0</v>
      </c>
      <c r="I7" s="28">
        <v>392.46800000000002</v>
      </c>
      <c r="J7" s="74"/>
      <c r="K7" s="35"/>
      <c r="L7" s="35"/>
      <c r="M7" s="35"/>
      <c r="N7" s="35"/>
      <c r="Q7" s="8"/>
      <c r="R7" s="8"/>
      <c r="S7" s="8"/>
      <c r="T7" s="8"/>
      <c r="U7" s="8"/>
    </row>
    <row r="8" spans="1:21" x14ac:dyDescent="0.35">
      <c r="A8" s="35"/>
      <c r="B8" s="26" t="s">
        <v>2</v>
      </c>
      <c r="C8" s="27">
        <v>195.09399999999999</v>
      </c>
      <c r="D8" s="27">
        <v>79.531242599999999</v>
      </c>
      <c r="E8" s="44">
        <v>73.172757400000009</v>
      </c>
      <c r="F8" s="166">
        <v>347.798</v>
      </c>
      <c r="G8" s="27">
        <v>36.643000000000001</v>
      </c>
      <c r="H8" s="27">
        <v>0</v>
      </c>
      <c r="I8" s="28">
        <v>384.44099999999997</v>
      </c>
      <c r="J8" s="74"/>
      <c r="K8" s="35"/>
      <c r="L8" s="35"/>
      <c r="M8" s="35"/>
      <c r="N8" s="35"/>
      <c r="Q8" s="8"/>
      <c r="R8" s="8"/>
      <c r="S8" s="8"/>
      <c r="T8" s="8"/>
      <c r="U8" s="8"/>
    </row>
    <row r="9" spans="1:21" x14ac:dyDescent="0.35">
      <c r="A9" s="35"/>
      <c r="B9" s="26" t="s">
        <v>3</v>
      </c>
      <c r="C9" s="27">
        <v>196.71899999999999</v>
      </c>
      <c r="D9" s="27">
        <v>78.108177499999996</v>
      </c>
      <c r="E9" s="44">
        <v>71.555822499999991</v>
      </c>
      <c r="F9" s="166">
        <v>346.38299999999998</v>
      </c>
      <c r="G9" s="27">
        <v>39.235999999999997</v>
      </c>
      <c r="H9" s="27">
        <v>0</v>
      </c>
      <c r="I9" s="28">
        <v>385.61900000000003</v>
      </c>
      <c r="J9" s="74"/>
      <c r="K9" s="35"/>
      <c r="L9" s="35"/>
      <c r="M9" s="35"/>
      <c r="N9" s="35"/>
      <c r="Q9" s="8"/>
      <c r="R9" s="8"/>
      <c r="S9" s="8"/>
      <c r="T9" s="8"/>
      <c r="U9" s="8"/>
    </row>
    <row r="10" spans="1:21" x14ac:dyDescent="0.35">
      <c r="A10" s="35"/>
      <c r="B10" s="26" t="s">
        <v>4</v>
      </c>
      <c r="C10" s="27">
        <v>196.87100000000001</v>
      </c>
      <c r="D10" s="27">
        <v>82.212424200000015</v>
      </c>
      <c r="E10" s="44">
        <v>70.437575800000005</v>
      </c>
      <c r="F10" s="27">
        <v>349.52100000000002</v>
      </c>
      <c r="G10" s="27">
        <v>40.255000000000003</v>
      </c>
      <c r="H10" s="27">
        <v>0</v>
      </c>
      <c r="I10" s="28">
        <v>389.77600000000001</v>
      </c>
      <c r="J10" s="74"/>
      <c r="K10" s="35"/>
      <c r="L10" s="35"/>
      <c r="M10" s="35"/>
      <c r="N10" s="35"/>
      <c r="Q10" s="8"/>
      <c r="R10" s="8"/>
      <c r="S10" s="8"/>
      <c r="T10" s="8"/>
      <c r="U10" s="8"/>
    </row>
    <row r="11" spans="1:21" x14ac:dyDescent="0.35">
      <c r="A11" s="35"/>
      <c r="B11" s="26" t="s">
        <v>5</v>
      </c>
      <c r="C11" s="27">
        <v>200.67400000000001</v>
      </c>
      <c r="D11" s="27">
        <v>77.196284199999994</v>
      </c>
      <c r="E11" s="44">
        <v>69.963715800000003</v>
      </c>
      <c r="F11" s="27">
        <v>347.834</v>
      </c>
      <c r="G11" s="27">
        <v>40.843000000000004</v>
      </c>
      <c r="H11" s="27">
        <v>0</v>
      </c>
      <c r="I11" s="28">
        <v>388.67700000000002</v>
      </c>
      <c r="J11" s="74"/>
      <c r="K11" s="35"/>
      <c r="L11" s="35"/>
      <c r="M11" s="35"/>
      <c r="N11" s="35"/>
      <c r="Q11" s="8"/>
      <c r="R11" s="8"/>
      <c r="S11" s="8"/>
      <c r="T11" s="8"/>
      <c r="U11" s="8"/>
    </row>
    <row r="12" spans="1:21" x14ac:dyDescent="0.35">
      <c r="A12" s="35"/>
      <c r="B12" s="26" t="s">
        <v>6</v>
      </c>
      <c r="C12" s="27">
        <v>201.88200000000001</v>
      </c>
      <c r="D12" s="27">
        <v>79.672114100000002</v>
      </c>
      <c r="E12" s="44">
        <v>69.774885899999987</v>
      </c>
      <c r="F12" s="27">
        <v>351.32900000000001</v>
      </c>
      <c r="G12" s="27">
        <v>43.548999999999999</v>
      </c>
      <c r="H12" s="27">
        <v>0</v>
      </c>
      <c r="I12" s="28">
        <v>394.87799999999999</v>
      </c>
      <c r="J12" s="74"/>
      <c r="K12" s="35"/>
      <c r="L12" s="35"/>
      <c r="M12" s="35"/>
      <c r="N12" s="35"/>
      <c r="Q12" s="8"/>
      <c r="R12" s="8"/>
      <c r="S12" s="8"/>
      <c r="T12" s="8"/>
      <c r="U12" s="8"/>
    </row>
    <row r="13" spans="1:21" x14ac:dyDescent="0.35">
      <c r="A13" s="35"/>
      <c r="B13" s="26" t="s">
        <v>7</v>
      </c>
      <c r="C13" s="27">
        <v>202.322</v>
      </c>
      <c r="D13" s="27">
        <v>78.743326300000007</v>
      </c>
      <c r="E13" s="44">
        <v>71.125673699999993</v>
      </c>
      <c r="F13" s="27">
        <v>352.19099999999997</v>
      </c>
      <c r="G13" s="27">
        <v>49.396999999999998</v>
      </c>
      <c r="H13" s="27">
        <v>0</v>
      </c>
      <c r="I13" s="28">
        <v>401.58800000000002</v>
      </c>
      <c r="J13" s="74"/>
      <c r="K13" s="35"/>
      <c r="L13" s="35"/>
      <c r="M13" s="35"/>
      <c r="N13" s="35"/>
      <c r="Q13" s="8"/>
      <c r="R13" s="8"/>
      <c r="S13" s="8"/>
      <c r="T13" s="8"/>
      <c r="U13" s="8"/>
    </row>
    <row r="14" spans="1:21" x14ac:dyDescent="0.35">
      <c r="A14" s="35"/>
      <c r="B14" s="26" t="s">
        <v>8</v>
      </c>
      <c r="C14" s="27">
        <v>203.43700000000001</v>
      </c>
      <c r="D14" s="27">
        <v>83.542166100000003</v>
      </c>
      <c r="E14" s="44">
        <v>71.374833899999999</v>
      </c>
      <c r="F14" s="27">
        <v>358.35399999999998</v>
      </c>
      <c r="G14" s="27">
        <v>45.097000000000001</v>
      </c>
      <c r="H14" s="27">
        <v>0</v>
      </c>
      <c r="I14" s="28">
        <v>403.45100000000002</v>
      </c>
      <c r="J14" s="74"/>
      <c r="K14" s="35"/>
      <c r="L14" s="35"/>
      <c r="M14" s="35"/>
      <c r="N14" s="35"/>
      <c r="Q14" s="8"/>
      <c r="R14" s="8"/>
      <c r="S14" s="8"/>
      <c r="T14" s="8"/>
      <c r="U14" s="8"/>
    </row>
    <row r="15" spans="1:21" x14ac:dyDescent="0.35">
      <c r="A15" s="35"/>
      <c r="B15" s="26" t="s">
        <v>9</v>
      </c>
      <c r="C15" s="27">
        <v>203.82599999999999</v>
      </c>
      <c r="D15" s="27">
        <v>84.528268699999998</v>
      </c>
      <c r="E15" s="44">
        <v>72.373731300000003</v>
      </c>
      <c r="F15" s="27">
        <v>360.72800000000001</v>
      </c>
      <c r="G15" s="27">
        <v>45.381999999999998</v>
      </c>
      <c r="H15" s="27">
        <v>0</v>
      </c>
      <c r="I15" s="28">
        <v>406.11</v>
      </c>
      <c r="J15" s="74"/>
      <c r="K15" s="35"/>
      <c r="L15" s="35"/>
      <c r="M15" s="35"/>
      <c r="N15" s="35"/>
      <c r="Q15" s="8"/>
      <c r="R15" s="8"/>
      <c r="S15" s="8"/>
      <c r="T15" s="8"/>
      <c r="U15" s="8"/>
    </row>
    <row r="16" spans="1:21" x14ac:dyDescent="0.35">
      <c r="A16" s="35"/>
      <c r="B16" s="26" t="s">
        <v>10</v>
      </c>
      <c r="C16" s="27">
        <v>208.405</v>
      </c>
      <c r="D16" s="27">
        <v>84.554238999999995</v>
      </c>
      <c r="E16" s="44">
        <v>72.254761000000002</v>
      </c>
      <c r="F16" s="27">
        <v>365.214</v>
      </c>
      <c r="G16" s="27">
        <v>49.027999999999999</v>
      </c>
      <c r="H16" s="27">
        <v>0</v>
      </c>
      <c r="I16" s="28">
        <v>414.24200000000002</v>
      </c>
      <c r="J16" s="74"/>
      <c r="K16" s="35"/>
      <c r="L16" s="35"/>
      <c r="M16" s="35"/>
      <c r="N16" s="35"/>
      <c r="Q16" s="8"/>
      <c r="R16" s="8"/>
      <c r="S16" s="8"/>
      <c r="T16" s="8"/>
      <c r="U16" s="8"/>
    </row>
    <row r="17" spans="1:21" x14ac:dyDescent="0.35">
      <c r="A17" s="35"/>
      <c r="B17" s="26" t="s">
        <v>11</v>
      </c>
      <c r="C17" s="27">
        <v>206.18799999999999</v>
      </c>
      <c r="D17" s="27">
        <v>82.896651899999995</v>
      </c>
      <c r="E17" s="44">
        <v>72.687348100000008</v>
      </c>
      <c r="F17" s="27">
        <v>361.77199999999999</v>
      </c>
      <c r="G17" s="27">
        <v>49.987000000000002</v>
      </c>
      <c r="H17" s="27">
        <v>0</v>
      </c>
      <c r="I17" s="28">
        <v>411.75900000000001</v>
      </c>
      <c r="J17" s="74"/>
      <c r="K17" s="35"/>
      <c r="L17" s="35"/>
      <c r="M17" s="35"/>
      <c r="N17" s="35"/>
      <c r="Q17" s="8"/>
      <c r="R17" s="8"/>
      <c r="S17" s="8"/>
      <c r="T17" s="8"/>
      <c r="U17" s="8"/>
    </row>
    <row r="18" spans="1:21" x14ac:dyDescent="0.35">
      <c r="A18" s="35"/>
      <c r="B18" s="26" t="s">
        <v>12</v>
      </c>
      <c r="C18" s="27">
        <v>205.12100000000001</v>
      </c>
      <c r="D18" s="27">
        <v>84.718613899999994</v>
      </c>
      <c r="E18" s="44">
        <v>73.972386100000008</v>
      </c>
      <c r="F18" s="27">
        <v>363.81200000000001</v>
      </c>
      <c r="G18" s="27">
        <v>51.052</v>
      </c>
      <c r="H18" s="27">
        <v>0</v>
      </c>
      <c r="I18" s="28">
        <v>414.86399999999998</v>
      </c>
      <c r="J18" s="74"/>
      <c r="K18" s="35"/>
      <c r="L18" s="35"/>
      <c r="M18" s="35"/>
      <c r="N18" s="35"/>
      <c r="Q18" s="8"/>
      <c r="R18" s="8"/>
      <c r="S18" s="8"/>
      <c r="T18" s="8"/>
      <c r="U18" s="8"/>
    </row>
    <row r="19" spans="1:21" x14ac:dyDescent="0.35">
      <c r="A19" s="35"/>
      <c r="B19" s="26" t="s">
        <v>13</v>
      </c>
      <c r="C19" s="27">
        <v>207.98400000000001</v>
      </c>
      <c r="D19" s="27">
        <v>86.6824127</v>
      </c>
      <c r="E19" s="44">
        <v>74.306587300000004</v>
      </c>
      <c r="F19" s="27">
        <v>368.97300000000001</v>
      </c>
      <c r="G19" s="27">
        <v>50.302999999999997</v>
      </c>
      <c r="H19" s="27">
        <v>0</v>
      </c>
      <c r="I19" s="28">
        <v>419.27600000000001</v>
      </c>
      <c r="J19" s="74"/>
      <c r="K19" s="35"/>
      <c r="L19" s="35"/>
      <c r="M19" s="35"/>
      <c r="N19" s="35"/>
      <c r="Q19" s="8"/>
      <c r="R19" s="8"/>
      <c r="S19" s="8"/>
      <c r="T19" s="8"/>
      <c r="U19" s="8"/>
    </row>
    <row r="20" spans="1:21" x14ac:dyDescent="0.35">
      <c r="A20" s="35"/>
      <c r="B20" s="26" t="s">
        <v>14</v>
      </c>
      <c r="C20" s="27">
        <v>211.27099999999999</v>
      </c>
      <c r="D20" s="27">
        <v>82.444321499999987</v>
      </c>
      <c r="E20" s="44">
        <v>76.839678499999991</v>
      </c>
      <c r="F20" s="27">
        <v>370.55500000000001</v>
      </c>
      <c r="G20" s="27">
        <v>50.892000000000003</v>
      </c>
      <c r="H20" s="27">
        <v>0</v>
      </c>
      <c r="I20" s="28">
        <v>421.447</v>
      </c>
      <c r="J20" s="74"/>
      <c r="K20" s="35"/>
      <c r="L20" s="35"/>
      <c r="M20" s="35"/>
      <c r="N20" s="35"/>
      <c r="Q20" s="8"/>
      <c r="R20" s="8"/>
      <c r="S20" s="8"/>
      <c r="T20" s="8"/>
      <c r="U20" s="8"/>
    </row>
    <row r="21" spans="1:21" x14ac:dyDescent="0.35">
      <c r="A21" s="35"/>
      <c r="B21" s="26" t="s">
        <v>15</v>
      </c>
      <c r="C21" s="27">
        <v>209.47900000000001</v>
      </c>
      <c r="D21" s="27">
        <v>85.075599199999999</v>
      </c>
      <c r="E21" s="44">
        <v>78.017400800000004</v>
      </c>
      <c r="F21" s="27">
        <v>372.572</v>
      </c>
      <c r="G21" s="27">
        <v>51.125</v>
      </c>
      <c r="H21" s="27">
        <v>0</v>
      </c>
      <c r="I21" s="28">
        <v>423.697</v>
      </c>
      <c r="J21" s="74"/>
      <c r="K21" s="35"/>
      <c r="L21" s="35"/>
      <c r="M21" s="35"/>
      <c r="N21" s="35"/>
      <c r="Q21" s="8"/>
      <c r="R21" s="8"/>
      <c r="S21" s="8"/>
      <c r="T21" s="8"/>
      <c r="U21" s="8"/>
    </row>
    <row r="22" spans="1:21" x14ac:dyDescent="0.35">
      <c r="A22" s="35"/>
      <c r="B22" s="26" t="s">
        <v>16</v>
      </c>
      <c r="C22" s="27">
        <v>211.68299999999999</v>
      </c>
      <c r="D22" s="27">
        <v>92.091156699999999</v>
      </c>
      <c r="E22" s="44">
        <v>77.561843299999992</v>
      </c>
      <c r="F22" s="27">
        <v>381.33600000000001</v>
      </c>
      <c r="G22" s="27">
        <v>51.287999999999997</v>
      </c>
      <c r="H22" s="27">
        <v>0</v>
      </c>
      <c r="I22" s="28">
        <v>432.62400000000002</v>
      </c>
      <c r="J22" s="74"/>
      <c r="K22" s="35"/>
      <c r="L22" s="35"/>
      <c r="M22" s="35"/>
      <c r="N22" s="35"/>
      <c r="Q22" s="8"/>
      <c r="R22" s="8"/>
      <c r="S22" s="8"/>
      <c r="T22" s="8"/>
      <c r="U22" s="8"/>
    </row>
    <row r="23" spans="1:21" x14ac:dyDescent="0.35">
      <c r="A23" s="35"/>
      <c r="B23" s="26" t="s">
        <v>17</v>
      </c>
      <c r="C23" s="27">
        <v>210.66</v>
      </c>
      <c r="D23" s="27">
        <v>93.439021699999998</v>
      </c>
      <c r="E23" s="44">
        <v>77.121978300000009</v>
      </c>
      <c r="F23" s="27">
        <v>381.221</v>
      </c>
      <c r="G23" s="27">
        <v>52.780999999999999</v>
      </c>
      <c r="H23" s="27">
        <v>0</v>
      </c>
      <c r="I23" s="28">
        <v>434.00200000000001</v>
      </c>
      <c r="J23" s="74"/>
      <c r="K23" s="35"/>
      <c r="L23" s="35"/>
      <c r="M23" s="35"/>
      <c r="N23" s="35"/>
      <c r="Q23" s="8"/>
      <c r="R23" s="8"/>
      <c r="S23" s="8"/>
      <c r="T23" s="8"/>
      <c r="U23" s="8"/>
    </row>
    <row r="24" spans="1:21" x14ac:dyDescent="0.35">
      <c r="A24" s="35"/>
      <c r="B24" s="26" t="s">
        <v>18</v>
      </c>
      <c r="C24" s="27">
        <v>214.78700000000001</v>
      </c>
      <c r="D24" s="27">
        <v>90.080222399999997</v>
      </c>
      <c r="E24" s="44">
        <v>78.4667776</v>
      </c>
      <c r="F24" s="27">
        <v>383.334</v>
      </c>
      <c r="G24" s="27">
        <v>52.701000000000001</v>
      </c>
      <c r="H24" s="27">
        <v>0</v>
      </c>
      <c r="I24" s="28">
        <v>436.03500000000003</v>
      </c>
      <c r="J24" s="74"/>
      <c r="K24" s="35"/>
      <c r="L24" s="35"/>
      <c r="M24" s="35"/>
      <c r="N24" s="35"/>
      <c r="Q24" s="8"/>
      <c r="R24" s="8"/>
      <c r="S24" s="8"/>
      <c r="T24" s="8"/>
      <c r="U24" s="8"/>
    </row>
    <row r="25" spans="1:21" x14ac:dyDescent="0.35">
      <c r="A25" s="35"/>
      <c r="B25" s="32" t="s">
        <v>19</v>
      </c>
      <c r="C25" s="27">
        <v>220.495</v>
      </c>
      <c r="D25" s="27">
        <v>86.576787400000001</v>
      </c>
      <c r="E25" s="44">
        <v>79.175212599999995</v>
      </c>
      <c r="F25" s="27">
        <v>386.24700000000001</v>
      </c>
      <c r="G25" s="27">
        <v>53.956000000000003</v>
      </c>
      <c r="H25" s="27">
        <v>0</v>
      </c>
      <c r="I25" s="28">
        <v>440.20299999999997</v>
      </c>
      <c r="J25" s="45"/>
      <c r="K25" s="35"/>
      <c r="L25" s="35"/>
      <c r="M25" s="35"/>
      <c r="N25" s="35"/>
      <c r="Q25" s="8"/>
      <c r="R25" s="8"/>
      <c r="S25" s="8"/>
      <c r="T25" s="8"/>
      <c r="U25" s="8"/>
    </row>
    <row r="26" spans="1:21" x14ac:dyDescent="0.35">
      <c r="A26" s="35"/>
      <c r="B26" s="32" t="s">
        <v>20</v>
      </c>
      <c r="C26" s="27">
        <v>221.22300000000001</v>
      </c>
      <c r="D26" s="27">
        <v>92.862395800000002</v>
      </c>
      <c r="E26" s="44">
        <v>80.043604200000004</v>
      </c>
      <c r="F26" s="27">
        <v>394.12900000000002</v>
      </c>
      <c r="G26" s="27">
        <v>55.112000000000002</v>
      </c>
      <c r="H26" s="27">
        <v>0</v>
      </c>
      <c r="I26" s="28">
        <v>449.24099999999999</v>
      </c>
      <c r="J26" s="45"/>
      <c r="K26" s="35"/>
      <c r="L26" s="35"/>
      <c r="M26" s="35"/>
      <c r="N26" s="35"/>
      <c r="Q26" s="8"/>
      <c r="R26" s="8"/>
      <c r="S26" s="8"/>
      <c r="T26" s="8"/>
      <c r="U26" s="8"/>
    </row>
    <row r="27" spans="1:21" x14ac:dyDescent="0.35">
      <c r="A27" s="35"/>
      <c r="B27" s="32" t="s">
        <v>21</v>
      </c>
      <c r="C27" s="27">
        <v>224.494</v>
      </c>
      <c r="D27" s="27">
        <v>93.616052800000006</v>
      </c>
      <c r="E27" s="44">
        <v>81.339947199999997</v>
      </c>
      <c r="F27" s="27">
        <v>399.45</v>
      </c>
      <c r="G27" s="27">
        <v>55.406999999999996</v>
      </c>
      <c r="H27" s="27">
        <v>0</v>
      </c>
      <c r="I27" s="28">
        <v>454.85700000000003</v>
      </c>
      <c r="J27" s="45"/>
      <c r="K27" s="35"/>
      <c r="L27" s="35"/>
      <c r="M27" s="35"/>
      <c r="N27" s="35"/>
      <c r="Q27" s="8"/>
      <c r="R27" s="8"/>
      <c r="S27" s="8"/>
      <c r="T27" s="8"/>
      <c r="U27" s="8"/>
    </row>
    <row r="28" spans="1:21" x14ac:dyDescent="0.35">
      <c r="A28" s="35"/>
      <c r="B28" s="32" t="s">
        <v>22</v>
      </c>
      <c r="C28" s="27">
        <v>226.678</v>
      </c>
      <c r="D28" s="27">
        <v>93.181764000000001</v>
      </c>
      <c r="E28" s="44">
        <v>83.37423600000001</v>
      </c>
      <c r="F28" s="27">
        <v>403.23399999999998</v>
      </c>
      <c r="G28" s="27">
        <v>56.356999999999999</v>
      </c>
      <c r="H28" s="27">
        <v>0</v>
      </c>
      <c r="I28" s="28">
        <v>459.59100000000001</v>
      </c>
      <c r="J28" s="45"/>
      <c r="K28" s="35"/>
      <c r="L28" s="35"/>
      <c r="M28" s="35"/>
      <c r="N28" s="35"/>
      <c r="Q28" s="8"/>
      <c r="R28" s="8"/>
      <c r="S28" s="8"/>
      <c r="T28" s="8"/>
      <c r="U28" s="8"/>
    </row>
    <row r="29" spans="1:21" x14ac:dyDescent="0.35">
      <c r="A29" s="35"/>
      <c r="B29" s="32" t="s">
        <v>23</v>
      </c>
      <c r="C29" s="27">
        <v>224.113</v>
      </c>
      <c r="D29" s="27">
        <v>96.867535000000004</v>
      </c>
      <c r="E29" s="44">
        <v>85.541465000000002</v>
      </c>
      <c r="F29" s="27">
        <v>406.52199999999999</v>
      </c>
      <c r="G29" s="27">
        <v>57.119</v>
      </c>
      <c r="H29" s="27">
        <v>0</v>
      </c>
      <c r="I29" s="28">
        <v>463.64100000000002</v>
      </c>
      <c r="J29" s="45"/>
      <c r="K29" s="35"/>
      <c r="L29" s="35"/>
      <c r="M29" s="35"/>
      <c r="N29" s="35"/>
      <c r="Q29" s="8"/>
      <c r="R29" s="8"/>
      <c r="S29" s="8"/>
      <c r="T29" s="8"/>
      <c r="U29" s="8"/>
    </row>
    <row r="30" spans="1:21" x14ac:dyDescent="0.35">
      <c r="A30" s="35"/>
      <c r="B30" s="32" t="s">
        <v>24</v>
      </c>
      <c r="C30" s="27">
        <v>225.63300000000001</v>
      </c>
      <c r="D30" s="27">
        <v>100.7390374</v>
      </c>
      <c r="E30" s="44">
        <v>85.910962600000005</v>
      </c>
      <c r="F30" s="27">
        <v>412.28300000000002</v>
      </c>
      <c r="G30" s="27">
        <v>56.676000000000002</v>
      </c>
      <c r="H30" s="27">
        <v>0</v>
      </c>
      <c r="I30" s="28">
        <v>468.959</v>
      </c>
      <c r="J30" s="45"/>
      <c r="K30" s="35"/>
      <c r="L30" s="35"/>
      <c r="M30" s="35"/>
      <c r="N30" s="35"/>
      <c r="Q30" s="8"/>
      <c r="R30" s="8"/>
      <c r="S30" s="8"/>
      <c r="T30" s="8"/>
      <c r="U30" s="8"/>
    </row>
    <row r="31" spans="1:21" x14ac:dyDescent="0.35">
      <c r="A31" s="35"/>
      <c r="B31" s="32" t="s">
        <v>25</v>
      </c>
      <c r="C31" s="27">
        <v>227.25</v>
      </c>
      <c r="D31" s="27">
        <v>99.591255299999986</v>
      </c>
      <c r="E31" s="44">
        <v>86.265744699999999</v>
      </c>
      <c r="F31" s="27">
        <v>413.10700000000003</v>
      </c>
      <c r="G31" s="27">
        <v>57.71</v>
      </c>
      <c r="H31" s="27">
        <v>0</v>
      </c>
      <c r="I31" s="28">
        <v>470.81700000000001</v>
      </c>
      <c r="J31" s="45"/>
      <c r="K31" s="35"/>
      <c r="L31" s="35"/>
      <c r="M31" s="35"/>
      <c r="N31" s="35"/>
      <c r="Q31" s="8"/>
      <c r="R31" s="8"/>
      <c r="S31" s="8"/>
      <c r="T31" s="8"/>
      <c r="U31" s="8"/>
    </row>
    <row r="32" spans="1:21" x14ac:dyDescent="0.35">
      <c r="A32" s="35"/>
      <c r="B32" s="32" t="s">
        <v>26</v>
      </c>
      <c r="C32" s="27">
        <v>231.82900000000001</v>
      </c>
      <c r="D32" s="27">
        <v>97.754172400000016</v>
      </c>
      <c r="E32" s="44">
        <v>87.158827600000009</v>
      </c>
      <c r="F32" s="27">
        <v>416.74200000000002</v>
      </c>
      <c r="G32" s="27">
        <v>57.095999999999997</v>
      </c>
      <c r="H32" s="27">
        <v>0</v>
      </c>
      <c r="I32" s="28">
        <v>473.83800000000002</v>
      </c>
      <c r="J32" s="45"/>
      <c r="K32" s="35"/>
      <c r="L32" s="35"/>
      <c r="M32" s="35"/>
      <c r="N32" s="35"/>
      <c r="Q32" s="8"/>
      <c r="R32" s="8"/>
      <c r="S32" s="8"/>
      <c r="T32" s="8"/>
      <c r="U32" s="8"/>
    </row>
    <row r="33" spans="1:21" x14ac:dyDescent="0.35">
      <c r="A33" s="35"/>
      <c r="B33" s="32" t="s">
        <v>27</v>
      </c>
      <c r="C33" s="27">
        <v>231.393</v>
      </c>
      <c r="D33" s="27">
        <v>101.7527724</v>
      </c>
      <c r="E33" s="44">
        <v>89.535227599999999</v>
      </c>
      <c r="F33" s="27">
        <v>422.68099999999998</v>
      </c>
      <c r="G33" s="27">
        <v>58.262999999999998</v>
      </c>
      <c r="H33" s="27">
        <v>0</v>
      </c>
      <c r="I33" s="28">
        <v>480.94400000000002</v>
      </c>
      <c r="J33" s="45"/>
      <c r="K33" s="35"/>
      <c r="L33" s="35"/>
      <c r="M33" s="35"/>
      <c r="N33" s="35"/>
      <c r="Q33" s="8"/>
      <c r="R33" s="8"/>
      <c r="S33" s="8"/>
      <c r="T33" s="8"/>
      <c r="U33" s="8"/>
    </row>
    <row r="34" spans="1:21" x14ac:dyDescent="0.35">
      <c r="A34" s="35"/>
      <c r="B34" s="32" t="s">
        <v>28</v>
      </c>
      <c r="C34" s="27">
        <v>232.184</v>
      </c>
      <c r="D34" s="27">
        <v>98.972452400000009</v>
      </c>
      <c r="E34" s="44">
        <v>91.5205476</v>
      </c>
      <c r="F34" s="27">
        <v>422.67700000000002</v>
      </c>
      <c r="G34" s="27">
        <v>59.036000000000001</v>
      </c>
      <c r="H34" s="27">
        <v>0</v>
      </c>
      <c r="I34" s="28">
        <v>481.71300000000002</v>
      </c>
      <c r="J34" s="45"/>
      <c r="K34" s="35"/>
      <c r="L34" s="35"/>
      <c r="M34" s="35"/>
      <c r="N34" s="35"/>
      <c r="Q34" s="8"/>
      <c r="R34" s="8"/>
      <c r="S34" s="8"/>
      <c r="T34" s="8"/>
      <c r="U34" s="8"/>
    </row>
    <row r="35" spans="1:21" x14ac:dyDescent="0.35">
      <c r="A35" s="35"/>
      <c r="B35" s="32" t="s">
        <v>29</v>
      </c>
      <c r="C35" s="27">
        <v>234.29300000000001</v>
      </c>
      <c r="D35" s="27">
        <v>97.674915400000003</v>
      </c>
      <c r="E35" s="44">
        <v>91.890084600000009</v>
      </c>
      <c r="F35" s="27">
        <v>423.858</v>
      </c>
      <c r="G35" s="27">
        <v>59.287999999999997</v>
      </c>
      <c r="H35" s="27">
        <v>0</v>
      </c>
      <c r="I35" s="28">
        <v>483.14600000000002</v>
      </c>
      <c r="J35" s="20"/>
      <c r="Q35" s="8"/>
      <c r="R35" s="8"/>
      <c r="S35" s="8"/>
      <c r="T35" s="8"/>
      <c r="U35" s="8"/>
    </row>
    <row r="36" spans="1:21" x14ac:dyDescent="0.35">
      <c r="A36" s="35"/>
      <c r="B36" s="32" t="s">
        <v>30</v>
      </c>
      <c r="C36" s="27">
        <v>236.33099999999999</v>
      </c>
      <c r="D36" s="27">
        <v>100.6968598</v>
      </c>
      <c r="E36" s="44">
        <v>92.709140199999993</v>
      </c>
      <c r="F36" s="27">
        <v>429.73700000000002</v>
      </c>
      <c r="G36" s="27">
        <v>60.033000000000001</v>
      </c>
      <c r="H36" s="27">
        <v>0</v>
      </c>
      <c r="I36" s="28">
        <v>489.77</v>
      </c>
      <c r="J36" s="20"/>
      <c r="Q36" s="8"/>
      <c r="R36" s="8"/>
      <c r="S36" s="8"/>
      <c r="T36" s="8"/>
      <c r="U36" s="8"/>
    </row>
    <row r="37" spans="1:21" x14ac:dyDescent="0.35">
      <c r="A37" s="35"/>
      <c r="B37" s="32" t="s">
        <v>52</v>
      </c>
      <c r="C37" s="27">
        <v>241.11600000000001</v>
      </c>
      <c r="D37" s="27">
        <v>101.4439795</v>
      </c>
      <c r="E37" s="44">
        <v>94.522020499999996</v>
      </c>
      <c r="F37" s="27">
        <v>437.08199999999999</v>
      </c>
      <c r="G37" s="27">
        <v>60.093000000000004</v>
      </c>
      <c r="H37" s="27">
        <v>0</v>
      </c>
      <c r="I37" s="28">
        <v>497.17500000000001</v>
      </c>
      <c r="J37" s="20"/>
      <c r="Q37" s="8"/>
      <c r="R37" s="8"/>
      <c r="S37" s="8"/>
      <c r="T37" s="8"/>
      <c r="U37" s="8"/>
    </row>
    <row r="38" spans="1:21" x14ac:dyDescent="0.35">
      <c r="A38" s="35"/>
      <c r="B38" s="32" t="s">
        <v>53</v>
      </c>
      <c r="C38" s="27">
        <v>243.81200000000001</v>
      </c>
      <c r="D38" s="27">
        <v>101.7080181</v>
      </c>
      <c r="E38" s="44">
        <v>94.730981900000003</v>
      </c>
      <c r="F38" s="27">
        <v>440.25099999999998</v>
      </c>
      <c r="G38" s="27">
        <v>60.362000000000002</v>
      </c>
      <c r="H38" s="27">
        <v>0</v>
      </c>
      <c r="I38" s="28">
        <v>500.613</v>
      </c>
      <c r="J38" s="20"/>
      <c r="Q38" s="8"/>
      <c r="R38" s="8"/>
      <c r="S38" s="8"/>
      <c r="T38" s="8"/>
      <c r="U38" s="8"/>
    </row>
    <row r="39" spans="1:21" x14ac:dyDescent="0.35">
      <c r="A39" s="35"/>
      <c r="B39" s="32" t="s">
        <v>54</v>
      </c>
      <c r="C39" s="27">
        <v>245.56200000000001</v>
      </c>
      <c r="D39" s="27">
        <v>104.63500190000001</v>
      </c>
      <c r="E39" s="44">
        <v>95.353998099999998</v>
      </c>
      <c r="F39" s="27">
        <v>445.55099999999999</v>
      </c>
      <c r="G39" s="27">
        <v>61.603000000000002</v>
      </c>
      <c r="H39" s="27">
        <v>0</v>
      </c>
      <c r="I39" s="28">
        <v>507.154</v>
      </c>
      <c r="J39" s="20"/>
      <c r="Q39" s="8"/>
      <c r="R39" s="8"/>
      <c r="S39" s="8"/>
      <c r="T39" s="8"/>
      <c r="U39" s="8"/>
    </row>
    <row r="40" spans="1:21" x14ac:dyDescent="0.35">
      <c r="A40" s="35"/>
      <c r="B40" s="32" t="s">
        <v>55</v>
      </c>
      <c r="C40" s="27">
        <v>248.42099999999999</v>
      </c>
      <c r="D40" s="27">
        <v>106.6880005</v>
      </c>
      <c r="E40" s="44">
        <v>95.362999500000001</v>
      </c>
      <c r="F40" s="27">
        <v>450.47199999999998</v>
      </c>
      <c r="G40" s="27">
        <v>61.613</v>
      </c>
      <c r="H40" s="27">
        <v>0</v>
      </c>
      <c r="I40" s="28">
        <v>512.08500000000004</v>
      </c>
      <c r="J40" s="20"/>
      <c r="Q40" s="8"/>
      <c r="R40" s="8"/>
      <c r="S40" s="8"/>
      <c r="T40" s="8"/>
      <c r="U40" s="8"/>
    </row>
    <row r="41" spans="1:21" x14ac:dyDescent="0.35">
      <c r="A41" s="35"/>
      <c r="B41" s="32" t="s">
        <v>85</v>
      </c>
      <c r="C41" s="27">
        <v>250.70699999999999</v>
      </c>
      <c r="D41" s="27">
        <v>105.01812729999999</v>
      </c>
      <c r="E41" s="44">
        <v>95.791872700000013</v>
      </c>
      <c r="F41" s="27">
        <v>451.517</v>
      </c>
      <c r="G41" s="27">
        <v>62.436</v>
      </c>
      <c r="H41" s="27">
        <v>0</v>
      </c>
      <c r="I41" s="28">
        <v>513.95299999999997</v>
      </c>
      <c r="J41" s="20"/>
      <c r="Q41" s="8"/>
      <c r="R41" s="8"/>
      <c r="S41" s="8"/>
      <c r="T41" s="8"/>
      <c r="U41" s="8"/>
    </row>
    <row r="42" spans="1:21" x14ac:dyDescent="0.35">
      <c r="A42" s="35"/>
      <c r="B42" s="32" t="s">
        <v>86</v>
      </c>
      <c r="C42" s="27">
        <v>253.28</v>
      </c>
      <c r="D42" s="27">
        <v>105.00277979999998</v>
      </c>
      <c r="E42" s="44">
        <v>95.519220199999992</v>
      </c>
      <c r="F42" s="27">
        <v>453.80200000000002</v>
      </c>
      <c r="G42" s="27">
        <v>63.68</v>
      </c>
      <c r="H42" s="27">
        <v>0</v>
      </c>
      <c r="I42" s="28">
        <v>517.48199999999997</v>
      </c>
      <c r="J42" s="20"/>
      <c r="Q42" s="8"/>
      <c r="R42" s="8"/>
      <c r="S42" s="8"/>
      <c r="T42" s="8"/>
      <c r="U42" s="8"/>
    </row>
    <row r="43" spans="1:21" x14ac:dyDescent="0.35">
      <c r="A43" s="35"/>
      <c r="B43" s="32" t="s">
        <v>87</v>
      </c>
      <c r="C43" s="27">
        <v>254.56200000000001</v>
      </c>
      <c r="D43" s="27">
        <v>111.1882464</v>
      </c>
      <c r="E43" s="44">
        <v>95.917753599999998</v>
      </c>
      <c r="F43" s="27">
        <v>461.66800000000001</v>
      </c>
      <c r="G43" s="27">
        <v>63.569000000000003</v>
      </c>
      <c r="H43" s="27">
        <v>0</v>
      </c>
      <c r="I43" s="28">
        <v>525.23699999999997</v>
      </c>
      <c r="J43" s="20"/>
      <c r="Q43" s="8"/>
      <c r="R43" s="8"/>
      <c r="S43" s="8"/>
      <c r="T43" s="8"/>
      <c r="U43" s="8"/>
    </row>
    <row r="44" spans="1:21" x14ac:dyDescent="0.35">
      <c r="A44" s="35"/>
      <c r="B44" s="32" t="s">
        <v>88</v>
      </c>
      <c r="C44" s="27">
        <v>257.29500000000002</v>
      </c>
      <c r="D44" s="27">
        <v>111.7898465</v>
      </c>
      <c r="E44" s="44">
        <v>96.229153499999995</v>
      </c>
      <c r="F44" s="27">
        <v>465.31400000000002</v>
      </c>
      <c r="G44" s="27">
        <v>62.555</v>
      </c>
      <c r="H44" s="27">
        <v>0</v>
      </c>
      <c r="I44" s="28">
        <v>527.86900000000003</v>
      </c>
      <c r="J44" s="20"/>
      <c r="Q44" s="8"/>
      <c r="R44" s="8"/>
      <c r="S44" s="8"/>
      <c r="T44" s="8"/>
      <c r="U44" s="8"/>
    </row>
    <row r="45" spans="1:21" x14ac:dyDescent="0.35">
      <c r="A45" s="35"/>
      <c r="B45" s="32" t="s">
        <v>98</v>
      </c>
      <c r="C45" s="27">
        <v>259.26900000000001</v>
      </c>
      <c r="D45" s="27">
        <v>110.2219305</v>
      </c>
      <c r="E45" s="44">
        <v>97.705069499999993</v>
      </c>
      <c r="F45" s="27">
        <v>467.19600000000003</v>
      </c>
      <c r="G45" s="27">
        <v>65.77</v>
      </c>
      <c r="H45" s="27">
        <v>0</v>
      </c>
      <c r="I45" s="28">
        <v>532.96600000000001</v>
      </c>
      <c r="J45" s="20"/>
      <c r="Q45" s="8"/>
      <c r="R45" s="8"/>
      <c r="S45" s="8"/>
      <c r="T45" s="8"/>
      <c r="U45" s="8"/>
    </row>
    <row r="46" spans="1:21" x14ac:dyDescent="0.35">
      <c r="A46" s="35"/>
      <c r="B46" s="32" t="s">
        <v>99</v>
      </c>
      <c r="C46" s="27">
        <v>263.87599999999998</v>
      </c>
      <c r="D46" s="27">
        <v>111.9081939</v>
      </c>
      <c r="E46" s="44">
        <v>98.551806100000007</v>
      </c>
      <c r="F46" s="27">
        <v>474.33600000000001</v>
      </c>
      <c r="G46" s="27">
        <v>64.950999999999993</v>
      </c>
      <c r="H46" s="27">
        <v>0</v>
      </c>
      <c r="I46" s="28">
        <v>539.28700000000003</v>
      </c>
      <c r="J46" s="20"/>
      <c r="Q46" s="8"/>
      <c r="R46" s="8"/>
      <c r="S46" s="8"/>
      <c r="T46" s="8"/>
      <c r="U46" s="8"/>
    </row>
    <row r="47" spans="1:21" x14ac:dyDescent="0.35">
      <c r="A47" s="35"/>
      <c r="B47" s="32" t="s">
        <v>100</v>
      </c>
      <c r="C47" s="27">
        <v>267.80399999999997</v>
      </c>
      <c r="D47" s="27">
        <v>108.5120522</v>
      </c>
      <c r="E47" s="44">
        <v>100.0409478</v>
      </c>
      <c r="F47" s="27">
        <v>476.35700000000003</v>
      </c>
      <c r="G47" s="27">
        <v>65.313000000000002</v>
      </c>
      <c r="H47" s="27">
        <v>0</v>
      </c>
      <c r="I47" s="28">
        <v>541.66999999999996</v>
      </c>
      <c r="J47" s="20"/>
      <c r="Q47" s="8"/>
      <c r="R47" s="8"/>
      <c r="S47" s="8"/>
      <c r="T47" s="8"/>
      <c r="U47" s="8"/>
    </row>
    <row r="48" spans="1:21" x14ac:dyDescent="0.35">
      <c r="A48" s="35"/>
      <c r="B48" s="32" t="s">
        <v>101</v>
      </c>
      <c r="C48" s="27">
        <v>268.39999999999998</v>
      </c>
      <c r="D48" s="27">
        <v>112.3188234</v>
      </c>
      <c r="E48" s="44">
        <v>101.33417660000001</v>
      </c>
      <c r="F48" s="27">
        <v>483.60399999999998</v>
      </c>
      <c r="G48" s="27">
        <v>64.837000000000003</v>
      </c>
      <c r="H48" s="27">
        <v>1.5509999999999999</v>
      </c>
      <c r="I48" s="28">
        <v>548.44100000000003</v>
      </c>
      <c r="J48" s="20"/>
      <c r="Q48" s="8"/>
      <c r="R48" s="8"/>
      <c r="S48" s="8"/>
      <c r="T48" s="8"/>
      <c r="U48" s="8"/>
    </row>
    <row r="49" spans="1:21" x14ac:dyDescent="0.35">
      <c r="A49" s="35"/>
      <c r="B49" s="32" t="s">
        <v>128</v>
      </c>
      <c r="C49" s="27">
        <v>273.13499999999999</v>
      </c>
      <c r="D49" s="27">
        <v>108.9787274</v>
      </c>
      <c r="E49" s="44">
        <v>101.2502726</v>
      </c>
      <c r="F49" s="27">
        <v>484.01100000000002</v>
      </c>
      <c r="G49" s="27">
        <v>67.266999999999996</v>
      </c>
      <c r="H49" s="27">
        <v>0.64700000000000002</v>
      </c>
      <c r="I49" s="28">
        <v>551.27800000000002</v>
      </c>
      <c r="J49" s="20"/>
      <c r="Q49" s="8"/>
      <c r="R49" s="8"/>
      <c r="S49" s="8"/>
      <c r="T49" s="8"/>
      <c r="U49" s="8"/>
    </row>
    <row r="50" spans="1:21" x14ac:dyDescent="0.35">
      <c r="A50" s="35"/>
      <c r="B50" s="32" t="s">
        <v>129</v>
      </c>
      <c r="C50" s="27">
        <v>275.99900000000002</v>
      </c>
      <c r="D50" s="27">
        <v>113.693016</v>
      </c>
      <c r="E50" s="44">
        <v>100.84998399999999</v>
      </c>
      <c r="F50" s="27">
        <v>490.14100000000002</v>
      </c>
      <c r="G50" s="27">
        <v>66.084999999999994</v>
      </c>
      <c r="H50" s="27">
        <v>-0.40100000000000002</v>
      </c>
      <c r="I50" s="28">
        <v>556.226</v>
      </c>
      <c r="J50" s="20"/>
      <c r="Q50" s="8"/>
      <c r="R50" s="8"/>
      <c r="S50" s="8"/>
      <c r="T50" s="8"/>
      <c r="U50" s="8"/>
    </row>
    <row r="51" spans="1:21" x14ac:dyDescent="0.35">
      <c r="A51" s="35"/>
      <c r="B51" s="32" t="s">
        <v>130</v>
      </c>
      <c r="C51" s="27">
        <v>278.57600000000002</v>
      </c>
      <c r="D51" s="27">
        <v>113.4308431</v>
      </c>
      <c r="E51" s="44">
        <v>101.7811569</v>
      </c>
      <c r="F51" s="27">
        <v>492.90100000000001</v>
      </c>
      <c r="G51" s="27">
        <v>65.516000000000005</v>
      </c>
      <c r="H51" s="27">
        <v>-0.88700000000000001</v>
      </c>
      <c r="I51" s="28">
        <v>558.41700000000003</v>
      </c>
      <c r="J51" s="20"/>
      <c r="Q51" s="8"/>
      <c r="R51" s="8"/>
      <c r="S51" s="8"/>
      <c r="T51" s="8"/>
      <c r="U51" s="8"/>
    </row>
    <row r="52" spans="1:21" x14ac:dyDescent="0.35">
      <c r="A52" s="35"/>
      <c r="B52" s="32" t="s">
        <v>131</v>
      </c>
      <c r="C52" s="27">
        <v>281.77100000000002</v>
      </c>
      <c r="D52" s="27">
        <v>114.61841349999999</v>
      </c>
      <c r="E52" s="44">
        <v>100.8825865</v>
      </c>
      <c r="F52" s="27">
        <v>496.51100000000002</v>
      </c>
      <c r="G52" s="27">
        <v>59.359000000000002</v>
      </c>
      <c r="H52" s="27">
        <v>-0.76100000000000001</v>
      </c>
      <c r="I52" s="28">
        <v>555.87</v>
      </c>
      <c r="J52" s="20"/>
      <c r="Q52" s="8"/>
      <c r="R52" s="8"/>
      <c r="S52" s="8"/>
      <c r="T52" s="8"/>
      <c r="U52" s="8"/>
    </row>
    <row r="53" spans="1:21" x14ac:dyDescent="0.35">
      <c r="A53" s="35"/>
      <c r="B53" s="32" t="s">
        <v>138</v>
      </c>
      <c r="C53" s="27">
        <v>275.55799999999999</v>
      </c>
      <c r="D53" s="27">
        <v>99.9979826</v>
      </c>
      <c r="E53" s="44">
        <v>97.637017399999991</v>
      </c>
      <c r="F53" s="27">
        <v>472.67099999999999</v>
      </c>
      <c r="G53" s="27">
        <v>2.8479999999999999</v>
      </c>
      <c r="H53" s="27">
        <v>-0.52200000000000002</v>
      </c>
      <c r="I53" s="28">
        <v>475.51900000000001</v>
      </c>
      <c r="J53" s="20"/>
      <c r="Q53" s="8"/>
      <c r="R53" s="8"/>
      <c r="S53" s="8"/>
      <c r="T53" s="8"/>
      <c r="U53" s="8"/>
    </row>
    <row r="54" spans="1:21" x14ac:dyDescent="0.35">
      <c r="A54" s="35"/>
      <c r="B54" s="32" t="s">
        <v>139</v>
      </c>
      <c r="C54" s="27">
        <v>284.56299999999999</v>
      </c>
      <c r="D54" s="27">
        <v>124.15370870000001</v>
      </c>
      <c r="E54" s="44">
        <v>98.021291500000004</v>
      </c>
      <c r="F54" s="27">
        <v>506.06200000000001</v>
      </c>
      <c r="G54" s="27">
        <v>29.579000000000001</v>
      </c>
      <c r="H54" s="27">
        <v>-0.67600000000000005</v>
      </c>
      <c r="I54" s="28">
        <v>535.64099999999996</v>
      </c>
      <c r="J54" s="20"/>
      <c r="Q54" s="8"/>
      <c r="R54" s="8"/>
      <c r="S54" s="8"/>
      <c r="T54" s="8"/>
      <c r="U54" s="8"/>
    </row>
    <row r="55" spans="1:21" x14ac:dyDescent="0.35">
      <c r="A55" s="35"/>
      <c r="B55" s="32" t="s">
        <v>140</v>
      </c>
      <c r="C55" s="27">
        <v>284.72253130000001</v>
      </c>
      <c r="D55" s="27">
        <v>105.4885079</v>
      </c>
      <c r="E55" s="44">
        <v>98.100836299999997</v>
      </c>
      <c r="F55" s="27">
        <v>489.79587500000002</v>
      </c>
      <c r="G55" s="27">
        <v>38.315544299999999</v>
      </c>
      <c r="H55" s="27">
        <v>1.484</v>
      </c>
      <c r="I55" s="28">
        <v>528.11141899999996</v>
      </c>
      <c r="J55" s="20"/>
      <c r="Q55" s="8"/>
      <c r="R55" s="8"/>
      <c r="S55" s="8"/>
      <c r="T55" s="8"/>
      <c r="U55" s="8"/>
    </row>
    <row r="56" spans="1:21" x14ac:dyDescent="0.35">
      <c r="A56" s="35"/>
      <c r="B56" s="32" t="s">
        <v>141</v>
      </c>
      <c r="C56" s="27">
        <v>285.87319259999998</v>
      </c>
      <c r="D56" s="27">
        <v>104.17323490000001</v>
      </c>
      <c r="E56" s="44">
        <v>98.44462</v>
      </c>
      <c r="F56" s="27">
        <v>489.97504830000003</v>
      </c>
      <c r="G56" s="27">
        <v>37.352756199999995</v>
      </c>
      <c r="H56" s="27">
        <v>1.484</v>
      </c>
      <c r="I56" s="28">
        <v>527.32780400000001</v>
      </c>
      <c r="J56" s="20"/>
      <c r="Q56" s="8"/>
      <c r="R56" s="8"/>
      <c r="S56" s="8"/>
      <c r="T56" s="8"/>
      <c r="U56" s="8"/>
    </row>
    <row r="57" spans="1:21" x14ac:dyDescent="0.35">
      <c r="A57" s="35"/>
      <c r="B57" s="26" t="s">
        <v>154</v>
      </c>
      <c r="C57" s="27">
        <v>280.68349030000002</v>
      </c>
      <c r="D57" s="27">
        <v>97.940865399999993</v>
      </c>
      <c r="E57" s="44">
        <v>98.469603899999996</v>
      </c>
      <c r="F57" s="27">
        <v>478.57795963000007</v>
      </c>
      <c r="G57" s="27">
        <v>58.99707737</v>
      </c>
      <c r="H57" s="27">
        <v>1.484</v>
      </c>
      <c r="I57" s="28">
        <v>537.57503700000007</v>
      </c>
      <c r="J57" s="20"/>
      <c r="Q57" s="8"/>
      <c r="R57" s="8"/>
      <c r="S57" s="8"/>
      <c r="T57" s="8"/>
      <c r="U57" s="8"/>
    </row>
    <row r="58" spans="1:21" x14ac:dyDescent="0.35">
      <c r="A58" s="35"/>
      <c r="B58" s="26" t="s">
        <v>155</v>
      </c>
      <c r="C58" s="27">
        <v>282.51638179999998</v>
      </c>
      <c r="D58" s="27">
        <v>105.45678660000002</v>
      </c>
      <c r="E58" s="44">
        <v>99.828330899999997</v>
      </c>
      <c r="F58" s="27">
        <v>489.28549895999998</v>
      </c>
      <c r="G58" s="27">
        <v>61.027925239999995</v>
      </c>
      <c r="H58" s="27">
        <v>1.484</v>
      </c>
      <c r="I58" s="28">
        <v>550.31342400000005</v>
      </c>
      <c r="J58" s="20"/>
      <c r="Q58" s="8"/>
      <c r="R58" s="8"/>
      <c r="S58" s="8"/>
      <c r="T58" s="8"/>
      <c r="U58" s="8"/>
    </row>
    <row r="59" spans="1:21" x14ac:dyDescent="0.35">
      <c r="A59" s="35"/>
      <c r="B59" s="26" t="s">
        <v>156</v>
      </c>
      <c r="C59" s="27">
        <v>284.82904259999998</v>
      </c>
      <c r="D59" s="27">
        <v>109.85052640000001</v>
      </c>
      <c r="E59" s="44">
        <v>101.5359167</v>
      </c>
      <c r="F59" s="27">
        <v>497.69948531</v>
      </c>
      <c r="G59" s="27">
        <v>63.432815089999998</v>
      </c>
      <c r="H59" s="27">
        <v>1.484</v>
      </c>
      <c r="I59" s="28">
        <v>561.13230099999998</v>
      </c>
      <c r="J59" s="20"/>
      <c r="Q59" s="8"/>
      <c r="R59" s="8"/>
      <c r="S59" s="8"/>
      <c r="T59" s="8"/>
      <c r="U59" s="8"/>
    </row>
    <row r="60" spans="1:21" x14ac:dyDescent="0.35">
      <c r="A60" s="35"/>
      <c r="B60" s="26" t="s">
        <v>157</v>
      </c>
      <c r="C60" s="27">
        <v>287.03665279999996</v>
      </c>
      <c r="D60" s="27">
        <v>112.4607307</v>
      </c>
      <c r="E60" s="44">
        <v>103.31720910000001</v>
      </c>
      <c r="F60" s="27">
        <v>504.29859231000006</v>
      </c>
      <c r="G60" s="27">
        <v>66.012559490000001</v>
      </c>
      <c r="H60" s="27">
        <v>1.484</v>
      </c>
      <c r="I60" s="28">
        <v>570.31115199999999</v>
      </c>
      <c r="J60" s="20"/>
      <c r="Q60" s="8"/>
      <c r="R60" s="8"/>
      <c r="S60" s="8"/>
      <c r="T60" s="8"/>
      <c r="U60" s="8"/>
    </row>
    <row r="61" spans="1:21" x14ac:dyDescent="0.35">
      <c r="A61" s="35"/>
      <c r="B61" s="26" t="s">
        <v>158</v>
      </c>
      <c r="C61" s="27">
        <v>289.54572240000005</v>
      </c>
      <c r="D61" s="27">
        <v>113.79612529999999</v>
      </c>
      <c r="E61" s="44">
        <v>105.03305520000001</v>
      </c>
      <c r="F61" s="27">
        <v>509.85890181000002</v>
      </c>
      <c r="G61" s="27">
        <v>68.73624409</v>
      </c>
      <c r="H61" s="27">
        <v>1.484</v>
      </c>
      <c r="I61" s="28">
        <v>578.595146</v>
      </c>
      <c r="J61" s="20"/>
      <c r="Q61" s="8"/>
      <c r="R61" s="8"/>
      <c r="S61" s="8"/>
      <c r="T61" s="8"/>
      <c r="U61" s="8"/>
    </row>
    <row r="62" spans="1:21" x14ac:dyDescent="0.35">
      <c r="A62" s="35"/>
      <c r="B62" s="26" t="s">
        <v>159</v>
      </c>
      <c r="C62" s="27">
        <v>292.47242950000003</v>
      </c>
      <c r="D62" s="27">
        <v>116.4351855</v>
      </c>
      <c r="E62" s="46">
        <v>106.6065432</v>
      </c>
      <c r="F62" s="27">
        <v>516.99815750999994</v>
      </c>
      <c r="G62" s="27">
        <v>67.69814599</v>
      </c>
      <c r="H62" s="27">
        <v>1.484</v>
      </c>
      <c r="I62" s="28">
        <v>584.69630400000005</v>
      </c>
      <c r="J62" s="20"/>
      <c r="Q62" s="8"/>
      <c r="R62" s="8"/>
      <c r="S62" s="8"/>
      <c r="T62" s="8"/>
      <c r="U62" s="8"/>
    </row>
    <row r="63" spans="1:21" x14ac:dyDescent="0.35">
      <c r="A63" s="35"/>
      <c r="B63" s="26" t="s">
        <v>160</v>
      </c>
      <c r="C63" s="27">
        <v>294.91377879999999</v>
      </c>
      <c r="D63" s="27">
        <v>118.8074148</v>
      </c>
      <c r="E63" s="46">
        <v>108.1066318</v>
      </c>
      <c r="F63" s="27">
        <v>523.31182434999994</v>
      </c>
      <c r="G63" s="27">
        <v>67.351461849999993</v>
      </c>
      <c r="H63" s="27">
        <v>1.484</v>
      </c>
      <c r="I63" s="28">
        <v>590.66328599999997</v>
      </c>
      <c r="J63" s="20"/>
      <c r="Q63" s="8"/>
      <c r="R63" s="8"/>
      <c r="S63" s="8"/>
      <c r="T63" s="8"/>
      <c r="U63" s="8"/>
    </row>
    <row r="64" spans="1:21" x14ac:dyDescent="0.35">
      <c r="A64" s="35"/>
      <c r="B64" s="26" t="s">
        <v>161</v>
      </c>
      <c r="C64" s="27">
        <v>297.59274460000006</v>
      </c>
      <c r="D64" s="27">
        <v>120.10180010000001</v>
      </c>
      <c r="E64" s="46">
        <v>109.4547227</v>
      </c>
      <c r="F64" s="27">
        <v>528.63326719999998</v>
      </c>
      <c r="G64" s="27">
        <v>67.734980399999998</v>
      </c>
      <c r="H64" s="27">
        <v>1.484</v>
      </c>
      <c r="I64" s="28">
        <v>596.36824799999999</v>
      </c>
      <c r="J64" s="20"/>
      <c r="Q64" s="8"/>
      <c r="R64" s="8"/>
      <c r="S64" s="8"/>
      <c r="T64" s="8"/>
      <c r="U64" s="8"/>
    </row>
    <row r="65" spans="1:21" x14ac:dyDescent="0.35">
      <c r="A65" s="35"/>
      <c r="B65" s="26" t="s">
        <v>170</v>
      </c>
      <c r="C65" s="27">
        <v>300.2998652</v>
      </c>
      <c r="D65" s="27">
        <v>120.5396169</v>
      </c>
      <c r="E65" s="46">
        <v>110.67841290000001</v>
      </c>
      <c r="F65" s="27">
        <v>533.00189601</v>
      </c>
      <c r="G65" s="27">
        <v>68.984586590000006</v>
      </c>
      <c r="H65" s="27">
        <v>1.484</v>
      </c>
      <c r="I65" s="28">
        <v>601.98648199999991</v>
      </c>
      <c r="J65" s="20"/>
      <c r="Q65" s="8"/>
      <c r="R65" s="8"/>
      <c r="S65" s="8"/>
      <c r="T65" s="8"/>
      <c r="U65" s="8"/>
    </row>
    <row r="66" spans="1:21" x14ac:dyDescent="0.35">
      <c r="A66" s="35"/>
      <c r="B66" s="26" t="s">
        <v>171</v>
      </c>
      <c r="C66" s="27">
        <v>303.09310389999996</v>
      </c>
      <c r="D66" s="27">
        <v>120.78689499999999</v>
      </c>
      <c r="E66" s="46">
        <v>111.90828390000001</v>
      </c>
      <c r="F66" s="27">
        <v>537.27228265999997</v>
      </c>
      <c r="G66" s="27">
        <v>70.117763640000007</v>
      </c>
      <c r="H66" s="27">
        <v>1.484</v>
      </c>
      <c r="I66" s="28">
        <v>607.39004599999998</v>
      </c>
      <c r="J66" s="20"/>
      <c r="Q66" s="8"/>
      <c r="R66" s="8"/>
      <c r="S66" s="8"/>
      <c r="T66" s="8"/>
      <c r="U66" s="8"/>
    </row>
    <row r="67" spans="1:21" x14ac:dyDescent="0.35">
      <c r="A67" s="35"/>
      <c r="B67" s="26" t="s">
        <v>172</v>
      </c>
      <c r="C67" s="27">
        <v>305.70168890000002</v>
      </c>
      <c r="D67" s="27">
        <v>121.766835</v>
      </c>
      <c r="E67" s="46">
        <v>113.14130129999999</v>
      </c>
      <c r="F67" s="27">
        <v>542.09382456000014</v>
      </c>
      <c r="G67" s="27">
        <v>70.950152939999995</v>
      </c>
      <c r="H67" s="27">
        <v>1.484</v>
      </c>
      <c r="I67" s="28">
        <v>613.04397800000004</v>
      </c>
      <c r="J67" s="20"/>
      <c r="Q67" s="8"/>
      <c r="R67" s="8"/>
      <c r="S67" s="8"/>
      <c r="T67" s="8"/>
      <c r="U67" s="8"/>
    </row>
    <row r="68" spans="1:21" x14ac:dyDescent="0.35">
      <c r="A68" s="35"/>
      <c r="B68" s="26" t="s">
        <v>173</v>
      </c>
      <c r="C68" s="27">
        <v>309.2591544</v>
      </c>
      <c r="D68" s="27">
        <v>122.02971459999999</v>
      </c>
      <c r="E68" s="46">
        <v>114.32693040000001</v>
      </c>
      <c r="F68" s="27">
        <v>547.09979992000001</v>
      </c>
      <c r="G68" s="27">
        <v>71.472934280000004</v>
      </c>
      <c r="H68" s="27">
        <v>1.484</v>
      </c>
      <c r="I68" s="28">
        <v>618.57273400000008</v>
      </c>
      <c r="J68" s="20"/>
      <c r="Q68" s="8"/>
      <c r="R68" s="8"/>
      <c r="S68" s="8"/>
      <c r="T68" s="8"/>
      <c r="U68" s="8"/>
    </row>
    <row r="69" spans="1:21" x14ac:dyDescent="0.35">
      <c r="A69" s="35"/>
      <c r="B69" s="26" t="s">
        <v>598</v>
      </c>
      <c r="C69" s="27">
        <v>311.53417219999994</v>
      </c>
      <c r="D69" s="27">
        <v>124.11533469999999</v>
      </c>
      <c r="E69" s="46">
        <v>115.8350951</v>
      </c>
      <c r="F69" s="27">
        <v>552.96860173000005</v>
      </c>
      <c r="G69" s="27">
        <v>71.650889970000009</v>
      </c>
      <c r="H69" s="27">
        <v>1.484</v>
      </c>
      <c r="I69" s="28">
        <v>624.61949199999992</v>
      </c>
      <c r="J69" s="20"/>
      <c r="Q69" s="8"/>
      <c r="R69" s="8"/>
      <c r="S69" s="8"/>
      <c r="T69" s="8"/>
      <c r="U69" s="8"/>
    </row>
    <row r="70" spans="1:21" x14ac:dyDescent="0.35">
      <c r="A70" s="35"/>
      <c r="B70" s="26" t="s">
        <v>599</v>
      </c>
      <c r="C70" s="27">
        <v>314.45519059999998</v>
      </c>
      <c r="D70" s="27">
        <v>125.65816850000002</v>
      </c>
      <c r="E70" s="46">
        <v>117.18455049999999</v>
      </c>
      <c r="F70" s="27">
        <v>558.78190873000005</v>
      </c>
      <c r="G70" s="27">
        <v>72.021668070000004</v>
      </c>
      <c r="H70" s="27">
        <v>1.484</v>
      </c>
      <c r="I70" s="28">
        <v>630.80357700000002</v>
      </c>
      <c r="J70" s="20"/>
      <c r="Q70" s="8"/>
      <c r="R70" s="8"/>
      <c r="S70" s="8"/>
      <c r="T70" s="8"/>
      <c r="U70" s="8"/>
    </row>
    <row r="71" spans="1:21" x14ac:dyDescent="0.35">
      <c r="A71" s="35"/>
      <c r="B71" s="26" t="s">
        <v>600</v>
      </c>
      <c r="C71" s="27">
        <v>317.57336349999997</v>
      </c>
      <c r="D71" s="27">
        <v>126.84243769999999</v>
      </c>
      <c r="E71" s="46">
        <v>118.55633539999999</v>
      </c>
      <c r="F71" s="27">
        <v>564.45613717999993</v>
      </c>
      <c r="G71" s="27">
        <v>72.484709820000006</v>
      </c>
      <c r="H71" s="27">
        <v>1.484</v>
      </c>
      <c r="I71" s="28">
        <v>636.94084699999996</v>
      </c>
      <c r="J71" s="20"/>
      <c r="Q71" s="8"/>
      <c r="R71" s="8"/>
      <c r="S71" s="8"/>
      <c r="T71" s="8"/>
      <c r="U71" s="8"/>
    </row>
    <row r="72" spans="1:21" x14ac:dyDescent="0.35">
      <c r="A72" s="35"/>
      <c r="B72" s="26" t="s">
        <v>601</v>
      </c>
      <c r="C72" s="27">
        <v>320.36804030000002</v>
      </c>
      <c r="D72" s="27">
        <v>128.38152459999998</v>
      </c>
      <c r="E72" s="46">
        <v>119.9006476</v>
      </c>
      <c r="F72" s="27">
        <v>570.13421220999999</v>
      </c>
      <c r="G72" s="27">
        <v>73.040867689999999</v>
      </c>
      <c r="H72" s="27">
        <v>1.484</v>
      </c>
      <c r="I72" s="28">
        <v>643.17507999999998</v>
      </c>
      <c r="J72" s="20"/>
      <c r="Q72" s="8"/>
      <c r="R72" s="8"/>
      <c r="S72" s="8"/>
      <c r="T72" s="8"/>
      <c r="U72" s="8"/>
    </row>
    <row r="73" spans="1:21" x14ac:dyDescent="0.35">
      <c r="A73" s="35"/>
      <c r="B73" s="105" t="s">
        <v>619</v>
      </c>
      <c r="C73" s="27">
        <v>323.12695100000002</v>
      </c>
      <c r="D73" s="27">
        <v>129.90373019999998</v>
      </c>
      <c r="E73" s="46">
        <v>121.3014841</v>
      </c>
      <c r="F73" s="27">
        <v>575.81616443999997</v>
      </c>
      <c r="G73" s="27">
        <v>73.713253560000027</v>
      </c>
      <c r="H73" s="27">
        <v>1.484</v>
      </c>
      <c r="I73" s="28">
        <v>649.52941799999996</v>
      </c>
      <c r="J73" s="20"/>
      <c r="Q73" s="8"/>
      <c r="R73" s="8"/>
      <c r="S73" s="8"/>
      <c r="T73" s="8"/>
      <c r="U73" s="8"/>
    </row>
    <row r="74" spans="1:21" x14ac:dyDescent="0.35">
      <c r="A74" s="35"/>
      <c r="B74" s="105" t="s">
        <v>620</v>
      </c>
      <c r="C74" s="27">
        <v>325.95791159999999</v>
      </c>
      <c r="D74" s="27">
        <v>131.72109979999996</v>
      </c>
      <c r="E74" s="46">
        <v>122.7025617</v>
      </c>
      <c r="F74" s="27">
        <v>581.86557299000003</v>
      </c>
      <c r="G74" s="27">
        <v>74.36808911</v>
      </c>
      <c r="H74" s="27">
        <v>1.484</v>
      </c>
      <c r="I74" s="28">
        <v>656.23366199999998</v>
      </c>
      <c r="J74" s="20"/>
      <c r="Q74" s="8"/>
      <c r="R74" s="8"/>
      <c r="S74" s="8"/>
      <c r="T74" s="8"/>
      <c r="U74" s="8"/>
    </row>
    <row r="75" spans="1:21" x14ac:dyDescent="0.35">
      <c r="A75" s="35"/>
      <c r="B75" s="105" t="s">
        <v>621</v>
      </c>
      <c r="C75" s="27">
        <v>329.51659330000001</v>
      </c>
      <c r="D75" s="27">
        <v>132.10293849999999</v>
      </c>
      <c r="E75" s="46">
        <v>124.11651330000001</v>
      </c>
      <c r="F75" s="27">
        <v>587.22004426000001</v>
      </c>
      <c r="G75" s="27">
        <v>75.121772640000003</v>
      </c>
      <c r="H75" s="27">
        <v>1.484</v>
      </c>
      <c r="I75" s="28">
        <v>662.34181699999999</v>
      </c>
      <c r="J75" s="20"/>
      <c r="Q75" s="8"/>
      <c r="R75" s="8"/>
      <c r="S75" s="8"/>
      <c r="T75" s="8"/>
      <c r="U75" s="8"/>
    </row>
    <row r="76" spans="1:21" x14ac:dyDescent="0.35">
      <c r="A76" s="35"/>
      <c r="B76" s="445" t="s">
        <v>622</v>
      </c>
      <c r="C76" s="27">
        <v>332.78911479999999</v>
      </c>
      <c r="D76" s="27">
        <v>132.89193799999995</v>
      </c>
      <c r="E76" s="46">
        <v>125.55855100000001</v>
      </c>
      <c r="F76" s="27">
        <v>592.72360374000004</v>
      </c>
      <c r="G76" s="27">
        <v>75.974742559999996</v>
      </c>
      <c r="H76" s="27">
        <v>1.484</v>
      </c>
      <c r="I76" s="28">
        <v>668.69834600000002</v>
      </c>
      <c r="J76" s="20"/>
      <c r="Q76" s="8"/>
      <c r="R76" s="8"/>
      <c r="S76" s="8"/>
      <c r="T76" s="8"/>
      <c r="U76" s="8"/>
    </row>
    <row r="77" spans="1:21" x14ac:dyDescent="0.35">
      <c r="A77" s="35"/>
      <c r="B77" s="117">
        <v>2008</v>
      </c>
      <c r="C77" s="107">
        <v>797.18700000000001</v>
      </c>
      <c r="D77" s="107">
        <v>325.33311470000001</v>
      </c>
      <c r="E77" s="110">
        <v>298.0198853</v>
      </c>
      <c r="F77" s="107">
        <f ca="1">SUM(OFFSET(F$4,4*(ROW()-ROW(F$77)),0, 4, 1))</f>
        <v>1420.54</v>
      </c>
      <c r="G77" s="107">
        <v>168.71899999999999</v>
      </c>
      <c r="H77" s="107">
        <v>0</v>
      </c>
      <c r="I77" s="111">
        <v>1589.259</v>
      </c>
      <c r="J77" s="1"/>
    </row>
    <row r="78" spans="1:21" x14ac:dyDescent="0.35">
      <c r="A78" s="35"/>
      <c r="B78" s="105">
        <v>2009</v>
      </c>
      <c r="C78" s="27">
        <v>789.35799999999995</v>
      </c>
      <c r="D78" s="27">
        <v>317.04812850000002</v>
      </c>
      <c r="E78" s="46">
        <v>285.12987150000004</v>
      </c>
      <c r="F78" s="27">
        <f t="shared" ref="F78:F94" ca="1" si="0">SUM(OFFSET(F$4,4*(ROW()-ROW(F$77)),0, 4, 1))</f>
        <v>1391.5360000000001</v>
      </c>
      <c r="G78" s="27">
        <v>156.977</v>
      </c>
      <c r="H78" s="27">
        <v>0</v>
      </c>
      <c r="I78" s="28">
        <v>1548.5129999999999</v>
      </c>
      <c r="J78" s="1"/>
    </row>
    <row r="79" spans="1:21" x14ac:dyDescent="0.35">
      <c r="A79" s="35"/>
      <c r="B79" s="105">
        <v>2010</v>
      </c>
      <c r="C79" s="27">
        <v>811.46699999999998</v>
      </c>
      <c r="D79" s="27">
        <v>326.48587520000001</v>
      </c>
      <c r="E79" s="46">
        <v>284.64912479999998</v>
      </c>
      <c r="F79" s="27">
        <f t="shared" ca="1" si="0"/>
        <v>1422.6020000000001</v>
      </c>
      <c r="G79" s="27">
        <v>183.42500000000001</v>
      </c>
      <c r="H79" s="27">
        <v>0</v>
      </c>
      <c r="I79" s="28">
        <v>1606.027</v>
      </c>
      <c r="J79" s="1"/>
    </row>
    <row r="80" spans="1:21" x14ac:dyDescent="0.35">
      <c r="A80" s="35"/>
      <c r="B80" s="105">
        <v>2011</v>
      </c>
      <c r="C80" s="27">
        <v>827.69799999999998</v>
      </c>
      <c r="D80" s="27">
        <v>338.85191749999996</v>
      </c>
      <c r="E80" s="46">
        <v>293.22108250000002</v>
      </c>
      <c r="F80" s="27">
        <f t="shared" ca="1" si="0"/>
        <v>1459.771</v>
      </c>
      <c r="G80" s="27">
        <v>200.37</v>
      </c>
      <c r="H80" s="27">
        <v>0</v>
      </c>
      <c r="I80" s="28">
        <v>1660.1410000000001</v>
      </c>
      <c r="J80" s="1"/>
    </row>
    <row r="81" spans="1:10" x14ac:dyDescent="0.35">
      <c r="A81" s="35"/>
      <c r="B81" s="105">
        <v>2012</v>
      </c>
      <c r="C81" s="27">
        <v>843.09299999999996</v>
      </c>
      <c r="D81" s="27">
        <v>353.05009910000001</v>
      </c>
      <c r="E81" s="46">
        <v>309.5409009</v>
      </c>
      <c r="F81" s="27">
        <f t="shared" ca="1" si="0"/>
        <v>1505.684</v>
      </c>
      <c r="G81" s="27">
        <v>206.08600000000001</v>
      </c>
      <c r="H81" s="27">
        <v>0</v>
      </c>
      <c r="I81" s="28">
        <v>1711.77</v>
      </c>
      <c r="J81" s="1"/>
    </row>
    <row r="82" spans="1:10" x14ac:dyDescent="0.35">
      <c r="A82" s="35"/>
      <c r="B82" s="105">
        <v>2013</v>
      </c>
      <c r="C82" s="27">
        <v>880.99900000000002</v>
      </c>
      <c r="D82" s="27">
        <v>363.1354584</v>
      </c>
      <c r="E82" s="46">
        <v>319.0255416</v>
      </c>
      <c r="F82" s="27">
        <f t="shared" ca="1" si="0"/>
        <v>1563.16</v>
      </c>
      <c r="G82" s="27">
        <v>217.17599999999999</v>
      </c>
      <c r="H82" s="27">
        <v>0</v>
      </c>
      <c r="I82" s="28">
        <v>1780.336</v>
      </c>
      <c r="J82" s="1"/>
    </row>
    <row r="83" spans="1:10" x14ac:dyDescent="0.35">
      <c r="A83" s="35"/>
      <c r="B83" s="108">
        <v>2014</v>
      </c>
      <c r="C83" s="27">
        <v>903.67399999999998</v>
      </c>
      <c r="D83" s="27">
        <v>390.37959169999999</v>
      </c>
      <c r="E83" s="46">
        <v>341.09240829999999</v>
      </c>
      <c r="F83" s="27">
        <f t="shared" ca="1" si="0"/>
        <v>1635.146</v>
      </c>
      <c r="G83" s="27">
        <v>227.86199999999999</v>
      </c>
      <c r="H83" s="27">
        <v>0</v>
      </c>
      <c r="I83" s="28">
        <v>1863.008</v>
      </c>
      <c r="J83" s="1"/>
    </row>
    <row r="84" spans="1:10" x14ac:dyDescent="0.35">
      <c r="A84" s="35"/>
      <c r="B84" s="108">
        <v>2015</v>
      </c>
      <c r="C84" s="27">
        <v>929.69899999999996</v>
      </c>
      <c r="D84" s="27">
        <v>396.15431260000003</v>
      </c>
      <c r="E84" s="46">
        <v>360.10468739999999</v>
      </c>
      <c r="F84" s="27">
        <f t="shared" ca="1" si="0"/>
        <v>1685.9579999999999</v>
      </c>
      <c r="G84" s="27">
        <v>233.68299999999999</v>
      </c>
      <c r="H84" s="27">
        <v>0</v>
      </c>
      <c r="I84" s="28">
        <v>1919.6410000000001</v>
      </c>
      <c r="J84" s="1"/>
    </row>
    <row r="85" spans="1:10" x14ac:dyDescent="0.35">
      <c r="B85" s="108">
        <v>2016</v>
      </c>
      <c r="C85" s="27">
        <v>966.82100000000003</v>
      </c>
      <c r="D85" s="27">
        <v>408.48385930000001</v>
      </c>
      <c r="E85" s="46">
        <v>377.31614070000001</v>
      </c>
      <c r="F85" s="27">
        <f t="shared" ca="1" si="0"/>
        <v>1752.6209999999999</v>
      </c>
      <c r="G85" s="27">
        <v>242.09100000000001</v>
      </c>
      <c r="H85" s="27">
        <v>0</v>
      </c>
      <c r="I85" s="28">
        <v>1994.712</v>
      </c>
      <c r="J85" s="7"/>
    </row>
    <row r="86" spans="1:10" x14ac:dyDescent="0.35">
      <c r="B86" s="108">
        <v>2017</v>
      </c>
      <c r="C86" s="27">
        <v>1006.97</v>
      </c>
      <c r="D86" s="27">
        <v>427.897154</v>
      </c>
      <c r="E86" s="46">
        <v>382.59184600000003</v>
      </c>
      <c r="F86" s="27">
        <f t="shared" ca="1" si="0"/>
        <v>1817.4590000000003</v>
      </c>
      <c r="G86" s="27">
        <v>251.298</v>
      </c>
      <c r="H86" s="27">
        <v>0</v>
      </c>
      <c r="I86" s="28">
        <v>2068.7570000000001</v>
      </c>
      <c r="J86" s="7"/>
    </row>
    <row r="87" spans="1:10" x14ac:dyDescent="0.35">
      <c r="B87" s="108">
        <v>2018</v>
      </c>
      <c r="C87" s="27">
        <v>1048.2439999999999</v>
      </c>
      <c r="D87" s="27">
        <v>442.43202309999998</v>
      </c>
      <c r="E87" s="46">
        <v>392.52697690000002</v>
      </c>
      <c r="F87" s="27">
        <f t="shared" ca="1" si="0"/>
        <v>1883.203</v>
      </c>
      <c r="G87" s="27">
        <v>258.589</v>
      </c>
      <c r="H87" s="27">
        <v>0</v>
      </c>
      <c r="I87" s="28">
        <v>2141.7919999999999</v>
      </c>
      <c r="J87" s="7"/>
    </row>
    <row r="88" spans="1:10" x14ac:dyDescent="0.35">
      <c r="B88" s="108">
        <v>2019</v>
      </c>
      <c r="C88" s="27">
        <v>1096.1099999999999</v>
      </c>
      <c r="D88" s="27">
        <v>448.42140990000001</v>
      </c>
      <c r="E88" s="46">
        <v>405.21559009999999</v>
      </c>
      <c r="F88" s="27">
        <f t="shared" ca="1" si="0"/>
        <v>1950.6570000000002</v>
      </c>
      <c r="G88" s="27">
        <v>263.70499999999998</v>
      </c>
      <c r="H88" s="27">
        <v>0.91</v>
      </c>
      <c r="I88" s="28">
        <v>2214.3620000000001</v>
      </c>
      <c r="J88" s="7"/>
    </row>
    <row r="89" spans="1:10" x14ac:dyDescent="0.35">
      <c r="B89" s="108">
        <v>2020</v>
      </c>
      <c r="C89" s="27">
        <v>1126.6145313</v>
      </c>
      <c r="D89" s="27">
        <v>444.25861270000007</v>
      </c>
      <c r="E89" s="46">
        <v>394.64173170000004</v>
      </c>
      <c r="F89" s="27">
        <f t="shared" ca="1" si="0"/>
        <v>1965.0398750000002</v>
      </c>
      <c r="G89" s="27">
        <v>130.1015443</v>
      </c>
      <c r="H89" s="27">
        <v>-0.47499999999999998</v>
      </c>
      <c r="I89" s="28">
        <v>2095.141419</v>
      </c>
      <c r="J89" s="7"/>
    </row>
    <row r="90" spans="1:10" x14ac:dyDescent="0.35">
      <c r="B90" s="108">
        <v>2021</v>
      </c>
      <c r="C90" s="27">
        <v>1133.9021073000001</v>
      </c>
      <c r="D90" s="27">
        <v>417.42141330000004</v>
      </c>
      <c r="E90" s="46">
        <v>398.27847149999997</v>
      </c>
      <c r="F90" s="27">
        <f t="shared" ca="1" si="0"/>
        <v>1955.5379922000002</v>
      </c>
      <c r="G90" s="27">
        <v>220.81057389999995</v>
      </c>
      <c r="H90" s="27">
        <v>5.9359999999999999</v>
      </c>
      <c r="I90" s="28">
        <v>2176.3485660000001</v>
      </c>
      <c r="J90" s="7"/>
    </row>
    <row r="91" spans="1:10" x14ac:dyDescent="0.35">
      <c r="B91" s="108">
        <v>2022</v>
      </c>
      <c r="C91" s="27">
        <v>1163.9685835</v>
      </c>
      <c r="D91" s="27">
        <v>461.49945629999996</v>
      </c>
      <c r="E91" s="46">
        <v>423.06343930000008</v>
      </c>
      <c r="F91" s="27">
        <f t="shared" ca="1" si="0"/>
        <v>2054.46747598</v>
      </c>
      <c r="G91" s="27">
        <v>269.79841142000004</v>
      </c>
      <c r="H91" s="27">
        <v>5.9359999999999999</v>
      </c>
      <c r="I91" s="83">
        <v>2324.2658879999999</v>
      </c>
      <c r="J91" s="7"/>
    </row>
    <row r="92" spans="1:10" x14ac:dyDescent="0.35">
      <c r="B92" s="108">
        <v>2023</v>
      </c>
      <c r="C92" s="27">
        <v>1206.6874025999998</v>
      </c>
      <c r="D92" s="27">
        <v>483.19514700000008</v>
      </c>
      <c r="E92" s="46">
        <v>445.18272079999997</v>
      </c>
      <c r="F92" s="27">
        <f t="shared" ca="1" si="0"/>
        <v>2141.0012704300002</v>
      </c>
      <c r="G92" s="27">
        <v>277.78748357000001</v>
      </c>
      <c r="H92" s="27">
        <v>5.9359999999999999</v>
      </c>
      <c r="I92" s="83">
        <v>2418.7887540000002</v>
      </c>
      <c r="J92" s="7"/>
    </row>
    <row r="93" spans="1:10" x14ac:dyDescent="0.35">
      <c r="B93" s="108">
        <v>2024</v>
      </c>
      <c r="C93" s="27">
        <v>1252.8218807000001</v>
      </c>
      <c r="D93" s="27">
        <v>498.64565549999998</v>
      </c>
      <c r="E93" s="46">
        <v>465.90291139999999</v>
      </c>
      <c r="F93" s="27">
        <f t="shared" ca="1" si="0"/>
        <v>2223.3064475599999</v>
      </c>
      <c r="G93" s="27">
        <v>287.63020213999994</v>
      </c>
      <c r="H93" s="27">
        <v>5.9359999999999999</v>
      </c>
      <c r="I93" s="83">
        <v>2510.9366500000001</v>
      </c>
      <c r="J93" s="7"/>
    </row>
    <row r="94" spans="1:10" x14ac:dyDescent="0.35">
      <c r="B94" s="108">
        <v>2025</v>
      </c>
      <c r="C94" s="27">
        <v>1298.9694961999999</v>
      </c>
      <c r="D94" s="27">
        <v>522.10929309999995</v>
      </c>
      <c r="E94" s="46">
        <v>488.02120669999999</v>
      </c>
      <c r="F94" s="27">
        <f t="shared" ca="1" si="0"/>
        <v>2315.0359939</v>
      </c>
      <c r="G94" s="27">
        <v>296.24398300000001</v>
      </c>
      <c r="H94" s="27">
        <v>5.9359999999999999</v>
      </c>
      <c r="I94" s="83">
        <v>2611.2799770000001</v>
      </c>
      <c r="J94" s="7"/>
    </row>
    <row r="95" spans="1:10" x14ac:dyDescent="0.35">
      <c r="B95" s="106" t="s">
        <v>568</v>
      </c>
      <c r="C95" s="107">
        <v>788.41099999999994</v>
      </c>
      <c r="D95" s="107">
        <v>323.55599990000002</v>
      </c>
      <c r="E95" s="107">
        <v>298.02600010000003</v>
      </c>
      <c r="F95" s="107">
        <f ca="1">SUM(OFFSET(F$5,4*(ROW()-ROW(F$95)),0, 4, 1))</f>
        <v>1409.9930000000002</v>
      </c>
      <c r="G95" s="107">
        <v>163.01900000000001</v>
      </c>
      <c r="H95" s="107">
        <v>0</v>
      </c>
      <c r="I95" s="136">
        <v>1573.0119999999999</v>
      </c>
      <c r="J95" s="7"/>
    </row>
    <row r="96" spans="1:10" x14ac:dyDescent="0.35">
      <c r="B96" s="108" t="s">
        <v>569</v>
      </c>
      <c r="C96" s="27">
        <v>796.14599999999996</v>
      </c>
      <c r="D96" s="27">
        <v>317.18900000000002</v>
      </c>
      <c r="E96" s="27">
        <v>281.73200000000003</v>
      </c>
      <c r="F96" s="27">
        <f t="shared" ref="F96:F112" ca="1" si="1">SUM(OFFSET(F$5,4*(ROW()-ROW(F$95)),0, 4, 1))</f>
        <v>1395.067</v>
      </c>
      <c r="G96" s="27">
        <v>163.88300000000001</v>
      </c>
      <c r="H96" s="27">
        <v>0</v>
      </c>
      <c r="I96" s="83">
        <v>1558.95</v>
      </c>
      <c r="J96" s="7"/>
    </row>
    <row r="97" spans="2:10" x14ac:dyDescent="0.35">
      <c r="B97" s="108" t="s">
        <v>570</v>
      </c>
      <c r="C97" s="27">
        <v>817.99</v>
      </c>
      <c r="D97" s="27">
        <v>331.36800010000002</v>
      </c>
      <c r="E97" s="27">
        <v>287.1289999</v>
      </c>
      <c r="F97" s="27">
        <f t="shared" ca="1" si="1"/>
        <v>1436.4869999999999</v>
      </c>
      <c r="G97" s="27">
        <v>188.904</v>
      </c>
      <c r="H97" s="27">
        <v>0</v>
      </c>
      <c r="I97" s="83">
        <v>1625.3910000000001</v>
      </c>
      <c r="J97" s="7"/>
    </row>
    <row r="98" spans="2:10" x14ac:dyDescent="0.35">
      <c r="B98" s="108" t="s">
        <v>279</v>
      </c>
      <c r="C98" s="27">
        <v>830.56399999999996</v>
      </c>
      <c r="D98" s="27">
        <v>336.74200000000002</v>
      </c>
      <c r="E98" s="27">
        <v>297.80599999999998</v>
      </c>
      <c r="F98" s="27">
        <f t="shared" ca="1" si="1"/>
        <v>1465.1120000000001</v>
      </c>
      <c r="G98" s="27">
        <v>202.23400000000001</v>
      </c>
      <c r="H98" s="27">
        <v>0</v>
      </c>
      <c r="I98" s="83">
        <v>1667.346</v>
      </c>
      <c r="J98" s="7"/>
    </row>
    <row r="99" spans="2:10" x14ac:dyDescent="0.35">
      <c r="B99" s="108" t="s">
        <v>280</v>
      </c>
      <c r="C99" s="27">
        <v>846.60900000000004</v>
      </c>
      <c r="D99" s="27">
        <v>360.68599999999998</v>
      </c>
      <c r="E99" s="27">
        <v>311.16800000000001</v>
      </c>
      <c r="F99" s="27">
        <f t="shared" ca="1" si="1"/>
        <v>1518.463</v>
      </c>
      <c r="G99" s="27">
        <v>207.89500000000001</v>
      </c>
      <c r="H99" s="27">
        <v>0</v>
      </c>
      <c r="I99" s="83">
        <v>1726.3579999999999</v>
      </c>
      <c r="J99" s="7"/>
    </row>
    <row r="100" spans="2:10" x14ac:dyDescent="0.35">
      <c r="B100" s="108" t="s">
        <v>281</v>
      </c>
      <c r="C100" s="27">
        <v>892.89</v>
      </c>
      <c r="D100" s="27">
        <v>366.23700000000002</v>
      </c>
      <c r="E100" s="46">
        <v>323.93299999999999</v>
      </c>
      <c r="F100" s="27">
        <f t="shared" ca="1" si="1"/>
        <v>1583.06</v>
      </c>
      <c r="G100" s="27">
        <v>220.83199999999999</v>
      </c>
      <c r="H100" s="27">
        <v>0</v>
      </c>
      <c r="I100" s="83">
        <v>1803.8920000000001</v>
      </c>
      <c r="J100" s="7"/>
    </row>
    <row r="101" spans="2:10" x14ac:dyDescent="0.35">
      <c r="B101" s="108" t="s">
        <v>282</v>
      </c>
      <c r="C101" s="27">
        <v>908.82500000000005</v>
      </c>
      <c r="D101" s="27">
        <v>394.95200010000008</v>
      </c>
      <c r="E101" s="46">
        <v>344.87699989999999</v>
      </c>
      <c r="F101" s="27">
        <f t="shared" ca="1" si="1"/>
        <v>1648.654</v>
      </c>
      <c r="G101" s="27">
        <v>228.601</v>
      </c>
      <c r="H101" s="27">
        <v>0</v>
      </c>
      <c r="I101" s="83">
        <v>1877.2550000000001</v>
      </c>
      <c r="J101" s="7"/>
    </row>
    <row r="102" spans="2:10" x14ac:dyDescent="0.35">
      <c r="B102" s="108" t="s">
        <v>283</v>
      </c>
      <c r="C102" s="27">
        <v>934.20100000000002</v>
      </c>
      <c r="D102" s="27">
        <v>399.09699999999998</v>
      </c>
      <c r="E102" s="46">
        <v>365.65499999999997</v>
      </c>
      <c r="F102" s="27">
        <f t="shared" ca="1" si="1"/>
        <v>1698.953</v>
      </c>
      <c r="G102" s="27">
        <v>236.62</v>
      </c>
      <c r="H102" s="27">
        <v>0</v>
      </c>
      <c r="I102" s="83">
        <v>1935.5730000000001</v>
      </c>
      <c r="J102" s="7"/>
    </row>
    <row r="103" spans="2:10" x14ac:dyDescent="0.35">
      <c r="B103" s="108" t="s">
        <v>284</v>
      </c>
      <c r="C103" s="27">
        <v>978.91099999999994</v>
      </c>
      <c r="D103" s="27">
        <v>414.47500000000002</v>
      </c>
      <c r="E103" s="46">
        <v>379.97</v>
      </c>
      <c r="F103" s="27">
        <f t="shared" ca="1" si="1"/>
        <v>1773.356</v>
      </c>
      <c r="G103" s="27">
        <v>243.67099999999999</v>
      </c>
      <c r="H103" s="27">
        <v>0</v>
      </c>
      <c r="I103" s="83">
        <v>2017.027</v>
      </c>
      <c r="J103" s="7"/>
    </row>
    <row r="104" spans="2:10" x14ac:dyDescent="0.35">
      <c r="B104" s="108" t="s">
        <v>285</v>
      </c>
      <c r="C104" s="27">
        <v>1015.8440000000001</v>
      </c>
      <c r="D104" s="27">
        <v>432.99900000000002</v>
      </c>
      <c r="E104" s="46">
        <v>383.45800000000003</v>
      </c>
      <c r="F104" s="27">
        <f t="shared" ca="1" si="1"/>
        <v>1832.3010000000002</v>
      </c>
      <c r="G104" s="27">
        <v>252.24</v>
      </c>
      <c r="H104" s="27">
        <v>0</v>
      </c>
      <c r="I104" s="28">
        <v>2084.5410000000002</v>
      </c>
      <c r="J104" s="7"/>
    </row>
    <row r="105" spans="2:10" x14ac:dyDescent="0.35">
      <c r="B105" s="108" t="s">
        <v>286</v>
      </c>
      <c r="C105" s="27">
        <v>1059.3489999999999</v>
      </c>
      <c r="D105" s="27">
        <v>442.96100000000001</v>
      </c>
      <c r="E105" s="46">
        <v>397.63200000000001</v>
      </c>
      <c r="F105" s="27">
        <f t="shared" ca="1" si="1"/>
        <v>1901.4930000000002</v>
      </c>
      <c r="G105" s="27">
        <v>260.87099999999998</v>
      </c>
      <c r="H105" s="27">
        <v>1.5509999999999999</v>
      </c>
      <c r="I105" s="28">
        <v>2162.364</v>
      </c>
      <c r="J105" s="7"/>
    </row>
    <row r="106" spans="2:10" x14ac:dyDescent="0.35">
      <c r="B106" s="108" t="s">
        <v>287</v>
      </c>
      <c r="C106" s="27">
        <v>1109.481</v>
      </c>
      <c r="D106" s="27">
        <v>450.721</v>
      </c>
      <c r="E106" s="46">
        <v>404.76400000000001</v>
      </c>
      <c r="F106" s="27">
        <f t="shared" ca="1" si="1"/>
        <v>1963.5640000000001</v>
      </c>
      <c r="G106" s="27">
        <v>258.22699999999998</v>
      </c>
      <c r="H106" s="27">
        <v>-1.4019999999999999</v>
      </c>
      <c r="I106" s="28">
        <v>2221.7910000000002</v>
      </c>
      <c r="J106" s="7"/>
    </row>
    <row r="107" spans="2:10" ht="17.25" customHeight="1" x14ac:dyDescent="0.35">
      <c r="B107" s="108" t="s">
        <v>288</v>
      </c>
      <c r="C107" s="27">
        <v>1130.7167239</v>
      </c>
      <c r="D107" s="27">
        <v>433.81343410000005</v>
      </c>
      <c r="E107" s="46">
        <v>392.20376520000008</v>
      </c>
      <c r="F107" s="27">
        <f t="shared" ca="1" si="1"/>
        <v>1958.5039233</v>
      </c>
      <c r="G107" s="27">
        <v>108.09530050000001</v>
      </c>
      <c r="H107" s="27">
        <v>1.77</v>
      </c>
      <c r="I107" s="28">
        <v>2066.5992230000002</v>
      </c>
    </row>
    <row r="108" spans="2:10" x14ac:dyDescent="0.35">
      <c r="B108" s="108" t="s">
        <v>289</v>
      </c>
      <c r="C108" s="27">
        <v>1135.0655675</v>
      </c>
      <c r="D108" s="27">
        <v>425.70890909999997</v>
      </c>
      <c r="E108" s="46">
        <v>403.15106060000005</v>
      </c>
      <c r="F108" s="27">
        <f t="shared" ca="1" si="1"/>
        <v>1969.8615362099999</v>
      </c>
      <c r="G108" s="27">
        <v>249.47037718999999</v>
      </c>
      <c r="H108" s="27">
        <v>5.9359999999999999</v>
      </c>
      <c r="I108" s="28">
        <v>2219.3319139999999</v>
      </c>
    </row>
    <row r="109" spans="2:10" x14ac:dyDescent="0.35">
      <c r="B109" s="108" t="s">
        <v>290</v>
      </c>
      <c r="C109" s="27">
        <v>1174.5246752999999</v>
      </c>
      <c r="D109" s="27">
        <v>469.14052570000001</v>
      </c>
      <c r="E109" s="46">
        <v>429.20095290000006</v>
      </c>
      <c r="F109" s="27">
        <f t="shared" ca="1" si="1"/>
        <v>2078.8021508699999</v>
      </c>
      <c r="G109" s="27">
        <v>271.52083233000002</v>
      </c>
      <c r="H109" s="27">
        <v>5.9359999999999999</v>
      </c>
      <c r="I109" s="28">
        <v>2350.3229840000004</v>
      </c>
    </row>
    <row r="110" spans="2:10" x14ac:dyDescent="0.35">
      <c r="B110" s="108" t="s">
        <v>291</v>
      </c>
      <c r="C110" s="27">
        <v>1218.3538124000002</v>
      </c>
      <c r="D110" s="27">
        <v>485.12306150000001</v>
      </c>
      <c r="E110" s="46">
        <v>450.05492850000002</v>
      </c>
      <c r="F110" s="27">
        <f t="shared" ca="1" si="1"/>
        <v>2159.4678031499998</v>
      </c>
      <c r="G110" s="27">
        <v>281.52543744999997</v>
      </c>
      <c r="H110" s="27">
        <v>5.9359999999999999</v>
      </c>
      <c r="I110" s="28">
        <v>2440.9932400000002</v>
      </c>
    </row>
    <row r="111" spans="2:10" x14ac:dyDescent="0.35">
      <c r="B111" s="108" t="s">
        <v>602</v>
      </c>
      <c r="C111" s="27">
        <v>1263.9307666</v>
      </c>
      <c r="D111" s="27">
        <v>504.99746549999998</v>
      </c>
      <c r="E111" s="46">
        <v>471.47662859999997</v>
      </c>
      <c r="F111" s="27">
        <f t="shared" ca="1" si="1"/>
        <v>2246.34085985</v>
      </c>
      <c r="G111" s="27">
        <v>289.19813555000002</v>
      </c>
      <c r="H111" s="27">
        <v>5.9359999999999999</v>
      </c>
      <c r="I111" s="28">
        <v>2535.5389960000002</v>
      </c>
    </row>
    <row r="112" spans="2:10" x14ac:dyDescent="0.35">
      <c r="B112" s="108" t="s">
        <v>623</v>
      </c>
      <c r="C112" s="27">
        <v>1311.3905707000001</v>
      </c>
      <c r="D112" s="27">
        <v>526.61970649999989</v>
      </c>
      <c r="E112" s="46">
        <v>493.6791101</v>
      </c>
      <c r="F112" s="27">
        <f t="shared" ca="1" si="1"/>
        <v>2337.6253854300003</v>
      </c>
      <c r="G112" s="27">
        <v>299.17785787000003</v>
      </c>
      <c r="H112" s="27">
        <v>5.9359999999999999</v>
      </c>
      <c r="I112" s="28">
        <v>2636.8032430000003</v>
      </c>
    </row>
    <row r="113" spans="2:9" x14ac:dyDescent="0.35">
      <c r="B113" s="626" t="s">
        <v>31</v>
      </c>
      <c r="C113" s="627"/>
      <c r="D113" s="627"/>
      <c r="E113" s="627"/>
      <c r="F113" s="627"/>
      <c r="G113" s="627"/>
      <c r="H113" s="627"/>
      <c r="I113" s="643"/>
    </row>
    <row r="114" spans="2:9" x14ac:dyDescent="0.35">
      <c r="B114" s="629" t="s">
        <v>67</v>
      </c>
      <c r="C114" s="630"/>
      <c r="D114" s="630"/>
      <c r="E114" s="630"/>
      <c r="F114" s="630"/>
      <c r="G114" s="630"/>
      <c r="H114" s="630"/>
      <c r="I114" s="647"/>
    </row>
    <row r="115" spans="2:9" ht="17.25" customHeight="1" x14ac:dyDescent="0.35">
      <c r="B115" s="629" t="s">
        <v>68</v>
      </c>
      <c r="C115" s="630"/>
      <c r="D115" s="630"/>
      <c r="E115" s="630"/>
      <c r="F115" s="630"/>
      <c r="G115" s="630"/>
      <c r="H115" s="630"/>
      <c r="I115" s="647"/>
    </row>
    <row r="116" spans="2:9" ht="27" customHeight="1" x14ac:dyDescent="0.35">
      <c r="B116" s="651" t="s">
        <v>69</v>
      </c>
      <c r="C116" s="652"/>
      <c r="D116" s="652"/>
      <c r="E116" s="652"/>
      <c r="F116" s="652"/>
      <c r="G116" s="652"/>
      <c r="H116" s="652"/>
      <c r="I116" s="653"/>
    </row>
    <row r="117" spans="2:9" x14ac:dyDescent="0.35">
      <c r="B117" s="629" t="s">
        <v>72</v>
      </c>
      <c r="C117" s="630"/>
      <c r="D117" s="630"/>
      <c r="E117" s="630"/>
      <c r="F117" s="630"/>
      <c r="G117" s="630"/>
      <c r="H117" s="630"/>
      <c r="I117" s="647"/>
    </row>
    <row r="118" spans="2:9" x14ac:dyDescent="0.35">
      <c r="B118" s="629" t="s">
        <v>71</v>
      </c>
      <c r="C118" s="630"/>
      <c r="D118" s="630"/>
      <c r="E118" s="630"/>
      <c r="F118" s="630"/>
      <c r="G118" s="630"/>
      <c r="H118" s="630"/>
      <c r="I118" s="647"/>
    </row>
    <row r="119" spans="2:9" x14ac:dyDescent="0.35">
      <c r="B119" s="629" t="s">
        <v>137</v>
      </c>
      <c r="C119" s="630"/>
      <c r="D119" s="630"/>
      <c r="E119" s="630"/>
      <c r="F119" s="630"/>
      <c r="G119" s="630"/>
      <c r="H119" s="630"/>
      <c r="I119" s="647"/>
    </row>
    <row r="120" spans="2:9" ht="16" thickBot="1" x14ac:dyDescent="0.4">
      <c r="B120" s="648" t="s">
        <v>90</v>
      </c>
      <c r="C120" s="649"/>
      <c r="D120" s="649"/>
      <c r="E120" s="649"/>
      <c r="F120" s="649"/>
      <c r="G120" s="649"/>
      <c r="H120" s="649"/>
      <c r="I120" s="650"/>
    </row>
    <row r="121" spans="2:9" x14ac:dyDescent="0.35">
      <c r="B121" s="14"/>
      <c r="C121" s="15"/>
      <c r="D121" s="15"/>
      <c r="E121" s="15"/>
      <c r="F121" s="15"/>
      <c r="G121" s="15"/>
      <c r="H121" s="15"/>
      <c r="I121" s="15"/>
    </row>
    <row r="122" spans="2:9" x14ac:dyDescent="0.35">
      <c r="B122" s="6"/>
      <c r="C122" s="7"/>
      <c r="D122" s="7"/>
      <c r="E122" s="7"/>
      <c r="F122" s="7"/>
      <c r="G122" s="7"/>
      <c r="H122" s="7"/>
      <c r="I122" s="7"/>
    </row>
    <row r="123" spans="2:9" x14ac:dyDescent="0.35">
      <c r="B123" s="6"/>
      <c r="C123" s="7"/>
      <c r="D123" s="7"/>
      <c r="E123" s="7"/>
      <c r="F123" s="7"/>
      <c r="G123" s="7"/>
      <c r="H123" s="7"/>
      <c r="I123" s="7"/>
    </row>
    <row r="124" spans="2:9" x14ac:dyDescent="0.35">
      <c r="B124" s="6"/>
      <c r="C124" s="7"/>
      <c r="D124" s="7"/>
      <c r="E124" s="7"/>
      <c r="F124" s="7"/>
      <c r="G124" s="7"/>
      <c r="H124" s="7"/>
      <c r="I124" s="7"/>
    </row>
    <row r="125" spans="2:9" x14ac:dyDescent="0.35">
      <c r="B125" s="6"/>
      <c r="C125" s="7"/>
      <c r="D125" s="7"/>
      <c r="E125" s="7"/>
      <c r="F125" s="7"/>
      <c r="G125" s="7"/>
      <c r="H125" s="7"/>
      <c r="I125" s="7"/>
    </row>
    <row r="126" spans="2:9" x14ac:dyDescent="0.35">
      <c r="B126" s="6"/>
      <c r="C126" s="7"/>
      <c r="D126" s="7"/>
      <c r="E126" s="7"/>
      <c r="F126" s="7"/>
      <c r="G126" s="7"/>
      <c r="H126" s="7"/>
      <c r="I126" s="7"/>
    </row>
    <row r="127" spans="2:9" x14ac:dyDescent="0.35">
      <c r="B127" s="6"/>
      <c r="C127" s="7"/>
      <c r="D127" s="7"/>
      <c r="E127" s="7"/>
      <c r="F127" s="7"/>
      <c r="G127" s="7"/>
      <c r="H127" s="7"/>
      <c r="I127" s="7"/>
    </row>
    <row r="128" spans="2:9" x14ac:dyDescent="0.35">
      <c r="B128" s="6"/>
      <c r="C128" s="7"/>
      <c r="D128" s="7"/>
      <c r="E128" s="7"/>
      <c r="F128" s="7"/>
      <c r="G128" s="7"/>
      <c r="H128" s="7"/>
      <c r="I128" s="7"/>
    </row>
    <row r="129" spans="2:9" x14ac:dyDescent="0.35">
      <c r="B129" s="6"/>
      <c r="C129" s="7"/>
      <c r="D129" s="7"/>
      <c r="E129" s="7"/>
      <c r="F129" s="7"/>
      <c r="G129" s="7"/>
      <c r="H129" s="7"/>
      <c r="I129" s="7"/>
    </row>
    <row r="130" spans="2:9" x14ac:dyDescent="0.35">
      <c r="B130" s="6"/>
      <c r="C130" s="7"/>
      <c r="D130" s="7"/>
      <c r="E130" s="7"/>
      <c r="F130" s="7"/>
      <c r="G130" s="7"/>
      <c r="H130" s="7"/>
      <c r="I130" s="7"/>
    </row>
    <row r="131" spans="2:9" x14ac:dyDescent="0.35">
      <c r="B131" s="6"/>
      <c r="C131" s="7"/>
      <c r="D131" s="7"/>
      <c r="E131" s="7"/>
      <c r="F131" s="7"/>
      <c r="G131" s="7"/>
      <c r="H131" s="7"/>
      <c r="I131" s="7"/>
    </row>
    <row r="132" spans="2:9" x14ac:dyDescent="0.35">
      <c r="B132" s="6"/>
      <c r="C132" s="7"/>
      <c r="D132" s="7"/>
      <c r="E132" s="7"/>
      <c r="F132" s="7"/>
      <c r="G132" s="7"/>
      <c r="H132" s="7"/>
      <c r="I132" s="7"/>
    </row>
    <row r="133" spans="2:9" x14ac:dyDescent="0.35">
      <c r="C133" s="7"/>
      <c r="D133" s="7"/>
      <c r="E133" s="7"/>
      <c r="F133" s="7"/>
      <c r="G133" s="7"/>
      <c r="H133" s="7"/>
      <c r="I133" s="7"/>
    </row>
    <row r="134" spans="2:9" x14ac:dyDescent="0.35">
      <c r="C134" s="7"/>
      <c r="D134" s="7"/>
      <c r="E134" s="7"/>
      <c r="F134" s="7"/>
      <c r="G134" s="7"/>
      <c r="H134" s="7"/>
      <c r="I134" s="7"/>
    </row>
    <row r="135" spans="2:9" x14ac:dyDescent="0.35">
      <c r="C135" s="7"/>
      <c r="D135" s="7"/>
      <c r="E135" s="7"/>
      <c r="F135" s="7"/>
      <c r="G135" s="7"/>
      <c r="H135" s="7"/>
      <c r="I135" s="7"/>
    </row>
    <row r="136" spans="2:9" x14ac:dyDescent="0.35">
      <c r="C136" s="7"/>
      <c r="D136" s="7"/>
      <c r="E136" s="7"/>
      <c r="F136" s="7"/>
      <c r="G136" s="7"/>
      <c r="H136" s="7"/>
      <c r="I136" s="7"/>
    </row>
    <row r="137" spans="2:9" x14ac:dyDescent="0.35">
      <c r="C137" s="7"/>
      <c r="D137" s="7"/>
      <c r="E137" s="7"/>
      <c r="F137" s="7"/>
      <c r="G137" s="7"/>
      <c r="H137" s="7"/>
      <c r="I137" s="7"/>
    </row>
    <row r="138" spans="2:9" x14ac:dyDescent="0.35">
      <c r="C138" s="7"/>
      <c r="D138" s="7"/>
      <c r="E138" s="7"/>
      <c r="F138" s="7"/>
      <c r="G138" s="7"/>
      <c r="H138" s="7"/>
      <c r="I138" s="7"/>
    </row>
    <row r="139" spans="2:9" x14ac:dyDescent="0.35">
      <c r="C139" s="7"/>
      <c r="D139" s="7"/>
      <c r="E139" s="7"/>
      <c r="F139" s="7"/>
      <c r="G139" s="7"/>
      <c r="H139" s="7"/>
      <c r="I139" s="7"/>
    </row>
  </sheetData>
  <mergeCells count="9">
    <mergeCell ref="B118:I118"/>
    <mergeCell ref="B119:I119"/>
    <mergeCell ref="B120:I120"/>
    <mergeCell ref="B116:I116"/>
    <mergeCell ref="B2:I2"/>
    <mergeCell ref="B113:I113"/>
    <mergeCell ref="B114:I114"/>
    <mergeCell ref="B115:I115"/>
    <mergeCell ref="B117:I117"/>
  </mergeCells>
  <phoneticPr fontId="37" type="noConversion"/>
  <hyperlinks>
    <hyperlink ref="A1" location="Contents!A1" display="Back to contents" xr:uid="{00000000-0004-0000-0300-000000000000}"/>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76"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8"/>
    <pageSetUpPr fitToPage="1"/>
  </sheetPr>
  <dimension ref="A1:N115"/>
  <sheetViews>
    <sheetView zoomScaleNormal="100" zoomScaleSheetLayoutView="100" workbookViewId="0"/>
  </sheetViews>
  <sheetFormatPr defaultColWidth="8.84375" defaultRowHeight="14" x14ac:dyDescent="0.3"/>
  <cols>
    <col min="1" max="1" width="9.4609375" style="17" customWidth="1"/>
    <col min="2" max="3" width="15" style="17" customWidth="1"/>
    <col min="4" max="16384" width="8.84375" style="17"/>
  </cols>
  <sheetData>
    <row r="1" spans="1:14" ht="33.75" customHeight="1" thickBot="1" x14ac:dyDescent="0.4">
      <c r="A1" s="172" t="s">
        <v>91</v>
      </c>
      <c r="B1" s="173"/>
      <c r="C1" s="174"/>
      <c r="D1" s="169"/>
      <c r="E1" s="169"/>
      <c r="F1" s="169"/>
      <c r="G1" s="169"/>
      <c r="H1" s="169"/>
      <c r="I1" s="169"/>
      <c r="J1" s="169"/>
      <c r="K1" s="169"/>
      <c r="L1" s="169"/>
      <c r="M1" s="169"/>
      <c r="N1" s="169"/>
    </row>
    <row r="2" spans="1:14" ht="40.5" customHeight="1" thickBot="1" x14ac:dyDescent="0.4">
      <c r="A2" s="171"/>
      <c r="B2" s="655" t="s">
        <v>176</v>
      </c>
      <c r="C2" s="656"/>
      <c r="D2" s="169"/>
      <c r="E2" s="169"/>
      <c r="F2" s="169"/>
      <c r="G2" s="169"/>
      <c r="H2" s="169"/>
      <c r="I2" s="169"/>
      <c r="J2" s="169"/>
      <c r="K2" s="169"/>
      <c r="L2" s="169"/>
      <c r="M2" s="169"/>
      <c r="N2" s="169"/>
    </row>
    <row r="3" spans="1:14" ht="15.75" customHeight="1" x14ac:dyDescent="0.35">
      <c r="A3" s="169"/>
      <c r="B3" s="23" t="s">
        <v>121</v>
      </c>
      <c r="C3" s="175">
        <v>404.14400000000001</v>
      </c>
      <c r="D3" s="169"/>
      <c r="E3" s="169"/>
      <c r="F3" s="169"/>
      <c r="G3" s="169"/>
      <c r="H3" s="169"/>
      <c r="I3" s="169"/>
      <c r="J3" s="169"/>
      <c r="K3" s="169"/>
      <c r="L3" s="169"/>
      <c r="M3" s="169"/>
      <c r="N3" s="169"/>
    </row>
    <row r="4" spans="1:14" ht="15.75" customHeight="1" x14ac:dyDescent="0.35">
      <c r="A4" s="169"/>
      <c r="B4" s="23" t="s">
        <v>122</v>
      </c>
      <c r="C4" s="175">
        <v>394.61700000000002</v>
      </c>
      <c r="E4" s="169"/>
      <c r="F4" s="169"/>
      <c r="G4" s="169"/>
      <c r="H4" s="169"/>
      <c r="I4" s="169"/>
      <c r="J4" s="169"/>
      <c r="K4" s="169"/>
      <c r="L4" s="169"/>
      <c r="M4" s="169"/>
      <c r="N4" s="169"/>
    </row>
    <row r="5" spans="1:14" ht="15.75" customHeight="1" x14ac:dyDescent="0.35">
      <c r="A5" s="169"/>
      <c r="B5" s="23" t="s">
        <v>123</v>
      </c>
      <c r="C5" s="175">
        <v>395.00599999999997</v>
      </c>
      <c r="E5" s="169"/>
      <c r="F5" s="169"/>
      <c r="G5" s="169"/>
      <c r="H5" s="169"/>
      <c r="I5" s="169"/>
      <c r="J5" s="169"/>
      <c r="K5" s="169"/>
      <c r="L5" s="169"/>
      <c r="M5" s="169"/>
      <c r="N5" s="169"/>
    </row>
    <row r="6" spans="1:14" ht="15.75" customHeight="1" x14ac:dyDescent="0.35">
      <c r="A6" s="169"/>
      <c r="B6" s="23" t="s">
        <v>136</v>
      </c>
      <c r="C6" s="175">
        <v>395.49200000000002</v>
      </c>
      <c r="D6" s="176"/>
      <c r="E6" s="169"/>
      <c r="F6" s="169"/>
      <c r="G6" s="169"/>
      <c r="H6" s="169"/>
      <c r="I6" s="169"/>
      <c r="J6" s="169"/>
      <c r="K6" s="169"/>
      <c r="L6" s="169"/>
      <c r="M6" s="169"/>
      <c r="N6" s="169"/>
    </row>
    <row r="7" spans="1:14" ht="14.5" x14ac:dyDescent="0.35">
      <c r="A7" s="169"/>
      <c r="B7" s="23" t="s">
        <v>2</v>
      </c>
      <c r="C7" s="175">
        <v>387.70699999999999</v>
      </c>
      <c r="D7" s="176"/>
      <c r="E7" s="169"/>
      <c r="F7" s="169"/>
      <c r="G7" s="169"/>
      <c r="H7" s="169"/>
      <c r="I7" s="169"/>
      <c r="J7" s="169"/>
      <c r="K7" s="169"/>
      <c r="L7" s="169"/>
      <c r="M7" s="169"/>
      <c r="N7" s="169"/>
    </row>
    <row r="8" spans="1:14" ht="14.5" x14ac:dyDescent="0.35">
      <c r="A8" s="169"/>
      <c r="B8" s="23" t="s">
        <v>3</v>
      </c>
      <c r="C8" s="175">
        <v>379.4</v>
      </c>
      <c r="D8" s="169"/>
      <c r="E8" s="169"/>
      <c r="F8" s="169"/>
      <c r="G8" s="169"/>
      <c r="H8" s="169"/>
      <c r="I8" s="169"/>
      <c r="J8" s="169"/>
      <c r="K8" s="169"/>
      <c r="L8" s="169"/>
      <c r="M8" s="169"/>
      <c r="N8" s="169"/>
    </row>
    <row r="9" spans="1:14" ht="14.5" x14ac:dyDescent="0.35">
      <c r="A9" s="169"/>
      <c r="B9" s="23" t="s">
        <v>4</v>
      </c>
      <c r="C9" s="175">
        <v>388.66800000000001</v>
      </c>
      <c r="D9" s="169"/>
      <c r="E9" s="169"/>
      <c r="F9" s="169"/>
      <c r="G9" s="169"/>
      <c r="H9" s="169"/>
      <c r="I9" s="169"/>
      <c r="J9" s="169"/>
      <c r="K9" s="169"/>
      <c r="L9" s="169"/>
      <c r="M9" s="169"/>
      <c r="N9" s="169"/>
    </row>
    <row r="10" spans="1:14" ht="14.5" x14ac:dyDescent="0.35">
      <c r="A10" s="169"/>
      <c r="B10" s="23" t="s">
        <v>5</v>
      </c>
      <c r="C10" s="175">
        <v>392.738</v>
      </c>
      <c r="D10" s="176"/>
      <c r="E10" s="169"/>
      <c r="F10" s="169"/>
      <c r="G10" s="169"/>
      <c r="H10" s="169"/>
      <c r="I10" s="169"/>
      <c r="J10" s="169"/>
      <c r="K10" s="169"/>
      <c r="L10" s="169"/>
      <c r="M10" s="169"/>
      <c r="N10" s="169"/>
    </row>
    <row r="11" spans="1:14" ht="14.5" x14ac:dyDescent="0.35">
      <c r="A11" s="169"/>
      <c r="B11" s="23" t="s">
        <v>6</v>
      </c>
      <c r="C11" s="175">
        <v>398.64800000000002</v>
      </c>
      <c r="D11" s="169"/>
      <c r="E11" s="169"/>
      <c r="F11" s="169"/>
      <c r="G11" s="169"/>
      <c r="H11" s="169"/>
      <c r="I11" s="169"/>
      <c r="J11" s="169"/>
      <c r="K11" s="169"/>
      <c r="L11" s="169"/>
      <c r="M11" s="169"/>
      <c r="N11" s="169"/>
    </row>
    <row r="12" spans="1:14" ht="14.5" x14ac:dyDescent="0.35">
      <c r="A12" s="169"/>
      <c r="B12" s="23" t="s">
        <v>7</v>
      </c>
      <c r="C12" s="175">
        <v>396.80099999999999</v>
      </c>
      <c r="D12" s="169"/>
      <c r="E12" s="169"/>
      <c r="F12" s="169"/>
      <c r="G12" s="169"/>
      <c r="H12" s="169"/>
      <c r="I12" s="169"/>
      <c r="J12" s="169"/>
      <c r="K12" s="169"/>
      <c r="L12" s="169"/>
      <c r="M12" s="169"/>
      <c r="N12" s="169"/>
    </row>
    <row r="13" spans="1:14" ht="14.5" x14ac:dyDescent="0.35">
      <c r="A13" s="169"/>
      <c r="B13" s="23" t="s">
        <v>8</v>
      </c>
      <c r="C13" s="175">
        <v>401.55500000000001</v>
      </c>
      <c r="D13" s="169"/>
      <c r="E13" s="169"/>
      <c r="F13" s="169"/>
      <c r="G13" s="169"/>
      <c r="H13" s="169"/>
      <c r="I13" s="169"/>
      <c r="J13" s="169"/>
      <c r="K13" s="169"/>
      <c r="L13" s="169"/>
      <c r="M13" s="169"/>
      <c r="N13" s="169"/>
    </row>
    <row r="14" spans="1:14" ht="14.5" x14ac:dyDescent="0.35">
      <c r="A14" s="169"/>
      <c r="B14" s="23" t="s">
        <v>9</v>
      </c>
      <c r="C14" s="175">
        <v>409.02300000000002</v>
      </c>
      <c r="D14" s="176"/>
      <c r="E14" s="169"/>
      <c r="F14" s="169"/>
      <c r="G14" s="169"/>
      <c r="H14" s="169"/>
      <c r="I14" s="169"/>
      <c r="J14" s="169"/>
      <c r="K14" s="169"/>
      <c r="L14" s="169"/>
      <c r="M14" s="169"/>
      <c r="N14" s="169"/>
    </row>
    <row r="15" spans="1:14" ht="14.5" x14ac:dyDescent="0.35">
      <c r="A15" s="169"/>
      <c r="B15" s="23" t="s">
        <v>10</v>
      </c>
      <c r="C15" s="175">
        <v>417.202</v>
      </c>
      <c r="D15" s="169"/>
      <c r="E15" s="169"/>
      <c r="F15" s="169"/>
      <c r="G15" s="169"/>
      <c r="H15" s="169"/>
      <c r="I15" s="169"/>
      <c r="J15" s="169"/>
      <c r="K15" s="169"/>
      <c r="L15" s="169"/>
      <c r="M15" s="169"/>
      <c r="N15" s="169"/>
    </row>
    <row r="16" spans="1:14" ht="14.5" x14ac:dyDescent="0.35">
      <c r="A16" s="169"/>
      <c r="B16" s="23" t="s">
        <v>11</v>
      </c>
      <c r="C16" s="175">
        <v>407.83699999999999</v>
      </c>
      <c r="D16" s="169"/>
      <c r="E16" s="169"/>
      <c r="F16" s="169"/>
      <c r="G16" s="169"/>
      <c r="H16" s="169"/>
      <c r="I16" s="169"/>
      <c r="J16" s="169"/>
      <c r="K16" s="169"/>
      <c r="L16" s="169"/>
      <c r="M16" s="169"/>
      <c r="N16" s="169"/>
    </row>
    <row r="17" spans="1:14" ht="14.5" x14ac:dyDescent="0.35">
      <c r="A17" s="169"/>
      <c r="B17" s="23" t="s">
        <v>12</v>
      </c>
      <c r="C17" s="175">
        <v>412.07400000000001</v>
      </c>
      <c r="D17" s="169"/>
      <c r="E17" s="169"/>
      <c r="F17" s="169"/>
      <c r="G17" s="169"/>
      <c r="H17" s="169"/>
      <c r="I17" s="169"/>
      <c r="J17" s="169"/>
      <c r="K17" s="169"/>
      <c r="L17" s="169"/>
      <c r="M17" s="169"/>
      <c r="N17" s="169"/>
    </row>
    <row r="18" spans="1:14" ht="14.5" x14ac:dyDescent="0.35">
      <c r="A18" s="169"/>
      <c r="B18" s="23" t="s">
        <v>13</v>
      </c>
      <c r="C18" s="175">
        <v>423.02800000000002</v>
      </c>
      <c r="D18" s="169"/>
      <c r="E18" s="169"/>
      <c r="F18" s="169"/>
      <c r="G18" s="169"/>
      <c r="H18" s="169"/>
      <c r="I18" s="169"/>
      <c r="J18" s="169"/>
      <c r="K18" s="169"/>
      <c r="L18" s="169"/>
      <c r="M18" s="169"/>
      <c r="N18" s="169"/>
    </row>
    <row r="19" spans="1:14" ht="14.5" x14ac:dyDescent="0.35">
      <c r="A19" s="169"/>
      <c r="B19" s="23" t="s">
        <v>14</v>
      </c>
      <c r="C19" s="175">
        <v>427.202</v>
      </c>
      <c r="D19" s="169"/>
      <c r="E19" s="169"/>
      <c r="F19" s="169"/>
      <c r="G19" s="169"/>
      <c r="H19" s="169"/>
      <c r="I19" s="169"/>
      <c r="J19" s="169"/>
      <c r="K19" s="169"/>
      <c r="L19" s="169"/>
      <c r="M19" s="169"/>
      <c r="N19" s="169"/>
    </row>
    <row r="20" spans="1:14" ht="14.5" x14ac:dyDescent="0.35">
      <c r="A20" s="169"/>
      <c r="B20" s="23" t="s">
        <v>15</v>
      </c>
      <c r="C20" s="175">
        <v>418.92599999999999</v>
      </c>
      <c r="D20" s="169"/>
      <c r="E20" s="169"/>
      <c r="F20" s="169"/>
      <c r="G20" s="169"/>
      <c r="H20" s="169"/>
      <c r="I20" s="169"/>
      <c r="J20" s="169"/>
      <c r="K20" s="169"/>
      <c r="L20" s="169"/>
      <c r="M20" s="169"/>
      <c r="N20" s="169"/>
    </row>
    <row r="21" spans="1:14" ht="14.5" x14ac:dyDescent="0.35">
      <c r="A21" s="169"/>
      <c r="B21" s="23" t="s">
        <v>16</v>
      </c>
      <c r="C21" s="175">
        <v>427.92500000000001</v>
      </c>
      <c r="D21" s="169"/>
      <c r="E21" s="169"/>
      <c r="F21" s="169"/>
      <c r="G21" s="169"/>
      <c r="H21" s="169"/>
      <c r="I21" s="169"/>
      <c r="J21" s="169"/>
      <c r="K21" s="169"/>
      <c r="L21" s="169"/>
      <c r="M21" s="169"/>
      <c r="N21" s="169"/>
    </row>
    <row r="22" spans="1:14" ht="14.5" x14ac:dyDescent="0.35">
      <c r="A22" s="169"/>
      <c r="B22" s="23" t="s">
        <v>17</v>
      </c>
      <c r="C22" s="175">
        <v>437.71699999999998</v>
      </c>
      <c r="D22" s="169"/>
      <c r="E22" s="169"/>
      <c r="F22" s="169"/>
      <c r="G22" s="169"/>
      <c r="H22" s="169"/>
      <c r="I22" s="169"/>
      <c r="J22" s="169"/>
      <c r="K22" s="169"/>
      <c r="L22" s="169"/>
      <c r="M22" s="169"/>
      <c r="N22" s="169"/>
    </row>
    <row r="23" spans="1:14" ht="14.5" x14ac:dyDescent="0.35">
      <c r="A23" s="169"/>
      <c r="B23" s="23" t="s">
        <v>18</v>
      </c>
      <c r="C23" s="175">
        <v>439.58199999999999</v>
      </c>
      <c r="D23" s="169"/>
      <c r="E23" s="169"/>
      <c r="F23" s="169"/>
      <c r="G23" s="169"/>
      <c r="H23" s="169"/>
      <c r="I23" s="169"/>
      <c r="J23" s="169"/>
      <c r="K23" s="169"/>
      <c r="L23" s="169"/>
      <c r="M23" s="169"/>
      <c r="N23" s="169"/>
    </row>
    <row r="24" spans="1:14" ht="14.5" x14ac:dyDescent="0.35">
      <c r="A24" s="169"/>
      <c r="B24" s="23" t="s">
        <v>19</v>
      </c>
      <c r="C24" s="175">
        <v>438.76</v>
      </c>
      <c r="D24" s="169"/>
      <c r="E24" s="169"/>
      <c r="F24" s="169"/>
      <c r="G24" s="169"/>
      <c r="H24" s="169"/>
      <c r="I24" s="169"/>
      <c r="J24" s="169"/>
      <c r="K24" s="169"/>
      <c r="L24" s="169"/>
      <c r="M24" s="169"/>
      <c r="N24" s="169"/>
    </row>
    <row r="25" spans="1:14" ht="14.5" x14ac:dyDescent="0.35">
      <c r="A25" s="169"/>
      <c r="B25" s="23" t="s">
        <v>20</v>
      </c>
      <c r="C25" s="175">
        <v>444.28500000000003</v>
      </c>
      <c r="D25" s="169"/>
      <c r="E25" s="169"/>
      <c r="F25" s="169"/>
      <c r="G25" s="169"/>
      <c r="H25" s="169"/>
      <c r="I25" s="169"/>
      <c r="J25" s="169"/>
      <c r="K25" s="169"/>
      <c r="L25" s="169"/>
      <c r="M25" s="169"/>
      <c r="N25" s="169"/>
    </row>
    <row r="26" spans="1:14" ht="14.5" x14ac:dyDescent="0.35">
      <c r="A26" s="169"/>
      <c r="B26" s="23" t="s">
        <v>21</v>
      </c>
      <c r="C26" s="175">
        <v>457.709</v>
      </c>
      <c r="D26" s="169"/>
      <c r="E26" s="169"/>
      <c r="F26" s="169"/>
      <c r="G26" s="169"/>
      <c r="H26" s="169"/>
      <c r="I26" s="169"/>
      <c r="J26" s="169"/>
      <c r="K26" s="169"/>
      <c r="L26" s="169"/>
      <c r="M26" s="169"/>
      <c r="N26" s="169"/>
    </row>
    <row r="27" spans="1:14" ht="14.5" x14ac:dyDescent="0.35">
      <c r="A27" s="169"/>
      <c r="B27" s="23" t="s">
        <v>22</v>
      </c>
      <c r="C27" s="175">
        <v>465.01400000000001</v>
      </c>
      <c r="D27" s="169"/>
      <c r="E27" s="169"/>
      <c r="F27" s="169"/>
      <c r="G27" s="169"/>
      <c r="H27" s="169"/>
      <c r="I27" s="169"/>
      <c r="J27" s="169"/>
      <c r="K27" s="169"/>
      <c r="L27" s="169"/>
      <c r="M27" s="169"/>
      <c r="N27" s="169"/>
    </row>
    <row r="28" spans="1:14" ht="14.5" x14ac:dyDescent="0.35">
      <c r="A28" s="169"/>
      <c r="B28" s="23" t="s">
        <v>23</v>
      </c>
      <c r="C28" s="175">
        <v>461.38299999999998</v>
      </c>
      <c r="D28" s="169"/>
      <c r="E28" s="169"/>
      <c r="F28" s="169"/>
      <c r="G28" s="169"/>
      <c r="H28" s="169"/>
      <c r="I28" s="169"/>
      <c r="J28" s="169"/>
      <c r="K28" s="169"/>
      <c r="L28" s="169"/>
      <c r="M28" s="169"/>
      <c r="N28" s="169"/>
    </row>
    <row r="29" spans="1:14" ht="14.5" x14ac:dyDescent="0.35">
      <c r="A29" s="169"/>
      <c r="B29" s="23" t="s">
        <v>24</v>
      </c>
      <c r="C29" s="175">
        <v>463.49299999999999</v>
      </c>
      <c r="D29" s="169"/>
      <c r="E29" s="169"/>
      <c r="F29" s="169"/>
      <c r="G29" s="169"/>
      <c r="H29" s="169"/>
      <c r="I29" s="169"/>
      <c r="J29" s="169"/>
      <c r="K29" s="169"/>
      <c r="L29" s="169"/>
      <c r="M29" s="169"/>
      <c r="N29" s="169"/>
    </row>
    <row r="30" spans="1:14" ht="14.5" x14ac:dyDescent="0.35">
      <c r="A30" s="169"/>
      <c r="B30" s="23" t="s">
        <v>25</v>
      </c>
      <c r="C30" s="175">
        <v>473.11799999999999</v>
      </c>
      <c r="D30" s="169"/>
      <c r="E30" s="169"/>
      <c r="F30" s="169"/>
      <c r="G30" s="169"/>
      <c r="H30" s="169"/>
      <c r="I30" s="169"/>
      <c r="J30" s="169"/>
      <c r="K30" s="169"/>
      <c r="L30" s="169"/>
      <c r="M30" s="169"/>
      <c r="N30" s="169"/>
    </row>
    <row r="31" spans="1:14" ht="14.5" x14ac:dyDescent="0.35">
      <c r="A31" s="169"/>
      <c r="B31" s="23" t="s">
        <v>26</v>
      </c>
      <c r="C31" s="175">
        <v>475.839</v>
      </c>
      <c r="E31" s="169"/>
      <c r="F31" s="169"/>
    </row>
    <row r="32" spans="1:14" ht="14.5" x14ac:dyDescent="0.35">
      <c r="A32" s="169"/>
      <c r="B32" s="23" t="s">
        <v>27</v>
      </c>
      <c r="C32" s="175">
        <v>477.09399999999999</v>
      </c>
      <c r="E32" s="169"/>
      <c r="F32" s="169"/>
    </row>
    <row r="33" spans="1:6" ht="14.5" x14ac:dyDescent="0.35">
      <c r="A33" s="169"/>
      <c r="B33" s="23" t="s">
        <v>28</v>
      </c>
      <c r="C33" s="175">
        <v>477.69</v>
      </c>
      <c r="E33" s="169"/>
      <c r="F33" s="169"/>
    </row>
    <row r="34" spans="1:6" ht="14.5" x14ac:dyDescent="0.35">
      <c r="A34" s="169"/>
      <c r="B34" s="23" t="s">
        <v>29</v>
      </c>
      <c r="C34" s="175">
        <v>489.01799999999997</v>
      </c>
      <c r="E34" s="169"/>
      <c r="F34" s="169"/>
    </row>
    <row r="35" spans="1:6" ht="14.5" x14ac:dyDescent="0.35">
      <c r="A35" s="169"/>
      <c r="B35" s="23" t="s">
        <v>30</v>
      </c>
      <c r="C35" s="175">
        <v>492.99299999999999</v>
      </c>
      <c r="E35" s="169"/>
      <c r="F35" s="169"/>
    </row>
    <row r="36" spans="1:6" ht="14.5" x14ac:dyDescent="0.35">
      <c r="A36" s="169"/>
      <c r="B36" s="23" t="s">
        <v>52</v>
      </c>
      <c r="C36" s="175">
        <v>496.45100000000002</v>
      </c>
      <c r="E36" s="169"/>
      <c r="F36" s="169"/>
    </row>
    <row r="37" spans="1:6" ht="14.5" x14ac:dyDescent="0.35">
      <c r="A37" s="169"/>
      <c r="B37" s="23" t="s">
        <v>53</v>
      </c>
      <c r="C37" s="175">
        <v>494.29599999999999</v>
      </c>
      <c r="E37" s="169"/>
      <c r="F37" s="169"/>
    </row>
    <row r="38" spans="1:6" ht="14.5" x14ac:dyDescent="0.35">
      <c r="A38" s="169"/>
      <c r="B38" s="23" t="s">
        <v>54</v>
      </c>
      <c r="C38" s="175">
        <v>510.97199999999998</v>
      </c>
      <c r="E38" s="169"/>
      <c r="F38" s="169"/>
    </row>
    <row r="39" spans="1:6" ht="14.5" x14ac:dyDescent="0.35">
      <c r="A39" s="169"/>
      <c r="B39" s="23" t="s">
        <v>55</v>
      </c>
      <c r="C39" s="175">
        <v>514.96199999999999</v>
      </c>
      <c r="E39" s="169"/>
      <c r="F39" s="169"/>
    </row>
    <row r="40" spans="1:6" ht="14.5" x14ac:dyDescent="0.35">
      <c r="A40" s="169"/>
      <c r="B40" s="23" t="s">
        <v>85</v>
      </c>
      <c r="C40" s="175">
        <v>510.91199999999998</v>
      </c>
      <c r="E40" s="169"/>
      <c r="F40" s="169"/>
    </row>
    <row r="41" spans="1:6" ht="14.5" x14ac:dyDescent="0.35">
      <c r="A41" s="169"/>
      <c r="B41" s="23" t="s">
        <v>86</v>
      </c>
      <c r="C41" s="175">
        <v>513.83000000000004</v>
      </c>
      <c r="E41" s="169"/>
      <c r="F41" s="169"/>
    </row>
    <row r="42" spans="1:6" ht="14.5" x14ac:dyDescent="0.35">
      <c r="A42" s="169"/>
      <c r="B42" s="23" t="s">
        <v>87</v>
      </c>
      <c r="C42" s="175">
        <v>529.053</v>
      </c>
      <c r="E42" s="169"/>
      <c r="F42" s="169"/>
    </row>
    <row r="43" spans="1:6" ht="14.5" x14ac:dyDescent="0.35">
      <c r="A43" s="169"/>
      <c r="B43" s="23" t="s">
        <v>88</v>
      </c>
      <c r="C43" s="175">
        <v>528.68799999999999</v>
      </c>
      <c r="E43" s="169"/>
      <c r="F43" s="169"/>
    </row>
    <row r="44" spans="1:6" ht="14.5" x14ac:dyDescent="0.35">
      <c r="A44" s="169"/>
      <c r="B44" s="23" t="s">
        <v>98</v>
      </c>
      <c r="C44" s="175">
        <v>530.06299999999999</v>
      </c>
      <c r="E44" s="169"/>
      <c r="F44" s="169"/>
    </row>
    <row r="45" spans="1:6" ht="14.5" x14ac:dyDescent="0.35">
      <c r="A45" s="169"/>
      <c r="B45" s="23" t="s">
        <v>99</v>
      </c>
      <c r="C45" s="175">
        <v>534.82299999999998</v>
      </c>
      <c r="E45" s="169"/>
      <c r="F45" s="169"/>
    </row>
    <row r="46" spans="1:6" ht="14.5" x14ac:dyDescent="0.35">
      <c r="A46" s="169"/>
      <c r="B46" s="23" t="s">
        <v>100</v>
      </c>
      <c r="C46" s="175">
        <v>548.21799999999996</v>
      </c>
      <c r="E46" s="169"/>
      <c r="F46" s="169"/>
    </row>
    <row r="47" spans="1:6" ht="14.5" x14ac:dyDescent="0.35">
      <c r="A47" s="169"/>
      <c r="B47" s="23" t="s">
        <v>101</v>
      </c>
      <c r="C47" s="175">
        <v>551.73599999999999</v>
      </c>
      <c r="E47" s="169"/>
      <c r="F47" s="169"/>
    </row>
    <row r="48" spans="1:6" ht="14.5" x14ac:dyDescent="0.35">
      <c r="A48" s="169"/>
      <c r="B48" s="23" t="s">
        <v>128</v>
      </c>
      <c r="C48" s="175">
        <v>546.17899999999997</v>
      </c>
      <c r="E48" s="169"/>
      <c r="F48" s="169"/>
    </row>
    <row r="49" spans="1:6" ht="14.5" x14ac:dyDescent="0.35">
      <c r="A49" s="169"/>
      <c r="B49" s="23" t="s">
        <v>129</v>
      </c>
      <c r="C49" s="175">
        <v>552.90499999999997</v>
      </c>
      <c r="E49" s="169"/>
      <c r="F49" s="169"/>
    </row>
    <row r="50" spans="1:6" ht="14.5" x14ac:dyDescent="0.35">
      <c r="A50" s="169"/>
      <c r="B50" s="23" t="s">
        <v>130</v>
      </c>
      <c r="C50" s="175">
        <v>563.54200000000003</v>
      </c>
      <c r="E50" s="169"/>
      <c r="F50" s="169"/>
    </row>
    <row r="51" spans="1:6" ht="14.5" x14ac:dyDescent="0.35">
      <c r="A51" s="169"/>
      <c r="B51" s="23" t="s">
        <v>131</v>
      </c>
      <c r="C51" s="175">
        <v>555.298</v>
      </c>
      <c r="E51" s="169"/>
      <c r="F51" s="169"/>
    </row>
    <row r="52" spans="1:6" ht="14.5" x14ac:dyDescent="0.35">
      <c r="A52" s="169"/>
      <c r="B52" s="23" t="s">
        <v>138</v>
      </c>
      <c r="C52" s="175">
        <v>472.173</v>
      </c>
      <c r="E52" s="169"/>
      <c r="F52" s="169"/>
    </row>
    <row r="53" spans="1:6" ht="14.5" x14ac:dyDescent="0.35">
      <c r="A53" s="169"/>
      <c r="B53" s="23" t="s">
        <v>139</v>
      </c>
      <c r="C53" s="175">
        <v>515.952</v>
      </c>
      <c r="E53" s="169"/>
      <c r="F53" s="169"/>
    </row>
    <row r="54" spans="1:6" ht="14.5" x14ac:dyDescent="0.35">
      <c r="A54" s="169"/>
      <c r="B54" s="23" t="s">
        <v>140</v>
      </c>
      <c r="C54" s="175">
        <v>551.71841900000004</v>
      </c>
      <c r="E54" s="169"/>
      <c r="F54" s="169"/>
    </row>
    <row r="55" spans="1:6" ht="14.5" x14ac:dyDescent="0.35">
      <c r="A55" s="169"/>
      <c r="B55" s="23" t="s">
        <v>141</v>
      </c>
      <c r="C55" s="175">
        <v>529.64412100000004</v>
      </c>
      <c r="E55" s="169"/>
      <c r="F55" s="169"/>
    </row>
    <row r="56" spans="1:6" ht="14.5" x14ac:dyDescent="0.35">
      <c r="A56" s="169"/>
      <c r="B56" s="23" t="s">
        <v>154</v>
      </c>
      <c r="C56" s="175">
        <v>533.83028300000001</v>
      </c>
      <c r="E56" s="169"/>
      <c r="F56" s="169"/>
    </row>
    <row r="57" spans="1:6" ht="14.5" x14ac:dyDescent="0.35">
      <c r="A57" s="169"/>
      <c r="B57" s="23" t="s">
        <v>155</v>
      </c>
      <c r="C57" s="175">
        <v>546.40520100000003</v>
      </c>
      <c r="E57" s="169"/>
      <c r="F57" s="169"/>
    </row>
    <row r="58" spans="1:6" ht="14.5" x14ac:dyDescent="0.35">
      <c r="A58" s="169"/>
      <c r="B58" s="23" t="s">
        <v>156</v>
      </c>
      <c r="C58" s="175">
        <v>566.46896100000004</v>
      </c>
      <c r="E58" s="169"/>
      <c r="F58" s="169"/>
    </row>
    <row r="59" spans="1:6" ht="14.5" x14ac:dyDescent="0.35">
      <c r="A59" s="169"/>
      <c r="B59" s="23" t="s">
        <v>157</v>
      </c>
      <c r="C59" s="175">
        <v>572.58327500000007</v>
      </c>
      <c r="E59" s="169"/>
      <c r="F59" s="169"/>
    </row>
    <row r="60" spans="1:6" ht="14.5" x14ac:dyDescent="0.35">
      <c r="A60" s="169"/>
      <c r="B60" s="23" t="s">
        <v>158</v>
      </c>
      <c r="C60" s="175">
        <v>574.42454000000009</v>
      </c>
      <c r="E60" s="169"/>
      <c r="F60" s="169"/>
    </row>
    <row r="61" spans="1:6" ht="14.5" x14ac:dyDescent="0.35">
      <c r="A61" s="169"/>
      <c r="B61" s="23" t="s">
        <v>159</v>
      </c>
      <c r="C61" s="175">
        <v>580.535214</v>
      </c>
      <c r="E61" s="169"/>
      <c r="F61" s="169"/>
    </row>
    <row r="62" spans="1:6" ht="14.5" x14ac:dyDescent="0.35">
      <c r="A62" s="171"/>
      <c r="B62" s="23" t="s">
        <v>160</v>
      </c>
      <c r="C62" s="175">
        <v>596.72285999999997</v>
      </c>
      <c r="E62" s="169"/>
      <c r="F62" s="169"/>
    </row>
    <row r="63" spans="1:6" ht="14.5" x14ac:dyDescent="0.35">
      <c r="A63" s="171"/>
      <c r="B63" s="23" t="s">
        <v>161</v>
      </c>
      <c r="C63" s="175">
        <v>599.22773400000005</v>
      </c>
      <c r="E63" s="169"/>
      <c r="F63" s="169"/>
    </row>
    <row r="64" spans="1:6" ht="14.5" x14ac:dyDescent="0.35">
      <c r="A64" s="168"/>
      <c r="B64" s="23" t="s">
        <v>170</v>
      </c>
      <c r="C64" s="175">
        <v>597.29924600000004</v>
      </c>
      <c r="E64" s="169"/>
      <c r="F64" s="169"/>
    </row>
    <row r="65" spans="1:6" ht="14.5" x14ac:dyDescent="0.35">
      <c r="A65" s="168"/>
      <c r="B65" s="23" t="s">
        <v>171</v>
      </c>
      <c r="C65" s="175">
        <v>603.30249800000001</v>
      </c>
      <c r="E65" s="169"/>
      <c r="F65" s="169"/>
    </row>
    <row r="66" spans="1:6" ht="14.5" x14ac:dyDescent="0.35">
      <c r="A66" s="168"/>
      <c r="B66" s="23" t="s">
        <v>172</v>
      </c>
      <c r="C66" s="175">
        <v>618.95927599999993</v>
      </c>
      <c r="E66" s="169"/>
      <c r="F66" s="169"/>
    </row>
    <row r="67" spans="1:6" ht="14.5" x14ac:dyDescent="0.35">
      <c r="A67" s="168"/>
      <c r="B67" s="23" t="s">
        <v>173</v>
      </c>
      <c r="C67" s="175">
        <v>621.28855599999997</v>
      </c>
      <c r="E67" s="169"/>
      <c r="F67" s="169"/>
    </row>
    <row r="68" spans="1:6" ht="14.5" x14ac:dyDescent="0.35">
      <c r="A68" s="168"/>
      <c r="B68" s="23" t="s">
        <v>598</v>
      </c>
      <c r="C68" s="175">
        <v>620.06244700000002</v>
      </c>
      <c r="E68" s="169"/>
      <c r="F68" s="169"/>
    </row>
    <row r="69" spans="1:6" ht="14.5" x14ac:dyDescent="0.35">
      <c r="A69" s="168"/>
      <c r="B69" s="23" t="s">
        <v>599</v>
      </c>
      <c r="C69" s="175">
        <v>626.39884900000004</v>
      </c>
      <c r="E69" s="169"/>
      <c r="F69" s="169"/>
    </row>
    <row r="70" spans="1:6" ht="14.5" x14ac:dyDescent="0.35">
      <c r="A70" s="168"/>
      <c r="B70" s="23" t="s">
        <v>600</v>
      </c>
      <c r="C70" s="175">
        <v>643.18679700000007</v>
      </c>
      <c r="E70" s="169"/>
      <c r="F70" s="169"/>
    </row>
    <row r="71" spans="1:6" ht="14.5" x14ac:dyDescent="0.35">
      <c r="A71" s="168"/>
      <c r="B71" s="23" t="s">
        <v>601</v>
      </c>
      <c r="C71" s="175">
        <v>645.99847</v>
      </c>
      <c r="E71" s="169"/>
      <c r="F71" s="169"/>
    </row>
    <row r="72" spans="1:6" ht="14.5" x14ac:dyDescent="0.35">
      <c r="A72" s="168"/>
      <c r="B72" s="23" t="s">
        <v>619</v>
      </c>
      <c r="C72" s="175">
        <v>644.70196699999997</v>
      </c>
      <c r="E72" s="169"/>
      <c r="F72" s="169"/>
    </row>
    <row r="73" spans="1:6" ht="14.5" x14ac:dyDescent="0.35">
      <c r="A73" s="168"/>
      <c r="B73" s="23" t="s">
        <v>620</v>
      </c>
      <c r="C73" s="175">
        <v>651.67741299999989</v>
      </c>
      <c r="E73" s="169"/>
      <c r="F73" s="169"/>
    </row>
    <row r="74" spans="1:6" ht="14.5" x14ac:dyDescent="0.35">
      <c r="A74" s="168"/>
      <c r="B74" s="23" t="s">
        <v>621</v>
      </c>
      <c r="C74" s="175">
        <v>668.90212800000006</v>
      </c>
      <c r="E74" s="169"/>
      <c r="F74" s="169"/>
    </row>
    <row r="75" spans="1:6" ht="14.5" x14ac:dyDescent="0.35">
      <c r="A75" s="168"/>
      <c r="B75" s="23" t="s">
        <v>622</v>
      </c>
      <c r="C75" s="175">
        <v>671.72422100000006</v>
      </c>
      <c r="E75" s="169"/>
      <c r="F75" s="169"/>
    </row>
    <row r="76" spans="1:6" ht="15.5" x14ac:dyDescent="0.35">
      <c r="B76" s="657" t="s">
        <v>177</v>
      </c>
      <c r="C76" s="658"/>
    </row>
    <row r="77" spans="1:6" x14ac:dyDescent="0.3">
      <c r="B77" s="81">
        <v>2008</v>
      </c>
      <c r="C77" s="83">
        <v>1589.259</v>
      </c>
    </row>
    <row r="78" spans="1:6" x14ac:dyDescent="0.3">
      <c r="B78" s="81">
        <v>2009</v>
      </c>
      <c r="C78" s="83">
        <v>1548.5129999999999</v>
      </c>
    </row>
    <row r="79" spans="1:6" x14ac:dyDescent="0.3">
      <c r="B79" s="81">
        <v>2010</v>
      </c>
      <c r="C79" s="83">
        <v>1606.027</v>
      </c>
    </row>
    <row r="80" spans="1:6" x14ac:dyDescent="0.3">
      <c r="B80" s="81">
        <v>2011</v>
      </c>
      <c r="C80" s="83">
        <v>1660.1410000000001</v>
      </c>
    </row>
    <row r="81" spans="2:5" x14ac:dyDescent="0.3">
      <c r="B81" s="81">
        <v>2012</v>
      </c>
      <c r="C81" s="83">
        <v>1711.77</v>
      </c>
    </row>
    <row r="82" spans="2:5" x14ac:dyDescent="0.3">
      <c r="B82" s="81">
        <v>2013</v>
      </c>
      <c r="C82" s="83">
        <v>1780.336</v>
      </c>
    </row>
    <row r="83" spans="2:5" x14ac:dyDescent="0.3">
      <c r="B83" s="81">
        <v>2014</v>
      </c>
      <c r="C83" s="83">
        <v>1863.008</v>
      </c>
    </row>
    <row r="84" spans="2:5" x14ac:dyDescent="0.3">
      <c r="B84" s="81">
        <v>2015</v>
      </c>
      <c r="C84" s="83">
        <v>1919.6410000000001</v>
      </c>
    </row>
    <row r="85" spans="2:5" x14ac:dyDescent="0.3">
      <c r="B85" s="81">
        <v>2016</v>
      </c>
      <c r="C85" s="83">
        <v>1994.712</v>
      </c>
    </row>
    <row r="86" spans="2:5" x14ac:dyDescent="0.3">
      <c r="B86" s="81">
        <v>2017</v>
      </c>
      <c r="C86" s="83">
        <v>2068.7570000000001</v>
      </c>
    </row>
    <row r="87" spans="2:5" x14ac:dyDescent="0.3">
      <c r="B87" s="81">
        <v>2018</v>
      </c>
      <c r="C87" s="83">
        <v>2141.7919999999999</v>
      </c>
      <c r="E87" s="177"/>
    </row>
    <row r="88" spans="2:5" ht="14.5" x14ac:dyDescent="0.35">
      <c r="B88" s="81">
        <v>2019</v>
      </c>
      <c r="C88" s="83">
        <v>2214.3620000000001</v>
      </c>
      <c r="D88" s="176"/>
      <c r="E88" s="177"/>
    </row>
    <row r="89" spans="2:5" ht="14.5" x14ac:dyDescent="0.35">
      <c r="B89" s="81">
        <v>2020</v>
      </c>
      <c r="C89" s="83">
        <v>2095.141419</v>
      </c>
      <c r="D89" s="176"/>
      <c r="E89" s="177"/>
    </row>
    <row r="90" spans="2:5" x14ac:dyDescent="0.3">
      <c r="B90" s="81">
        <v>2021</v>
      </c>
      <c r="C90" s="83">
        <v>2176.3485660000001</v>
      </c>
      <c r="E90" s="177"/>
    </row>
    <row r="91" spans="2:5" x14ac:dyDescent="0.3">
      <c r="B91" s="81">
        <v>2022</v>
      </c>
      <c r="C91" s="83">
        <v>2324.2658889999998</v>
      </c>
      <c r="E91" s="177"/>
    </row>
    <row r="92" spans="2:5" x14ac:dyDescent="0.3">
      <c r="B92" s="81">
        <v>2023</v>
      </c>
      <c r="C92" s="83">
        <v>2418.7887540000002</v>
      </c>
      <c r="E92" s="177"/>
    </row>
    <row r="93" spans="2:5" x14ac:dyDescent="0.3">
      <c r="B93" s="81">
        <v>2024</v>
      </c>
      <c r="C93" s="83">
        <v>2510.9366490000002</v>
      </c>
      <c r="E93" s="177"/>
    </row>
    <row r="94" spans="2:5" x14ac:dyDescent="0.3">
      <c r="B94" s="81">
        <v>2025</v>
      </c>
      <c r="C94" s="83">
        <v>2611.279978</v>
      </c>
      <c r="E94" s="177"/>
    </row>
    <row r="95" spans="2:5" ht="15.5" x14ac:dyDescent="0.35">
      <c r="B95" s="657" t="s">
        <v>178</v>
      </c>
      <c r="C95" s="658"/>
    </row>
    <row r="96" spans="2:5" x14ac:dyDescent="0.3">
      <c r="B96" s="23" t="s">
        <v>568</v>
      </c>
      <c r="C96" s="83">
        <f t="shared" ref="C96:C112" ca="1" si="0">SUM(OFFSET(C$6,4*(ROW()-ROW(C$96)),0, 4, 1))</f>
        <v>1551.2670000000003</v>
      </c>
      <c r="D96" s="177"/>
    </row>
    <row r="97" spans="2:5" x14ac:dyDescent="0.3">
      <c r="B97" s="23" t="s">
        <v>569</v>
      </c>
      <c r="C97" s="83">
        <f t="shared" ca="1" si="0"/>
        <v>1589.742</v>
      </c>
      <c r="D97" s="177"/>
    </row>
    <row r="98" spans="2:5" x14ac:dyDescent="0.3">
      <c r="B98" s="23" t="s">
        <v>570</v>
      </c>
      <c r="C98" s="83">
        <f t="shared" ca="1" si="0"/>
        <v>1646.136</v>
      </c>
    </row>
    <row r="99" spans="2:5" x14ac:dyDescent="0.3">
      <c r="B99" s="23" t="s">
        <v>279</v>
      </c>
      <c r="C99" s="83">
        <f t="shared" ca="1" si="0"/>
        <v>1697.0809999999999</v>
      </c>
    </row>
    <row r="100" spans="2:5" x14ac:dyDescent="0.3">
      <c r="B100" s="23" t="s">
        <v>280</v>
      </c>
      <c r="C100" s="83">
        <f t="shared" ca="1" si="0"/>
        <v>1760.3440000000001</v>
      </c>
    </row>
    <row r="101" spans="2:5" x14ac:dyDescent="0.3">
      <c r="B101" s="23" t="s">
        <v>281</v>
      </c>
      <c r="C101" s="83">
        <f t="shared" ca="1" si="0"/>
        <v>1847.5989999999999</v>
      </c>
      <c r="D101" s="177"/>
    </row>
    <row r="102" spans="2:5" x14ac:dyDescent="0.3">
      <c r="B102" s="23" t="s">
        <v>282</v>
      </c>
      <c r="C102" s="83">
        <f t="shared" ca="1" si="0"/>
        <v>1903.741</v>
      </c>
    </row>
    <row r="103" spans="2:5" x14ac:dyDescent="0.3">
      <c r="B103" s="23" t="s">
        <v>283</v>
      </c>
      <c r="C103" s="83">
        <f t="shared" ca="1" si="0"/>
        <v>1972.758</v>
      </c>
      <c r="D103" s="177"/>
    </row>
    <row r="104" spans="2:5" x14ac:dyDescent="0.3">
      <c r="B104" s="23" t="s">
        <v>284</v>
      </c>
      <c r="C104" s="83">
        <f t="shared" ca="1" si="0"/>
        <v>2050.6759999999999</v>
      </c>
    </row>
    <row r="105" spans="2:5" x14ac:dyDescent="0.3">
      <c r="B105" s="23" t="s">
        <v>285</v>
      </c>
      <c r="C105" s="83">
        <f t="shared" ca="1" si="0"/>
        <v>2122.627</v>
      </c>
      <c r="D105" s="177"/>
    </row>
    <row r="106" spans="2:5" x14ac:dyDescent="0.3">
      <c r="B106" s="23" t="s">
        <v>286</v>
      </c>
      <c r="C106" s="83">
        <f t="shared" ca="1" si="0"/>
        <v>2199.0379999999996</v>
      </c>
      <c r="D106" s="177"/>
    </row>
    <row r="107" spans="2:5" x14ac:dyDescent="0.3">
      <c r="B107" s="23" t="s">
        <v>287</v>
      </c>
      <c r="C107" s="83">
        <f t="shared" ca="1" si="0"/>
        <v>2106.9650000000001</v>
      </c>
    </row>
    <row r="108" spans="2:5" x14ac:dyDescent="0.3">
      <c r="B108" s="23" t="s">
        <v>288</v>
      </c>
      <c r="C108" s="83">
        <f t="shared" ca="1" si="0"/>
        <v>2161.5980239999999</v>
      </c>
    </row>
    <row r="109" spans="2:5" x14ac:dyDescent="0.3">
      <c r="B109" s="23" t="s">
        <v>289</v>
      </c>
      <c r="C109" s="83">
        <f t="shared" ca="1" si="0"/>
        <v>2294.01199</v>
      </c>
    </row>
    <row r="110" spans="2:5" x14ac:dyDescent="0.3">
      <c r="B110" s="81" t="s">
        <v>290</v>
      </c>
      <c r="C110" s="83">
        <f t="shared" ca="1" si="0"/>
        <v>2396.552338</v>
      </c>
      <c r="D110" s="177"/>
      <c r="E110" s="178"/>
    </row>
    <row r="111" spans="2:5" x14ac:dyDescent="0.3">
      <c r="B111" s="81" t="s">
        <v>291</v>
      </c>
      <c r="C111" s="83">
        <f t="shared" ca="1" si="0"/>
        <v>2486.709128</v>
      </c>
      <c r="D111" s="177"/>
      <c r="E111" s="178"/>
    </row>
    <row r="112" spans="2:5" x14ac:dyDescent="0.3">
      <c r="B112" s="81" t="s">
        <v>602</v>
      </c>
      <c r="C112" s="43">
        <f t="shared" ca="1" si="0"/>
        <v>2585.5646470000002</v>
      </c>
      <c r="D112" s="177"/>
      <c r="E112" s="178"/>
    </row>
    <row r="113" spans="2:5" x14ac:dyDescent="0.3">
      <c r="B113" s="82" t="s">
        <v>623</v>
      </c>
      <c r="C113" s="452">
        <v>2688.919223336909</v>
      </c>
      <c r="D113" s="177"/>
      <c r="E113" s="178"/>
    </row>
    <row r="114" spans="2:5" x14ac:dyDescent="0.3">
      <c r="B114" s="659" t="s">
        <v>31</v>
      </c>
      <c r="C114" s="660"/>
    </row>
    <row r="115" spans="2:5" ht="14.5" thickBot="1" x14ac:dyDescent="0.35">
      <c r="B115" s="661" t="s">
        <v>179</v>
      </c>
      <c r="C115" s="662"/>
    </row>
  </sheetData>
  <mergeCells count="5">
    <mergeCell ref="B2:C2"/>
    <mergeCell ref="B76:C76"/>
    <mergeCell ref="B95:C95"/>
    <mergeCell ref="B114:C114"/>
    <mergeCell ref="B115:C115"/>
  </mergeCells>
  <hyperlinks>
    <hyperlink ref="A1" location="Contents!A1" display="Back to contents" xr:uid="{00000000-0004-0000-0400-000000000000}"/>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75"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sheetPr>
  <dimension ref="A1:T121"/>
  <sheetViews>
    <sheetView zoomScaleNormal="100" zoomScaleSheetLayoutView="100" workbookViewId="0"/>
  </sheetViews>
  <sheetFormatPr defaultColWidth="8.84375" defaultRowHeight="13" x14ac:dyDescent="0.3"/>
  <cols>
    <col min="1" max="1" width="16.69140625" style="292" customWidth="1"/>
    <col min="2" max="2" width="8.84375" style="292"/>
    <col min="3" max="10" width="11.4609375" style="292" customWidth="1"/>
    <col min="11" max="11" width="10.23046875" style="292" bestFit="1" customWidth="1"/>
    <col min="12" max="16384" width="8.84375" style="292"/>
  </cols>
  <sheetData>
    <row r="1" spans="1:20" ht="33.75" customHeight="1" thickBot="1" x14ac:dyDescent="0.35">
      <c r="A1" s="47" t="s">
        <v>91</v>
      </c>
      <c r="B1" s="291"/>
      <c r="C1" s="291"/>
      <c r="D1" s="291"/>
      <c r="E1" s="291"/>
      <c r="F1" s="291"/>
    </row>
    <row r="2" spans="1:20" ht="18.75" customHeight="1" thickBot="1" x14ac:dyDescent="0.5">
      <c r="A2" s="293"/>
      <c r="B2" s="666" t="s">
        <v>317</v>
      </c>
      <c r="C2" s="667"/>
      <c r="D2" s="667"/>
      <c r="E2" s="667"/>
      <c r="F2" s="667"/>
      <c r="G2" s="667"/>
      <c r="H2" s="667"/>
      <c r="I2" s="667"/>
      <c r="J2" s="668"/>
    </row>
    <row r="3" spans="1:20" ht="18.75" customHeight="1" thickBot="1" x14ac:dyDescent="0.5">
      <c r="A3" s="293"/>
      <c r="B3" s="294"/>
      <c r="C3" s="667" t="s">
        <v>318</v>
      </c>
      <c r="D3" s="667"/>
      <c r="E3" s="667"/>
      <c r="F3" s="667"/>
      <c r="G3" s="667" t="s">
        <v>319</v>
      </c>
      <c r="H3" s="667"/>
      <c r="I3" s="667"/>
      <c r="J3" s="668"/>
    </row>
    <row r="4" spans="1:20" ht="21.75" customHeight="1" x14ac:dyDescent="0.35">
      <c r="A4" s="293"/>
      <c r="B4" s="295"/>
      <c r="C4" s="669" t="s">
        <v>320</v>
      </c>
      <c r="D4" s="669"/>
      <c r="E4" s="669"/>
      <c r="F4" s="670"/>
      <c r="G4" s="669" t="s">
        <v>320</v>
      </c>
      <c r="H4" s="669"/>
      <c r="I4" s="669"/>
      <c r="J4" s="670"/>
    </row>
    <row r="5" spans="1:20" ht="62" x14ac:dyDescent="0.35">
      <c r="A5" s="542"/>
      <c r="B5" s="296"/>
      <c r="C5" s="297" t="s">
        <v>321</v>
      </c>
      <c r="D5" s="297" t="s">
        <v>322</v>
      </c>
      <c r="E5" s="297" t="s">
        <v>323</v>
      </c>
      <c r="F5" s="298" t="s">
        <v>324</v>
      </c>
      <c r="G5" s="297" t="s">
        <v>321</v>
      </c>
      <c r="H5" s="419" t="s">
        <v>322</v>
      </c>
      <c r="I5" s="297" t="s">
        <v>323</v>
      </c>
      <c r="J5" s="298" t="s">
        <v>324</v>
      </c>
    </row>
    <row r="6" spans="1:20" x14ac:dyDescent="0.3">
      <c r="A6" s="542"/>
      <c r="B6" s="299" t="s">
        <v>121</v>
      </c>
      <c r="C6" s="300">
        <f>100</f>
        <v>100</v>
      </c>
      <c r="D6" s="300">
        <v>100</v>
      </c>
      <c r="E6" s="300">
        <v>100</v>
      </c>
      <c r="F6" s="301">
        <v>100</v>
      </c>
      <c r="G6" s="302">
        <f>100</f>
        <v>100</v>
      </c>
      <c r="H6" s="303">
        <v>100</v>
      </c>
      <c r="I6" s="303">
        <v>100</v>
      </c>
      <c r="J6" s="301">
        <v>100</v>
      </c>
      <c r="K6" s="300"/>
      <c r="L6" s="300"/>
      <c r="M6" s="300"/>
      <c r="N6" s="300"/>
      <c r="O6" s="300"/>
      <c r="P6" s="300"/>
      <c r="Q6" s="300"/>
      <c r="R6" s="300"/>
      <c r="S6" s="300"/>
      <c r="T6" s="300"/>
    </row>
    <row r="7" spans="1:20" x14ac:dyDescent="0.3">
      <c r="A7" s="542"/>
      <c r="B7" s="299" t="s">
        <v>122</v>
      </c>
      <c r="C7" s="300">
        <v>99.923949844155516</v>
      </c>
      <c r="D7" s="300">
        <v>100.48837114486986</v>
      </c>
      <c r="E7" s="300">
        <v>99.035837501264169</v>
      </c>
      <c r="F7" s="300">
        <v>99.237737534438253</v>
      </c>
      <c r="G7" s="302">
        <v>99.888430670103588</v>
      </c>
      <c r="H7" s="303">
        <v>100.45265134045405</v>
      </c>
      <c r="I7" s="303">
        <v>99.000634017464023</v>
      </c>
      <c r="J7" s="301">
        <v>99.202462282834375</v>
      </c>
      <c r="K7" s="300"/>
      <c r="L7" s="300"/>
      <c r="M7" s="300"/>
      <c r="N7" s="300"/>
      <c r="O7" s="300"/>
      <c r="P7" s="300"/>
      <c r="Q7" s="300"/>
      <c r="R7" s="300"/>
      <c r="S7" s="300"/>
      <c r="T7" s="300"/>
    </row>
    <row r="8" spans="1:20" x14ac:dyDescent="0.3">
      <c r="A8" s="542"/>
      <c r="B8" s="299" t="s">
        <v>123</v>
      </c>
      <c r="C8" s="300">
        <v>99.271530007738605</v>
      </c>
      <c r="D8" s="300">
        <v>98.368097233477002</v>
      </c>
      <c r="E8" s="300">
        <v>97.260530693683378</v>
      </c>
      <c r="F8" s="300">
        <v>97.515254179247663</v>
      </c>
      <c r="G8" s="302">
        <v>99.201996843532029</v>
      </c>
      <c r="H8" s="303">
        <v>98.299196864387426</v>
      </c>
      <c r="I8" s="303">
        <v>97.192406101959904</v>
      </c>
      <c r="J8" s="301">
        <v>97.446951170510275</v>
      </c>
      <c r="K8" s="300"/>
      <c r="L8" s="300"/>
      <c r="M8" s="300"/>
      <c r="N8" s="300"/>
      <c r="O8" s="300"/>
      <c r="P8" s="300"/>
      <c r="Q8" s="300"/>
      <c r="R8" s="300"/>
      <c r="S8" s="300"/>
      <c r="T8" s="300"/>
    </row>
    <row r="9" spans="1:20" x14ac:dyDescent="0.3">
      <c r="A9" s="542"/>
      <c r="B9" s="299" t="s">
        <v>136</v>
      </c>
      <c r="C9" s="300">
        <v>98.922915153507503</v>
      </c>
      <c r="D9" s="300">
        <v>99.19798604573117</v>
      </c>
      <c r="E9" s="300">
        <v>95.473668207041158</v>
      </c>
      <c r="F9" s="300">
        <v>95.338146466135981</v>
      </c>
      <c r="G9" s="302">
        <v>98.831617889124246</v>
      </c>
      <c r="H9" s="303">
        <v>99.106434914789972</v>
      </c>
      <c r="I9" s="303">
        <v>95.385554298201995</v>
      </c>
      <c r="J9" s="301">
        <v>95.250157632100667</v>
      </c>
      <c r="K9" s="300"/>
      <c r="L9" s="300"/>
      <c r="M9" s="300"/>
      <c r="N9" s="300"/>
      <c r="O9" s="300"/>
      <c r="P9" s="300"/>
      <c r="Q9" s="300"/>
      <c r="R9" s="300"/>
      <c r="S9" s="300"/>
      <c r="T9" s="300"/>
    </row>
    <row r="10" spans="1:20" x14ac:dyDescent="0.3">
      <c r="A10" s="542"/>
      <c r="B10" s="299" t="s">
        <v>2</v>
      </c>
      <c r="C10" s="300">
        <v>98.207654065568221</v>
      </c>
      <c r="D10" s="300">
        <v>98.492008180033423</v>
      </c>
      <c r="E10" s="300">
        <v>94.455567033704668</v>
      </c>
      <c r="F10" s="300">
        <v>93.563674762475827</v>
      </c>
      <c r="G10" s="302">
        <v>98.095254087113517</v>
      </c>
      <c r="H10" s="303">
        <v>98.37928275447743</v>
      </c>
      <c r="I10" s="303">
        <v>94.347461369227346</v>
      </c>
      <c r="J10" s="301">
        <v>93.45658988067602</v>
      </c>
      <c r="K10" s="300"/>
      <c r="L10" s="300"/>
      <c r="M10" s="300"/>
      <c r="N10" s="300"/>
      <c r="O10" s="300"/>
      <c r="P10" s="300"/>
      <c r="Q10" s="300"/>
      <c r="R10" s="300"/>
      <c r="S10" s="300"/>
      <c r="T10" s="300"/>
    </row>
    <row r="11" spans="1:20" x14ac:dyDescent="0.3">
      <c r="A11" s="542"/>
      <c r="B11" s="299" t="s">
        <v>3</v>
      </c>
      <c r="C11" s="300">
        <v>97.102743935526036</v>
      </c>
      <c r="D11" s="300">
        <v>101.1420366320973</v>
      </c>
      <c r="E11" s="300">
        <v>93.954053385364517</v>
      </c>
      <c r="F11" s="300">
        <v>93.221017274903332</v>
      </c>
      <c r="G11" s="302">
        <v>96.973683563532632</v>
      </c>
      <c r="H11" s="303">
        <v>101.00760758979779</v>
      </c>
      <c r="I11" s="303">
        <v>93.829177974137664</v>
      </c>
      <c r="J11" s="301">
        <v>93.097116150388331</v>
      </c>
      <c r="K11" s="300"/>
      <c r="L11" s="300"/>
      <c r="M11" s="300"/>
      <c r="N11" s="300"/>
      <c r="O11" s="300"/>
      <c r="P11" s="300"/>
      <c r="Q11" s="300"/>
      <c r="R11" s="300"/>
      <c r="S11" s="300"/>
      <c r="T11" s="300"/>
    </row>
    <row r="12" spans="1:20" x14ac:dyDescent="0.3">
      <c r="A12" s="542"/>
      <c r="B12" s="299" t="s">
        <v>4</v>
      </c>
      <c r="C12" s="300">
        <v>96.849766000379901</v>
      </c>
      <c r="D12" s="300">
        <v>100.75189400520973</v>
      </c>
      <c r="E12" s="300">
        <v>94.651452917394238</v>
      </c>
      <c r="F12" s="300">
        <v>93.150776346865072</v>
      </c>
      <c r="G12" s="302">
        <v>96.703583175675519</v>
      </c>
      <c r="H12" s="303">
        <v>100.5998213976214</v>
      </c>
      <c r="I12" s="303">
        <v>94.508588176246747</v>
      </c>
      <c r="J12" s="301">
        <v>93.010176692656927</v>
      </c>
      <c r="K12" s="300"/>
      <c r="L12" s="300"/>
      <c r="M12" s="300"/>
      <c r="N12" s="300"/>
      <c r="O12" s="300"/>
      <c r="P12" s="300"/>
      <c r="Q12" s="300"/>
      <c r="R12" s="300"/>
      <c r="S12" s="300"/>
      <c r="T12" s="300"/>
    </row>
    <row r="13" spans="1:20" x14ac:dyDescent="0.3">
      <c r="A13" s="293"/>
      <c r="B13" s="299" t="s">
        <v>5</v>
      </c>
      <c r="C13" s="300">
        <v>96.765824353967773</v>
      </c>
      <c r="D13" s="300">
        <v>101.79259509729739</v>
      </c>
      <c r="E13" s="300">
        <v>95.234744424398144</v>
      </c>
      <c r="F13" s="300">
        <v>93.282879705918788</v>
      </c>
      <c r="G13" s="302">
        <v>96.596206712305104</v>
      </c>
      <c r="H13" s="303">
        <v>101.61416619396923</v>
      </c>
      <c r="I13" s="303">
        <v>95.067810562557369</v>
      </c>
      <c r="J13" s="301">
        <v>93.119367203763645</v>
      </c>
      <c r="K13" s="300"/>
      <c r="L13" s="300"/>
      <c r="M13" s="300"/>
      <c r="N13" s="300"/>
      <c r="O13" s="300"/>
      <c r="P13" s="300"/>
      <c r="Q13" s="300"/>
      <c r="R13" s="300"/>
      <c r="S13" s="300"/>
      <c r="T13" s="300"/>
    </row>
    <row r="14" spans="1:20" x14ac:dyDescent="0.3">
      <c r="A14" s="293"/>
      <c r="B14" s="299" t="s">
        <v>6</v>
      </c>
      <c r="C14" s="300">
        <v>96.27737029667982</v>
      </c>
      <c r="D14" s="300">
        <v>100.50697984019196</v>
      </c>
      <c r="E14" s="300">
        <v>94.115677259133406</v>
      </c>
      <c r="F14" s="300">
        <v>93.693861759885792</v>
      </c>
      <c r="G14" s="302">
        <v>96.087191251879645</v>
      </c>
      <c r="H14" s="303">
        <v>100.30844594419068</v>
      </c>
      <c r="I14" s="303">
        <v>93.929768259472226</v>
      </c>
      <c r="J14" s="301">
        <v>93.508785982699223</v>
      </c>
      <c r="K14" s="300"/>
      <c r="L14" s="300"/>
      <c r="M14" s="300"/>
      <c r="N14" s="300"/>
      <c r="O14" s="300"/>
      <c r="P14" s="300"/>
      <c r="Q14" s="300"/>
      <c r="R14" s="300"/>
      <c r="S14" s="300"/>
      <c r="T14" s="300"/>
    </row>
    <row r="15" spans="1:20" x14ac:dyDescent="0.3">
      <c r="A15" s="293"/>
      <c r="B15" s="299" t="s">
        <v>7</v>
      </c>
      <c r="C15" s="300">
        <v>96.678427685579337</v>
      </c>
      <c r="D15" s="300">
        <v>100.4801939257428</v>
      </c>
      <c r="E15" s="300">
        <v>95.343108932436351</v>
      </c>
      <c r="F15" s="300">
        <v>94.470232340734839</v>
      </c>
      <c r="G15" s="302">
        <v>96.464121444516437</v>
      </c>
      <c r="H15" s="303">
        <v>100.25746034207793</v>
      </c>
      <c r="I15" s="303">
        <v>95.131762680995294</v>
      </c>
      <c r="J15" s="301">
        <v>94.260820987344545</v>
      </c>
      <c r="K15" s="300"/>
      <c r="L15" s="300"/>
      <c r="M15" s="300"/>
      <c r="N15" s="300"/>
      <c r="O15" s="300"/>
      <c r="P15" s="300"/>
      <c r="Q15" s="300"/>
      <c r="R15" s="300"/>
      <c r="S15" s="300"/>
      <c r="T15" s="300"/>
    </row>
    <row r="16" spans="1:20" x14ac:dyDescent="0.3">
      <c r="A16" s="293"/>
      <c r="B16" s="299" t="s">
        <v>8</v>
      </c>
      <c r="C16" s="300">
        <v>97.114897925166829</v>
      </c>
      <c r="D16" s="300">
        <v>99.793550406027535</v>
      </c>
      <c r="E16" s="300">
        <v>95.099192368592</v>
      </c>
      <c r="F16" s="300">
        <v>94.96126525549316</v>
      </c>
      <c r="G16" s="302">
        <v>96.883604097640969</v>
      </c>
      <c r="H16" s="303">
        <v>99.555876962210618</v>
      </c>
      <c r="I16" s="303">
        <v>94.872699248921535</v>
      </c>
      <c r="J16" s="301">
        <v>94.735100630117458</v>
      </c>
      <c r="K16" s="300"/>
      <c r="L16" s="300"/>
      <c r="M16" s="300"/>
      <c r="N16" s="300"/>
      <c r="O16" s="300"/>
      <c r="P16" s="300"/>
      <c r="Q16" s="300"/>
      <c r="R16" s="300"/>
      <c r="S16" s="300"/>
      <c r="T16" s="300"/>
    </row>
    <row r="17" spans="1:20" x14ac:dyDescent="0.3">
      <c r="A17" s="293"/>
      <c r="B17" s="299" t="s">
        <v>9</v>
      </c>
      <c r="C17" s="300">
        <v>96.711850389994979</v>
      </c>
      <c r="D17" s="300">
        <v>99.427015222614358</v>
      </c>
      <c r="E17" s="300">
        <v>95.046110063207578</v>
      </c>
      <c r="F17" s="300">
        <v>94.79565763931663</v>
      </c>
      <c r="G17" s="302">
        <v>96.461805173101695</v>
      </c>
      <c r="H17" s="303">
        <v>99.169950038915204</v>
      </c>
      <c r="I17" s="303">
        <v>94.800371561568127</v>
      </c>
      <c r="J17" s="301">
        <v>94.550566673944928</v>
      </c>
      <c r="K17" s="300"/>
      <c r="L17" s="300"/>
      <c r="M17" s="300"/>
      <c r="N17" s="300"/>
      <c r="O17" s="300"/>
      <c r="P17" s="300"/>
      <c r="Q17" s="300"/>
      <c r="R17" s="300"/>
      <c r="S17" s="300"/>
      <c r="T17" s="300"/>
    </row>
    <row r="18" spans="1:20" x14ac:dyDescent="0.3">
      <c r="A18" s="293"/>
      <c r="B18" s="299" t="s">
        <v>10</v>
      </c>
      <c r="C18" s="300">
        <v>96.894774817316801</v>
      </c>
      <c r="D18" s="300">
        <v>97.199950021243581</v>
      </c>
      <c r="E18" s="300">
        <v>94.201313965781551</v>
      </c>
      <c r="F18" s="300">
        <v>94.939081175607441</v>
      </c>
      <c r="G18" s="302">
        <v>96.62804152275497</v>
      </c>
      <c r="H18" s="303">
        <v>96.932376636101878</v>
      </c>
      <c r="I18" s="303">
        <v>93.941995268013571</v>
      </c>
      <c r="J18" s="301">
        <v>94.677731541920849</v>
      </c>
      <c r="K18" s="300"/>
      <c r="L18" s="300"/>
      <c r="M18" s="300"/>
      <c r="N18" s="300"/>
      <c r="O18" s="300"/>
      <c r="P18" s="300"/>
      <c r="Q18" s="300"/>
      <c r="R18" s="300"/>
      <c r="S18" s="300"/>
      <c r="T18" s="300"/>
    </row>
    <row r="19" spans="1:20" x14ac:dyDescent="0.3">
      <c r="A19" s="293"/>
      <c r="B19" s="299" t="s">
        <v>11</v>
      </c>
      <c r="C19" s="300">
        <v>96.71390858641891</v>
      </c>
      <c r="D19" s="300">
        <v>97.792513901295337</v>
      </c>
      <c r="E19" s="300">
        <v>93.858517473065277</v>
      </c>
      <c r="F19" s="300">
        <v>94.823712357887459</v>
      </c>
      <c r="G19" s="302">
        <v>96.430037487383203</v>
      </c>
      <c r="H19" s="303">
        <v>97.505476919703185</v>
      </c>
      <c r="I19" s="303">
        <v>93.583027412758838</v>
      </c>
      <c r="J19" s="301">
        <v>94.545389293137831</v>
      </c>
      <c r="K19" s="300"/>
      <c r="L19" s="300"/>
      <c r="M19" s="300"/>
      <c r="N19" s="300"/>
      <c r="O19" s="300"/>
      <c r="P19" s="300"/>
      <c r="Q19" s="300"/>
      <c r="R19" s="300"/>
      <c r="S19" s="300"/>
      <c r="T19" s="300"/>
    </row>
    <row r="20" spans="1:20" x14ac:dyDescent="0.3">
      <c r="A20" s="293"/>
      <c r="B20" s="299" t="s">
        <v>12</v>
      </c>
      <c r="C20" s="300">
        <v>96.009413367738475</v>
      </c>
      <c r="D20" s="300">
        <v>97.944371931523293</v>
      </c>
      <c r="E20" s="300">
        <v>93.968394507132814</v>
      </c>
      <c r="F20" s="300">
        <v>94.985056622605555</v>
      </c>
      <c r="G20" s="302">
        <v>95.716228334563979</v>
      </c>
      <c r="H20" s="303">
        <v>97.645278093463773</v>
      </c>
      <c r="I20" s="303">
        <v>93.681442156373109</v>
      </c>
      <c r="J20" s="301">
        <v>94.694999679227266</v>
      </c>
      <c r="K20" s="300"/>
      <c r="L20" s="300"/>
      <c r="M20" s="300"/>
      <c r="N20" s="300"/>
      <c r="O20" s="300"/>
      <c r="P20" s="300"/>
      <c r="Q20" s="300"/>
      <c r="R20" s="300"/>
      <c r="S20" s="300"/>
      <c r="T20" s="300"/>
    </row>
    <row r="21" spans="1:20" x14ac:dyDescent="0.3">
      <c r="A21" s="293"/>
      <c r="B21" s="299" t="s">
        <v>13</v>
      </c>
      <c r="C21" s="300">
        <v>96.050327167719459</v>
      </c>
      <c r="D21" s="300">
        <v>96.94990258861263</v>
      </c>
      <c r="E21" s="300">
        <v>94.171795112733619</v>
      </c>
      <c r="F21" s="300">
        <v>94.952143506638635</v>
      </c>
      <c r="G21" s="302">
        <v>95.768297397242236</v>
      </c>
      <c r="H21" s="303">
        <v>96.665231421099463</v>
      </c>
      <c r="I21" s="303">
        <v>93.89528122106617</v>
      </c>
      <c r="J21" s="301">
        <v>94.673338300772471</v>
      </c>
      <c r="K21" s="300"/>
      <c r="L21" s="300"/>
      <c r="M21" s="300"/>
      <c r="N21" s="300"/>
      <c r="O21" s="300"/>
      <c r="P21" s="300"/>
      <c r="Q21" s="300"/>
      <c r="R21" s="300"/>
      <c r="S21" s="300"/>
      <c r="T21" s="300"/>
    </row>
    <row r="22" spans="1:20" x14ac:dyDescent="0.3">
      <c r="A22" s="293"/>
      <c r="B22" s="299" t="s">
        <v>14</v>
      </c>
      <c r="C22" s="300">
        <v>96.257777520702248</v>
      </c>
      <c r="D22" s="300">
        <v>99.024533546255526</v>
      </c>
      <c r="E22" s="300">
        <v>94.404505719426908</v>
      </c>
      <c r="F22" s="300">
        <v>95.452108353323723</v>
      </c>
      <c r="G22" s="302">
        <v>95.986408508627008</v>
      </c>
      <c r="H22" s="303">
        <v>98.745364521873242</v>
      </c>
      <c r="I22" s="303">
        <v>94.138361433610342</v>
      </c>
      <c r="J22" s="301">
        <v>95.183010676112332</v>
      </c>
      <c r="K22" s="300"/>
      <c r="L22" s="300"/>
      <c r="M22" s="300"/>
      <c r="N22" s="300"/>
      <c r="O22" s="300"/>
      <c r="P22" s="300"/>
      <c r="Q22" s="300"/>
      <c r="R22" s="300"/>
      <c r="S22" s="300"/>
      <c r="T22" s="300"/>
    </row>
    <row r="23" spans="1:20" x14ac:dyDescent="0.3">
      <c r="A23" s="293"/>
      <c r="B23" s="299" t="s">
        <v>15</v>
      </c>
      <c r="C23" s="300">
        <v>96.794075207760116</v>
      </c>
      <c r="D23" s="300">
        <v>99.529621721416419</v>
      </c>
      <c r="E23" s="300">
        <v>94.701669876259615</v>
      </c>
      <c r="F23" s="300">
        <v>95.154704623866337</v>
      </c>
      <c r="G23" s="302">
        <v>96.532492240143668</v>
      </c>
      <c r="H23" s="303">
        <v>99.260646024714433</v>
      </c>
      <c r="I23" s="303">
        <v>94.445741568754229</v>
      </c>
      <c r="J23" s="301">
        <v>94.897552004093242</v>
      </c>
      <c r="K23" s="300"/>
      <c r="L23" s="300"/>
      <c r="M23" s="300"/>
      <c r="N23" s="300"/>
      <c r="O23" s="300"/>
      <c r="P23" s="300"/>
      <c r="Q23" s="300"/>
      <c r="R23" s="300"/>
      <c r="S23" s="300"/>
      <c r="T23" s="300"/>
    </row>
    <row r="24" spans="1:20" x14ac:dyDescent="0.3">
      <c r="A24" s="293"/>
      <c r="B24" s="299" t="s">
        <v>16</v>
      </c>
      <c r="C24" s="300">
        <v>96.94206881880244</v>
      </c>
      <c r="D24" s="300">
        <v>99.305658678203159</v>
      </c>
      <c r="E24" s="300">
        <v>95.306669889816334</v>
      </c>
      <c r="F24" s="300">
        <v>96.163674898981526</v>
      </c>
      <c r="G24" s="302">
        <v>96.681894798338092</v>
      </c>
      <c r="H24" s="303">
        <v>99.039141233424218</v>
      </c>
      <c r="I24" s="303">
        <v>95.050884968115753</v>
      </c>
      <c r="J24" s="301">
        <v>95.905589939314822</v>
      </c>
      <c r="K24" s="300"/>
      <c r="L24" s="300"/>
      <c r="M24" s="300"/>
      <c r="N24" s="300"/>
      <c r="O24" s="300"/>
      <c r="P24" s="300"/>
      <c r="Q24" s="300"/>
      <c r="R24" s="300"/>
      <c r="S24" s="300"/>
      <c r="T24" s="300"/>
    </row>
    <row r="25" spans="1:20" x14ac:dyDescent="0.3">
      <c r="A25" s="293"/>
      <c r="B25" s="299" t="s">
        <v>17</v>
      </c>
      <c r="C25" s="300">
        <v>97.274990276263694</v>
      </c>
      <c r="D25" s="300">
        <v>98.786959970051953</v>
      </c>
      <c r="E25" s="300">
        <v>95.706246397644136</v>
      </c>
      <c r="F25" s="300">
        <v>95.805244117324563</v>
      </c>
      <c r="G25" s="302">
        <v>97.013833482940498</v>
      </c>
      <c r="H25" s="303">
        <v>98.521743950860795</v>
      </c>
      <c r="I25" s="303">
        <v>95.449301253376007</v>
      </c>
      <c r="J25" s="301">
        <v>95.548033191204894</v>
      </c>
      <c r="K25" s="300"/>
      <c r="L25" s="300"/>
      <c r="M25" s="300"/>
      <c r="N25" s="300"/>
      <c r="O25" s="300"/>
      <c r="P25" s="300"/>
      <c r="Q25" s="300"/>
      <c r="R25" s="300"/>
      <c r="S25" s="300"/>
      <c r="T25" s="300"/>
    </row>
    <row r="26" spans="1:20" x14ac:dyDescent="0.3">
      <c r="A26" s="293"/>
      <c r="B26" s="299" t="s">
        <v>18</v>
      </c>
      <c r="C26" s="300">
        <v>96.897426002244018</v>
      </c>
      <c r="D26" s="300">
        <v>98.02652696765719</v>
      </c>
      <c r="E26" s="300">
        <v>96.320079873036363</v>
      </c>
      <c r="F26" s="300">
        <v>96.160185604890302</v>
      </c>
      <c r="G26" s="302">
        <v>96.638704053510281</v>
      </c>
      <c r="H26" s="303">
        <v>97.76479025151275</v>
      </c>
      <c r="I26" s="303">
        <v>96.06289947315274</v>
      </c>
      <c r="J26" s="301">
        <v>95.903432132308538</v>
      </c>
      <c r="K26" s="300"/>
      <c r="L26" s="300"/>
      <c r="M26" s="300"/>
      <c r="N26" s="300"/>
      <c r="O26" s="300"/>
      <c r="P26" s="300"/>
      <c r="Q26" s="300"/>
      <c r="R26" s="300"/>
      <c r="S26" s="300"/>
      <c r="T26" s="300"/>
    </row>
    <row r="27" spans="1:20" x14ac:dyDescent="0.3">
      <c r="A27" s="293"/>
      <c r="B27" s="299" t="s">
        <v>19</v>
      </c>
      <c r="C27" s="300">
        <v>97.067259445264227</v>
      </c>
      <c r="D27" s="300">
        <v>100.17600754619069</v>
      </c>
      <c r="E27" s="300">
        <v>96.471035426977778</v>
      </c>
      <c r="F27" s="300">
        <v>96.782099568072908</v>
      </c>
      <c r="G27" s="302">
        <v>96.806104389314783</v>
      </c>
      <c r="H27" s="303">
        <v>99.906488544572312</v>
      </c>
      <c r="I27" s="303">
        <v>96.211484484688668</v>
      </c>
      <c r="J27" s="301">
        <v>96.521711721830371</v>
      </c>
      <c r="K27" s="300"/>
      <c r="L27" s="300"/>
      <c r="M27" s="300"/>
      <c r="N27" s="300"/>
      <c r="O27" s="300"/>
      <c r="P27" s="300"/>
      <c r="Q27" s="300"/>
      <c r="R27" s="300"/>
      <c r="S27" s="300"/>
      <c r="T27" s="300"/>
    </row>
    <row r="28" spans="1:20" x14ac:dyDescent="0.3">
      <c r="A28" s="293"/>
      <c r="B28" s="299" t="s">
        <v>20</v>
      </c>
      <c r="C28" s="300">
        <v>97.42654954539428</v>
      </c>
      <c r="D28" s="300">
        <v>101.87921443309519</v>
      </c>
      <c r="E28" s="300">
        <v>97.339699223609401</v>
      </c>
      <c r="F28" s="300">
        <v>97.501252894108049</v>
      </c>
      <c r="G28" s="302">
        <v>97.178702628441897</v>
      </c>
      <c r="H28" s="303">
        <v>101.62004022117249</v>
      </c>
      <c r="I28" s="303">
        <v>97.092073248326244</v>
      </c>
      <c r="J28" s="301">
        <v>97.253215936609578</v>
      </c>
      <c r="K28" s="300"/>
      <c r="L28" s="300"/>
      <c r="M28" s="300"/>
      <c r="N28" s="300"/>
      <c r="O28" s="300"/>
      <c r="P28" s="300"/>
      <c r="Q28" s="300"/>
      <c r="R28" s="300"/>
      <c r="S28" s="300"/>
      <c r="T28" s="300"/>
    </row>
    <row r="29" spans="1:20" x14ac:dyDescent="0.3">
      <c r="A29" s="293"/>
      <c r="B29" s="299" t="s">
        <v>21</v>
      </c>
      <c r="C29" s="300">
        <v>97.834636663738706</v>
      </c>
      <c r="D29" s="300">
        <v>101.53794337644847</v>
      </c>
      <c r="E29" s="300">
        <v>97.46243849470639</v>
      </c>
      <c r="F29" s="300">
        <v>97.939608700389087</v>
      </c>
      <c r="G29" s="302">
        <v>97.588271537629851</v>
      </c>
      <c r="H29" s="303">
        <v>101.28225266119847</v>
      </c>
      <c r="I29" s="303">
        <v>97.217010630205181</v>
      </c>
      <c r="J29" s="301">
        <v>97.692979235903337</v>
      </c>
      <c r="K29" s="300"/>
      <c r="L29" s="300"/>
      <c r="M29" s="300"/>
      <c r="N29" s="300"/>
      <c r="O29" s="300"/>
      <c r="P29" s="300"/>
      <c r="Q29" s="300"/>
      <c r="R29" s="300"/>
      <c r="S29" s="300"/>
      <c r="T29" s="300"/>
    </row>
    <row r="30" spans="1:20" x14ac:dyDescent="0.3">
      <c r="A30" s="293"/>
      <c r="B30" s="299" t="s">
        <v>22</v>
      </c>
      <c r="C30" s="300">
        <v>98.428145388667886</v>
      </c>
      <c r="D30" s="300">
        <v>101.20260292899883</v>
      </c>
      <c r="E30" s="300">
        <v>98.063204746160906</v>
      </c>
      <c r="F30" s="300">
        <v>98.503546464032738</v>
      </c>
      <c r="G30" s="302">
        <v>98.182811383889799</v>
      </c>
      <c r="H30" s="303">
        <v>100.95035353658676</v>
      </c>
      <c r="I30" s="303">
        <v>97.818780362802329</v>
      </c>
      <c r="J30" s="301">
        <v>98.258024520655184</v>
      </c>
      <c r="K30" s="300"/>
      <c r="L30" s="300"/>
      <c r="M30" s="300"/>
      <c r="N30" s="300"/>
      <c r="O30" s="300"/>
      <c r="P30" s="300"/>
      <c r="Q30" s="300"/>
      <c r="R30" s="300"/>
      <c r="S30" s="300"/>
      <c r="T30" s="300"/>
    </row>
    <row r="31" spans="1:20" x14ac:dyDescent="0.3">
      <c r="A31" s="293"/>
      <c r="B31" s="299" t="s">
        <v>23</v>
      </c>
      <c r="C31" s="300">
        <v>98.797377319762475</v>
      </c>
      <c r="D31" s="300">
        <v>101.4176654017476</v>
      </c>
      <c r="E31" s="300">
        <v>98.013821712968792</v>
      </c>
      <c r="F31" s="300">
        <v>98.956014705931196</v>
      </c>
      <c r="G31" s="302">
        <v>98.553648629770152</v>
      </c>
      <c r="H31" s="303">
        <v>101.16747257881019</v>
      </c>
      <c r="I31" s="303">
        <v>97.772026019446187</v>
      </c>
      <c r="J31" s="301">
        <v>98.71189466463612</v>
      </c>
      <c r="K31" s="300"/>
      <c r="L31" s="300"/>
      <c r="M31" s="300"/>
      <c r="N31" s="300"/>
      <c r="O31" s="300"/>
      <c r="P31" s="300"/>
      <c r="Q31" s="300"/>
      <c r="R31" s="300"/>
      <c r="S31" s="300"/>
      <c r="T31" s="300"/>
    </row>
    <row r="32" spans="1:20" x14ac:dyDescent="0.3">
      <c r="A32" s="293"/>
      <c r="B32" s="299" t="s">
        <v>24</v>
      </c>
      <c r="C32" s="300">
        <v>99.013038224336853</v>
      </c>
      <c r="D32" s="300">
        <v>101.43133865770957</v>
      </c>
      <c r="E32" s="300">
        <v>98.717759481633422</v>
      </c>
      <c r="F32" s="300">
        <v>99.317552226053394</v>
      </c>
      <c r="G32" s="302">
        <v>98.775111174908204</v>
      </c>
      <c r="H32" s="303">
        <v>101.18760046363714</v>
      </c>
      <c r="I32" s="303">
        <v>98.480541983201974</v>
      </c>
      <c r="J32" s="301">
        <v>99.078893433419537</v>
      </c>
      <c r="K32" s="300"/>
      <c r="L32" s="300"/>
      <c r="M32" s="300"/>
      <c r="N32" s="300"/>
      <c r="O32" s="300"/>
      <c r="P32" s="300"/>
      <c r="Q32" s="300"/>
      <c r="R32" s="300"/>
      <c r="S32" s="300"/>
      <c r="T32" s="300"/>
    </row>
    <row r="33" spans="1:20" x14ac:dyDescent="0.3">
      <c r="A33" s="293"/>
      <c r="B33" s="299" t="s">
        <v>25</v>
      </c>
      <c r="C33" s="300">
        <v>99.173364015944841</v>
      </c>
      <c r="D33" s="300">
        <v>102.36156549176171</v>
      </c>
      <c r="E33" s="300">
        <v>98.872344439636606</v>
      </c>
      <c r="F33" s="300">
        <v>99.701816483816884</v>
      </c>
      <c r="G33" s="302">
        <v>98.93564528951633</v>
      </c>
      <c r="H33" s="303">
        <v>102.11620464083791</v>
      </c>
      <c r="I33" s="303">
        <v>98.63534725765723</v>
      </c>
      <c r="J33" s="301">
        <v>99.462831055901546</v>
      </c>
      <c r="K33" s="300"/>
      <c r="L33" s="300"/>
      <c r="M33" s="300"/>
      <c r="N33" s="300"/>
      <c r="O33" s="300"/>
      <c r="P33" s="300"/>
      <c r="Q33" s="300"/>
      <c r="R33" s="300"/>
      <c r="S33" s="300"/>
      <c r="T33" s="300"/>
    </row>
    <row r="34" spans="1:20" x14ac:dyDescent="0.3">
      <c r="A34" s="293"/>
      <c r="B34" s="299" t="s">
        <v>26</v>
      </c>
      <c r="C34" s="300">
        <v>99.654584930801079</v>
      </c>
      <c r="D34" s="300">
        <v>105.02273702471133</v>
      </c>
      <c r="E34" s="300">
        <v>99.439009865145493</v>
      </c>
      <c r="F34" s="300">
        <v>100.04232326577022</v>
      </c>
      <c r="G34" s="302">
        <v>99.423579479575494</v>
      </c>
      <c r="H34" s="303">
        <v>104.77928786708168</v>
      </c>
      <c r="I34" s="303">
        <v>99.208504130168251</v>
      </c>
      <c r="J34" s="301">
        <v>99.81041901325915</v>
      </c>
      <c r="K34" s="300"/>
      <c r="L34" s="300"/>
      <c r="M34" s="300"/>
      <c r="N34" s="300"/>
      <c r="O34" s="300"/>
      <c r="P34" s="300"/>
      <c r="Q34" s="300"/>
      <c r="R34" s="300"/>
      <c r="S34" s="300"/>
      <c r="T34" s="300"/>
    </row>
    <row r="35" spans="1:20" x14ac:dyDescent="0.3">
      <c r="A35" s="293"/>
      <c r="B35" s="299" t="s">
        <v>27</v>
      </c>
      <c r="C35" s="300">
        <v>99.311828721189514</v>
      </c>
      <c r="D35" s="300">
        <v>106.57900224367961</v>
      </c>
      <c r="E35" s="300">
        <v>100.33204740719053</v>
      </c>
      <c r="F35" s="300">
        <v>100.59126682628957</v>
      </c>
      <c r="G35" s="302">
        <v>99.084097456730433</v>
      </c>
      <c r="H35" s="303">
        <v>106.33460667410573</v>
      </c>
      <c r="I35" s="303">
        <v>100.10197668635065</v>
      </c>
      <c r="J35" s="301">
        <v>100.36060169120061</v>
      </c>
      <c r="K35" s="300"/>
      <c r="L35" s="300"/>
      <c r="M35" s="300"/>
      <c r="N35" s="300"/>
      <c r="O35" s="300"/>
      <c r="P35" s="300"/>
      <c r="Q35" s="300"/>
      <c r="R35" s="300"/>
      <c r="S35" s="300"/>
      <c r="T35" s="300"/>
    </row>
    <row r="36" spans="1:20" x14ac:dyDescent="0.3">
      <c r="A36" s="293"/>
      <c r="B36" s="299" t="s">
        <v>28</v>
      </c>
      <c r="C36" s="300">
        <v>99.816745686180326</v>
      </c>
      <c r="D36" s="300">
        <v>108.73075336444465</v>
      </c>
      <c r="E36" s="300">
        <v>101.34546655083001</v>
      </c>
      <c r="F36" s="300">
        <v>100.7717972117772</v>
      </c>
      <c r="G36" s="302">
        <v>99.602935565593427</v>
      </c>
      <c r="H36" s="303">
        <v>108.49784920263752</v>
      </c>
      <c r="I36" s="303">
        <v>101.12838186954521</v>
      </c>
      <c r="J36" s="301">
        <v>100.55594134545429</v>
      </c>
      <c r="K36" s="300"/>
      <c r="L36" s="300"/>
      <c r="M36" s="300"/>
      <c r="N36" s="300"/>
      <c r="O36" s="300"/>
      <c r="P36" s="300"/>
      <c r="Q36" s="300"/>
      <c r="R36" s="300"/>
      <c r="S36" s="300"/>
      <c r="T36" s="300"/>
    </row>
    <row r="37" spans="1:20" x14ac:dyDescent="0.3">
      <c r="A37" s="293"/>
      <c r="B37" s="299" t="s">
        <v>29</v>
      </c>
      <c r="C37" s="300">
        <v>100.27024559889006</v>
      </c>
      <c r="D37" s="300">
        <v>107.07497558363599</v>
      </c>
      <c r="E37" s="300">
        <v>101.17981025973867</v>
      </c>
      <c r="F37" s="300">
        <v>101.22512584654096</v>
      </c>
      <c r="G37" s="302">
        <v>100.07093865940013</v>
      </c>
      <c r="H37" s="303">
        <v>106.86214289780709</v>
      </c>
      <c r="I37" s="303">
        <v>100.9786953806377</v>
      </c>
      <c r="J37" s="301">
        <v>101.02392089375088</v>
      </c>
      <c r="K37" s="300"/>
      <c r="L37" s="300"/>
      <c r="M37" s="300"/>
      <c r="N37" s="300"/>
      <c r="O37" s="300"/>
      <c r="P37" s="300"/>
      <c r="Q37" s="300"/>
      <c r="R37" s="300"/>
      <c r="S37" s="300"/>
      <c r="T37" s="300"/>
    </row>
    <row r="38" spans="1:20" x14ac:dyDescent="0.3">
      <c r="A38" s="293"/>
      <c r="B38" s="299" t="s">
        <v>30</v>
      </c>
      <c r="C38" s="300">
        <v>100.1651489162043</v>
      </c>
      <c r="D38" s="300">
        <v>107.06416833622013</v>
      </c>
      <c r="E38" s="300">
        <v>102.56692086488347</v>
      </c>
      <c r="F38" s="300">
        <v>101.21761908130763</v>
      </c>
      <c r="G38" s="302">
        <v>99.981066489781213</v>
      </c>
      <c r="H38" s="303">
        <v>106.86740696658657</v>
      </c>
      <c r="I38" s="303">
        <v>102.3784244879715</v>
      </c>
      <c r="J38" s="301">
        <v>101.03160243660761</v>
      </c>
      <c r="K38" s="300"/>
      <c r="L38" s="300"/>
      <c r="M38" s="300"/>
      <c r="N38" s="300"/>
      <c r="O38" s="300"/>
      <c r="P38" s="300"/>
      <c r="Q38" s="300"/>
      <c r="R38" s="300"/>
      <c r="S38" s="300"/>
      <c r="T38" s="300"/>
    </row>
    <row r="39" spans="1:20" x14ac:dyDescent="0.3">
      <c r="A39" s="293"/>
      <c r="B39" s="299" t="s">
        <v>52</v>
      </c>
      <c r="C39" s="300">
        <v>100.51476361389275</v>
      </c>
      <c r="D39" s="300">
        <v>107.23716809754572</v>
      </c>
      <c r="E39" s="300">
        <v>102.95713872746126</v>
      </c>
      <c r="F39" s="300">
        <v>101.46829233791809</v>
      </c>
      <c r="G39" s="302">
        <v>100.34734813368243</v>
      </c>
      <c r="H39" s="303">
        <v>107.05855590817211</v>
      </c>
      <c r="I39" s="303">
        <v>102.78565527367381</v>
      </c>
      <c r="J39" s="301">
        <v>101.29928867838463</v>
      </c>
      <c r="K39" s="300"/>
      <c r="L39" s="300"/>
      <c r="M39" s="300"/>
      <c r="N39" s="300"/>
      <c r="O39" s="300"/>
      <c r="P39" s="300"/>
      <c r="Q39" s="300"/>
      <c r="R39" s="300"/>
      <c r="S39" s="300"/>
      <c r="T39" s="300"/>
    </row>
    <row r="40" spans="1:20" x14ac:dyDescent="0.3">
      <c r="A40" s="293"/>
      <c r="B40" s="299" t="s">
        <v>53</v>
      </c>
      <c r="C40" s="300">
        <v>100.56410596159668</v>
      </c>
      <c r="D40" s="300">
        <v>106.73024406170741</v>
      </c>
      <c r="E40" s="300">
        <v>103.43715859603273</v>
      </c>
      <c r="F40" s="300">
        <v>101.62658526781635</v>
      </c>
      <c r="G40" s="302">
        <v>100.39522031278231</v>
      </c>
      <c r="H40" s="303">
        <v>106.55100310546241</v>
      </c>
      <c r="I40" s="303">
        <v>103.26344799149879</v>
      </c>
      <c r="J40" s="301">
        <v>101.45591530932924</v>
      </c>
      <c r="K40" s="300"/>
      <c r="L40" s="300"/>
      <c r="M40" s="300"/>
      <c r="N40" s="300"/>
      <c r="O40" s="300"/>
      <c r="P40" s="300"/>
      <c r="Q40" s="300"/>
      <c r="R40" s="300"/>
      <c r="S40" s="300"/>
      <c r="T40" s="300"/>
    </row>
    <row r="41" spans="1:20" x14ac:dyDescent="0.3">
      <c r="A41" s="293"/>
      <c r="B41" s="299" t="s">
        <v>54</v>
      </c>
      <c r="C41" s="300">
        <v>100.52491400396178</v>
      </c>
      <c r="D41" s="300">
        <v>105.41840160204571</v>
      </c>
      <c r="E41" s="300">
        <v>103.83039432329777</v>
      </c>
      <c r="F41" s="300">
        <v>102.08081115748622</v>
      </c>
      <c r="G41" s="302">
        <v>100.3757052078051</v>
      </c>
      <c r="H41" s="303">
        <v>105.26192941849143</v>
      </c>
      <c r="I41" s="303">
        <v>103.67627921367588</v>
      </c>
      <c r="J41" s="301">
        <v>101.92929294834934</v>
      </c>
      <c r="K41" s="300"/>
      <c r="L41" s="300"/>
      <c r="M41" s="300"/>
      <c r="N41" s="300"/>
      <c r="O41" s="300"/>
      <c r="P41" s="300"/>
      <c r="Q41" s="300"/>
      <c r="R41" s="300"/>
      <c r="S41" s="300"/>
      <c r="T41" s="300"/>
    </row>
    <row r="42" spans="1:20" x14ac:dyDescent="0.3">
      <c r="A42" s="293"/>
      <c r="B42" s="299" t="s">
        <v>55</v>
      </c>
      <c r="C42" s="300">
        <v>100.69387069952739</v>
      </c>
      <c r="D42" s="300">
        <v>104.94615865218687</v>
      </c>
      <c r="E42" s="300">
        <v>103.78292620185091</v>
      </c>
      <c r="F42" s="300">
        <v>102.43477277915979</v>
      </c>
      <c r="G42" s="302">
        <v>100.56591449383438</v>
      </c>
      <c r="H42" s="303">
        <v>104.81279887398085</v>
      </c>
      <c r="I42" s="303">
        <v>103.6510445951528</v>
      </c>
      <c r="J42" s="301">
        <v>102.30460433132079</v>
      </c>
      <c r="K42" s="300"/>
      <c r="L42" s="300"/>
      <c r="M42" s="300"/>
      <c r="N42" s="300"/>
      <c r="O42" s="300"/>
      <c r="P42" s="300"/>
      <c r="Q42" s="300"/>
      <c r="R42" s="300"/>
      <c r="S42" s="300"/>
      <c r="T42" s="300"/>
    </row>
    <row r="43" spans="1:20" x14ac:dyDescent="0.3">
      <c r="A43" s="293"/>
      <c r="B43" s="299" t="s">
        <v>85</v>
      </c>
      <c r="C43" s="300">
        <v>100.91897779975314</v>
      </c>
      <c r="D43" s="300">
        <v>106.39156317516061</v>
      </c>
      <c r="E43" s="300">
        <v>103.49397028195295</v>
      </c>
      <c r="F43" s="300">
        <v>102.58237214992516</v>
      </c>
      <c r="G43" s="302">
        <v>100.81031983665996</v>
      </c>
      <c r="H43" s="303">
        <v>106.27701296075142</v>
      </c>
      <c r="I43" s="303">
        <v>103.3825398627351</v>
      </c>
      <c r="J43" s="301">
        <v>102.47192323486372</v>
      </c>
      <c r="K43" s="300"/>
      <c r="L43" s="300"/>
      <c r="M43" s="300"/>
      <c r="N43" s="300"/>
      <c r="O43" s="300"/>
      <c r="P43" s="300"/>
      <c r="Q43" s="300"/>
      <c r="R43" s="300"/>
      <c r="S43" s="300"/>
      <c r="T43" s="300"/>
    </row>
    <row r="44" spans="1:20" x14ac:dyDescent="0.3">
      <c r="A44" s="293"/>
      <c r="B44" s="299" t="s">
        <v>86</v>
      </c>
      <c r="C44" s="300">
        <v>100.76163224727919</v>
      </c>
      <c r="D44" s="300">
        <v>106.37398719356391</v>
      </c>
      <c r="E44" s="300">
        <v>103.6828989930666</v>
      </c>
      <c r="F44" s="300">
        <v>102.86251501605288</v>
      </c>
      <c r="G44" s="302">
        <v>100.6684477051086</v>
      </c>
      <c r="H44" s="303">
        <v>106.27561233525303</v>
      </c>
      <c r="I44" s="303">
        <v>103.58701285805563</v>
      </c>
      <c r="J44" s="301">
        <v>102.76738757364724</v>
      </c>
      <c r="K44" s="300"/>
      <c r="L44" s="300"/>
      <c r="M44" s="300"/>
      <c r="N44" s="300"/>
      <c r="O44" s="300"/>
      <c r="P44" s="300"/>
      <c r="Q44" s="300"/>
      <c r="R44" s="300"/>
      <c r="S44" s="300"/>
      <c r="T44" s="300"/>
    </row>
    <row r="45" spans="1:20" x14ac:dyDescent="0.3">
      <c r="A45" s="293"/>
      <c r="B45" s="299" t="s">
        <v>87</v>
      </c>
      <c r="C45" s="300">
        <v>100.89658331667142</v>
      </c>
      <c r="D45" s="300">
        <v>106.44356486165668</v>
      </c>
      <c r="E45" s="300">
        <v>103.96823156742217</v>
      </c>
      <c r="F45" s="300">
        <v>103.07339396159801</v>
      </c>
      <c r="G45" s="302">
        <v>100.81855730921284</v>
      </c>
      <c r="H45" s="303">
        <v>106.36124922605427</v>
      </c>
      <c r="I45" s="303">
        <v>103.88783017279538</v>
      </c>
      <c r="J45" s="301">
        <v>102.99368456865648</v>
      </c>
      <c r="K45" s="300"/>
      <c r="L45" s="300"/>
      <c r="M45" s="300"/>
      <c r="N45" s="300"/>
      <c r="O45" s="300"/>
      <c r="P45" s="300"/>
      <c r="Q45" s="300"/>
      <c r="R45" s="300"/>
      <c r="S45" s="300"/>
      <c r="T45" s="300"/>
    </row>
    <row r="46" spans="1:20" x14ac:dyDescent="0.3">
      <c r="A46" s="293"/>
      <c r="B46" s="299" t="s">
        <v>88</v>
      </c>
      <c r="C46" s="300">
        <v>101.33818852538694</v>
      </c>
      <c r="D46" s="300">
        <v>106.92949654751276</v>
      </c>
      <c r="E46" s="300">
        <v>104.24333267742546</v>
      </c>
      <c r="F46" s="300">
        <v>102.99060345135513</v>
      </c>
      <c r="G46" s="302">
        <v>101.2751300606713</v>
      </c>
      <c r="H46" s="303">
        <v>106.86295884851471</v>
      </c>
      <c r="I46" s="303">
        <v>104.17846646448901</v>
      </c>
      <c r="J46" s="301">
        <v>102.92651675878345</v>
      </c>
      <c r="K46" s="300"/>
      <c r="L46" s="300"/>
      <c r="M46" s="300"/>
      <c r="N46" s="300"/>
      <c r="O46" s="300"/>
      <c r="P46" s="300"/>
      <c r="Q46" s="300"/>
      <c r="R46" s="300"/>
      <c r="S46" s="300"/>
      <c r="T46" s="300"/>
    </row>
    <row r="47" spans="1:20" x14ac:dyDescent="0.3">
      <c r="A47" s="293"/>
      <c r="B47" s="299" t="s">
        <v>98</v>
      </c>
      <c r="C47" s="300">
        <v>101.32170711821772</v>
      </c>
      <c r="D47" s="300">
        <v>107.3951144332148</v>
      </c>
      <c r="E47" s="300">
        <v>104.31307608741555</v>
      </c>
      <c r="F47" s="300">
        <v>103.23061913022958</v>
      </c>
      <c r="G47" s="302">
        <v>101.27201366440116</v>
      </c>
      <c r="H47" s="303">
        <v>107.34244226343985</v>
      </c>
      <c r="I47" s="303">
        <v>104.26191551011726</v>
      </c>
      <c r="J47" s="301">
        <v>103.17998944632352</v>
      </c>
      <c r="K47" s="300"/>
      <c r="L47" s="300"/>
      <c r="M47" s="300"/>
      <c r="N47" s="300"/>
      <c r="O47" s="300"/>
      <c r="P47" s="300"/>
      <c r="Q47" s="300"/>
      <c r="R47" s="300"/>
      <c r="S47" s="300"/>
      <c r="T47" s="300"/>
    </row>
    <row r="48" spans="1:20" x14ac:dyDescent="0.3">
      <c r="A48" s="293"/>
      <c r="B48" s="299" t="s">
        <v>99</v>
      </c>
      <c r="C48" s="300">
        <v>101.3252285526881</v>
      </c>
      <c r="D48" s="300">
        <v>107.94630821281518</v>
      </c>
      <c r="E48" s="300">
        <v>104.6839661459416</v>
      </c>
      <c r="F48" s="300">
        <v>103.70587271040694</v>
      </c>
      <c r="G48" s="302">
        <v>101.28087629493834</v>
      </c>
      <c r="H48" s="303">
        <v>107.89905776439889</v>
      </c>
      <c r="I48" s="303">
        <v>104.63814369564865</v>
      </c>
      <c r="J48" s="301">
        <v>103.66047839289753</v>
      </c>
      <c r="K48" s="300"/>
      <c r="L48" s="300"/>
      <c r="M48" s="300"/>
      <c r="N48" s="300"/>
      <c r="O48" s="300"/>
      <c r="P48" s="300"/>
      <c r="Q48" s="300"/>
      <c r="R48" s="300"/>
      <c r="S48" s="300"/>
      <c r="T48" s="300"/>
    </row>
    <row r="49" spans="1:20" x14ac:dyDescent="0.3">
      <c r="A49" s="293"/>
      <c r="B49" s="299" t="s">
        <v>100</v>
      </c>
      <c r="C49" s="300">
        <v>101.7062739613112</v>
      </c>
      <c r="D49" s="300">
        <v>109.0099796276221</v>
      </c>
      <c r="E49" s="300">
        <v>105.13852143192371</v>
      </c>
      <c r="F49" s="300">
        <v>103.73846092384449</v>
      </c>
      <c r="G49" s="302">
        <v>101.6690172655275</v>
      </c>
      <c r="H49" s="303">
        <v>108.970047463261</v>
      </c>
      <c r="I49" s="303">
        <v>105.10000744693956</v>
      </c>
      <c r="J49" s="301">
        <v>103.70045980425579</v>
      </c>
      <c r="K49" s="300"/>
      <c r="L49" s="300"/>
      <c r="M49" s="300"/>
      <c r="N49" s="300"/>
      <c r="O49" s="300"/>
      <c r="P49" s="300"/>
      <c r="Q49" s="300"/>
      <c r="R49" s="300"/>
      <c r="S49" s="300"/>
      <c r="T49" s="300"/>
    </row>
    <row r="50" spans="1:20" x14ac:dyDescent="0.3">
      <c r="A50" s="293"/>
      <c r="B50" s="299" t="s">
        <v>101</v>
      </c>
      <c r="C50" s="300">
        <v>101.8791143485936</v>
      </c>
      <c r="D50" s="300">
        <v>108.16101053558951</v>
      </c>
      <c r="E50" s="300">
        <v>104.85818625724248</v>
      </c>
      <c r="F50" s="300">
        <v>104.16783907381378</v>
      </c>
      <c r="G50" s="302">
        <v>101.8505772740949</v>
      </c>
      <c r="H50" s="303">
        <v>108.13071385667503</v>
      </c>
      <c r="I50" s="303">
        <v>104.82881472322242</v>
      </c>
      <c r="J50" s="301">
        <v>104.13866091101721</v>
      </c>
      <c r="K50" s="300"/>
      <c r="L50" s="300"/>
      <c r="M50" s="300"/>
      <c r="N50" s="300"/>
      <c r="O50" s="300"/>
      <c r="P50" s="300"/>
      <c r="Q50" s="300"/>
      <c r="R50" s="300"/>
      <c r="S50" s="300"/>
      <c r="T50" s="300"/>
    </row>
    <row r="51" spans="1:20" x14ac:dyDescent="0.3">
      <c r="A51" s="293"/>
      <c r="B51" s="299" t="s">
        <v>128</v>
      </c>
      <c r="C51" s="300">
        <v>102.09657479148539</v>
      </c>
      <c r="D51" s="300">
        <v>109.01123881898104</v>
      </c>
      <c r="E51" s="300">
        <v>105.1420986667618</v>
      </c>
      <c r="F51" s="300">
        <v>104.00884148054226</v>
      </c>
      <c r="G51" s="302">
        <v>102.07331187112101</v>
      </c>
      <c r="H51" s="303">
        <v>108.98640037780268</v>
      </c>
      <c r="I51" s="303">
        <v>105.11814181734522</v>
      </c>
      <c r="J51" s="301">
        <v>103.98514284617076</v>
      </c>
      <c r="K51" s="300"/>
      <c r="L51" s="300"/>
      <c r="M51" s="300"/>
      <c r="N51" s="300"/>
      <c r="O51" s="300"/>
      <c r="P51" s="300"/>
      <c r="Q51" s="300"/>
      <c r="R51" s="300"/>
      <c r="S51" s="300"/>
      <c r="T51" s="300"/>
    </row>
    <row r="52" spans="1:20" x14ac:dyDescent="0.3">
      <c r="A52" s="293"/>
      <c r="B52" s="299" t="s">
        <v>129</v>
      </c>
      <c r="C52" s="300">
        <v>101.76375090441712</v>
      </c>
      <c r="D52" s="300">
        <v>108.48041361645799</v>
      </c>
      <c r="E52" s="300">
        <v>105.0833422544563</v>
      </c>
      <c r="F52" s="300">
        <v>104.19174374450326</v>
      </c>
      <c r="G52" s="302">
        <v>101.75917173942888</v>
      </c>
      <c r="H52" s="303">
        <v>108.47553221509915</v>
      </c>
      <c r="I52" s="303">
        <v>105.07861371450545</v>
      </c>
      <c r="J52" s="301">
        <v>104.18705532469961</v>
      </c>
      <c r="K52" s="300"/>
      <c r="L52" s="300"/>
      <c r="M52" s="300"/>
      <c r="N52" s="300"/>
      <c r="O52" s="300"/>
      <c r="P52" s="300"/>
      <c r="Q52" s="300"/>
      <c r="R52" s="300"/>
      <c r="S52" s="300"/>
      <c r="T52" s="300"/>
    </row>
    <row r="53" spans="1:20" x14ac:dyDescent="0.3">
      <c r="A53" s="293"/>
      <c r="B53" s="299" t="s">
        <v>130</v>
      </c>
      <c r="C53" s="300">
        <v>102.17491157621514</v>
      </c>
      <c r="D53" s="300">
        <v>109.70063488284521</v>
      </c>
      <c r="E53" s="300">
        <v>104.58921475174218</v>
      </c>
      <c r="F53" s="300">
        <v>104.19320745485328</v>
      </c>
      <c r="G53" s="302">
        <v>102.18742276835238</v>
      </c>
      <c r="H53" s="303">
        <v>109.71406759053653</v>
      </c>
      <c r="I53" s="303">
        <v>104.60202157233103</v>
      </c>
      <c r="J53" s="301">
        <v>104.20596578483602</v>
      </c>
      <c r="K53" s="300"/>
      <c r="L53" s="300"/>
      <c r="M53" s="300"/>
      <c r="N53" s="300"/>
      <c r="O53" s="300"/>
      <c r="P53" s="300"/>
      <c r="Q53" s="300"/>
      <c r="R53" s="300"/>
      <c r="S53" s="300"/>
      <c r="T53" s="300"/>
    </row>
    <row r="54" spans="1:20" x14ac:dyDescent="0.3">
      <c r="A54" s="293"/>
      <c r="B54" s="299" t="s">
        <v>131</v>
      </c>
      <c r="C54" s="300">
        <v>102.24257302310133</v>
      </c>
      <c r="D54" s="300">
        <v>108.71254836977342</v>
      </c>
      <c r="E54" s="300">
        <v>101.26950415639627</v>
      </c>
      <c r="F54" s="300">
        <v>101.41336023142658</v>
      </c>
      <c r="G54" s="302">
        <v>102.27369216442678</v>
      </c>
      <c r="H54" s="303">
        <v>108.74563675024483</v>
      </c>
      <c r="I54" s="303">
        <v>101.30032712884912</v>
      </c>
      <c r="J54" s="301">
        <v>101.44422698874698</v>
      </c>
      <c r="K54" s="300"/>
      <c r="L54" s="300"/>
      <c r="M54" s="300"/>
      <c r="N54" s="300"/>
      <c r="O54" s="300"/>
      <c r="P54" s="300"/>
      <c r="Q54" s="300"/>
      <c r="R54" s="300"/>
      <c r="S54" s="300"/>
      <c r="T54" s="300"/>
    </row>
    <row r="55" spans="1:20" x14ac:dyDescent="0.3">
      <c r="A55" s="293"/>
      <c r="B55" s="299" t="s">
        <v>138</v>
      </c>
      <c r="C55" s="300">
        <v>101.05729504500196</v>
      </c>
      <c r="D55" s="300">
        <v>104.95385040462257</v>
      </c>
      <c r="E55" s="300">
        <v>77.161322688464708</v>
      </c>
      <c r="F55" s="300">
        <v>81.20141219718063</v>
      </c>
      <c r="G55" s="302">
        <v>101.10450154881099</v>
      </c>
      <c r="H55" s="303">
        <v>105.00287709128273</v>
      </c>
      <c r="I55" s="303">
        <v>77.19736675902665</v>
      </c>
      <c r="J55" s="301">
        <v>81.239343499146173</v>
      </c>
      <c r="K55" s="300"/>
      <c r="L55" s="300"/>
      <c r="M55" s="300"/>
      <c r="N55" s="300"/>
      <c r="O55" s="300"/>
      <c r="P55" s="300"/>
      <c r="Q55" s="300"/>
      <c r="R55" s="300"/>
      <c r="S55" s="300"/>
      <c r="T55" s="300"/>
    </row>
    <row r="56" spans="1:20" x14ac:dyDescent="0.3">
      <c r="A56" s="293"/>
      <c r="B56" s="299" t="s">
        <v>139</v>
      </c>
      <c r="C56" s="300">
        <v>100.41876181920249</v>
      </c>
      <c r="D56" s="300">
        <v>108.23548086844197</v>
      </c>
      <c r="E56" s="300">
        <v>90.828220159401283</v>
      </c>
      <c r="F56" s="300">
        <v>93.67091052914374</v>
      </c>
      <c r="G56" s="302">
        <v>100.46567004745265</v>
      </c>
      <c r="H56" s="303">
        <v>108.28604049046241</v>
      </c>
      <c r="I56" s="303">
        <v>90.870648394978076</v>
      </c>
      <c r="J56" s="301">
        <v>93.714666659690337</v>
      </c>
      <c r="K56" s="300"/>
      <c r="L56" s="300"/>
      <c r="M56" s="300"/>
      <c r="N56" s="300"/>
      <c r="O56" s="300"/>
      <c r="P56" s="300"/>
      <c r="Q56" s="300"/>
      <c r="R56" s="300"/>
      <c r="S56" s="300"/>
      <c r="T56" s="300"/>
    </row>
    <row r="57" spans="1:20" x14ac:dyDescent="0.3">
      <c r="A57" s="293"/>
      <c r="B57" s="299" t="s">
        <v>140</v>
      </c>
      <c r="C57" s="300">
        <v>100.3101432941627</v>
      </c>
      <c r="D57" s="300">
        <v>108.38600775960634</v>
      </c>
      <c r="E57" s="300">
        <v>85.258860492289344</v>
      </c>
      <c r="F57" s="300">
        <v>91.12359083797233</v>
      </c>
      <c r="G57" s="302">
        <v>100.33245757743093</v>
      </c>
      <c r="H57" s="303">
        <v>108.41011854242484</v>
      </c>
      <c r="I57" s="303">
        <v>85.277826573900583</v>
      </c>
      <c r="J57" s="301">
        <v>91.143861545914604</v>
      </c>
      <c r="K57" s="300"/>
      <c r="L57" s="300"/>
      <c r="M57" s="300"/>
      <c r="N57" s="300"/>
      <c r="O57" s="300"/>
      <c r="P57" s="300"/>
      <c r="Q57" s="300"/>
      <c r="R57" s="300"/>
      <c r="S57" s="300"/>
      <c r="T57" s="300"/>
    </row>
    <row r="58" spans="1:20" x14ac:dyDescent="0.3">
      <c r="A58" s="293"/>
      <c r="B58" s="299" t="s">
        <v>141</v>
      </c>
      <c r="C58" s="300">
        <v>100.1998157332408</v>
      </c>
      <c r="D58" s="300">
        <v>108.87383740462714</v>
      </c>
      <c r="E58" s="300">
        <v>90.215999230502504</v>
      </c>
      <c r="F58" s="300">
        <v>92.826451680449324</v>
      </c>
      <c r="G58" s="302">
        <v>100.19758365866002</v>
      </c>
      <c r="H58" s="303">
        <v>108.87141210550652</v>
      </c>
      <c r="I58" s="303">
        <v>90.213989557758211</v>
      </c>
      <c r="J58" s="301">
        <v>92.824383856654279</v>
      </c>
      <c r="K58" s="300"/>
      <c r="L58" s="300"/>
      <c r="M58" s="300"/>
      <c r="N58" s="300"/>
      <c r="O58" s="300"/>
      <c r="P58" s="300"/>
      <c r="Q58" s="300"/>
      <c r="R58" s="300"/>
      <c r="S58" s="300"/>
      <c r="T58" s="300"/>
    </row>
    <row r="59" spans="1:20" x14ac:dyDescent="0.3">
      <c r="A59" s="293"/>
      <c r="B59" s="299" t="s">
        <v>154</v>
      </c>
      <c r="C59" s="300">
        <v>97.727233784493322</v>
      </c>
      <c r="D59" s="300">
        <v>105.64577416197783</v>
      </c>
      <c r="E59" s="300">
        <v>93.928214030240255</v>
      </c>
      <c r="F59" s="300">
        <v>95.650125030298867</v>
      </c>
      <c r="G59" s="302">
        <v>97.701135020489517</v>
      </c>
      <c r="H59" s="303">
        <v>105.61756069454319</v>
      </c>
      <c r="I59" s="303">
        <v>93.903129821915243</v>
      </c>
      <c r="J59" s="301">
        <v>95.624580973197865</v>
      </c>
      <c r="K59" s="300"/>
      <c r="L59" s="300"/>
      <c r="M59" s="300"/>
      <c r="N59" s="300"/>
      <c r="O59" s="300"/>
      <c r="P59" s="300"/>
      <c r="Q59" s="300"/>
      <c r="R59" s="300"/>
      <c r="S59" s="300"/>
      <c r="T59" s="300"/>
    </row>
    <row r="60" spans="1:20" x14ac:dyDescent="0.3">
      <c r="A60" s="293"/>
      <c r="B60" s="299" t="s">
        <v>155</v>
      </c>
      <c r="C60" s="300">
        <v>97.895684669533196</v>
      </c>
      <c r="D60" s="300">
        <v>105.55267429398394</v>
      </c>
      <c r="E60" s="300">
        <v>96.753890179673945</v>
      </c>
      <c r="F60" s="300">
        <v>98.107728769649299</v>
      </c>
      <c r="G60" s="302">
        <v>97.835247588180749</v>
      </c>
      <c r="H60" s="303">
        <v>105.48751007775917</v>
      </c>
      <c r="I60" s="303">
        <v>96.694157998917476</v>
      </c>
      <c r="J60" s="301">
        <v>98.04716078031467</v>
      </c>
      <c r="K60" s="300"/>
      <c r="L60" s="300"/>
      <c r="M60" s="300"/>
      <c r="N60" s="300"/>
      <c r="O60" s="300"/>
      <c r="P60" s="300"/>
      <c r="Q60" s="300"/>
      <c r="R60" s="300"/>
      <c r="S60" s="300"/>
      <c r="T60" s="300"/>
    </row>
    <row r="61" spans="1:20" x14ac:dyDescent="0.3">
      <c r="A61" s="293"/>
      <c r="B61" s="299" t="s">
        <v>156</v>
      </c>
      <c r="C61" s="300">
        <v>98.153632466408069</v>
      </c>
      <c r="D61" s="300">
        <v>106.01575803138145</v>
      </c>
      <c r="E61" s="300">
        <v>99.306979386816082</v>
      </c>
      <c r="F61" s="300">
        <v>100.04511796815986</v>
      </c>
      <c r="G61" s="302">
        <v>98.058586970626379</v>
      </c>
      <c r="H61" s="303">
        <v>105.91309937240395</v>
      </c>
      <c r="I61" s="303">
        <v>99.210817066041656</v>
      </c>
      <c r="J61" s="301">
        <v>99.948240882728555</v>
      </c>
      <c r="K61" s="300"/>
      <c r="L61" s="300"/>
      <c r="M61" s="300"/>
      <c r="N61" s="300"/>
      <c r="O61" s="300"/>
      <c r="P61" s="300"/>
      <c r="Q61" s="300"/>
      <c r="R61" s="300"/>
      <c r="S61" s="300"/>
      <c r="T61" s="300"/>
    </row>
    <row r="62" spans="1:20" x14ac:dyDescent="0.3">
      <c r="A62" s="293"/>
      <c r="B62" s="299" t="s">
        <v>157</v>
      </c>
      <c r="C62" s="300">
        <v>98.377242655839936</v>
      </c>
      <c r="D62" s="300">
        <v>106.65798461367505</v>
      </c>
      <c r="E62" s="300">
        <v>101.68939331292155</v>
      </c>
      <c r="F62" s="300">
        <v>101.43790599771738</v>
      </c>
      <c r="G62" s="302">
        <v>98.247387578167618</v>
      </c>
      <c r="H62" s="303">
        <v>106.51719919925927</v>
      </c>
      <c r="I62" s="303">
        <v>101.55516629343393</v>
      </c>
      <c r="J62" s="301">
        <v>101.30401093411666</v>
      </c>
      <c r="K62" s="300"/>
      <c r="L62" s="300"/>
      <c r="M62" s="300"/>
      <c r="N62" s="300"/>
      <c r="O62" s="300"/>
      <c r="P62" s="300"/>
      <c r="Q62" s="300"/>
      <c r="R62" s="300"/>
      <c r="S62" s="300"/>
      <c r="T62" s="300"/>
    </row>
    <row r="63" spans="1:20" x14ac:dyDescent="0.3">
      <c r="A63" s="293"/>
      <c r="B63" s="299" t="s">
        <v>158</v>
      </c>
      <c r="C63" s="300">
        <v>98.742551070182557</v>
      </c>
      <c r="D63" s="300">
        <v>107.69129274921809</v>
      </c>
      <c r="E63" s="300">
        <v>103.9258459132941</v>
      </c>
      <c r="F63" s="300">
        <v>102.46393658093571</v>
      </c>
      <c r="G63" s="302">
        <v>98.57742686132471</v>
      </c>
      <c r="H63" s="303">
        <v>107.51120382784249</v>
      </c>
      <c r="I63" s="303">
        <v>103.75205383581248</v>
      </c>
      <c r="J63" s="301">
        <v>102.29258921061729</v>
      </c>
      <c r="K63" s="300"/>
      <c r="L63" s="300"/>
      <c r="M63" s="300"/>
      <c r="N63" s="300"/>
      <c r="O63" s="300"/>
      <c r="P63" s="300"/>
      <c r="Q63" s="300"/>
      <c r="R63" s="300"/>
      <c r="S63" s="300"/>
      <c r="T63" s="300"/>
    </row>
    <row r="64" spans="1:20" x14ac:dyDescent="0.3">
      <c r="A64" s="293"/>
      <c r="B64" s="299" t="s">
        <v>159</v>
      </c>
      <c r="C64" s="300">
        <v>99.157160227300253</v>
      </c>
      <c r="D64" s="300">
        <v>108.51154517116066</v>
      </c>
      <c r="E64" s="300">
        <v>104.85754129796334</v>
      </c>
      <c r="F64" s="300">
        <v>103.13119726139301</v>
      </c>
      <c r="G64" s="302">
        <v>98.948668647646116</v>
      </c>
      <c r="H64" s="303">
        <v>108.28338470940885</v>
      </c>
      <c r="I64" s="303">
        <v>104.63706388237625</v>
      </c>
      <c r="J64" s="301">
        <v>102.91434972179648</v>
      </c>
      <c r="K64" s="300"/>
      <c r="L64" s="300"/>
      <c r="M64" s="300"/>
      <c r="N64" s="300"/>
      <c r="O64" s="300"/>
      <c r="P64" s="300"/>
      <c r="Q64" s="300"/>
      <c r="R64" s="300"/>
      <c r="S64" s="300"/>
      <c r="T64" s="300"/>
    </row>
    <row r="65" spans="1:20" x14ac:dyDescent="0.3">
      <c r="A65" s="293"/>
      <c r="B65" s="299" t="s">
        <v>160</v>
      </c>
      <c r="C65" s="300">
        <v>99.382200116119009</v>
      </c>
      <c r="D65" s="300">
        <v>109.04479585388931</v>
      </c>
      <c r="E65" s="300">
        <v>105.08521960762896</v>
      </c>
      <c r="F65" s="300">
        <v>103.73815656540144</v>
      </c>
      <c r="G65" s="302">
        <v>99.130414954975052</v>
      </c>
      <c r="H65" s="303">
        <v>108.76853047171912</v>
      </c>
      <c r="I65" s="303">
        <v>104.81898582610825</v>
      </c>
      <c r="J65" s="301">
        <v>103.47533557293903</v>
      </c>
      <c r="K65" s="300"/>
      <c r="L65" s="300"/>
      <c r="M65" s="300"/>
      <c r="N65" s="300"/>
      <c r="O65" s="300"/>
      <c r="P65" s="300"/>
      <c r="Q65" s="300"/>
      <c r="R65" s="300"/>
      <c r="S65" s="300"/>
      <c r="T65" s="300"/>
    </row>
    <row r="66" spans="1:20" x14ac:dyDescent="0.3">
      <c r="A66" s="293"/>
      <c r="B66" s="299" t="s">
        <v>161</v>
      </c>
      <c r="C66" s="300">
        <v>99.69617173337042</v>
      </c>
      <c r="D66" s="300">
        <v>109.38846134547109</v>
      </c>
      <c r="E66" s="300">
        <v>105.18746569193809</v>
      </c>
      <c r="F66" s="300">
        <v>104.17078027099947</v>
      </c>
      <c r="G66" s="302">
        <v>99.400586152796933</v>
      </c>
      <c r="H66" s="303">
        <v>109.06413944531499</v>
      </c>
      <c r="I66" s="303">
        <v>104.87559917214067</v>
      </c>
      <c r="J66" s="301">
        <v>103.86192808510449</v>
      </c>
      <c r="K66" s="300"/>
      <c r="L66" s="300"/>
      <c r="M66" s="300"/>
      <c r="N66" s="300"/>
      <c r="O66" s="300"/>
      <c r="P66" s="300"/>
      <c r="Q66" s="300"/>
      <c r="R66" s="300"/>
      <c r="S66" s="300"/>
      <c r="T66" s="300"/>
    </row>
    <row r="67" spans="1:20" x14ac:dyDescent="0.3">
      <c r="A67" s="293"/>
      <c r="B67" s="299" t="s">
        <v>170</v>
      </c>
      <c r="C67" s="300">
        <v>99.939081667966619</v>
      </c>
      <c r="D67" s="300">
        <v>109.54613537798221</v>
      </c>
      <c r="E67" s="300">
        <v>105.20580274861091</v>
      </c>
      <c r="F67" s="300">
        <v>104.53242005560475</v>
      </c>
      <c r="G67" s="302">
        <v>99.599617122547102</v>
      </c>
      <c r="H67" s="303">
        <v>109.17403841223147</v>
      </c>
      <c r="I67" s="303">
        <v>104.84844865440165</v>
      </c>
      <c r="J67" s="301">
        <v>104.17735325027137</v>
      </c>
      <c r="K67" s="300"/>
      <c r="L67" s="300"/>
      <c r="M67" s="300"/>
      <c r="N67" s="300"/>
      <c r="O67" s="300"/>
      <c r="P67" s="300"/>
      <c r="Q67" s="300"/>
      <c r="R67" s="300"/>
      <c r="S67" s="300"/>
      <c r="T67" s="300"/>
    </row>
    <row r="68" spans="1:20" x14ac:dyDescent="0.3">
      <c r="A68" s="293"/>
      <c r="B68" s="299" t="s">
        <v>171</v>
      </c>
      <c r="C68" s="300">
        <v>100.23822036785668</v>
      </c>
      <c r="D68" s="300">
        <v>109.86442475141612</v>
      </c>
      <c r="E68" s="300">
        <v>105.23008142790614</v>
      </c>
      <c r="F68" s="300">
        <v>104.88034478931195</v>
      </c>
      <c r="G68" s="302">
        <v>99.84267155147468</v>
      </c>
      <c r="H68" s="303">
        <v>109.4308900875579</v>
      </c>
      <c r="I68" s="303">
        <v>104.81483428960054</v>
      </c>
      <c r="J68" s="301">
        <v>104.46647774248169</v>
      </c>
      <c r="K68" s="300"/>
      <c r="L68" s="300"/>
      <c r="M68" s="300"/>
      <c r="N68" s="300"/>
      <c r="O68" s="300"/>
      <c r="P68" s="300"/>
      <c r="Q68" s="300"/>
      <c r="R68" s="300"/>
      <c r="S68" s="300"/>
      <c r="T68" s="300"/>
    </row>
    <row r="69" spans="1:20" x14ac:dyDescent="0.3">
      <c r="A69" s="293"/>
      <c r="B69" s="299" t="s">
        <v>172</v>
      </c>
      <c r="C69" s="300">
        <v>100.50308248167673</v>
      </c>
      <c r="D69" s="300">
        <v>110.10067885752593</v>
      </c>
      <c r="E69" s="300">
        <v>105.46472637740098</v>
      </c>
      <c r="F69" s="300">
        <v>105.22948969349382</v>
      </c>
      <c r="G69" s="302">
        <v>100.05124632117776</v>
      </c>
      <c r="H69" s="303">
        <v>109.6056943577978</v>
      </c>
      <c r="I69" s="303">
        <v>104.99058393462428</v>
      </c>
      <c r="J69" s="301">
        <v>104.75640481469856</v>
      </c>
      <c r="K69" s="300"/>
      <c r="L69" s="300"/>
      <c r="M69" s="300"/>
      <c r="N69" s="300"/>
      <c r="O69" s="300"/>
      <c r="P69" s="300"/>
      <c r="Q69" s="300"/>
      <c r="R69" s="300"/>
      <c r="S69" s="300"/>
      <c r="T69" s="300"/>
    </row>
    <row r="70" spans="1:20" x14ac:dyDescent="0.3">
      <c r="A70" s="293"/>
      <c r="B70" s="299" t="s">
        <v>173</v>
      </c>
      <c r="C70" s="300">
        <v>100.8215366772195</v>
      </c>
      <c r="D70" s="300">
        <v>110.57557372958337</v>
      </c>
      <c r="E70" s="300">
        <v>105.74211033823194</v>
      </c>
      <c r="F70" s="300">
        <v>105.56934427248312</v>
      </c>
      <c r="G70" s="302">
        <v>100.31282307110557</v>
      </c>
      <c r="H70" s="303">
        <v>110.01764433558695</v>
      </c>
      <c r="I70" s="303">
        <v>105.20856907273341</v>
      </c>
      <c r="J70" s="301">
        <v>105.03667472994387</v>
      </c>
      <c r="K70" s="300"/>
      <c r="L70" s="300"/>
      <c r="M70" s="300"/>
      <c r="N70" s="300"/>
      <c r="O70" s="300"/>
      <c r="P70" s="300"/>
      <c r="Q70" s="300"/>
      <c r="R70" s="300"/>
      <c r="S70" s="300"/>
      <c r="T70" s="300"/>
    </row>
    <row r="71" spans="1:20" x14ac:dyDescent="0.3">
      <c r="A71" s="293"/>
      <c r="B71" s="299" t="s">
        <v>598</v>
      </c>
      <c r="C71" s="300">
        <v>100.97256634622069</v>
      </c>
      <c r="D71" s="300">
        <v>110.7931825168462</v>
      </c>
      <c r="E71" s="300">
        <v>106.03085258044699</v>
      </c>
      <c r="F71" s="300">
        <v>105.94200533617858</v>
      </c>
      <c r="G71" s="302">
        <v>100.40753332796638</v>
      </c>
      <c r="H71" s="303">
        <v>110.17319425087645</v>
      </c>
      <c r="I71" s="303">
        <v>105.43751386648192</v>
      </c>
      <c r="J71" s="301">
        <v>105.34916380306569</v>
      </c>
      <c r="K71" s="300"/>
      <c r="L71" s="300"/>
      <c r="M71" s="300"/>
      <c r="N71" s="300"/>
      <c r="O71" s="300"/>
      <c r="P71" s="300"/>
      <c r="Q71" s="300"/>
      <c r="R71" s="300"/>
      <c r="S71" s="300"/>
      <c r="T71" s="300"/>
    </row>
    <row r="72" spans="1:20" x14ac:dyDescent="0.3">
      <c r="A72" s="293"/>
      <c r="B72" s="299" t="s">
        <v>599</v>
      </c>
      <c r="C72" s="300">
        <v>101.10012916365392</v>
      </c>
      <c r="D72" s="300">
        <v>111.10319891484099</v>
      </c>
      <c r="E72" s="300">
        <v>106.33684869631757</v>
      </c>
      <c r="F72" s="300">
        <v>106.32185175524562</v>
      </c>
      <c r="G72" s="302">
        <v>100.48180491554157</v>
      </c>
      <c r="H72" s="303">
        <v>110.42369630193426</v>
      </c>
      <c r="I72" s="303">
        <v>105.68649688608038</v>
      </c>
      <c r="J72" s="301">
        <v>105.67159166568551</v>
      </c>
      <c r="K72" s="300"/>
      <c r="L72" s="300"/>
      <c r="M72" s="300"/>
      <c r="N72" s="300"/>
      <c r="O72" s="300"/>
      <c r="P72" s="300"/>
      <c r="Q72" s="300"/>
      <c r="R72" s="300"/>
      <c r="S72" s="300"/>
      <c r="T72" s="300"/>
    </row>
    <row r="73" spans="1:20" x14ac:dyDescent="0.3">
      <c r="A73" s="293"/>
      <c r="B73" s="299" t="s">
        <v>600</v>
      </c>
      <c r="C73" s="300">
        <v>101.18412287010071</v>
      </c>
      <c r="D73" s="300">
        <v>111.47775734400125</v>
      </c>
      <c r="E73" s="300">
        <v>106.66503440030462</v>
      </c>
      <c r="F73" s="300">
        <v>106.71373872808792</v>
      </c>
      <c r="G73" s="302">
        <v>100.51264062684584</v>
      </c>
      <c r="H73" s="303">
        <v>110.73796405972789</v>
      </c>
      <c r="I73" s="303">
        <v>105.95717950623258</v>
      </c>
      <c r="J73" s="301">
        <v>106.00556062034997</v>
      </c>
      <c r="K73" s="300"/>
      <c r="L73" s="300"/>
      <c r="M73" s="300"/>
      <c r="N73" s="300"/>
      <c r="O73" s="300"/>
      <c r="P73" s="300"/>
      <c r="Q73" s="300"/>
      <c r="R73" s="300"/>
      <c r="S73" s="300"/>
      <c r="T73" s="300"/>
    </row>
    <row r="74" spans="1:20" x14ac:dyDescent="0.3">
      <c r="A74" s="293"/>
      <c r="B74" s="299" t="s">
        <v>601</v>
      </c>
      <c r="C74" s="300">
        <v>101.19055913973128</v>
      </c>
      <c r="D74" s="300">
        <v>111.71847077277792</v>
      </c>
      <c r="E74" s="300">
        <v>106.99428660488471</v>
      </c>
      <c r="F74" s="300">
        <v>107.10712428700559</v>
      </c>
      <c r="G74" s="302">
        <v>100.46636328783177</v>
      </c>
      <c r="H74" s="303">
        <v>110.91892925623685</v>
      </c>
      <c r="I74" s="303">
        <v>106.22855490822296</v>
      </c>
      <c r="J74" s="301">
        <v>106.34058503890788</v>
      </c>
      <c r="K74" s="300"/>
      <c r="L74" s="300"/>
      <c r="M74" s="300"/>
      <c r="N74" s="300"/>
      <c r="O74" s="300"/>
      <c r="P74" s="300"/>
      <c r="Q74" s="300"/>
      <c r="R74" s="300"/>
      <c r="S74" s="300"/>
      <c r="T74" s="300"/>
    </row>
    <row r="75" spans="1:20" x14ac:dyDescent="0.3">
      <c r="A75" s="293"/>
      <c r="B75" s="299" t="s">
        <v>619</v>
      </c>
      <c r="C75" s="300">
        <v>101.22018919473169</v>
      </c>
      <c r="D75" s="300">
        <v>111.97187043425495</v>
      </c>
      <c r="E75" s="300">
        <v>107.32460980572469</v>
      </c>
      <c r="F75" s="300">
        <v>107.51271738536401</v>
      </c>
      <c r="G75" s="302">
        <v>100.44307185122997</v>
      </c>
      <c r="H75" s="303">
        <v>111.11220712804042</v>
      </c>
      <c r="I75" s="303">
        <v>106.50062581272759</v>
      </c>
      <c r="J75" s="301">
        <v>106.68728919764889</v>
      </c>
      <c r="K75" s="300"/>
      <c r="L75" s="300"/>
      <c r="M75" s="300"/>
      <c r="N75" s="300"/>
      <c r="O75" s="300"/>
      <c r="P75" s="300"/>
      <c r="Q75" s="300"/>
      <c r="R75" s="300"/>
      <c r="S75" s="300"/>
      <c r="T75" s="300"/>
    </row>
    <row r="76" spans="1:20" x14ac:dyDescent="0.3">
      <c r="A76" s="293"/>
      <c r="B76" s="299" t="s">
        <v>620</v>
      </c>
      <c r="C76" s="300">
        <v>101.24995024105804</v>
      </c>
      <c r="D76" s="300">
        <v>112.19579280711346</v>
      </c>
      <c r="E76" s="300">
        <v>107.68072033814826</v>
      </c>
      <c r="F76" s="300">
        <v>107.92317188077031</v>
      </c>
      <c r="G76" s="302">
        <v>100.41593973993139</v>
      </c>
      <c r="H76" s="303">
        <v>111.27161981581222</v>
      </c>
      <c r="I76" s="303">
        <v>106.79373865255629</v>
      </c>
      <c r="J76" s="301">
        <v>107.03419308671474</v>
      </c>
      <c r="K76" s="300"/>
      <c r="L76" s="300"/>
      <c r="M76" s="300"/>
      <c r="N76" s="300"/>
      <c r="O76" s="300"/>
      <c r="P76" s="300"/>
      <c r="Q76" s="300"/>
      <c r="R76" s="300"/>
      <c r="S76" s="300"/>
      <c r="T76" s="300"/>
    </row>
    <row r="77" spans="1:20" x14ac:dyDescent="0.3">
      <c r="A77" s="293"/>
      <c r="B77" s="299" t="s">
        <v>621</v>
      </c>
      <c r="C77" s="300">
        <v>101.27723550433791</v>
      </c>
      <c r="D77" s="300">
        <v>112.75975104124197</v>
      </c>
      <c r="E77" s="300">
        <v>108.03806225491466</v>
      </c>
      <c r="F77" s="300">
        <v>108.33524335895056</v>
      </c>
      <c r="G77" s="302">
        <v>100.38630611376867</v>
      </c>
      <c r="H77" s="303">
        <v>111.76781069279487</v>
      </c>
      <c r="I77" s="303">
        <v>107.08765830200514</v>
      </c>
      <c r="J77" s="301">
        <v>107.38222512279573</v>
      </c>
      <c r="K77" s="300"/>
      <c r="L77" s="300"/>
      <c r="M77" s="300"/>
      <c r="N77" s="300"/>
      <c r="O77" s="300"/>
      <c r="P77" s="300"/>
      <c r="Q77" s="300"/>
      <c r="R77" s="300"/>
      <c r="S77" s="300"/>
      <c r="T77" s="300"/>
    </row>
    <row r="78" spans="1:20" x14ac:dyDescent="0.3">
      <c r="A78" s="293"/>
      <c r="B78" s="299" t="s">
        <v>622</v>
      </c>
      <c r="C78" s="300">
        <v>101.30270345658599</v>
      </c>
      <c r="D78" s="300">
        <v>113.15014043456705</v>
      </c>
      <c r="E78" s="300">
        <v>108.39663980387108</v>
      </c>
      <c r="F78" s="300">
        <v>108.72728595462668</v>
      </c>
      <c r="G78" s="302">
        <v>100.35482738011542</v>
      </c>
      <c r="H78" s="303">
        <v>112.09140944805205</v>
      </c>
      <c r="I78" s="303">
        <v>107.38238669774408</v>
      </c>
      <c r="J78" s="301">
        <v>107.709939035942</v>
      </c>
      <c r="K78" s="300"/>
      <c r="L78" s="300"/>
      <c r="M78" s="300"/>
      <c r="N78" s="300"/>
      <c r="O78" s="300"/>
      <c r="P78" s="300"/>
      <c r="Q78" s="300"/>
      <c r="R78" s="300"/>
      <c r="S78" s="300"/>
      <c r="T78" s="300"/>
    </row>
    <row r="79" spans="1:20" x14ac:dyDescent="0.3">
      <c r="A79" s="293"/>
      <c r="B79" s="306"/>
      <c r="C79" s="663" t="s">
        <v>325</v>
      </c>
      <c r="D79" s="663"/>
      <c r="E79" s="663"/>
      <c r="F79" s="664"/>
      <c r="G79" s="665" t="s">
        <v>325</v>
      </c>
      <c r="H79" s="663"/>
      <c r="I79" s="663"/>
      <c r="J79" s="664"/>
      <c r="K79" s="300"/>
      <c r="L79" s="300"/>
      <c r="M79" s="300"/>
      <c r="N79" s="300"/>
      <c r="O79" s="300"/>
      <c r="P79" s="300"/>
      <c r="Q79" s="300"/>
      <c r="R79" s="300"/>
    </row>
    <row r="80" spans="1:20" x14ac:dyDescent="0.3">
      <c r="A80" s="293"/>
      <c r="B80" s="307">
        <v>2008</v>
      </c>
      <c r="C80" s="300">
        <f>100</f>
        <v>100</v>
      </c>
      <c r="D80" s="300">
        <v>100</v>
      </c>
      <c r="E80" s="300">
        <v>100</v>
      </c>
      <c r="F80" s="301">
        <v>100</v>
      </c>
      <c r="G80" s="300">
        <f>100</f>
        <v>100</v>
      </c>
      <c r="H80" s="300">
        <v>100</v>
      </c>
      <c r="I80" s="300">
        <v>100</v>
      </c>
      <c r="J80" s="301">
        <v>100</v>
      </c>
      <c r="K80" s="300"/>
      <c r="L80" s="300"/>
      <c r="M80" s="300"/>
      <c r="N80" s="300"/>
      <c r="O80" s="300"/>
      <c r="P80" s="300"/>
      <c r="Q80" s="300"/>
      <c r="R80" s="300"/>
    </row>
    <row r="81" spans="1:18" x14ac:dyDescent="0.3">
      <c r="A81" s="293"/>
      <c r="B81" s="81">
        <v>2009</v>
      </c>
      <c r="C81" s="300">
        <v>97.690817265658865</v>
      </c>
      <c r="D81" s="303">
        <v>101.03937124196291</v>
      </c>
      <c r="E81" s="303">
        <v>96.564921077090631</v>
      </c>
      <c r="F81" s="301">
        <v>95.189905938452938</v>
      </c>
      <c r="G81" s="302">
        <v>97.599044287470036</v>
      </c>
      <c r="H81" s="303">
        <v>100.94445255592117</v>
      </c>
      <c r="I81" s="303">
        <v>96.474205791418328</v>
      </c>
      <c r="J81" s="301">
        <v>95.100482373311394</v>
      </c>
      <c r="K81" s="300"/>
      <c r="L81" s="300"/>
      <c r="M81" s="300"/>
      <c r="N81" s="300"/>
      <c r="O81" s="300"/>
      <c r="P81" s="300"/>
      <c r="Q81" s="300"/>
      <c r="R81" s="300"/>
    </row>
    <row r="82" spans="1:18" x14ac:dyDescent="0.3">
      <c r="A82" s="293"/>
      <c r="B82" s="81">
        <v>2010</v>
      </c>
      <c r="C82" s="303">
        <v>97.153955748138188</v>
      </c>
      <c r="D82" s="303">
        <v>100.54097563783471</v>
      </c>
      <c r="E82" s="303">
        <v>96.898763767516328</v>
      </c>
      <c r="F82" s="301">
        <v>96.390538628405196</v>
      </c>
      <c r="G82" s="302">
        <v>96.979497220353565</v>
      </c>
      <c r="H82" s="303">
        <v>100.36043506738919</v>
      </c>
      <c r="I82" s="303">
        <v>96.724763485789708</v>
      </c>
      <c r="J82" s="301">
        <v>96.217450962216134</v>
      </c>
      <c r="K82" s="300"/>
      <c r="L82" s="300"/>
      <c r="M82" s="300"/>
      <c r="N82" s="300"/>
      <c r="O82" s="300"/>
      <c r="P82" s="300"/>
      <c r="Q82" s="300"/>
      <c r="R82" s="300"/>
    </row>
    <row r="83" spans="1:18" x14ac:dyDescent="0.3">
      <c r="A83" s="293"/>
      <c r="B83" s="81">
        <v>2011</v>
      </c>
      <c r="C83" s="303">
        <v>96.872937202176288</v>
      </c>
      <c r="D83" s="303">
        <v>97.94900815478772</v>
      </c>
      <c r="E83" s="303">
        <v>96.029168092515462</v>
      </c>
      <c r="F83" s="301">
        <v>96.843320957617422</v>
      </c>
      <c r="G83" s="302">
        <v>96.637989856020667</v>
      </c>
      <c r="H83" s="303">
        <v>97.711450998071058</v>
      </c>
      <c r="I83" s="303">
        <v>95.796267151876279</v>
      </c>
      <c r="J83" s="301">
        <v>96.608445440171266</v>
      </c>
      <c r="K83" s="300"/>
      <c r="L83" s="300"/>
      <c r="M83" s="300"/>
      <c r="N83" s="300"/>
      <c r="O83" s="300"/>
      <c r="P83" s="300"/>
      <c r="Q83" s="300"/>
      <c r="R83" s="300"/>
    </row>
    <row r="84" spans="1:18" x14ac:dyDescent="0.3">
      <c r="A84" s="293"/>
      <c r="B84" s="81">
        <v>2012</v>
      </c>
      <c r="C84" s="303">
        <v>97.276318625237835</v>
      </c>
      <c r="D84" s="303">
        <v>99.647209474959709</v>
      </c>
      <c r="E84" s="303">
        <v>97.03048065967937</v>
      </c>
      <c r="F84" s="301">
        <v>97.577160700977672</v>
      </c>
      <c r="G84" s="302">
        <v>97.059584354475987</v>
      </c>
      <c r="H84" s="303">
        <v>99.425192795214542</v>
      </c>
      <c r="I84" s="303">
        <v>96.81429412255855</v>
      </c>
      <c r="J84" s="301">
        <v>97.359756145928515</v>
      </c>
      <c r="K84" s="300"/>
      <c r="L84" s="300"/>
      <c r="M84" s="300"/>
      <c r="N84" s="300"/>
      <c r="O84" s="300"/>
      <c r="P84" s="300"/>
      <c r="Q84" s="300"/>
      <c r="R84" s="300"/>
    </row>
    <row r="85" spans="1:18" x14ac:dyDescent="0.3">
      <c r="A85" s="293"/>
      <c r="B85" s="81">
        <v>2013</v>
      </c>
      <c r="C85" s="303">
        <v>97.767957850579549</v>
      </c>
      <c r="D85" s="303">
        <v>100.89943225842374</v>
      </c>
      <c r="E85" s="303">
        <v>98.938420756478365</v>
      </c>
      <c r="F85" s="301">
        <v>99.059326571823547</v>
      </c>
      <c r="G85" s="302">
        <v>97.561567060034591</v>
      </c>
      <c r="H85" s="303">
        <v>100.68643084111707</v>
      </c>
      <c r="I85" s="303">
        <v>98.729559087234833</v>
      </c>
      <c r="J85" s="301">
        <v>98.850209667149542</v>
      </c>
      <c r="K85" s="300"/>
      <c r="L85" s="300"/>
      <c r="M85" s="300"/>
      <c r="N85" s="300"/>
      <c r="O85" s="300"/>
      <c r="P85" s="300"/>
      <c r="Q85" s="300"/>
      <c r="R85" s="300"/>
    </row>
    <row r="86" spans="1:18" x14ac:dyDescent="0.3">
      <c r="A86" s="293"/>
      <c r="B86" s="299">
        <v>2014</v>
      </c>
      <c r="C86" s="303">
        <v>99.321671453908067</v>
      </c>
      <c r="D86" s="303">
        <v>102.10181016580293</v>
      </c>
      <c r="E86" s="303">
        <v>100.48863472146247</v>
      </c>
      <c r="F86" s="301">
        <v>101.12376950727696</v>
      </c>
      <c r="G86" s="302">
        <v>99.128470825911123</v>
      </c>
      <c r="H86" s="303">
        <v>101.90320160882939</v>
      </c>
      <c r="I86" s="303">
        <v>100.29316411519346</v>
      </c>
      <c r="J86" s="301">
        <v>100.92706343610203</v>
      </c>
      <c r="K86" s="300"/>
      <c r="L86" s="300"/>
      <c r="M86" s="300"/>
      <c r="N86" s="300"/>
      <c r="O86" s="300"/>
      <c r="P86" s="300"/>
      <c r="Q86" s="300"/>
      <c r="R86" s="300"/>
    </row>
    <row r="87" spans="1:18" x14ac:dyDescent="0.3">
      <c r="A87" s="293"/>
      <c r="B87" s="299">
        <v>2015</v>
      </c>
      <c r="C87" s="303">
        <v>100.2363579733566</v>
      </c>
      <c r="D87" s="303">
        <v>107.37734307735654</v>
      </c>
      <c r="E87" s="303">
        <v>102.69216436978985</v>
      </c>
      <c r="F87" s="301">
        <v>102.69272300522398</v>
      </c>
      <c r="G87" s="302">
        <v>100.06693456581388</v>
      </c>
      <c r="H87" s="303">
        <v>107.1958496978596</v>
      </c>
      <c r="I87" s="303">
        <v>102.51859006235047</v>
      </c>
      <c r="J87" s="301">
        <v>102.51914775355719</v>
      </c>
      <c r="K87" s="300"/>
      <c r="L87" s="300"/>
      <c r="M87" s="300"/>
      <c r="N87" s="300"/>
      <c r="O87" s="300"/>
      <c r="P87" s="300"/>
      <c r="Q87" s="300"/>
      <c r="R87" s="300"/>
    </row>
    <row r="88" spans="1:18" x14ac:dyDescent="0.3">
      <c r="A88" s="293"/>
      <c r="B88" s="299">
        <v>2016</v>
      </c>
      <c r="C88" s="303">
        <v>100.9180972163025</v>
      </c>
      <c r="D88" s="303">
        <v>107.13360524863047</v>
      </c>
      <c r="E88" s="303">
        <v>105.37048570242706</v>
      </c>
      <c r="F88" s="301">
        <v>103.65204183544699</v>
      </c>
      <c r="G88" s="302">
        <v>100.79986200943436</v>
      </c>
      <c r="H88" s="303">
        <v>107.00808797939428</v>
      </c>
      <c r="I88" s="303">
        <v>105.24703409643683</v>
      </c>
      <c r="J88" s="301">
        <v>103.53060355086998</v>
      </c>
      <c r="K88" s="300"/>
      <c r="L88" s="300"/>
      <c r="M88" s="300"/>
      <c r="N88" s="300"/>
      <c r="O88" s="300"/>
      <c r="P88" s="300"/>
      <c r="Q88" s="300"/>
      <c r="R88" s="300"/>
    </row>
    <row r="89" spans="1:18" x14ac:dyDescent="0.3">
      <c r="A89" s="293"/>
      <c r="B89" s="299">
        <v>2017</v>
      </c>
      <c r="C89" s="303">
        <v>101.29524305361899</v>
      </c>
      <c r="D89" s="303">
        <v>106.55903854960006</v>
      </c>
      <c r="E89" s="303">
        <v>105.91507011821888</v>
      </c>
      <c r="F89" s="301">
        <v>104.81485695109947</v>
      </c>
      <c r="G89" s="302">
        <v>101.24299214883712</v>
      </c>
      <c r="H89" s="303">
        <v>106.50407243264274</v>
      </c>
      <c r="I89" s="303">
        <v>105.86043617809605</v>
      </c>
      <c r="J89" s="301">
        <v>104.76079053154034</v>
      </c>
      <c r="K89" s="300"/>
      <c r="L89" s="300"/>
      <c r="M89" s="300"/>
      <c r="N89" s="300"/>
      <c r="O89" s="300"/>
      <c r="P89" s="300"/>
      <c r="Q89" s="300"/>
      <c r="R89" s="300"/>
    </row>
    <row r="90" spans="1:18" x14ac:dyDescent="0.3">
      <c r="A90" s="293"/>
      <c r="B90" s="299">
        <v>2018</v>
      </c>
      <c r="C90" s="303">
        <v>101.90329866617517</v>
      </c>
      <c r="D90" s="303">
        <v>108.34951779868804</v>
      </c>
      <c r="E90" s="303">
        <v>106.79633999897347</v>
      </c>
      <c r="F90" s="301">
        <v>105.5067521245486</v>
      </c>
      <c r="G90" s="302">
        <v>101.9049801209562</v>
      </c>
      <c r="H90" s="303">
        <v>108.35130561926998</v>
      </c>
      <c r="I90" s="303">
        <v>106.79810219135422</v>
      </c>
      <c r="J90" s="301">
        <v>105.5084930380922</v>
      </c>
      <c r="K90" s="300"/>
      <c r="L90" s="300"/>
      <c r="M90" s="300"/>
      <c r="N90" s="300"/>
      <c r="O90" s="300"/>
      <c r="P90" s="300"/>
      <c r="Q90" s="300"/>
      <c r="R90" s="300"/>
    </row>
    <row r="91" spans="1:18" x14ac:dyDescent="0.3">
      <c r="A91" s="293"/>
      <c r="B91" s="299">
        <v>2019</v>
      </c>
      <c r="C91" s="303">
        <v>102.46157704711388</v>
      </c>
      <c r="D91" s="303">
        <v>109.37215829053318</v>
      </c>
      <c r="E91" s="303">
        <v>107.12592722003433</v>
      </c>
      <c r="F91" s="301">
        <v>106.24496842310239</v>
      </c>
      <c r="G91" s="302">
        <v>102.50136668467231</v>
      </c>
      <c r="H91" s="303">
        <v>109.41463156356664</v>
      </c>
      <c r="I91" s="303">
        <v>107.16752819807931</v>
      </c>
      <c r="J91" s="301">
        <v>106.28622729211249</v>
      </c>
      <c r="K91" s="300"/>
      <c r="L91" s="300"/>
      <c r="M91" s="300"/>
      <c r="N91" s="300"/>
      <c r="O91" s="300"/>
      <c r="P91" s="300"/>
      <c r="Q91" s="300"/>
      <c r="R91" s="300"/>
    </row>
    <row r="92" spans="1:18" x14ac:dyDescent="0.3">
      <c r="A92" s="293"/>
      <c r="B92" s="299">
        <v>2020</v>
      </c>
      <c r="C92" s="303">
        <v>101.48454018965361</v>
      </c>
      <c r="D92" s="303">
        <v>108.09899152760401</v>
      </c>
      <c r="E92" s="303">
        <v>90.489100255405518</v>
      </c>
      <c r="F92" s="301">
        <v>93.705178703706579</v>
      </c>
      <c r="G92" s="302">
        <v>101.57194120469597</v>
      </c>
      <c r="H92" s="303">
        <v>108.19208907297309</v>
      </c>
      <c r="I92" s="303">
        <v>90.56703172356616</v>
      </c>
      <c r="J92" s="301">
        <v>93.785879938772709</v>
      </c>
      <c r="K92" s="300"/>
      <c r="L92" s="300"/>
      <c r="M92" s="300"/>
      <c r="N92" s="300"/>
      <c r="O92" s="300"/>
      <c r="P92" s="300"/>
      <c r="Q92" s="300"/>
      <c r="R92" s="300"/>
    </row>
    <row r="93" spans="1:18" x14ac:dyDescent="0.3">
      <c r="A93" s="293"/>
      <c r="B93" s="299">
        <v>2021</v>
      </c>
      <c r="C93" s="303">
        <v>98.960050811953096</v>
      </c>
      <c r="D93" s="303">
        <v>107.04311761546791</v>
      </c>
      <c r="E93" s="303">
        <v>97.054250935182566</v>
      </c>
      <c r="F93" s="301">
        <v>98.612841495691413</v>
      </c>
      <c r="G93" s="302">
        <v>98.962661302579619</v>
      </c>
      <c r="H93" s="303">
        <v>107.04594133122872</v>
      </c>
      <c r="I93" s="303">
        <v>97.056811152262554</v>
      </c>
      <c r="J93" s="301">
        <v>98.615442827201051</v>
      </c>
      <c r="K93" s="300"/>
      <c r="L93" s="300"/>
      <c r="M93" s="300"/>
      <c r="N93" s="300"/>
      <c r="O93" s="300"/>
      <c r="P93" s="300"/>
      <c r="Q93" s="300"/>
      <c r="R93" s="300"/>
    </row>
    <row r="94" spans="1:18" x14ac:dyDescent="0.3">
      <c r="A94" s="293"/>
      <c r="B94" s="299">
        <v>2022</v>
      </c>
      <c r="C94" s="303">
        <v>99.383534520943101</v>
      </c>
      <c r="D94" s="303">
        <v>108.5061261152297</v>
      </c>
      <c r="E94" s="303">
        <v>106.07694223919731</v>
      </c>
      <c r="F94" s="301">
        <v>104.76887279686311</v>
      </c>
      <c r="G94" s="302">
        <v>99.243116629356365</v>
      </c>
      <c r="H94" s="303">
        <v>108.35281901534853</v>
      </c>
      <c r="I94" s="303">
        <v>105.92706730622173</v>
      </c>
      <c r="J94" s="301">
        <v>104.62084602066747</v>
      </c>
      <c r="K94" s="300"/>
      <c r="L94" s="300"/>
      <c r="M94" s="300"/>
      <c r="N94" s="300"/>
      <c r="O94" s="300"/>
      <c r="P94" s="300"/>
      <c r="Q94" s="300"/>
      <c r="R94" s="300"/>
    </row>
    <row r="95" spans="1:18" x14ac:dyDescent="0.3">
      <c r="A95" s="293"/>
      <c r="B95" s="299">
        <v>2023</v>
      </c>
      <c r="C95" s="303">
        <v>100.56837342259269</v>
      </c>
      <c r="D95" s="303">
        <v>110.26260382902812</v>
      </c>
      <c r="E95" s="303">
        <v>107.48743280425786</v>
      </c>
      <c r="F95" s="301">
        <v>106.8194963056731</v>
      </c>
      <c r="G95" s="302">
        <v>100.24577673023295</v>
      </c>
      <c r="H95" s="303">
        <v>109.90891061439547</v>
      </c>
      <c r="I95" s="303">
        <v>107.14264160288093</v>
      </c>
      <c r="J95" s="301">
        <v>106.47684766758738</v>
      </c>
      <c r="K95" s="300"/>
      <c r="L95" s="300"/>
      <c r="M95" s="300"/>
      <c r="N95" s="300"/>
      <c r="O95" s="300"/>
      <c r="P95" s="300"/>
      <c r="Q95" s="300"/>
      <c r="R95" s="300"/>
    </row>
    <row r="96" spans="1:18" x14ac:dyDescent="0.3">
      <c r="A96" s="293"/>
      <c r="B96" s="299">
        <v>2024</v>
      </c>
      <c r="C96" s="303">
        <v>101.49804849778393</v>
      </c>
      <c r="D96" s="303">
        <v>111.53132424393067</v>
      </c>
      <c r="E96" s="303">
        <v>108.42872163300578</v>
      </c>
      <c r="F96" s="301">
        <v>108.28194183440415</v>
      </c>
      <c r="G96" s="302">
        <v>100.95438522098337</v>
      </c>
      <c r="H96" s="303">
        <v>110.93391881494175</v>
      </c>
      <c r="I96" s="303">
        <v>107.84793495804237</v>
      </c>
      <c r="J96" s="301">
        <v>107.70194136949561</v>
      </c>
      <c r="K96" s="300"/>
      <c r="L96" s="300"/>
      <c r="M96" s="300"/>
      <c r="N96" s="300"/>
      <c r="O96" s="300"/>
      <c r="P96" s="300"/>
      <c r="Q96" s="300"/>
      <c r="R96" s="300"/>
    </row>
    <row r="97" spans="1:18" x14ac:dyDescent="0.3">
      <c r="A97" s="293"/>
      <c r="B97" s="299">
        <v>2025</v>
      </c>
      <c r="C97" s="303">
        <v>101.71387452593815</v>
      </c>
      <c r="D97" s="303">
        <v>112.71113162544648</v>
      </c>
      <c r="E97" s="303">
        <v>109.77213823113985</v>
      </c>
      <c r="F97" s="305">
        <v>109.89676299400121</v>
      </c>
      <c r="G97" s="303">
        <v>100.95345220461486</v>
      </c>
      <c r="H97" s="304">
        <v>111.86849279422454</v>
      </c>
      <c r="I97" s="304">
        <v>108.95147158601014</v>
      </c>
      <c r="J97" s="301">
        <v>109.07516464263263</v>
      </c>
      <c r="K97" s="300"/>
      <c r="L97" s="300"/>
      <c r="M97" s="300"/>
      <c r="N97" s="300"/>
      <c r="O97" s="300"/>
      <c r="P97" s="300"/>
      <c r="Q97" s="300"/>
      <c r="R97" s="300"/>
    </row>
    <row r="98" spans="1:18" x14ac:dyDescent="0.3">
      <c r="A98" s="293"/>
      <c r="B98" s="306"/>
      <c r="C98" s="663" t="s">
        <v>326</v>
      </c>
      <c r="D98" s="663"/>
      <c r="E98" s="663"/>
      <c r="F98" s="664"/>
      <c r="G98" s="663" t="s">
        <v>326</v>
      </c>
      <c r="H98" s="663"/>
      <c r="I98" s="663"/>
      <c r="J98" s="664"/>
      <c r="K98" s="300"/>
      <c r="L98" s="300"/>
      <c r="M98" s="300"/>
      <c r="N98" s="300"/>
      <c r="O98" s="300"/>
      <c r="P98" s="300"/>
      <c r="Q98" s="300"/>
      <c r="R98" s="300"/>
    </row>
    <row r="99" spans="1:18" x14ac:dyDescent="0.3">
      <c r="A99" s="293"/>
      <c r="B99" s="307" t="s">
        <v>568</v>
      </c>
      <c r="C99" s="303">
        <f>100</f>
        <v>100</v>
      </c>
      <c r="D99" s="303">
        <v>100</v>
      </c>
      <c r="E99" s="303">
        <v>100</v>
      </c>
      <c r="F99" s="301">
        <v>100</v>
      </c>
      <c r="G99" s="302">
        <f>100</f>
        <v>100</v>
      </c>
      <c r="H99" s="303">
        <v>100</v>
      </c>
      <c r="I99" s="303">
        <v>100</v>
      </c>
      <c r="J99" s="301">
        <v>100</v>
      </c>
    </row>
    <row r="100" spans="1:18" x14ac:dyDescent="0.3">
      <c r="A100" s="293"/>
      <c r="B100" s="299" t="s">
        <v>569</v>
      </c>
      <c r="C100" s="300">
        <v>97.646336557471017</v>
      </c>
      <c r="D100" s="303">
        <v>101.92935848211523</v>
      </c>
      <c r="E100" s="303">
        <v>97.862582229555414</v>
      </c>
      <c r="F100" s="301">
        <v>96.813630990902467</v>
      </c>
      <c r="G100" s="302">
        <v>97.562217854387953</v>
      </c>
      <c r="H100" s="303">
        <v>101.84155011424517</v>
      </c>
      <c r="I100" s="303">
        <v>97.778277238833496</v>
      </c>
      <c r="J100" s="301">
        <v>96.730229632829776</v>
      </c>
    </row>
    <row r="101" spans="1:18" x14ac:dyDescent="0.3">
      <c r="A101" s="293"/>
      <c r="B101" s="299" t="s">
        <v>570</v>
      </c>
      <c r="C101" s="303">
        <v>97.749046025656483</v>
      </c>
      <c r="D101" s="303">
        <v>100.08779177933741</v>
      </c>
      <c r="E101" s="303">
        <v>98.310291423058914</v>
      </c>
      <c r="F101" s="301">
        <v>98.322156000231459</v>
      </c>
      <c r="G101" s="302">
        <v>97.582431160841594</v>
      </c>
      <c r="H101" s="303">
        <v>99.91719048372417</v>
      </c>
      <c r="I101" s="303">
        <v>98.142719906186372</v>
      </c>
      <c r="J101" s="301">
        <v>98.154564259990963</v>
      </c>
    </row>
    <row r="102" spans="1:18" x14ac:dyDescent="0.3">
      <c r="A102" s="293"/>
      <c r="B102" s="299" t="s">
        <v>279</v>
      </c>
      <c r="C102" s="303">
        <v>97.15107669124319</v>
      </c>
      <c r="D102" s="303">
        <v>98.782381212978805</v>
      </c>
      <c r="E102" s="303">
        <v>97.460665123971978</v>
      </c>
      <c r="F102" s="301">
        <v>98.593660363440137</v>
      </c>
      <c r="G102" s="302">
        <v>96.941600054427497</v>
      </c>
      <c r="H102" s="303">
        <v>98.569387165996645</v>
      </c>
      <c r="I102" s="303">
        <v>97.250520954217976</v>
      </c>
      <c r="J102" s="301">
        <v>98.381073235353824</v>
      </c>
    </row>
    <row r="103" spans="1:18" x14ac:dyDescent="0.3">
      <c r="A103" s="293"/>
      <c r="B103" s="299" t="s">
        <v>280</v>
      </c>
      <c r="C103" s="303">
        <v>97.877440630334689</v>
      </c>
      <c r="D103" s="303">
        <v>99.773766637316442</v>
      </c>
      <c r="E103" s="303">
        <v>98.919464305849289</v>
      </c>
      <c r="F103" s="301">
        <v>99.390091922514159</v>
      </c>
      <c r="G103" s="302">
        <v>97.690959487177935</v>
      </c>
      <c r="H103" s="303">
        <v>99.583672516140396</v>
      </c>
      <c r="I103" s="303">
        <v>98.730997845494244</v>
      </c>
      <c r="J103" s="301">
        <v>99.200728798174083</v>
      </c>
    </row>
    <row r="104" spans="1:18" x14ac:dyDescent="0.3">
      <c r="A104" s="293"/>
      <c r="B104" s="299" t="s">
        <v>281</v>
      </c>
      <c r="C104" s="303">
        <v>98.597012183684143</v>
      </c>
      <c r="D104" s="303">
        <v>102.08211160414925</v>
      </c>
      <c r="E104" s="303">
        <v>100.81020272708304</v>
      </c>
      <c r="F104" s="301">
        <v>101.32090752501666</v>
      </c>
      <c r="G104" s="302">
        <v>98.421407225504097</v>
      </c>
      <c r="H104" s="303">
        <v>101.90029955384306</v>
      </c>
      <c r="I104" s="303">
        <v>100.63065599395252</v>
      </c>
      <c r="J104" s="301">
        <v>101.1404512075823</v>
      </c>
    </row>
    <row r="105" spans="1:18" x14ac:dyDescent="0.3">
      <c r="A105" s="293"/>
      <c r="B105" s="299" t="s">
        <v>282</v>
      </c>
      <c r="C105" s="303">
        <v>100.08070604654631</v>
      </c>
      <c r="D105" s="303">
        <v>103.45562964954563</v>
      </c>
      <c r="E105" s="303">
        <v>102.28769999542497</v>
      </c>
      <c r="F105" s="301">
        <v>103.21114185181538</v>
      </c>
      <c r="G105" s="302">
        <v>99.918983636802466</v>
      </c>
      <c r="H105" s="303">
        <v>103.28845363341409</v>
      </c>
      <c r="I105" s="303">
        <v>102.12241126012447</v>
      </c>
      <c r="J105" s="301">
        <v>103.04436090839428</v>
      </c>
    </row>
    <row r="106" spans="1:18" x14ac:dyDescent="0.3">
      <c r="A106" s="293"/>
      <c r="B106" s="299" t="s">
        <v>283</v>
      </c>
      <c r="C106" s="303">
        <v>100.81899671000679</v>
      </c>
      <c r="D106" s="303">
        <v>108.29843522415055</v>
      </c>
      <c r="E106" s="303">
        <v>104.97629238071555</v>
      </c>
      <c r="F106" s="301">
        <v>104.7117456404916</v>
      </c>
      <c r="G106" s="302">
        <v>100.68951409406569</v>
      </c>
      <c r="H106" s="303">
        <v>108.15934670757376</v>
      </c>
      <c r="I106" s="303">
        <v>104.8414705178443</v>
      </c>
      <c r="J106" s="301">
        <v>104.57726353704145</v>
      </c>
    </row>
    <row r="107" spans="1:18" x14ac:dyDescent="0.3">
      <c r="A107" s="293"/>
      <c r="B107" s="299" t="s">
        <v>284</v>
      </c>
      <c r="C107" s="303">
        <v>101.50807209009226</v>
      </c>
      <c r="D107" s="303">
        <v>107.00656056388172</v>
      </c>
      <c r="E107" s="303">
        <v>107.19755156097</v>
      </c>
      <c r="F107" s="301">
        <v>105.69835707016264</v>
      </c>
      <c r="G107" s="302">
        <v>101.43256343800256</v>
      </c>
      <c r="H107" s="303">
        <v>106.92696175970221</v>
      </c>
      <c r="I107" s="303">
        <v>107.11781068461387</v>
      </c>
      <c r="J107" s="301">
        <v>105.61973139728626</v>
      </c>
    </row>
    <row r="108" spans="1:18" ht="15" customHeight="1" x14ac:dyDescent="0.3">
      <c r="A108" s="293"/>
      <c r="B108" s="299" t="s">
        <v>285</v>
      </c>
      <c r="C108" s="303">
        <v>101.91642724085428</v>
      </c>
      <c r="D108" s="303">
        <v>107.46401380155085</v>
      </c>
      <c r="E108" s="303">
        <v>107.55501654309317</v>
      </c>
      <c r="F108" s="301">
        <v>106.70889019398372</v>
      </c>
      <c r="G108" s="302">
        <v>101.90953960545215</v>
      </c>
      <c r="H108" s="303">
        <v>107.45675125354009</v>
      </c>
      <c r="I108" s="303">
        <v>107.54774784500715</v>
      </c>
      <c r="J108" s="301">
        <v>106.70167867813959</v>
      </c>
    </row>
    <row r="109" spans="1:18" ht="13.5" customHeight="1" x14ac:dyDescent="0.3">
      <c r="A109" s="293"/>
      <c r="B109" s="299" t="s">
        <v>286</v>
      </c>
      <c r="C109" s="303">
        <v>102.50112805969854</v>
      </c>
      <c r="D109" s="303">
        <v>109.0716155027538</v>
      </c>
      <c r="E109" s="303">
        <v>108.48839938633182</v>
      </c>
      <c r="F109" s="301">
        <v>107.57362959046213</v>
      </c>
      <c r="G109" s="302">
        <v>102.54092430330324</v>
      </c>
      <c r="H109" s="303">
        <v>109.11396274968722</v>
      </c>
      <c r="I109" s="303">
        <v>108.53052019858032</v>
      </c>
      <c r="J109" s="301">
        <v>107.61539524172527</v>
      </c>
    </row>
    <row r="110" spans="1:18" ht="14.25" customHeight="1" x14ac:dyDescent="0.3">
      <c r="A110" s="293"/>
      <c r="B110" s="299" t="s">
        <v>287</v>
      </c>
      <c r="C110" s="303">
        <v>103.01705390794699</v>
      </c>
      <c r="D110" s="303">
        <v>109.92660338700567</v>
      </c>
      <c r="E110" s="303">
        <v>107.7323332481256</v>
      </c>
      <c r="F110" s="301">
        <v>107.30307441938392</v>
      </c>
      <c r="G110" s="302">
        <v>103.1016212983975</v>
      </c>
      <c r="H110" s="303">
        <v>110.01684287296328</v>
      </c>
      <c r="I110" s="303">
        <v>107.82077144301009</v>
      </c>
      <c r="J110" s="301">
        <v>107.39116023281697</v>
      </c>
    </row>
    <row r="111" spans="1:18" ht="16.5" customHeight="1" x14ac:dyDescent="0.3">
      <c r="A111" s="293"/>
      <c r="B111" s="299" t="s">
        <v>288</v>
      </c>
      <c r="C111" s="303">
        <v>101.42909443633468</v>
      </c>
      <c r="D111" s="303">
        <v>108.55189153930927</v>
      </c>
      <c r="E111" s="303">
        <v>88.935234217837404</v>
      </c>
      <c r="F111" s="301">
        <v>93.049990015166358</v>
      </c>
      <c r="G111" s="302">
        <v>101.53719422321352</v>
      </c>
      <c r="H111" s="303">
        <v>108.66758256865245</v>
      </c>
      <c r="I111" s="303">
        <v>89.030018460153627</v>
      </c>
      <c r="J111" s="301">
        <v>93.149159628634891</v>
      </c>
    </row>
    <row r="112" spans="1:18" ht="14.25" customHeight="1" x14ac:dyDescent="0.3">
      <c r="A112" s="293"/>
      <c r="B112" s="307" t="s">
        <v>289</v>
      </c>
      <c r="C112" s="303">
        <v>98.948721194793691</v>
      </c>
      <c r="D112" s="303">
        <v>106.89254218947281</v>
      </c>
      <c r="E112" s="303">
        <v>101.41839367213649</v>
      </c>
      <c r="F112" s="301">
        <v>102.49236922981987</v>
      </c>
      <c r="G112" s="302">
        <v>98.947509108837579</v>
      </c>
      <c r="H112" s="303">
        <v>106.89123279458985</v>
      </c>
      <c r="I112" s="303">
        <v>101.41715133358801</v>
      </c>
      <c r="J112" s="301">
        <v>102.4911137354602</v>
      </c>
    </row>
    <row r="113" spans="2:10" ht="15" customHeight="1" x14ac:dyDescent="0.3">
      <c r="B113" s="81" t="s">
        <v>290</v>
      </c>
      <c r="C113" s="303">
        <v>100.16606299049661</v>
      </c>
      <c r="D113" s="303">
        <v>109.60717910472169</v>
      </c>
      <c r="E113" s="303">
        <v>108.50459943703106</v>
      </c>
      <c r="F113" s="301">
        <v>107.22659847770939</v>
      </c>
      <c r="G113" s="302">
        <v>100.01193605302419</v>
      </c>
      <c r="H113" s="303">
        <v>109.4385249883868</v>
      </c>
      <c r="I113" s="303">
        <v>108.33764187562137</v>
      </c>
      <c r="J113" s="301">
        <v>107.06160739444671</v>
      </c>
    </row>
    <row r="114" spans="2:10" ht="15" customHeight="1" x14ac:dyDescent="0.3">
      <c r="B114" s="81" t="s">
        <v>291</v>
      </c>
      <c r="C114" s="303">
        <v>101.30748087892025</v>
      </c>
      <c r="D114" s="303">
        <v>110.98147764888199</v>
      </c>
      <c r="E114" s="303">
        <v>109.17410180895101</v>
      </c>
      <c r="F114" s="301">
        <v>108.96566235536861</v>
      </c>
      <c r="G114" s="302">
        <v>100.95866194005629</v>
      </c>
      <c r="H114" s="303">
        <v>110.59934948883711</v>
      </c>
      <c r="I114" s="303">
        <v>108.79819675224608</v>
      </c>
      <c r="J114" s="301">
        <v>108.59047499126032</v>
      </c>
    </row>
    <row r="115" spans="2:10" ht="15" customHeight="1" x14ac:dyDescent="0.3">
      <c r="B115" s="81" t="s">
        <v>602</v>
      </c>
      <c r="C115" s="303">
        <v>102.05046412685961</v>
      </c>
      <c r="D115" s="303">
        <v>112.24380074492576</v>
      </c>
      <c r="E115" s="303">
        <v>110.30942087376943</v>
      </c>
      <c r="F115" s="301">
        <v>110.48863879099456</v>
      </c>
      <c r="G115" s="303">
        <v>101.47899077670303</v>
      </c>
      <c r="H115" s="303">
        <v>111.61524563354209</v>
      </c>
      <c r="I115" s="303">
        <v>109.69169811434915</v>
      </c>
      <c r="J115" s="301">
        <v>109.8699124274805</v>
      </c>
    </row>
    <row r="116" spans="2:10" ht="15" customHeight="1" thickBot="1" x14ac:dyDescent="0.35">
      <c r="B116" s="81" t="s">
        <v>623</v>
      </c>
      <c r="C116" s="303">
        <v>102.20249528410314</v>
      </c>
      <c r="D116" s="303">
        <v>113.50097329915025</v>
      </c>
      <c r="E116" s="303">
        <v>111.71100320352853</v>
      </c>
      <c r="F116" s="301">
        <v>112.15177729296853</v>
      </c>
      <c r="G116" s="303">
        <v>101.41118768662375</v>
      </c>
      <c r="H116" s="303">
        <v>112.62218670746027</v>
      </c>
      <c r="I116" s="303">
        <v>110.8460755389811</v>
      </c>
      <c r="J116" s="301">
        <v>111.28343691442838</v>
      </c>
    </row>
    <row r="117" spans="2:10" ht="20.25" customHeight="1" x14ac:dyDescent="0.35">
      <c r="B117" s="308" t="s">
        <v>31</v>
      </c>
      <c r="C117" s="309"/>
      <c r="D117" s="310"/>
      <c r="E117" s="309"/>
      <c r="F117" s="311"/>
      <c r="G117" s="310" t="s">
        <v>31</v>
      </c>
      <c r="H117" s="310"/>
      <c r="I117" s="309"/>
      <c r="J117" s="311"/>
    </row>
    <row r="118" spans="2:10" ht="37.5" customHeight="1" x14ac:dyDescent="0.3">
      <c r="B118" s="671" t="s">
        <v>327</v>
      </c>
      <c r="C118" s="672"/>
      <c r="D118" s="672"/>
      <c r="E118" s="672"/>
      <c r="F118" s="673"/>
      <c r="G118" s="674" t="s">
        <v>328</v>
      </c>
      <c r="H118" s="674"/>
      <c r="I118" s="674"/>
      <c r="J118" s="675"/>
    </row>
    <row r="119" spans="2:10" ht="47.25" customHeight="1" x14ac:dyDescent="0.3">
      <c r="B119" s="671" t="s">
        <v>329</v>
      </c>
      <c r="C119" s="672"/>
      <c r="D119" s="672"/>
      <c r="E119" s="672"/>
      <c r="F119" s="673"/>
      <c r="G119" s="674" t="s">
        <v>330</v>
      </c>
      <c r="H119" s="674"/>
      <c r="I119" s="674"/>
      <c r="J119" s="675"/>
    </row>
    <row r="120" spans="2:10" ht="44.25" customHeight="1" x14ac:dyDescent="0.3">
      <c r="B120" s="671" t="s">
        <v>331</v>
      </c>
      <c r="C120" s="672"/>
      <c r="D120" s="672"/>
      <c r="E120" s="672"/>
      <c r="F120" s="673"/>
      <c r="G120" s="671" t="s">
        <v>332</v>
      </c>
      <c r="H120" s="674"/>
      <c r="I120" s="674"/>
      <c r="J120" s="675"/>
    </row>
    <row r="121" spans="2:10" ht="40.5" customHeight="1" thickBot="1" x14ac:dyDescent="0.35">
      <c r="B121" s="676" t="s">
        <v>333</v>
      </c>
      <c r="C121" s="677"/>
      <c r="D121" s="677"/>
      <c r="E121" s="677"/>
      <c r="F121" s="678"/>
      <c r="G121" s="676" t="s">
        <v>334</v>
      </c>
      <c r="H121" s="679"/>
      <c r="I121" s="679"/>
      <c r="J121" s="680"/>
    </row>
  </sheetData>
  <mergeCells count="17">
    <mergeCell ref="B120:F120"/>
    <mergeCell ref="G120:J120"/>
    <mergeCell ref="B121:F121"/>
    <mergeCell ref="G121:J121"/>
    <mergeCell ref="C98:F98"/>
    <mergeCell ref="G98:J98"/>
    <mergeCell ref="B118:F118"/>
    <mergeCell ref="G118:J118"/>
    <mergeCell ref="B119:F119"/>
    <mergeCell ref="G119:J119"/>
    <mergeCell ref="C79:F79"/>
    <mergeCell ref="G79:J79"/>
    <mergeCell ref="B2:J2"/>
    <mergeCell ref="C3:F3"/>
    <mergeCell ref="G3:J3"/>
    <mergeCell ref="C4:F4"/>
    <mergeCell ref="G4:J4"/>
  </mergeCells>
  <hyperlinks>
    <hyperlink ref="A1" location="Contents!A1" display="Back to contents" xr:uid="{00000000-0004-0000-05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8"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sheetPr>
  <dimension ref="A1:BQ132"/>
  <sheetViews>
    <sheetView showGridLines="0" zoomScaleNormal="100" zoomScaleSheetLayoutView="25" workbookViewId="0"/>
  </sheetViews>
  <sheetFormatPr defaultColWidth="8.84375" defaultRowHeight="15.5" x14ac:dyDescent="0.35"/>
  <cols>
    <col min="1" max="1" width="9.3046875" style="3" customWidth="1"/>
    <col min="2" max="2" width="6.69140625" style="3" customWidth="1"/>
    <col min="3" max="5" width="10.4609375" style="3" customWidth="1"/>
    <col min="6" max="7" width="12.53515625" style="3" customWidth="1"/>
    <col min="8" max="8" width="10.84375" style="3" customWidth="1"/>
    <col min="9" max="10" width="8.3046875" style="3" customWidth="1"/>
    <col min="11" max="11" width="8.3046875" style="330" customWidth="1"/>
    <col min="12" max="12" width="12.4609375" style="330" customWidth="1"/>
    <col min="13" max="13" width="10.4609375" style="330" customWidth="1"/>
    <col min="14" max="15" width="11.4609375" style="330" customWidth="1"/>
    <col min="16" max="16" width="8.3046875" style="3" customWidth="1"/>
    <col min="17" max="18" width="12" style="3" customWidth="1"/>
    <col min="19" max="19" width="11.84375" style="3" customWidth="1"/>
    <col min="20" max="20" width="13.07421875" style="3" customWidth="1"/>
    <col min="21" max="21" width="10.84375" style="3" customWidth="1"/>
    <col min="22" max="22" width="12.53515625" style="3" customWidth="1"/>
    <col min="23" max="16384" width="8.84375" style="3"/>
  </cols>
  <sheetData>
    <row r="1" spans="1:69" ht="33.75" customHeight="1" thickBot="1" x14ac:dyDescent="0.4">
      <c r="A1" s="47" t="s">
        <v>91</v>
      </c>
      <c r="B1" s="312"/>
      <c r="C1" s="361"/>
      <c r="D1" s="361"/>
      <c r="E1" s="361"/>
      <c r="F1" s="361"/>
      <c r="G1" s="361"/>
      <c r="H1" s="361"/>
      <c r="I1" s="361"/>
      <c r="J1" s="361"/>
      <c r="K1" s="361"/>
      <c r="L1" s="362"/>
      <c r="M1" s="363"/>
      <c r="N1" s="363"/>
      <c r="O1" s="363"/>
      <c r="P1" s="361"/>
      <c r="Q1" s="361"/>
      <c r="R1" s="361"/>
      <c r="S1" s="361"/>
      <c r="T1" s="361"/>
      <c r="U1" s="363"/>
      <c r="V1" s="363"/>
    </row>
    <row r="2" spans="1:69" ht="19" thickBot="1" x14ac:dyDescent="0.5">
      <c r="A2" s="35"/>
      <c r="B2" s="684" t="s">
        <v>335</v>
      </c>
      <c r="C2" s="685"/>
      <c r="D2" s="685"/>
      <c r="E2" s="685"/>
      <c r="F2" s="685"/>
      <c r="G2" s="685"/>
      <c r="H2" s="685"/>
      <c r="I2" s="685"/>
      <c r="J2" s="685"/>
      <c r="K2" s="685"/>
      <c r="L2" s="685"/>
      <c r="M2" s="685"/>
      <c r="N2" s="685"/>
      <c r="O2" s="685"/>
      <c r="P2" s="685"/>
      <c r="Q2" s="685"/>
      <c r="R2" s="685"/>
      <c r="S2" s="685"/>
      <c r="T2" s="685"/>
      <c r="U2" s="685"/>
      <c r="V2" s="686"/>
    </row>
    <row r="3" spans="1:69" ht="95.25" customHeight="1" x14ac:dyDescent="0.35">
      <c r="A3" s="35"/>
      <c r="B3" s="270"/>
      <c r="C3" s="380" t="s">
        <v>336</v>
      </c>
      <c r="D3" s="380" t="s">
        <v>337</v>
      </c>
      <c r="E3" s="380" t="s">
        <v>338</v>
      </c>
      <c r="F3" s="380" t="s">
        <v>339</v>
      </c>
      <c r="G3" s="380" t="s">
        <v>340</v>
      </c>
      <c r="H3" s="380" t="s">
        <v>341</v>
      </c>
      <c r="I3" s="380" t="s">
        <v>342</v>
      </c>
      <c r="J3" s="59" t="s">
        <v>343</v>
      </c>
      <c r="K3" s="313" t="s">
        <v>344</v>
      </c>
      <c r="L3" s="313" t="s">
        <v>345</v>
      </c>
      <c r="M3" s="313" t="s">
        <v>346</v>
      </c>
      <c r="N3" s="313" t="s">
        <v>347</v>
      </c>
      <c r="O3" s="382" t="s">
        <v>348</v>
      </c>
      <c r="P3" s="59" t="s">
        <v>349</v>
      </c>
      <c r="Q3" s="59" t="s">
        <v>350</v>
      </c>
      <c r="R3" s="59" t="s">
        <v>351</v>
      </c>
      <c r="S3" s="314" t="s">
        <v>352</v>
      </c>
      <c r="T3" s="314" t="s">
        <v>353</v>
      </c>
      <c r="U3" s="314" t="s">
        <v>354</v>
      </c>
      <c r="V3" s="315" t="s">
        <v>355</v>
      </c>
    </row>
    <row r="4" spans="1:69" x14ac:dyDescent="0.35">
      <c r="A4" s="35"/>
      <c r="B4" s="316" t="s">
        <v>121</v>
      </c>
      <c r="C4" s="317">
        <v>29.684000000000005</v>
      </c>
      <c r="D4" s="317">
        <v>60.337012419456478</v>
      </c>
      <c r="E4" s="317">
        <v>25.806000000000004</v>
      </c>
      <c r="F4" s="317">
        <v>1.6220000000000001</v>
      </c>
      <c r="G4" s="317">
        <v>5.1811154411294957</v>
      </c>
      <c r="H4" s="317">
        <v>63.633961420411815</v>
      </c>
      <c r="I4" s="317">
        <v>32.175582805551812</v>
      </c>
      <c r="J4" s="317">
        <v>955.10000000000014</v>
      </c>
      <c r="K4" s="420">
        <v>62.745423280862099</v>
      </c>
      <c r="L4" s="317">
        <f t="shared" ref="L4:L7" si="0">M4+N4</f>
        <v>203.87</v>
      </c>
      <c r="M4" s="317">
        <v>170.804</v>
      </c>
      <c r="N4" s="317">
        <v>33.066000000000003</v>
      </c>
      <c r="O4" s="317">
        <v>23.094000000000001</v>
      </c>
      <c r="P4" s="317">
        <v>4.5359644392279108</v>
      </c>
      <c r="Q4" s="317">
        <v>100</v>
      </c>
      <c r="R4" s="317">
        <v>100</v>
      </c>
      <c r="S4" s="317">
        <v>100</v>
      </c>
      <c r="T4" s="317">
        <v>100</v>
      </c>
      <c r="U4" s="318">
        <v>100</v>
      </c>
      <c r="V4" s="319">
        <v>100</v>
      </c>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v>0</v>
      </c>
      <c r="BP4" s="8">
        <v>0</v>
      </c>
      <c r="BQ4" s="8">
        <v>0</v>
      </c>
    </row>
    <row r="5" spans="1:69" x14ac:dyDescent="0.35">
      <c r="A5" s="35"/>
      <c r="B5" s="316" t="s">
        <v>122</v>
      </c>
      <c r="C5" s="317">
        <v>29.722000000000001</v>
      </c>
      <c r="D5" s="317">
        <v>60.269694819020579</v>
      </c>
      <c r="E5" s="317">
        <v>25.863</v>
      </c>
      <c r="F5" s="318">
        <v>1.68</v>
      </c>
      <c r="G5" s="318">
        <v>5.3499777084262146</v>
      </c>
      <c r="H5" s="318">
        <v>63.6763662171753</v>
      </c>
      <c r="I5" s="318">
        <v>31.781172195679968</v>
      </c>
      <c r="J5" s="318">
        <v>944.6</v>
      </c>
      <c r="K5" s="421">
        <v>62.030061566846996</v>
      </c>
      <c r="L5" s="318">
        <f t="shared" si="0"/>
        <v>198.74700000000001</v>
      </c>
      <c r="M5" s="318">
        <v>167.10300000000001</v>
      </c>
      <c r="N5" s="318">
        <v>31.643999999999998</v>
      </c>
      <c r="O5" s="318">
        <v>23.815000000000001</v>
      </c>
      <c r="P5" s="317">
        <v>1.7912120151728601</v>
      </c>
      <c r="Q5" s="317">
        <v>97.617572332113511</v>
      </c>
      <c r="R5" s="318">
        <v>98.829025641659825</v>
      </c>
      <c r="S5" s="318">
        <v>100.50757842646456</v>
      </c>
      <c r="T5" s="318">
        <v>99.275549296068093</v>
      </c>
      <c r="U5" s="318">
        <v>97.43779338778161</v>
      </c>
      <c r="V5" s="319">
        <v>96.873243472606433</v>
      </c>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v>0</v>
      </c>
      <c r="BP5" s="8">
        <v>0</v>
      </c>
      <c r="BQ5" s="8">
        <v>0</v>
      </c>
    </row>
    <row r="6" spans="1:69" x14ac:dyDescent="0.35">
      <c r="A6" s="35"/>
      <c r="B6" s="42" t="s">
        <v>123</v>
      </c>
      <c r="C6" s="317">
        <v>29.58</v>
      </c>
      <c r="D6" s="317">
        <v>59.855521155830758</v>
      </c>
      <c r="E6" s="317">
        <v>25.762</v>
      </c>
      <c r="F6" s="318">
        <v>1.84</v>
      </c>
      <c r="G6" s="318">
        <v>5.8561425843411836</v>
      </c>
      <c r="H6" s="318">
        <v>63.578785487363163</v>
      </c>
      <c r="I6" s="318">
        <v>31.954022988505749</v>
      </c>
      <c r="J6" s="318">
        <v>945.2</v>
      </c>
      <c r="K6" s="421">
        <v>61.51059349110124</v>
      </c>
      <c r="L6" s="318">
        <f t="shared" si="0"/>
        <v>197.89800000000002</v>
      </c>
      <c r="M6" s="318">
        <v>166.24600000000001</v>
      </c>
      <c r="N6" s="318">
        <v>31.652000000000001</v>
      </c>
      <c r="O6" s="318">
        <v>23.501999999999999</v>
      </c>
      <c r="P6" s="317">
        <v>-7.1318716460837095E-2</v>
      </c>
      <c r="Q6" s="317">
        <v>97.497680683175204</v>
      </c>
      <c r="R6" s="318">
        <v>98.17370098591924</v>
      </c>
      <c r="S6" s="318">
        <v>98.718461169719546</v>
      </c>
      <c r="T6" s="318">
        <v>98.038689669448274</v>
      </c>
      <c r="U6" s="318">
        <v>95.809946335943721</v>
      </c>
      <c r="V6" s="319">
        <v>95.116440545336332</v>
      </c>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v>0</v>
      </c>
      <c r="BP6" s="8">
        <v>0</v>
      </c>
      <c r="BQ6" s="8">
        <v>0</v>
      </c>
    </row>
    <row r="7" spans="1:69" x14ac:dyDescent="0.35">
      <c r="A7" s="35"/>
      <c r="B7" s="42" t="s">
        <v>136</v>
      </c>
      <c r="C7" s="317">
        <v>29.527999999999999</v>
      </c>
      <c r="D7" s="317">
        <v>59.632045560110669</v>
      </c>
      <c r="E7" s="317">
        <v>25.7</v>
      </c>
      <c r="F7" s="318">
        <v>2.0030000000000001</v>
      </c>
      <c r="G7" s="318">
        <v>6.3524785132092223</v>
      </c>
      <c r="H7" s="318">
        <v>63.677120988751341</v>
      </c>
      <c r="I7" s="318">
        <v>31.817258195610947</v>
      </c>
      <c r="J7" s="318">
        <v>939.5</v>
      </c>
      <c r="K7" s="421">
        <v>61.786549093708445</v>
      </c>
      <c r="L7" s="318">
        <f t="shared" si="0"/>
        <v>196.672</v>
      </c>
      <c r="M7" s="318">
        <v>164.98599999999999</v>
      </c>
      <c r="N7" s="318">
        <v>31.686</v>
      </c>
      <c r="O7" s="318">
        <v>24.045000000000002</v>
      </c>
      <c r="P7" s="317">
        <v>-1.3540585670888845</v>
      </c>
      <c r="Q7" s="317">
        <v>96.992158851016981</v>
      </c>
      <c r="R7" s="318">
        <v>98.084480422974664</v>
      </c>
      <c r="S7" s="318">
        <v>97.331906904723397</v>
      </c>
      <c r="T7" s="318">
        <v>96.247966396568316</v>
      </c>
      <c r="U7" s="318">
        <v>94.265004089223524</v>
      </c>
      <c r="V7" s="319">
        <v>94.224813463679155</v>
      </c>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v>0</v>
      </c>
      <c r="BP7" s="8">
        <v>0</v>
      </c>
      <c r="BQ7" s="8">
        <v>0</v>
      </c>
    </row>
    <row r="8" spans="1:69" x14ac:dyDescent="0.35">
      <c r="A8" s="35"/>
      <c r="B8" s="42" t="s">
        <v>2</v>
      </c>
      <c r="C8" s="317">
        <v>29.365999999999996</v>
      </c>
      <c r="D8" s="317">
        <v>59.187745641439072</v>
      </c>
      <c r="E8" s="317">
        <v>25.521999999999995</v>
      </c>
      <c r="F8" s="318">
        <v>2.2349999999999999</v>
      </c>
      <c r="G8" s="318">
        <v>7.0725609949052242</v>
      </c>
      <c r="H8" s="318">
        <v>63.692431724276929</v>
      </c>
      <c r="I8" s="318">
        <v>31.447932983722673</v>
      </c>
      <c r="J8" s="318">
        <v>923.49999999999989</v>
      </c>
      <c r="K8" s="421">
        <v>62.389606992362765</v>
      </c>
      <c r="L8" s="318">
        <f>M8+N8</f>
        <v>195.09399999999999</v>
      </c>
      <c r="M8" s="318">
        <v>162.58099999999999</v>
      </c>
      <c r="N8" s="318">
        <v>32.512999999999998</v>
      </c>
      <c r="O8" s="318">
        <v>24.329000000000001</v>
      </c>
      <c r="P8" s="317">
        <v>-3.7550963630501286</v>
      </c>
      <c r="Q8" s="317">
        <v>96.244903636949871</v>
      </c>
      <c r="R8" s="318">
        <v>98.47184131897933</v>
      </c>
      <c r="S8" s="318">
        <v>97.445719666970604</v>
      </c>
      <c r="T8" s="318">
        <v>95.241987694742008</v>
      </c>
      <c r="U8" s="318">
        <v>93.905376488645402</v>
      </c>
      <c r="V8" s="319">
        <v>94.390133688955501</v>
      </c>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v>0</v>
      </c>
      <c r="BP8" s="8">
        <v>0</v>
      </c>
      <c r="BQ8" s="8">
        <v>0</v>
      </c>
    </row>
    <row r="9" spans="1:69" x14ac:dyDescent="0.35">
      <c r="A9" s="35"/>
      <c r="B9" s="42" t="s">
        <v>3</v>
      </c>
      <c r="C9" s="317">
        <v>29.087</v>
      </c>
      <c r="D9" s="317">
        <v>58.51102349533312</v>
      </c>
      <c r="E9" s="317">
        <v>25.244</v>
      </c>
      <c r="F9" s="318">
        <v>2.448</v>
      </c>
      <c r="G9" s="318">
        <v>7.762803234501348</v>
      </c>
      <c r="H9" s="318">
        <v>63.4353878339234</v>
      </c>
      <c r="I9" s="318">
        <v>31.632688142469146</v>
      </c>
      <c r="J9" s="318">
        <v>920.1</v>
      </c>
      <c r="K9" s="421">
        <v>62.900773790205491</v>
      </c>
      <c r="L9" s="318">
        <f t="shared" ref="L9:L72" si="1">M9+N9</f>
        <v>196.71899999999999</v>
      </c>
      <c r="M9" s="318">
        <v>164.89699999999999</v>
      </c>
      <c r="N9" s="318">
        <v>31.821999999999999</v>
      </c>
      <c r="O9" s="318">
        <v>24.225000000000001</v>
      </c>
      <c r="P9" s="317">
        <v>1.0995531319035194</v>
      </c>
      <c r="Q9" s="317">
        <v>98.69092940597946</v>
      </c>
      <c r="R9" s="318">
        <v>100.3847082788929</v>
      </c>
      <c r="S9" s="318">
        <v>97.64614306951249</v>
      </c>
      <c r="T9" s="318">
        <v>95.998571671554828</v>
      </c>
      <c r="U9" s="318">
        <v>95.76961426858918</v>
      </c>
      <c r="V9" s="319">
        <v>96.864426393925044</v>
      </c>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v>0</v>
      </c>
      <c r="BP9" s="8">
        <v>0</v>
      </c>
      <c r="BQ9" s="8">
        <v>0</v>
      </c>
    </row>
    <row r="10" spans="1:69" x14ac:dyDescent="0.35">
      <c r="A10" s="35"/>
      <c r="B10" s="42" t="s">
        <v>4</v>
      </c>
      <c r="C10" s="317">
        <v>29.068999999999999</v>
      </c>
      <c r="D10" s="317">
        <v>58.34805299076676</v>
      </c>
      <c r="E10" s="317">
        <v>25.187999999999999</v>
      </c>
      <c r="F10" s="318">
        <v>2.4750000000000001</v>
      </c>
      <c r="G10" s="318">
        <v>7.846183109307634</v>
      </c>
      <c r="H10" s="318">
        <v>63.315937374548376</v>
      </c>
      <c r="I10" s="318">
        <v>31.483711169974889</v>
      </c>
      <c r="J10" s="318">
        <v>915.2</v>
      </c>
      <c r="K10" s="421">
        <v>62.298662452734355</v>
      </c>
      <c r="L10" s="318">
        <f t="shared" si="1"/>
        <v>196.87100000000001</v>
      </c>
      <c r="M10" s="318">
        <v>164.99100000000001</v>
      </c>
      <c r="N10" s="318">
        <v>31.88</v>
      </c>
      <c r="O10" s="318">
        <v>23.902999999999999</v>
      </c>
      <c r="P10" s="317">
        <v>1.5067543103853609</v>
      </c>
      <c r="Q10" s="317">
        <v>98.966731189394693</v>
      </c>
      <c r="R10" s="318">
        <v>101.14157880523129</v>
      </c>
      <c r="S10" s="318">
        <v>98.508642990636261</v>
      </c>
      <c r="T10" s="318">
        <v>96.390411400045309</v>
      </c>
      <c r="U10" s="318">
        <v>95.351729237387829</v>
      </c>
      <c r="V10" s="319">
        <v>97.023133810190345</v>
      </c>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v>0</v>
      </c>
      <c r="BP10" s="8">
        <v>0</v>
      </c>
      <c r="BQ10" s="8">
        <v>0</v>
      </c>
    </row>
    <row r="11" spans="1:69" x14ac:dyDescent="0.35">
      <c r="A11" s="35"/>
      <c r="B11" s="42" t="s">
        <v>5</v>
      </c>
      <c r="C11" s="317">
        <v>29.102</v>
      </c>
      <c r="D11" s="317">
        <v>58.283265240727388</v>
      </c>
      <c r="E11" s="317">
        <v>25.19</v>
      </c>
      <c r="F11" s="318">
        <v>2.4529999999999998</v>
      </c>
      <c r="G11" s="318">
        <v>7.7737284107114561</v>
      </c>
      <c r="H11" s="318">
        <v>63.195946487222621</v>
      </c>
      <c r="I11" s="318">
        <v>31.461755205827778</v>
      </c>
      <c r="J11" s="318">
        <v>915.6</v>
      </c>
      <c r="K11" s="421">
        <v>63.631283806973705</v>
      </c>
      <c r="L11" s="318">
        <f t="shared" si="1"/>
        <v>200.67400000000001</v>
      </c>
      <c r="M11" s="318">
        <v>166.143</v>
      </c>
      <c r="N11" s="318">
        <v>34.530999999999999</v>
      </c>
      <c r="O11" s="318">
        <v>23.66</v>
      </c>
      <c r="P11" s="317">
        <v>2.740082600726609</v>
      </c>
      <c r="Q11" s="317">
        <v>99.649824119762812</v>
      </c>
      <c r="R11" s="318">
        <v>101.91075312067107</v>
      </c>
      <c r="S11" s="318">
        <v>98.800184218978941</v>
      </c>
      <c r="T11" s="318">
        <v>96.608264377789382</v>
      </c>
      <c r="U11" s="318">
        <v>97.640574059758677</v>
      </c>
      <c r="V11" s="319">
        <v>98.973912468451417</v>
      </c>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v>0</v>
      </c>
      <c r="BP11" s="8">
        <v>0</v>
      </c>
      <c r="BQ11" s="8">
        <v>0</v>
      </c>
    </row>
    <row r="12" spans="1:69" x14ac:dyDescent="0.35">
      <c r="A12" s="35"/>
      <c r="B12" s="42" t="s">
        <v>6</v>
      </c>
      <c r="C12" s="317">
        <v>29.013000000000002</v>
      </c>
      <c r="D12" s="317">
        <v>57.976140519153532</v>
      </c>
      <c r="E12" s="317">
        <v>25.059000000000001</v>
      </c>
      <c r="F12" s="318">
        <v>2.5259999999999998</v>
      </c>
      <c r="G12" s="318">
        <v>8.009131551412537</v>
      </c>
      <c r="H12" s="318">
        <v>63.023799532402137</v>
      </c>
      <c r="I12" s="318">
        <v>31.516906214455588</v>
      </c>
      <c r="J12" s="318">
        <v>914.4</v>
      </c>
      <c r="K12" s="421">
        <v>63.664637318448328</v>
      </c>
      <c r="L12" s="318">
        <f t="shared" si="1"/>
        <v>201.88200000000001</v>
      </c>
      <c r="M12" s="318">
        <v>165.547</v>
      </c>
      <c r="N12" s="318">
        <v>36.335000000000001</v>
      </c>
      <c r="O12" s="318">
        <v>24.518999999999998</v>
      </c>
      <c r="P12" s="317">
        <v>3.7056678701467405</v>
      </c>
      <c r="Q12" s="317">
        <v>99.811420107678003</v>
      </c>
      <c r="R12" s="318">
        <v>101.89739407674875</v>
      </c>
      <c r="S12" s="318">
        <v>99.567494473696058</v>
      </c>
      <c r="T12" s="318">
        <v>97.52921662057166</v>
      </c>
      <c r="U12" s="318">
        <v>98.79115831456771</v>
      </c>
      <c r="V12" s="319">
        <v>99.281408087465394</v>
      </c>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v>0</v>
      </c>
      <c r="BP12" s="8">
        <v>0</v>
      </c>
      <c r="BQ12" s="8">
        <v>0</v>
      </c>
    </row>
    <row r="13" spans="1:69" x14ac:dyDescent="0.35">
      <c r="A13" s="35"/>
      <c r="B13" s="42" t="s">
        <v>7</v>
      </c>
      <c r="C13" s="317">
        <v>29.192</v>
      </c>
      <c r="D13" s="317">
        <v>58.203568936297479</v>
      </c>
      <c r="E13" s="317">
        <v>25.242999999999999</v>
      </c>
      <c r="F13" s="318">
        <v>2.488</v>
      </c>
      <c r="G13" s="318">
        <v>7.8535353535353538</v>
      </c>
      <c r="H13" s="318">
        <v>63.164191007875587</v>
      </c>
      <c r="I13" s="318">
        <v>31.59427240339819</v>
      </c>
      <c r="J13" s="318">
        <v>922.3</v>
      </c>
      <c r="K13" s="421">
        <v>62.981748074115728</v>
      </c>
      <c r="L13" s="318">
        <f t="shared" si="1"/>
        <v>202.322</v>
      </c>
      <c r="M13" s="318">
        <v>165.78200000000001</v>
      </c>
      <c r="N13" s="318">
        <v>36.54</v>
      </c>
      <c r="O13" s="318">
        <v>25.044</v>
      </c>
      <c r="P13" s="317">
        <v>0.54068142200287639</v>
      </c>
      <c r="Q13" s="317">
        <v>99.224532926479554</v>
      </c>
      <c r="R13" s="318">
        <v>101.05018829852077</v>
      </c>
      <c r="S13" s="318">
        <v>99.943709930583807</v>
      </c>
      <c r="T13" s="318">
        <v>98.138045101959534</v>
      </c>
      <c r="U13" s="318">
        <v>97.971072945025142</v>
      </c>
      <c r="V13" s="319">
        <v>98.162741229762091</v>
      </c>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v>0</v>
      </c>
      <c r="BP13" s="8">
        <v>0</v>
      </c>
      <c r="BQ13" s="8">
        <v>0</v>
      </c>
    </row>
    <row r="14" spans="1:69" x14ac:dyDescent="0.35">
      <c r="A14" s="35"/>
      <c r="B14" s="42" t="s">
        <v>8</v>
      </c>
      <c r="C14" s="317">
        <v>29.385000000000002</v>
      </c>
      <c r="D14" s="317">
        <v>58.456672236810697</v>
      </c>
      <c r="E14" s="317">
        <v>25.338999999999999</v>
      </c>
      <c r="F14" s="318">
        <v>2.4700000000000002</v>
      </c>
      <c r="G14" s="318">
        <v>7.7538847904567572</v>
      </c>
      <c r="H14" s="318">
        <v>63.370335004376543</v>
      </c>
      <c r="I14" s="318">
        <v>31.543304407010378</v>
      </c>
      <c r="J14" s="318">
        <v>926.9</v>
      </c>
      <c r="K14" s="421">
        <v>62.790243687844203</v>
      </c>
      <c r="L14" s="318">
        <f t="shared" si="1"/>
        <v>203.43700000000001</v>
      </c>
      <c r="M14" s="318">
        <v>167.571</v>
      </c>
      <c r="N14" s="318">
        <v>35.866</v>
      </c>
      <c r="O14" s="318">
        <v>24.933</v>
      </c>
      <c r="P14" s="317">
        <v>0.95848380402708244</v>
      </c>
      <c r="Q14" s="317">
        <v>99.915311279220049</v>
      </c>
      <c r="R14" s="318">
        <v>101.91809108282725</v>
      </c>
      <c r="S14" s="318">
        <v>100.34681339255829</v>
      </c>
      <c r="T14" s="318">
        <v>98.37491057252187</v>
      </c>
      <c r="U14" s="318">
        <v>98.43489171960249</v>
      </c>
      <c r="V14" s="319">
        <v>97.502562463491785</v>
      </c>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v>0</v>
      </c>
      <c r="BP14" s="8">
        <v>0</v>
      </c>
      <c r="BQ14" s="8">
        <v>0</v>
      </c>
    </row>
    <row r="15" spans="1:69" x14ac:dyDescent="0.35">
      <c r="A15" s="35"/>
      <c r="B15" s="42" t="s">
        <v>9</v>
      </c>
      <c r="C15" s="317">
        <v>29.324000000000005</v>
      </c>
      <c r="D15" s="317">
        <v>58.202171367326287</v>
      </c>
      <c r="E15" s="317">
        <v>25.315000000000005</v>
      </c>
      <c r="F15" s="318">
        <v>2.5030000000000001</v>
      </c>
      <c r="G15" s="318">
        <v>7.8643918685392906</v>
      </c>
      <c r="H15" s="318">
        <v>63.170116904511445</v>
      </c>
      <c r="I15" s="318">
        <v>31.745328058927839</v>
      </c>
      <c r="J15" s="318">
        <v>930.90000000000009</v>
      </c>
      <c r="K15" s="421">
        <v>62.724084816307801</v>
      </c>
      <c r="L15" s="318">
        <f t="shared" si="1"/>
        <v>203.82599999999999</v>
      </c>
      <c r="M15" s="318">
        <v>167.928</v>
      </c>
      <c r="N15" s="318">
        <v>35.898000000000003</v>
      </c>
      <c r="O15" s="318">
        <v>25.841999999999999</v>
      </c>
      <c r="P15" s="317">
        <v>0.57529226115435961</v>
      </c>
      <c r="Q15" s="317">
        <v>100.22310184617774</v>
      </c>
      <c r="R15" s="318">
        <v>101.58145811235495</v>
      </c>
      <c r="S15" s="318">
        <v>100.00591380305193</v>
      </c>
      <c r="T15" s="318">
        <v>98.668625855098838</v>
      </c>
      <c r="U15" s="318">
        <v>98.351986914484812</v>
      </c>
      <c r="V15" s="319">
        <v>97.565384149096815</v>
      </c>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v>0</v>
      </c>
      <c r="BP15" s="8">
        <v>0</v>
      </c>
      <c r="BQ15" s="8">
        <v>0</v>
      </c>
    </row>
    <row r="16" spans="1:69" ht="18.75" customHeight="1" x14ac:dyDescent="0.35">
      <c r="A16" s="35"/>
      <c r="B16" s="42" t="s">
        <v>10</v>
      </c>
      <c r="C16" s="317">
        <v>29.440999999999999</v>
      </c>
      <c r="D16" s="317">
        <v>58.302473414262231</v>
      </c>
      <c r="E16" s="317">
        <v>25.457999999999998</v>
      </c>
      <c r="F16" s="318">
        <v>2.4830000000000001</v>
      </c>
      <c r="G16" s="318">
        <v>7.7778473875454202</v>
      </c>
      <c r="H16" s="318">
        <v>63.219597203794287</v>
      </c>
      <c r="I16" s="318">
        <v>31.632757039502735</v>
      </c>
      <c r="J16" s="318">
        <v>931.3</v>
      </c>
      <c r="K16" s="421">
        <v>63.194737126492683</v>
      </c>
      <c r="L16" s="318">
        <f t="shared" si="1"/>
        <v>208.40499999999997</v>
      </c>
      <c r="M16" s="318">
        <v>172.78899999999999</v>
      </c>
      <c r="N16" s="318">
        <v>35.616</v>
      </c>
      <c r="O16" s="318">
        <v>25.504000000000001</v>
      </c>
      <c r="P16" s="317">
        <v>2.7387388191048814</v>
      </c>
      <c r="Q16" s="317">
        <v>102.54499421606683</v>
      </c>
      <c r="R16" s="318">
        <v>104.30469113310514</v>
      </c>
      <c r="S16" s="318">
        <v>100.41955871443197</v>
      </c>
      <c r="T16" s="318">
        <v>98.725406841103165</v>
      </c>
      <c r="U16" s="318">
        <v>99.181034965661723</v>
      </c>
      <c r="V16" s="319">
        <v>97.262297069423482</v>
      </c>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v>0</v>
      </c>
      <c r="BP16" s="8">
        <v>0</v>
      </c>
      <c r="BQ16" s="8">
        <v>0</v>
      </c>
    </row>
    <row r="17" spans="1:69" x14ac:dyDescent="0.35">
      <c r="A17" s="35"/>
      <c r="B17" s="42" t="s">
        <v>11</v>
      </c>
      <c r="C17" s="317">
        <v>29.446999999999999</v>
      </c>
      <c r="D17" s="317">
        <v>58.183003694848949</v>
      </c>
      <c r="E17" s="317">
        <v>25.439</v>
      </c>
      <c r="F17" s="318">
        <v>2.54</v>
      </c>
      <c r="G17" s="318">
        <v>7.9407259199049616</v>
      </c>
      <c r="H17" s="318">
        <v>63.201675525083481</v>
      </c>
      <c r="I17" s="318">
        <v>31.290114442897409</v>
      </c>
      <c r="J17" s="318">
        <v>921.4</v>
      </c>
      <c r="K17" s="421">
        <v>63.13387382532801</v>
      </c>
      <c r="L17" s="318">
        <f t="shared" si="1"/>
        <v>206.18799999999999</v>
      </c>
      <c r="M17" s="318">
        <v>170.249</v>
      </c>
      <c r="N17" s="318">
        <v>35.939</v>
      </c>
      <c r="O17" s="318">
        <v>25.792999999999999</v>
      </c>
      <c r="P17" s="317">
        <v>1.9032715342095798</v>
      </c>
      <c r="Q17" s="317">
        <v>101.11304521662166</v>
      </c>
      <c r="R17" s="318">
        <v>103.97440907498509</v>
      </c>
      <c r="S17" s="318">
        <v>101.79885467846132</v>
      </c>
      <c r="T17" s="318">
        <v>98.997361828526763</v>
      </c>
      <c r="U17" s="318">
        <v>99.214645021790517</v>
      </c>
      <c r="V17" s="319">
        <v>95.916590435673911</v>
      </c>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v>0</v>
      </c>
      <c r="BP17" s="8">
        <v>0</v>
      </c>
      <c r="BQ17" s="8">
        <v>0</v>
      </c>
    </row>
    <row r="18" spans="1:69" x14ac:dyDescent="0.35">
      <c r="A18" s="35"/>
      <c r="B18" s="42" t="s">
        <v>12</v>
      </c>
      <c r="C18" s="317">
        <v>29.280999999999999</v>
      </c>
      <c r="D18" s="317">
        <v>57.752312577661193</v>
      </c>
      <c r="E18" s="317">
        <v>25.16</v>
      </c>
      <c r="F18" s="318">
        <v>2.6619999999999999</v>
      </c>
      <c r="G18" s="318">
        <v>8.3335942146949247</v>
      </c>
      <c r="H18" s="318">
        <v>63.002702116329068</v>
      </c>
      <c r="I18" s="318">
        <v>31.65875482394727</v>
      </c>
      <c r="J18" s="318">
        <v>927</v>
      </c>
      <c r="K18" s="421">
        <v>62.624483124418177</v>
      </c>
      <c r="L18" s="318">
        <f t="shared" si="1"/>
        <v>205.12099999999998</v>
      </c>
      <c r="M18" s="318">
        <v>169.32599999999999</v>
      </c>
      <c r="N18" s="318">
        <v>35.795000000000002</v>
      </c>
      <c r="O18" s="318">
        <v>26.294</v>
      </c>
      <c r="P18" s="317">
        <v>1.7662151019126782</v>
      </c>
      <c r="Q18" s="317">
        <v>101.68003059615671</v>
      </c>
      <c r="R18" s="318">
        <v>103.33995327077652</v>
      </c>
      <c r="S18" s="318">
        <v>101.6408848380873</v>
      </c>
      <c r="T18" s="318">
        <v>100.00825385586607</v>
      </c>
      <c r="U18" s="318">
        <v>99.436471392240563</v>
      </c>
      <c r="V18" s="319">
        <v>95.819602570178446</v>
      </c>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v>0</v>
      </c>
      <c r="BP18" s="8">
        <v>0</v>
      </c>
      <c r="BQ18" s="8">
        <v>0</v>
      </c>
    </row>
    <row r="19" spans="1:69" x14ac:dyDescent="0.35">
      <c r="A19" s="35"/>
      <c r="B19" s="42" t="s">
        <v>13</v>
      </c>
      <c r="C19" s="317">
        <v>29.341999999999999</v>
      </c>
      <c r="D19" s="317">
        <v>57.783729494476063</v>
      </c>
      <c r="E19" s="317">
        <v>25.224</v>
      </c>
      <c r="F19" s="318">
        <v>2.6890000000000001</v>
      </c>
      <c r="G19" s="318">
        <v>8.3949923511598143</v>
      </c>
      <c r="H19" s="318">
        <v>63.079225664152503</v>
      </c>
      <c r="I19" s="318">
        <v>31.558857610251518</v>
      </c>
      <c r="J19" s="318">
        <v>926</v>
      </c>
      <c r="K19" s="421">
        <v>62.351406088648019</v>
      </c>
      <c r="L19" s="318">
        <f t="shared" si="1"/>
        <v>207.98399999999998</v>
      </c>
      <c r="M19" s="318">
        <v>170.27099999999999</v>
      </c>
      <c r="N19" s="318">
        <v>37.713000000000001</v>
      </c>
      <c r="O19" s="318">
        <v>25.686</v>
      </c>
      <c r="P19" s="317">
        <v>1.7610419162242863</v>
      </c>
      <c r="Q19" s="317">
        <v>101.9880726794291</v>
      </c>
      <c r="R19" s="318">
        <v>103.98113005870158</v>
      </c>
      <c r="S19" s="318">
        <v>102.01186012415423</v>
      </c>
      <c r="T19" s="318">
        <v>100.05654870871778</v>
      </c>
      <c r="U19" s="318">
        <v>99.029789713082138</v>
      </c>
      <c r="V19" s="319">
        <v>96.125996054357287</v>
      </c>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v>0</v>
      </c>
      <c r="BP19" s="8">
        <v>0</v>
      </c>
      <c r="BQ19" s="8">
        <v>0</v>
      </c>
    </row>
    <row r="20" spans="1:69" ht="18.75" customHeight="1" x14ac:dyDescent="0.35">
      <c r="A20" s="35"/>
      <c r="B20" s="42" t="s">
        <v>14</v>
      </c>
      <c r="C20" s="317">
        <v>29.453999999999997</v>
      </c>
      <c r="D20" s="317">
        <v>57.915331222840507</v>
      </c>
      <c r="E20" s="317">
        <v>25.267999999999997</v>
      </c>
      <c r="F20" s="318">
        <v>2.6349999999999998</v>
      </c>
      <c r="G20" s="318">
        <v>8.2115366636542113</v>
      </c>
      <c r="H20" s="318">
        <v>63.096525552038067</v>
      </c>
      <c r="I20" s="318">
        <v>31.741019895430163</v>
      </c>
      <c r="J20" s="318">
        <v>934.89999999999986</v>
      </c>
      <c r="K20" s="421">
        <v>63.225761835480242</v>
      </c>
      <c r="L20" s="318">
        <f t="shared" si="1"/>
        <v>211.27100000000002</v>
      </c>
      <c r="M20" s="318">
        <v>172.21600000000001</v>
      </c>
      <c r="N20" s="318">
        <v>39.055</v>
      </c>
      <c r="O20" s="318">
        <v>26.437000000000001</v>
      </c>
      <c r="P20" s="317">
        <v>0.4178273111928803</v>
      </c>
      <c r="Q20" s="317">
        <v>102.97345520816272</v>
      </c>
      <c r="R20" s="318">
        <v>104.38325377506331</v>
      </c>
      <c r="S20" s="318">
        <v>101.61616650321645</v>
      </c>
      <c r="T20" s="318">
        <v>100.24374017304211</v>
      </c>
      <c r="U20" s="318">
        <v>100.87946313537012</v>
      </c>
      <c r="V20" s="319">
        <v>96.958107854914957</v>
      </c>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v>0</v>
      </c>
      <c r="BP20" s="8">
        <v>0</v>
      </c>
      <c r="BQ20" s="8">
        <v>0</v>
      </c>
    </row>
    <row r="21" spans="1:69" x14ac:dyDescent="0.35">
      <c r="A21" s="35"/>
      <c r="B21" s="42" t="s">
        <v>15</v>
      </c>
      <c r="C21" s="317">
        <v>29.667000000000002</v>
      </c>
      <c r="D21" s="317">
        <v>58.244821831746343</v>
      </c>
      <c r="E21" s="317">
        <v>25.445</v>
      </c>
      <c r="F21" s="318">
        <v>2.577</v>
      </c>
      <c r="G21" s="318">
        <v>7.9921845924823227</v>
      </c>
      <c r="H21" s="318">
        <v>63.304211249631884</v>
      </c>
      <c r="I21" s="318">
        <v>31.728856979135067</v>
      </c>
      <c r="J21" s="318">
        <v>941.3</v>
      </c>
      <c r="K21" s="421">
        <v>62.523836942109909</v>
      </c>
      <c r="L21" s="318">
        <f t="shared" si="1"/>
        <v>209.47899999999998</v>
      </c>
      <c r="M21" s="318">
        <v>171.82599999999999</v>
      </c>
      <c r="N21" s="318">
        <v>37.652999999999999</v>
      </c>
      <c r="O21" s="318">
        <v>27.245000000000001</v>
      </c>
      <c r="P21" s="317">
        <v>0.90249162300752062</v>
      </c>
      <c r="Q21" s="317">
        <v>102.02558197946946</v>
      </c>
      <c r="R21" s="318">
        <v>103.46204918203524</v>
      </c>
      <c r="S21" s="318">
        <v>100.8376761558218</v>
      </c>
      <c r="T21" s="318">
        <v>99.437645751185855</v>
      </c>
      <c r="U21" s="318">
        <v>98.639913061988153</v>
      </c>
      <c r="V21" s="319">
        <v>94.994103578631794</v>
      </c>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v>0</v>
      </c>
      <c r="BP21" s="8">
        <v>0</v>
      </c>
      <c r="BQ21" s="8">
        <v>0</v>
      </c>
    </row>
    <row r="22" spans="1:69" x14ac:dyDescent="0.35">
      <c r="A22" s="35"/>
      <c r="B22" s="42" t="s">
        <v>16</v>
      </c>
      <c r="C22" s="317">
        <v>29.759</v>
      </c>
      <c r="D22" s="317">
        <v>58.334966871839107</v>
      </c>
      <c r="E22" s="317">
        <v>25.527000000000001</v>
      </c>
      <c r="F22" s="318">
        <v>2.5390000000000001</v>
      </c>
      <c r="G22" s="318">
        <v>7.861167874171775</v>
      </c>
      <c r="H22" s="318">
        <v>63.312031991218099</v>
      </c>
      <c r="I22" s="318">
        <v>31.949998319836016</v>
      </c>
      <c r="J22" s="318">
        <v>950.8</v>
      </c>
      <c r="K22" s="421">
        <v>61.592149941687047</v>
      </c>
      <c r="L22" s="318">
        <f t="shared" si="1"/>
        <v>211.68299999999999</v>
      </c>
      <c r="M22" s="318">
        <v>172.345</v>
      </c>
      <c r="N22" s="318">
        <v>39.338000000000001</v>
      </c>
      <c r="O22" s="318">
        <v>27.026</v>
      </c>
      <c r="P22" s="317">
        <v>0.31962443495561388</v>
      </c>
      <c r="Q22" s="317">
        <v>102.00502481941237</v>
      </c>
      <c r="R22" s="318">
        <v>102.72523615820383</v>
      </c>
      <c r="S22" s="318">
        <v>101.05135714575158</v>
      </c>
      <c r="T22" s="318">
        <v>100.34288144943335</v>
      </c>
      <c r="U22" s="318">
        <v>98.211945013948196</v>
      </c>
      <c r="V22" s="319">
        <v>95.906671222157328</v>
      </c>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v>0</v>
      </c>
      <c r="BP22" s="8">
        <v>0</v>
      </c>
      <c r="BQ22" s="8">
        <v>0</v>
      </c>
    </row>
    <row r="23" spans="1:69" x14ac:dyDescent="0.35">
      <c r="A23" s="35"/>
      <c r="B23" s="42" t="s">
        <v>17</v>
      </c>
      <c r="C23" s="317">
        <v>29.908000000000005</v>
      </c>
      <c r="D23" s="317">
        <v>58.535248757192633</v>
      </c>
      <c r="E23" s="317">
        <v>25.650000000000002</v>
      </c>
      <c r="F23" s="318">
        <v>2.5350000000000001</v>
      </c>
      <c r="G23" s="318">
        <v>7.813704034768671</v>
      </c>
      <c r="H23" s="318">
        <v>63.49669237092418</v>
      </c>
      <c r="I23" s="318">
        <v>31.887789220275511</v>
      </c>
      <c r="J23" s="318">
        <v>953.70000000000016</v>
      </c>
      <c r="K23" s="421">
        <v>61.256709331131297</v>
      </c>
      <c r="L23" s="318">
        <f t="shared" si="1"/>
        <v>210.66</v>
      </c>
      <c r="M23" s="318">
        <v>173.07599999999999</v>
      </c>
      <c r="N23" s="318">
        <v>37.584000000000003</v>
      </c>
      <c r="O23" s="318">
        <v>26.722000000000001</v>
      </c>
      <c r="P23" s="317">
        <v>-4.0804715125460689E-2</v>
      </c>
      <c r="Q23" s="317">
        <v>101.94645673691031</v>
      </c>
      <c r="R23" s="318">
        <v>102.86654361053637</v>
      </c>
      <c r="S23" s="318">
        <v>100.76987372031878</v>
      </c>
      <c r="T23" s="318">
        <v>99.868540450892908</v>
      </c>
      <c r="U23" s="318">
        <v>97.122979195375265</v>
      </c>
      <c r="V23" s="319">
        <v>94.558760318737384</v>
      </c>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v>0</v>
      </c>
      <c r="BP23" s="8">
        <v>0</v>
      </c>
      <c r="BQ23" s="8">
        <v>0</v>
      </c>
    </row>
    <row r="24" spans="1:69" ht="18.75" customHeight="1" x14ac:dyDescent="0.35">
      <c r="A24" s="35"/>
      <c r="B24" s="42" t="s">
        <v>18</v>
      </c>
      <c r="C24" s="317">
        <v>29.838999999999999</v>
      </c>
      <c r="D24" s="317">
        <v>58.308906866768282</v>
      </c>
      <c r="E24" s="317">
        <v>25.654</v>
      </c>
      <c r="F24" s="318">
        <v>2.54</v>
      </c>
      <c r="G24" s="318">
        <v>7.8445906297291454</v>
      </c>
      <c r="H24" s="318">
        <v>63.272364872786959</v>
      </c>
      <c r="I24" s="318">
        <v>31.988337410771138</v>
      </c>
      <c r="J24" s="318">
        <v>954.5</v>
      </c>
      <c r="K24" s="421">
        <v>62.093450263864099</v>
      </c>
      <c r="L24" s="318">
        <f t="shared" si="1"/>
        <v>214.78700000000001</v>
      </c>
      <c r="M24" s="318">
        <v>174.45400000000001</v>
      </c>
      <c r="N24" s="318">
        <v>40.332999999999998</v>
      </c>
      <c r="O24" s="318">
        <v>27.007999999999999</v>
      </c>
      <c r="P24" s="317">
        <v>-0.22466107413274017</v>
      </c>
      <c r="Q24" s="317">
        <v>102.74211393762046</v>
      </c>
      <c r="R24" s="318">
        <v>103.34352023885492</v>
      </c>
      <c r="S24" s="318">
        <v>101.2635867781234</v>
      </c>
      <c r="T24" s="318">
        <v>100.67428462320156</v>
      </c>
      <c r="U24" s="318">
        <v>99.061159098802364</v>
      </c>
      <c r="V24" s="319">
        <v>95.364420883250872</v>
      </c>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v>0</v>
      </c>
      <c r="BP24" s="8">
        <v>0</v>
      </c>
      <c r="BQ24" s="8">
        <v>0</v>
      </c>
    </row>
    <row r="25" spans="1:69" x14ac:dyDescent="0.35">
      <c r="A25" s="35"/>
      <c r="B25" s="42" t="s">
        <v>19</v>
      </c>
      <c r="C25" s="317">
        <v>29.937999999999999</v>
      </c>
      <c r="D25" s="317">
        <v>58.409911228172859</v>
      </c>
      <c r="E25" s="317">
        <v>25.742000000000001</v>
      </c>
      <c r="F25" s="318">
        <v>2.5150000000000001</v>
      </c>
      <c r="G25" s="318">
        <v>7.7496687517332754</v>
      </c>
      <c r="H25" s="318">
        <v>63.316749585406299</v>
      </c>
      <c r="I25" s="318">
        <v>31.969403433763109</v>
      </c>
      <c r="J25" s="318">
        <v>957.1</v>
      </c>
      <c r="K25" s="421">
        <v>63.15001375151521</v>
      </c>
      <c r="L25" s="318">
        <f t="shared" si="1"/>
        <v>220.495</v>
      </c>
      <c r="M25" s="318">
        <v>180.28399999999999</v>
      </c>
      <c r="N25" s="318">
        <v>40.210999999999999</v>
      </c>
      <c r="O25" s="318">
        <v>27.484999999999999</v>
      </c>
      <c r="P25" s="317">
        <v>3.7118722539917286</v>
      </c>
      <c r="Q25" s="317">
        <v>105.81264124893897</v>
      </c>
      <c r="R25" s="318">
        <v>106.49505573143661</v>
      </c>
      <c r="S25" s="318">
        <v>101.73215635371216</v>
      </c>
      <c r="T25" s="318">
        <v>101.08026226947821</v>
      </c>
      <c r="U25" s="318">
        <v>101.07664213132571</v>
      </c>
      <c r="V25" s="319">
        <v>97.352672125907901</v>
      </c>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v>0</v>
      </c>
      <c r="BP25" s="8">
        <v>0</v>
      </c>
      <c r="BQ25" s="8">
        <v>0</v>
      </c>
    </row>
    <row r="26" spans="1:69" x14ac:dyDescent="0.35">
      <c r="A26" s="35"/>
      <c r="B26" s="42" t="s">
        <v>20</v>
      </c>
      <c r="C26" s="317">
        <v>30.105999999999998</v>
      </c>
      <c r="D26" s="317">
        <v>58.634725873989673</v>
      </c>
      <c r="E26" s="317">
        <v>25.861999999999995</v>
      </c>
      <c r="F26" s="318">
        <v>2.4830000000000001</v>
      </c>
      <c r="G26" s="318">
        <v>7.619135291049127</v>
      </c>
      <c r="H26" s="318">
        <v>63.470639789658193</v>
      </c>
      <c r="I26" s="318">
        <v>32.166345578954363</v>
      </c>
      <c r="J26" s="318">
        <v>968.4</v>
      </c>
      <c r="K26" s="421">
        <v>62.251906872728725</v>
      </c>
      <c r="L26" s="318">
        <f t="shared" si="1"/>
        <v>221.22299999999998</v>
      </c>
      <c r="M26" s="318">
        <v>181.99199999999999</v>
      </c>
      <c r="N26" s="318">
        <v>39.231000000000002</v>
      </c>
      <c r="O26" s="318">
        <v>28.193000000000001</v>
      </c>
      <c r="P26" s="317">
        <v>4.2296502211118252</v>
      </c>
      <c r="Q26" s="317">
        <v>106.3194805772318</v>
      </c>
      <c r="R26" s="318">
        <v>106.35001239911389</v>
      </c>
      <c r="S26" s="318">
        <v>101.40093896098479</v>
      </c>
      <c r="T26" s="318">
        <v>101.37182795914102</v>
      </c>
      <c r="U26" s="318">
        <v>99.937261228559578</v>
      </c>
      <c r="V26" s="319">
        <v>96.764132123924043</v>
      </c>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v>0</v>
      </c>
      <c r="BP26" s="8">
        <v>0</v>
      </c>
      <c r="BQ26" s="8">
        <v>0</v>
      </c>
    </row>
    <row r="27" spans="1:69" x14ac:dyDescent="0.35">
      <c r="A27" s="35"/>
      <c r="B27" s="42" t="s">
        <v>21</v>
      </c>
      <c r="C27" s="317">
        <v>30.29</v>
      </c>
      <c r="D27" s="317">
        <v>58.881847517592632</v>
      </c>
      <c r="E27" s="317">
        <v>25.866</v>
      </c>
      <c r="F27" s="318">
        <v>2.3570000000000002</v>
      </c>
      <c r="G27" s="318">
        <v>7.2196526480227892</v>
      </c>
      <c r="H27" s="318">
        <v>63.463706698806426</v>
      </c>
      <c r="I27" s="318">
        <v>32.027071640805545</v>
      </c>
      <c r="J27" s="318">
        <v>970.1</v>
      </c>
      <c r="K27" s="421">
        <v>62.617904198990274</v>
      </c>
      <c r="L27" s="318">
        <f t="shared" si="1"/>
        <v>224.49400000000003</v>
      </c>
      <c r="M27" s="318">
        <v>184.94300000000001</v>
      </c>
      <c r="N27" s="318">
        <v>39.551000000000002</v>
      </c>
      <c r="O27" s="318">
        <v>29.765999999999998</v>
      </c>
      <c r="P27" s="317">
        <v>5.9641953905777143</v>
      </c>
      <c r="Q27" s="317">
        <v>108.02674261047041</v>
      </c>
      <c r="R27" s="318">
        <v>108.527668125883</v>
      </c>
      <c r="S27" s="318">
        <v>101.92312644646964</v>
      </c>
      <c r="T27" s="318">
        <v>101.45268517071646</v>
      </c>
      <c r="U27" s="318">
        <v>100.47278145621168</v>
      </c>
      <c r="V27" s="319">
        <v>98.115349431849509</v>
      </c>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v>0</v>
      </c>
      <c r="BP27" s="8">
        <v>0</v>
      </c>
      <c r="BQ27" s="8">
        <v>0</v>
      </c>
    </row>
    <row r="28" spans="1:69" ht="18.75" customHeight="1" x14ac:dyDescent="0.35">
      <c r="A28" s="35"/>
      <c r="B28" s="42" t="s">
        <v>22</v>
      </c>
      <c r="C28" s="317">
        <v>30.532</v>
      </c>
      <c r="D28" s="317">
        <v>59.240575098469122</v>
      </c>
      <c r="E28" s="317">
        <v>25.952999999999999</v>
      </c>
      <c r="F28" s="318">
        <v>2.2120000000000002</v>
      </c>
      <c r="G28" s="318">
        <v>6.7554361104324459</v>
      </c>
      <c r="H28" s="318">
        <v>63.532470556277772</v>
      </c>
      <c r="I28" s="318">
        <v>32.061443731167302</v>
      </c>
      <c r="J28" s="318">
        <v>978.9</v>
      </c>
      <c r="K28" s="421">
        <v>62.717315652587999</v>
      </c>
      <c r="L28" s="318">
        <f t="shared" si="1"/>
        <v>226.678</v>
      </c>
      <c r="M28" s="318">
        <v>187.06100000000001</v>
      </c>
      <c r="N28" s="318">
        <v>39.616999999999997</v>
      </c>
      <c r="O28" s="318">
        <v>30.14</v>
      </c>
      <c r="P28" s="317">
        <v>5.9912084258738076</v>
      </c>
      <c r="Q28" s="317">
        <v>108.89760812477206</v>
      </c>
      <c r="R28" s="318">
        <v>109.28528474651964</v>
      </c>
      <c r="S28" s="318">
        <v>101.78887510350323</v>
      </c>
      <c r="T28" s="318">
        <v>101.42779110831448</v>
      </c>
      <c r="U28" s="318">
        <v>101.16402827726056</v>
      </c>
      <c r="V28" s="319">
        <v>98.243197072729885</v>
      </c>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v>0</v>
      </c>
      <c r="BP28" s="8">
        <v>0</v>
      </c>
      <c r="BQ28" s="8">
        <v>0</v>
      </c>
    </row>
    <row r="29" spans="1:69" x14ac:dyDescent="0.35">
      <c r="A29" s="35"/>
      <c r="B29" s="42" t="s">
        <v>23</v>
      </c>
      <c r="C29" s="317">
        <v>30.704999999999998</v>
      </c>
      <c r="D29" s="317">
        <v>59.464327213571927</v>
      </c>
      <c r="E29" s="317">
        <v>26.099</v>
      </c>
      <c r="F29" s="318">
        <v>2.0609999999999999</v>
      </c>
      <c r="G29" s="318">
        <v>6.2900567661600437</v>
      </c>
      <c r="H29" s="318">
        <v>63.455728561468746</v>
      </c>
      <c r="I29" s="318">
        <v>32.190197036313307</v>
      </c>
      <c r="J29" s="318">
        <v>988.40000000000009</v>
      </c>
      <c r="K29" s="421">
        <v>61.56540472501937</v>
      </c>
      <c r="L29" s="318">
        <f t="shared" si="1"/>
        <v>224.113</v>
      </c>
      <c r="M29" s="318">
        <v>186.60499999999999</v>
      </c>
      <c r="N29" s="318">
        <v>37.508000000000003</v>
      </c>
      <c r="O29" s="318">
        <v>30.225999999999999</v>
      </c>
      <c r="P29" s="317">
        <v>2.0903069513946235</v>
      </c>
      <c r="Q29" s="317">
        <v>108.0244502444198</v>
      </c>
      <c r="R29" s="318">
        <v>107.97540754232092</v>
      </c>
      <c r="S29" s="318">
        <v>101.52234288507617</v>
      </c>
      <c r="T29" s="318">
        <v>101.56845458895225</v>
      </c>
      <c r="U29" s="318">
        <v>99.186636641683194</v>
      </c>
      <c r="V29" s="319">
        <v>95.956267289740225</v>
      </c>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v>0</v>
      </c>
      <c r="BP29" s="8">
        <v>0</v>
      </c>
      <c r="BQ29" s="8">
        <v>0</v>
      </c>
    </row>
    <row r="30" spans="1:69" x14ac:dyDescent="0.35">
      <c r="A30" s="35"/>
      <c r="B30" s="42" t="s">
        <v>24</v>
      </c>
      <c r="C30" s="317">
        <v>30.832999999999998</v>
      </c>
      <c r="D30" s="317">
        <v>59.597951096936306</v>
      </c>
      <c r="E30" s="317">
        <v>26.303000000000001</v>
      </c>
      <c r="F30" s="318">
        <v>1.9610000000000001</v>
      </c>
      <c r="G30" s="318">
        <v>5.9797523937305606</v>
      </c>
      <c r="H30" s="318">
        <v>63.388421764762732</v>
      </c>
      <c r="I30" s="318">
        <v>32.160347679434373</v>
      </c>
      <c r="J30" s="318">
        <v>991.6</v>
      </c>
      <c r="K30" s="421">
        <v>60.989896241344496</v>
      </c>
      <c r="L30" s="318">
        <f t="shared" si="1"/>
        <v>225.63299999999998</v>
      </c>
      <c r="M30" s="318">
        <v>186.934</v>
      </c>
      <c r="N30" s="318">
        <v>38.698999999999998</v>
      </c>
      <c r="O30" s="318">
        <v>29.885999999999999</v>
      </c>
      <c r="P30" s="317">
        <v>0.99336060084881694</v>
      </c>
      <c r="Q30" s="317">
        <v>107.37561640831312</v>
      </c>
      <c r="R30" s="318">
        <v>107.42648280671852</v>
      </c>
      <c r="S30" s="318">
        <v>101.88838449402657</v>
      </c>
      <c r="T30" s="318">
        <v>101.84014038304809</v>
      </c>
      <c r="U30" s="318">
        <v>98.430410378785325</v>
      </c>
      <c r="V30" s="319">
        <v>95.95516515490506</v>
      </c>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v>0</v>
      </c>
      <c r="BP30" s="8">
        <v>0</v>
      </c>
      <c r="BQ30" s="8">
        <v>0</v>
      </c>
    </row>
    <row r="31" spans="1:69" x14ac:dyDescent="0.35">
      <c r="A31" s="35"/>
      <c r="B31" s="42" t="s">
        <v>25</v>
      </c>
      <c r="C31" s="317">
        <v>30.943999999999999</v>
      </c>
      <c r="D31" s="317">
        <v>59.694812585604879</v>
      </c>
      <c r="E31" s="317">
        <v>26.428000000000001</v>
      </c>
      <c r="F31" s="318">
        <v>1.87</v>
      </c>
      <c r="G31" s="318">
        <v>5.6987871030657642</v>
      </c>
      <c r="H31" s="318">
        <v>63.302274437178077</v>
      </c>
      <c r="I31" s="318">
        <v>32.235651499482934</v>
      </c>
      <c r="J31" s="318">
        <v>997.49999999999989</v>
      </c>
      <c r="K31" s="421">
        <v>61.222612736045747</v>
      </c>
      <c r="L31" s="318">
        <f t="shared" si="1"/>
        <v>227.25</v>
      </c>
      <c r="M31" s="318">
        <v>188.964</v>
      </c>
      <c r="N31" s="318">
        <v>38.286000000000001</v>
      </c>
      <c r="O31" s="318">
        <v>29.686</v>
      </c>
      <c r="P31" s="317">
        <v>1.416215680663413E-3</v>
      </c>
      <c r="Q31" s="317">
        <v>108.02827250213858</v>
      </c>
      <c r="R31" s="318">
        <v>107.82697000211178</v>
      </c>
      <c r="S31" s="318">
        <v>101.86935267764041</v>
      </c>
      <c r="T31" s="318">
        <v>102.05953288366602</v>
      </c>
      <c r="U31" s="318">
        <v>99.085806473296813</v>
      </c>
      <c r="V31" s="319">
        <v>95.847155941057821</v>
      </c>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v>0</v>
      </c>
      <c r="BP31" s="8">
        <v>0</v>
      </c>
      <c r="BQ31" s="8">
        <v>0</v>
      </c>
    </row>
    <row r="32" spans="1:69" ht="18.75" customHeight="1" x14ac:dyDescent="0.35">
      <c r="A32" s="35"/>
      <c r="B32" s="42" t="s">
        <v>26</v>
      </c>
      <c r="C32" s="317">
        <v>31.155999999999999</v>
      </c>
      <c r="D32" s="317">
        <v>59.989217498459645</v>
      </c>
      <c r="E32" s="317">
        <v>26.631</v>
      </c>
      <c r="F32" s="318">
        <v>1.8260000000000001</v>
      </c>
      <c r="G32" s="318">
        <v>5.5363531623309683</v>
      </c>
      <c r="H32" s="318">
        <v>63.5050831792976</v>
      </c>
      <c r="I32" s="318">
        <v>32.106175375529595</v>
      </c>
      <c r="J32" s="318">
        <v>1000.3000000000001</v>
      </c>
      <c r="K32" s="421">
        <v>61.866728438688511</v>
      </c>
      <c r="L32" s="318">
        <f t="shared" si="1"/>
        <v>231.82900000000001</v>
      </c>
      <c r="M32" s="318">
        <v>193.19800000000001</v>
      </c>
      <c r="N32" s="318">
        <v>38.631</v>
      </c>
      <c r="O32" s="318">
        <v>29.905000000000001</v>
      </c>
      <c r="P32" s="317">
        <v>0.65131811115355731</v>
      </c>
      <c r="Q32" s="317">
        <v>109.60687796910173</v>
      </c>
      <c r="R32" s="318">
        <v>109.84382714238733</v>
      </c>
      <c r="S32" s="318">
        <v>102.00475252077443</v>
      </c>
      <c r="T32" s="318">
        <v>101.78471337601967</v>
      </c>
      <c r="U32" s="318">
        <v>100.09746916277349</v>
      </c>
      <c r="V32" s="319">
        <v>97.784708981296774</v>
      </c>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v>0</v>
      </c>
      <c r="BP32" s="8">
        <v>0</v>
      </c>
      <c r="BQ32" s="8">
        <v>0</v>
      </c>
    </row>
    <row r="33" spans="1:69" x14ac:dyDescent="0.35">
      <c r="A33" s="35"/>
      <c r="B33" s="42" t="s">
        <v>27</v>
      </c>
      <c r="C33" s="317">
        <v>31.11</v>
      </c>
      <c r="D33" s="317">
        <v>59.784384188173803</v>
      </c>
      <c r="E33" s="317">
        <v>26.591999999999999</v>
      </c>
      <c r="F33" s="318">
        <v>1.849</v>
      </c>
      <c r="G33" s="318">
        <v>5.6100003034072632</v>
      </c>
      <c r="H33" s="318">
        <v>63.337625151334628</v>
      </c>
      <c r="I33" s="318">
        <v>32.111861137897783</v>
      </c>
      <c r="J33" s="318">
        <v>999</v>
      </c>
      <c r="K33" s="421">
        <v>61.192016568857909</v>
      </c>
      <c r="L33" s="318">
        <f t="shared" si="1"/>
        <v>231.393</v>
      </c>
      <c r="M33" s="318">
        <v>192.61199999999999</v>
      </c>
      <c r="N33" s="318">
        <v>38.780999999999999</v>
      </c>
      <c r="O33" s="318">
        <v>31.266999999999999</v>
      </c>
      <c r="P33" s="317">
        <v>1.3054779313859655</v>
      </c>
      <c r="Q33" s="317">
        <v>109.43468560286171</v>
      </c>
      <c r="R33" s="318">
        <v>109.65184401158375</v>
      </c>
      <c r="S33" s="318">
        <v>102.75237786344449</v>
      </c>
      <c r="T33" s="318">
        <v>102.5488834026776</v>
      </c>
      <c r="U33" s="318">
        <v>99.274022787618051</v>
      </c>
      <c r="V33" s="319">
        <v>97.683312576460594</v>
      </c>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v>0</v>
      </c>
      <c r="BP33" s="8">
        <v>0</v>
      </c>
      <c r="BQ33" s="8">
        <v>0</v>
      </c>
    </row>
    <row r="34" spans="1:69" x14ac:dyDescent="0.35">
      <c r="A34" s="35"/>
      <c r="B34" s="42" t="s">
        <v>28</v>
      </c>
      <c r="C34" s="317">
        <v>31.332999999999998</v>
      </c>
      <c r="D34" s="317">
        <v>60.097435602355333</v>
      </c>
      <c r="E34" s="317">
        <v>26.757000000000001</v>
      </c>
      <c r="F34" s="318">
        <v>1.76</v>
      </c>
      <c r="G34" s="318">
        <v>5.318345269392319</v>
      </c>
      <c r="H34" s="318">
        <v>63.473157258760573</v>
      </c>
      <c r="I34" s="318">
        <v>31.892892477579547</v>
      </c>
      <c r="J34" s="318">
        <v>999.3</v>
      </c>
      <c r="K34" s="421">
        <v>61.661964809452485</v>
      </c>
      <c r="L34" s="318">
        <f t="shared" si="1"/>
        <v>232.18400000000003</v>
      </c>
      <c r="M34" s="318">
        <v>193.72300000000001</v>
      </c>
      <c r="N34" s="318">
        <v>38.460999999999999</v>
      </c>
      <c r="O34" s="318">
        <v>32.508000000000003</v>
      </c>
      <c r="P34" s="317">
        <v>1.873388808535509</v>
      </c>
      <c r="Q34" s="317">
        <v>109.38717918920247</v>
      </c>
      <c r="R34" s="318">
        <v>110.35675877759179</v>
      </c>
      <c r="S34" s="318">
        <v>103.12381039773297</v>
      </c>
      <c r="T34" s="318">
        <v>102.21777851761875</v>
      </c>
      <c r="U34" s="318">
        <v>98.974893288071812</v>
      </c>
      <c r="V34" s="319">
        <v>97.11240673183957</v>
      </c>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v>0</v>
      </c>
      <c r="BP34" s="8">
        <v>0</v>
      </c>
      <c r="BQ34" s="8">
        <v>0</v>
      </c>
    </row>
    <row r="35" spans="1:69" x14ac:dyDescent="0.35">
      <c r="A35" s="35"/>
      <c r="B35" s="42" t="s">
        <v>29</v>
      </c>
      <c r="C35" s="317">
        <v>31.54</v>
      </c>
      <c r="D35" s="317">
        <v>60.379814687188912</v>
      </c>
      <c r="E35" s="317">
        <v>26.86</v>
      </c>
      <c r="F35" s="318">
        <v>1.6879999999999999</v>
      </c>
      <c r="G35" s="318">
        <v>5.0800529673769113</v>
      </c>
      <c r="H35" s="318">
        <v>63.611302549965544</v>
      </c>
      <c r="I35" s="318">
        <v>32.308180088776155</v>
      </c>
      <c r="J35" s="318">
        <v>1018.9999999999999</v>
      </c>
      <c r="K35" s="421">
        <v>61.915546481025949</v>
      </c>
      <c r="L35" s="318">
        <f t="shared" si="1"/>
        <v>234.29300000000001</v>
      </c>
      <c r="M35" s="318">
        <v>194.94900000000001</v>
      </c>
      <c r="N35" s="318">
        <v>39.344000000000001</v>
      </c>
      <c r="O35" s="318">
        <v>32.259</v>
      </c>
      <c r="P35" s="317">
        <v>1.5079899628436806</v>
      </c>
      <c r="Q35" s="317">
        <v>109.65732800850425</v>
      </c>
      <c r="R35" s="318">
        <v>109.20727901968425</v>
      </c>
      <c r="S35" s="318">
        <v>101.76582545942816</v>
      </c>
      <c r="T35" s="318">
        <v>102.18520782345715</v>
      </c>
      <c r="U35" s="318">
        <v>99.458878096326401</v>
      </c>
      <c r="V35" s="319">
        <v>96.366261448425618</v>
      </c>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v>0</v>
      </c>
      <c r="BP35" s="8">
        <v>0</v>
      </c>
      <c r="BQ35" s="8">
        <v>0</v>
      </c>
    </row>
    <row r="36" spans="1:69" ht="18.75" customHeight="1" x14ac:dyDescent="0.35">
      <c r="A36" s="35"/>
      <c r="B36" s="42" t="s">
        <v>30</v>
      </c>
      <c r="C36" s="317">
        <v>31.571999999999996</v>
      </c>
      <c r="D36" s="317">
        <v>60.325588505044323</v>
      </c>
      <c r="E36" s="317">
        <v>26.857999999999997</v>
      </c>
      <c r="F36" s="318">
        <v>1.6870000000000001</v>
      </c>
      <c r="G36" s="318">
        <v>5.0723112540966353</v>
      </c>
      <c r="H36" s="318">
        <v>63.548991134209722</v>
      </c>
      <c r="I36" s="318">
        <v>32.113898390979351</v>
      </c>
      <c r="J36" s="318">
        <v>1013.9</v>
      </c>
      <c r="K36" s="421">
        <v>61.610326204165546</v>
      </c>
      <c r="L36" s="318">
        <f t="shared" si="1"/>
        <v>236.33100000000002</v>
      </c>
      <c r="M36" s="318">
        <v>197.10400000000001</v>
      </c>
      <c r="N36" s="318">
        <v>39.226999999999997</v>
      </c>
      <c r="O36" s="318">
        <v>32.204999999999998</v>
      </c>
      <c r="P36" s="317">
        <v>1.1594866389140037</v>
      </c>
      <c r="Q36" s="317">
        <v>110.87775507448423</v>
      </c>
      <c r="R36" s="318">
        <v>111.09072919950668</v>
      </c>
      <c r="S36" s="318">
        <v>102.55087639233287</v>
      </c>
      <c r="T36" s="318">
        <v>102.35427417964314</v>
      </c>
      <c r="U36" s="318">
        <v>99.758007595872684</v>
      </c>
      <c r="V36" s="319">
        <v>97.469498418436515</v>
      </c>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v>0</v>
      </c>
      <c r="BP36" s="8">
        <v>0</v>
      </c>
      <c r="BQ36" s="8">
        <v>0</v>
      </c>
    </row>
    <row r="37" spans="1:69" x14ac:dyDescent="0.35">
      <c r="A37" s="35"/>
      <c r="B37" s="42" t="s">
        <v>52</v>
      </c>
      <c r="C37" s="317">
        <v>31.747</v>
      </c>
      <c r="D37" s="317">
        <v>60.54659190601518</v>
      </c>
      <c r="E37" s="317">
        <v>26.962</v>
      </c>
      <c r="F37" s="318">
        <v>1.643</v>
      </c>
      <c r="G37" s="318">
        <v>4.9206349206349209</v>
      </c>
      <c r="H37" s="318">
        <v>63.680054926192931</v>
      </c>
      <c r="I37" s="318">
        <v>32.018773427410466</v>
      </c>
      <c r="J37" s="318">
        <v>1016.5</v>
      </c>
      <c r="K37" s="421">
        <v>61.764467041717232</v>
      </c>
      <c r="L37" s="318">
        <f t="shared" si="1"/>
        <v>241.11600000000001</v>
      </c>
      <c r="M37" s="318">
        <v>200.02600000000001</v>
      </c>
      <c r="N37" s="318">
        <v>41.09</v>
      </c>
      <c r="O37" s="318">
        <v>32.697000000000003</v>
      </c>
      <c r="P37" s="317">
        <v>2.4240647963176087</v>
      </c>
      <c r="Q37" s="317">
        <v>112.08745329152154</v>
      </c>
      <c r="R37" s="318">
        <v>112.636392615757</v>
      </c>
      <c r="S37" s="318">
        <v>102.68449320329596</v>
      </c>
      <c r="T37" s="318">
        <v>102.18405497902887</v>
      </c>
      <c r="U37" s="318">
        <v>100.19269765513842</v>
      </c>
      <c r="V37" s="319">
        <v>98.631148534711727</v>
      </c>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v>0</v>
      </c>
      <c r="BP37" s="8">
        <v>0</v>
      </c>
      <c r="BQ37" s="8">
        <v>0</v>
      </c>
    </row>
    <row r="38" spans="1:69" x14ac:dyDescent="0.35">
      <c r="A38" s="35"/>
      <c r="B38" s="42" t="s">
        <v>53</v>
      </c>
      <c r="C38" s="317">
        <v>31.81</v>
      </c>
      <c r="D38" s="317">
        <v>60.575476548664142</v>
      </c>
      <c r="E38" s="317">
        <v>27.023</v>
      </c>
      <c r="F38" s="318">
        <v>1.6180000000000001</v>
      </c>
      <c r="G38" s="318">
        <v>4.8402536795500781</v>
      </c>
      <c r="H38" s="318">
        <v>63.656618361167709</v>
      </c>
      <c r="I38" s="318">
        <v>32.030807922037098</v>
      </c>
      <c r="J38" s="318">
        <v>1018.9000000000001</v>
      </c>
      <c r="K38" s="421">
        <v>61.869913782096511</v>
      </c>
      <c r="L38" s="318">
        <f t="shared" si="1"/>
        <v>243.81199999999998</v>
      </c>
      <c r="M38" s="318">
        <v>201.98</v>
      </c>
      <c r="N38" s="318">
        <v>41.832000000000001</v>
      </c>
      <c r="O38" s="318">
        <v>32.392000000000003</v>
      </c>
      <c r="P38" s="317">
        <v>3.2359691934739345</v>
      </c>
      <c r="Q38" s="317">
        <v>112.92691460937519</v>
      </c>
      <c r="R38" s="318">
        <v>113.43732886267914</v>
      </c>
      <c r="S38" s="318">
        <v>102.60177957147047</v>
      </c>
      <c r="T38" s="318">
        <v>102.14012015800682</v>
      </c>
      <c r="U38" s="318">
        <v>100.95228492364916</v>
      </c>
      <c r="V38" s="319">
        <v>99.356353256257407</v>
      </c>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v>0</v>
      </c>
      <c r="BP38" s="8">
        <v>0</v>
      </c>
      <c r="BQ38" s="8">
        <v>0</v>
      </c>
    </row>
    <row r="39" spans="1:69" x14ac:dyDescent="0.35">
      <c r="A39" s="35"/>
      <c r="B39" s="42" t="s">
        <v>54</v>
      </c>
      <c r="C39" s="317">
        <v>31.844999999999999</v>
      </c>
      <c r="D39" s="317">
        <v>60.563701717350376</v>
      </c>
      <c r="E39" s="317">
        <v>27.042000000000002</v>
      </c>
      <c r="F39" s="318">
        <v>1.5849999999999997</v>
      </c>
      <c r="G39" s="318">
        <v>4.7412503739156442</v>
      </c>
      <c r="H39" s="318">
        <v>63.57809855270915</v>
      </c>
      <c r="I39" s="318">
        <v>32.121212121212125</v>
      </c>
      <c r="J39" s="318">
        <v>1022.9000000000001</v>
      </c>
      <c r="K39" s="421">
        <v>61.606520290685964</v>
      </c>
      <c r="L39" s="318">
        <f t="shared" si="1"/>
        <v>245.56200000000001</v>
      </c>
      <c r="M39" s="318">
        <v>202.898</v>
      </c>
      <c r="N39" s="318">
        <v>42.664000000000001</v>
      </c>
      <c r="O39" s="318">
        <v>32.750999999999998</v>
      </c>
      <c r="P39" s="317">
        <v>3.377007005663728</v>
      </c>
      <c r="Q39" s="317">
        <v>113.3604636575751</v>
      </c>
      <c r="R39" s="318">
        <v>113.55234576846395</v>
      </c>
      <c r="S39" s="318">
        <v>102.87967972763354</v>
      </c>
      <c r="T39" s="318">
        <v>102.70583241536436</v>
      </c>
      <c r="U39" s="318">
        <v>100.94556291242341</v>
      </c>
      <c r="V39" s="319">
        <v>99.976855168461299</v>
      </c>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v>0</v>
      </c>
      <c r="BP39" s="8">
        <v>0</v>
      </c>
      <c r="BQ39" s="8">
        <v>0</v>
      </c>
    </row>
    <row r="40" spans="1:69" ht="18.75" customHeight="1" x14ac:dyDescent="0.35">
      <c r="A40" s="35"/>
      <c r="B40" s="42" t="s">
        <v>55</v>
      </c>
      <c r="C40" s="317">
        <v>31.945999999999998</v>
      </c>
      <c r="D40" s="317">
        <v>60.678468317884814</v>
      </c>
      <c r="E40" s="317">
        <v>27.147999999999996</v>
      </c>
      <c r="F40" s="318">
        <v>1.5269999999999999</v>
      </c>
      <c r="G40" s="318">
        <v>4.5618856989215191</v>
      </c>
      <c r="H40" s="318">
        <v>63.578863394620875</v>
      </c>
      <c r="I40" s="318">
        <v>32.219996243661178</v>
      </c>
      <c r="J40" s="318">
        <v>1029.3</v>
      </c>
      <c r="K40" s="421">
        <v>61.692320842675571</v>
      </c>
      <c r="L40" s="318">
        <f t="shared" si="1"/>
        <v>248.42099999999999</v>
      </c>
      <c r="M40" s="318">
        <v>204.41</v>
      </c>
      <c r="N40" s="318">
        <v>44.011000000000003</v>
      </c>
      <c r="O40" s="318">
        <v>33.057000000000002</v>
      </c>
      <c r="P40" s="317">
        <v>2.5988585978841456</v>
      </c>
      <c r="Q40" s="317">
        <v>113.75931114537839</v>
      </c>
      <c r="R40" s="318">
        <v>113.60250038454804</v>
      </c>
      <c r="S40" s="318">
        <v>102.7115351994879</v>
      </c>
      <c r="T40" s="318">
        <v>102.85331265972128</v>
      </c>
      <c r="U40" s="318">
        <v>105.25421414087096</v>
      </c>
      <c r="V40" s="319">
        <v>104.0818489413995</v>
      </c>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v>0</v>
      </c>
      <c r="BP40" s="8">
        <v>0</v>
      </c>
      <c r="BQ40" s="8">
        <v>0</v>
      </c>
    </row>
    <row r="41" spans="1:69" x14ac:dyDescent="0.35">
      <c r="A41" s="35"/>
      <c r="B41" s="42" t="s">
        <v>85</v>
      </c>
      <c r="C41" s="317">
        <v>32.064999999999998</v>
      </c>
      <c r="D41" s="317">
        <v>60.825935199939295</v>
      </c>
      <c r="E41" s="317">
        <v>27.257999999999999</v>
      </c>
      <c r="F41" s="318">
        <v>1.4850000000000001</v>
      </c>
      <c r="G41" s="318">
        <v>4.4262295081967213</v>
      </c>
      <c r="H41" s="318">
        <v>63.642916761514527</v>
      </c>
      <c r="I41" s="318">
        <v>32.271947606424447</v>
      </c>
      <c r="J41" s="318">
        <v>1034.8</v>
      </c>
      <c r="K41" s="421">
        <v>62.099808287477174</v>
      </c>
      <c r="L41" s="318">
        <f t="shared" si="1"/>
        <v>250.70700000000002</v>
      </c>
      <c r="M41" s="318">
        <v>206.49700000000001</v>
      </c>
      <c r="N41" s="318">
        <v>44.21</v>
      </c>
      <c r="O41" s="318">
        <v>34.020000000000003</v>
      </c>
      <c r="P41" s="317">
        <v>2.1140293437691469</v>
      </c>
      <c r="Q41" s="317">
        <v>114.45701494478784</v>
      </c>
      <c r="R41" s="318">
        <v>114.11524358384787</v>
      </c>
      <c r="S41" s="318">
        <v>102.552337975787</v>
      </c>
      <c r="T41" s="318">
        <v>102.85947881882262</v>
      </c>
      <c r="U41" s="318">
        <v>105.68560593329525</v>
      </c>
      <c r="V41" s="319">
        <v>103.96279854077349</v>
      </c>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v>0</v>
      </c>
      <c r="BP41" s="8">
        <v>0</v>
      </c>
      <c r="BQ41" s="8">
        <v>0</v>
      </c>
    </row>
    <row r="42" spans="1:69" x14ac:dyDescent="0.35">
      <c r="A42" s="35"/>
      <c r="B42" s="42" t="s">
        <v>86</v>
      </c>
      <c r="C42" s="317">
        <v>32.062999999999995</v>
      </c>
      <c r="D42" s="317">
        <v>60.740333794305407</v>
      </c>
      <c r="E42" s="317">
        <v>27.252999999999997</v>
      </c>
      <c r="F42" s="318">
        <v>1.429</v>
      </c>
      <c r="G42" s="318">
        <v>4.2666905529678729</v>
      </c>
      <c r="H42" s="318">
        <v>63.447439710534788</v>
      </c>
      <c r="I42" s="318">
        <v>31.952718086267662</v>
      </c>
      <c r="J42" s="318">
        <v>1024.4999999999998</v>
      </c>
      <c r="K42" s="421">
        <v>62.40105054100691</v>
      </c>
      <c r="L42" s="318">
        <f t="shared" si="1"/>
        <v>253.28</v>
      </c>
      <c r="M42" s="318">
        <v>208.64400000000001</v>
      </c>
      <c r="N42" s="318">
        <v>44.636000000000003</v>
      </c>
      <c r="O42" s="318">
        <v>34.210999999999999</v>
      </c>
      <c r="P42" s="317">
        <v>2.4275482360269933</v>
      </c>
      <c r="Q42" s="317">
        <v>115.66826993297478</v>
      </c>
      <c r="R42" s="318">
        <v>116.47503624434454</v>
      </c>
      <c r="S42" s="318">
        <v>104.04533605601023</v>
      </c>
      <c r="T42" s="318">
        <v>103.32466427352591</v>
      </c>
      <c r="U42" s="318">
        <v>106.78984304103788</v>
      </c>
      <c r="V42" s="319">
        <v>104.67784598767814</v>
      </c>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v>0</v>
      </c>
      <c r="BP42" s="8">
        <v>0</v>
      </c>
      <c r="BQ42" s="8">
        <v>0</v>
      </c>
    </row>
    <row r="43" spans="1:69" x14ac:dyDescent="0.35">
      <c r="A43" s="35"/>
      <c r="B43" s="42" t="s">
        <v>87</v>
      </c>
      <c r="C43" s="317">
        <v>32.154000000000003</v>
      </c>
      <c r="D43" s="317">
        <v>60.830905444776569</v>
      </c>
      <c r="E43" s="317">
        <v>27.378</v>
      </c>
      <c r="F43" s="318">
        <v>1.4630000000000001</v>
      </c>
      <c r="G43" s="318">
        <v>4.3519647797245442</v>
      </c>
      <c r="H43" s="318">
        <v>63.598698399485414</v>
      </c>
      <c r="I43" s="318">
        <v>31.936928531442437</v>
      </c>
      <c r="J43" s="318">
        <v>1026.9000000000001</v>
      </c>
      <c r="K43" s="421">
        <v>61.659641222107211</v>
      </c>
      <c r="L43" s="318">
        <f t="shared" si="1"/>
        <v>254.56200000000001</v>
      </c>
      <c r="M43" s="318">
        <v>210.94300000000001</v>
      </c>
      <c r="N43" s="318">
        <v>43.619</v>
      </c>
      <c r="O43" s="318">
        <v>34.335000000000001</v>
      </c>
      <c r="P43" s="317">
        <v>2.6891221717799851</v>
      </c>
      <c r="Q43" s="317">
        <v>116.40886501982354</v>
      </c>
      <c r="R43" s="318">
        <v>117.27875058674179</v>
      </c>
      <c r="S43" s="318">
        <v>104.2109362116913</v>
      </c>
      <c r="T43" s="318">
        <v>103.43797786355009</v>
      </c>
      <c r="U43" s="318">
        <v>105.43453657334273</v>
      </c>
      <c r="V43" s="319">
        <v>104.11694311882117</v>
      </c>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v>0</v>
      </c>
      <c r="BP43" s="8">
        <v>0</v>
      </c>
      <c r="BQ43" s="8">
        <v>0</v>
      </c>
    </row>
    <row r="44" spans="1:69" ht="18.75" customHeight="1" x14ac:dyDescent="0.35">
      <c r="A44" s="35"/>
      <c r="B44" s="42" t="s">
        <v>88</v>
      </c>
      <c r="C44" s="317">
        <v>32.343000000000004</v>
      </c>
      <c r="D44" s="317">
        <v>61.106387802527912</v>
      </c>
      <c r="E44" s="317">
        <v>27.591999999999999</v>
      </c>
      <c r="F44" s="318">
        <v>1.417</v>
      </c>
      <c r="G44" s="318">
        <v>4.1972748815165879</v>
      </c>
      <c r="H44" s="318">
        <v>63.783559107483612</v>
      </c>
      <c r="I44" s="318">
        <v>31.904894413010545</v>
      </c>
      <c r="J44" s="318">
        <v>1031.9000000000001</v>
      </c>
      <c r="K44" s="421">
        <v>61.771879893956758</v>
      </c>
      <c r="L44" s="318">
        <f t="shared" si="1"/>
        <v>257.29500000000002</v>
      </c>
      <c r="M44" s="318">
        <v>213.81700000000001</v>
      </c>
      <c r="N44" s="318">
        <v>43.478000000000002</v>
      </c>
      <c r="O44" s="318">
        <v>34.195999999999998</v>
      </c>
      <c r="P44" s="317">
        <v>2.9188092187446273</v>
      </c>
      <c r="Q44" s="317">
        <v>117.07972840627008</v>
      </c>
      <c r="R44" s="318">
        <v>118.07305949432212</v>
      </c>
      <c r="S44" s="318">
        <v>103.74792615019292</v>
      </c>
      <c r="T44" s="318">
        <v>102.87511027833122</v>
      </c>
      <c r="U44" s="318">
        <v>104.99607546577936</v>
      </c>
      <c r="V44" s="319">
        <v>103.37703481643943</v>
      </c>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v>0</v>
      </c>
      <c r="BP44" s="8">
        <v>0</v>
      </c>
      <c r="BQ44" s="8">
        <v>0</v>
      </c>
    </row>
    <row r="45" spans="1:69" x14ac:dyDescent="0.35">
      <c r="A45" s="35"/>
      <c r="B45" s="42" t="s">
        <v>98</v>
      </c>
      <c r="C45" s="317">
        <v>32.385999999999996</v>
      </c>
      <c r="D45" s="317">
        <v>61.104507462123351</v>
      </c>
      <c r="E45" s="317">
        <v>27.614999999999995</v>
      </c>
      <c r="F45" s="318">
        <v>1.3620000000000003</v>
      </c>
      <c r="G45" s="318">
        <v>4.0357947137608159</v>
      </c>
      <c r="H45" s="318">
        <v>63.674270296786851</v>
      </c>
      <c r="I45" s="318">
        <v>31.915025010807135</v>
      </c>
      <c r="J45" s="318">
        <v>1033.5999999999997</v>
      </c>
      <c r="K45" s="421">
        <v>62.099464757960085</v>
      </c>
      <c r="L45" s="318">
        <f t="shared" si="1"/>
        <v>259.26900000000001</v>
      </c>
      <c r="M45" s="318">
        <v>214.96899999999999</v>
      </c>
      <c r="N45" s="318">
        <v>44.3</v>
      </c>
      <c r="O45" s="318">
        <v>35.192999999999998</v>
      </c>
      <c r="P45" s="317">
        <v>2.7569083714765696</v>
      </c>
      <c r="Q45" s="317">
        <v>117.61248997154289</v>
      </c>
      <c r="R45" s="318">
        <v>118.57269135039307</v>
      </c>
      <c r="S45" s="318">
        <v>103.89305976415758</v>
      </c>
      <c r="T45" s="318">
        <v>103.05173400775962</v>
      </c>
      <c r="U45" s="318">
        <v>105.60736060229222</v>
      </c>
      <c r="V45" s="319">
        <v>103.45997156492126</v>
      </c>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v>0</v>
      </c>
      <c r="BP45" s="8">
        <v>0</v>
      </c>
      <c r="BQ45" s="8">
        <v>0</v>
      </c>
    </row>
    <row r="46" spans="1:69" x14ac:dyDescent="0.35">
      <c r="A46" s="35"/>
      <c r="B46" s="42" t="s">
        <v>99</v>
      </c>
      <c r="C46" s="317">
        <v>32.430999999999997</v>
      </c>
      <c r="D46" s="317">
        <v>61.109854908611268</v>
      </c>
      <c r="E46" s="317">
        <v>27.670999999999999</v>
      </c>
      <c r="F46" s="318">
        <v>1.377</v>
      </c>
      <c r="G46" s="318">
        <v>4.073000473260767</v>
      </c>
      <c r="H46" s="318">
        <v>63.704541172036933</v>
      </c>
      <c r="I46" s="318">
        <v>32.151336684036878</v>
      </c>
      <c r="J46" s="318">
        <v>1042.7</v>
      </c>
      <c r="K46" s="421">
        <v>62.214166491717812</v>
      </c>
      <c r="L46" s="318">
        <f t="shared" si="1"/>
        <v>263.87600000000003</v>
      </c>
      <c r="M46" s="318">
        <v>217.80600000000001</v>
      </c>
      <c r="N46" s="318">
        <v>46.07</v>
      </c>
      <c r="O46" s="318">
        <v>35.432000000000002</v>
      </c>
      <c r="P46" s="317">
        <v>2.8142711092741877</v>
      </c>
      <c r="Q46" s="317">
        <v>118.92348863629577</v>
      </c>
      <c r="R46" s="318">
        <v>119.0131717927005</v>
      </c>
      <c r="S46" s="318">
        <v>103.64754891744268</v>
      </c>
      <c r="T46" s="318">
        <v>103.56944462696363</v>
      </c>
      <c r="U46" s="318">
        <v>106.41168173517516</v>
      </c>
      <c r="V46" s="319">
        <v>104.85570740524396</v>
      </c>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v>0</v>
      </c>
      <c r="BP46" s="8">
        <v>0</v>
      </c>
      <c r="BQ46" s="8">
        <v>0</v>
      </c>
    </row>
    <row r="47" spans="1:69" x14ac:dyDescent="0.35">
      <c r="A47" s="35"/>
      <c r="B47" s="42" t="s">
        <v>100</v>
      </c>
      <c r="C47" s="317">
        <v>32.597000000000001</v>
      </c>
      <c r="D47" s="317">
        <v>61.344047574240662</v>
      </c>
      <c r="E47" s="317">
        <v>27.757000000000005</v>
      </c>
      <c r="F47" s="318">
        <v>1.363</v>
      </c>
      <c r="G47" s="318">
        <v>4.013545347467609</v>
      </c>
      <c r="H47" s="318">
        <v>63.909066957732698</v>
      </c>
      <c r="I47" s="318">
        <v>31.966131852624475</v>
      </c>
      <c r="J47" s="318">
        <v>1042.0000000000002</v>
      </c>
      <c r="K47" s="421">
        <v>62.936536029294565</v>
      </c>
      <c r="L47" s="318">
        <f t="shared" si="1"/>
        <v>267.80399999999997</v>
      </c>
      <c r="M47" s="318">
        <v>220.37799999999999</v>
      </c>
      <c r="N47" s="318">
        <v>47.426000000000002</v>
      </c>
      <c r="O47" s="318">
        <v>36.238</v>
      </c>
      <c r="P47" s="317">
        <v>3.0462787435486973</v>
      </c>
      <c r="Q47" s="317">
        <v>119.95500353052871</v>
      </c>
      <c r="R47" s="318">
        <v>120.74098195024196</v>
      </c>
      <c r="S47" s="318">
        <v>104.07565006759523</v>
      </c>
      <c r="T47" s="318">
        <v>103.39815669583791</v>
      </c>
      <c r="U47" s="318">
        <v>107.55397214846684</v>
      </c>
      <c r="V47" s="319">
        <v>105.98886513176024</v>
      </c>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v>0</v>
      </c>
      <c r="BP47" s="8">
        <v>0</v>
      </c>
      <c r="BQ47" s="8">
        <v>0</v>
      </c>
    </row>
    <row r="48" spans="1:69" ht="18.75" customHeight="1" x14ac:dyDescent="0.35">
      <c r="A48" s="35"/>
      <c r="B48" s="42" t="s">
        <v>101</v>
      </c>
      <c r="C48" s="317">
        <v>32.697000000000003</v>
      </c>
      <c r="D48" s="317">
        <v>61.453595459158741</v>
      </c>
      <c r="E48" s="317">
        <v>27.766999999999999</v>
      </c>
      <c r="F48" s="318">
        <v>1.298</v>
      </c>
      <c r="G48" s="318">
        <v>3.8182085600823652</v>
      </c>
      <c r="H48" s="318">
        <v>63.893169943239485</v>
      </c>
      <c r="I48" s="318">
        <v>32.201731045661681</v>
      </c>
      <c r="J48" s="318">
        <v>1052.9000000000001</v>
      </c>
      <c r="K48" s="421">
        <v>62.307252765193255</v>
      </c>
      <c r="L48" s="318">
        <f t="shared" si="1"/>
        <v>268.39999999999998</v>
      </c>
      <c r="M48" s="318">
        <v>221.00899999999999</v>
      </c>
      <c r="N48" s="318">
        <v>47.390999999999998</v>
      </c>
      <c r="O48" s="318">
        <v>36.917999999999999</v>
      </c>
      <c r="P48" s="317">
        <v>2.7121804421108067</v>
      </c>
      <c r="Q48" s="317">
        <v>120.2551419017814</v>
      </c>
      <c r="R48" s="318">
        <v>120.15749310394393</v>
      </c>
      <c r="S48" s="318">
        <v>103.57514111323675</v>
      </c>
      <c r="T48" s="318">
        <v>103.65931387478733</v>
      </c>
      <c r="U48" s="318">
        <v>106.79811335551599</v>
      </c>
      <c r="V48" s="319">
        <v>105.67252598282872</v>
      </c>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v>0</v>
      </c>
      <c r="BP48" s="8">
        <v>0</v>
      </c>
      <c r="BQ48" s="8">
        <v>0</v>
      </c>
    </row>
    <row r="49" spans="1:69" x14ac:dyDescent="0.35">
      <c r="A49" s="35"/>
      <c r="B49" s="42" t="s">
        <v>128</v>
      </c>
      <c r="C49" s="317">
        <v>32.811</v>
      </c>
      <c r="D49" s="317">
        <v>61.58798686062881</v>
      </c>
      <c r="E49" s="317">
        <v>27.852</v>
      </c>
      <c r="F49" s="318">
        <v>1.329</v>
      </c>
      <c r="G49" s="318">
        <v>3.8927943760984185</v>
      </c>
      <c r="H49" s="318">
        <v>64.08259033317691</v>
      </c>
      <c r="I49" s="318">
        <v>32.080704641736006</v>
      </c>
      <c r="J49" s="318">
        <v>1052.5999999999999</v>
      </c>
      <c r="K49" s="421">
        <v>63.194168647314363</v>
      </c>
      <c r="L49" s="318">
        <f t="shared" si="1"/>
        <v>273.13499999999999</v>
      </c>
      <c r="M49" s="318">
        <v>223.73699999999999</v>
      </c>
      <c r="N49" s="318">
        <v>49.398000000000003</v>
      </c>
      <c r="O49" s="318">
        <v>37.149000000000001</v>
      </c>
      <c r="P49" s="317">
        <v>3.1930943385083452</v>
      </c>
      <c r="Q49" s="317">
        <v>121.36796773020291</v>
      </c>
      <c r="R49" s="318">
        <v>121.72691152688364</v>
      </c>
      <c r="S49" s="318">
        <v>103.59254366292303</v>
      </c>
      <c r="T49" s="318">
        <v>103.28707381682433</v>
      </c>
      <c r="U49" s="318">
        <v>108.13723097950908</v>
      </c>
      <c r="V49" s="319">
        <v>106.77316962957249</v>
      </c>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v>0</v>
      </c>
      <c r="BP49" s="8">
        <v>0</v>
      </c>
      <c r="BQ49" s="8">
        <v>0</v>
      </c>
    </row>
    <row r="50" spans="1:69" x14ac:dyDescent="0.35">
      <c r="A50" s="35"/>
      <c r="B50" s="42" t="s">
        <v>129</v>
      </c>
      <c r="C50" s="317">
        <v>32.753</v>
      </c>
      <c r="D50" s="317">
        <v>61.398444090355234</v>
      </c>
      <c r="E50" s="317">
        <v>27.797999999999998</v>
      </c>
      <c r="F50" s="318">
        <v>1.306</v>
      </c>
      <c r="G50" s="318">
        <v>3.8345224463431107</v>
      </c>
      <c r="H50" s="318">
        <v>63.846658543443624</v>
      </c>
      <c r="I50" s="318">
        <v>32.137514120843889</v>
      </c>
      <c r="J50" s="318">
        <v>1052.5999999999999</v>
      </c>
      <c r="K50" s="421">
        <v>62.94308926719755</v>
      </c>
      <c r="L50" s="318">
        <f t="shared" si="1"/>
        <v>275.99900000000002</v>
      </c>
      <c r="M50" s="318">
        <v>225.41900000000001</v>
      </c>
      <c r="N50" s="318">
        <v>50.58</v>
      </c>
      <c r="O50" s="318">
        <v>36.610999999999997</v>
      </c>
      <c r="P50" s="317">
        <v>3.0224759990054508</v>
      </c>
      <c r="Q50" s="317">
        <v>122.5179225375078</v>
      </c>
      <c r="R50" s="318">
        <v>122.66305187596913</v>
      </c>
      <c r="S50" s="318">
        <v>103.91148702289317</v>
      </c>
      <c r="T50" s="318">
        <v>103.78854368225777</v>
      </c>
      <c r="U50" s="318">
        <v>108.5220717238598</v>
      </c>
      <c r="V50" s="319">
        <v>107.59068806277759</v>
      </c>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v>0</v>
      </c>
      <c r="BP50" s="8">
        <v>0</v>
      </c>
      <c r="BQ50" s="8">
        <v>0</v>
      </c>
    </row>
    <row r="51" spans="1:69" x14ac:dyDescent="0.35">
      <c r="A51" s="35"/>
      <c r="B51" s="42" t="s">
        <v>130</v>
      </c>
      <c r="C51" s="317">
        <v>32.933999999999997</v>
      </c>
      <c r="D51" s="317">
        <v>61.656837966863243</v>
      </c>
      <c r="E51" s="317">
        <v>27.907</v>
      </c>
      <c r="F51" s="318">
        <v>1.2900000000000003</v>
      </c>
      <c r="G51" s="318">
        <v>3.7692847124824684</v>
      </c>
      <c r="H51" s="318">
        <v>64.071889918562206</v>
      </c>
      <c r="I51" s="318">
        <v>31.884982085382887</v>
      </c>
      <c r="J51" s="318">
        <v>1050.0999999999999</v>
      </c>
      <c r="K51" s="421">
        <v>63.217332105242086</v>
      </c>
      <c r="L51" s="318">
        <f t="shared" si="1"/>
        <v>278.57600000000002</v>
      </c>
      <c r="M51" s="318">
        <v>227.376</v>
      </c>
      <c r="N51" s="318">
        <v>51.2</v>
      </c>
      <c r="O51" s="318">
        <v>37.143999999999998</v>
      </c>
      <c r="P51" s="317">
        <v>2.6208854869606597</v>
      </c>
      <c r="Q51" s="317">
        <v>123.09888680894349</v>
      </c>
      <c r="R51" s="318">
        <v>124.22081389872133</v>
      </c>
      <c r="S51" s="318">
        <v>104.34800387749638</v>
      </c>
      <c r="T51" s="318">
        <v>103.40556236032955</v>
      </c>
      <c r="U51" s="318">
        <v>108.68338430858515</v>
      </c>
      <c r="V51" s="319">
        <v>108.14420773037374</v>
      </c>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v>0</v>
      </c>
      <c r="BP51" s="8">
        <v>0</v>
      </c>
      <c r="BQ51" s="8">
        <v>0</v>
      </c>
    </row>
    <row r="52" spans="1:69" ht="18.75" customHeight="1" x14ac:dyDescent="0.35">
      <c r="A52" s="35"/>
      <c r="B52" s="42" t="s">
        <v>131</v>
      </c>
      <c r="C52" s="317">
        <v>33.005000000000003</v>
      </c>
      <c r="D52" s="317">
        <v>61.70889034308685</v>
      </c>
      <c r="E52" s="317">
        <v>28.056999999999999</v>
      </c>
      <c r="F52" s="318">
        <v>1.365</v>
      </c>
      <c r="G52" s="318">
        <v>3.9714867617107945</v>
      </c>
      <c r="H52" s="318">
        <v>64.261007759184821</v>
      </c>
      <c r="I52" s="318">
        <v>31.183154067565521</v>
      </c>
      <c r="J52" s="318">
        <v>1029.2</v>
      </c>
      <c r="K52" s="421">
        <v>63.560187247883668</v>
      </c>
      <c r="L52" s="318">
        <f t="shared" si="1"/>
        <v>281.77100000000002</v>
      </c>
      <c r="M52" s="318">
        <v>229.274</v>
      </c>
      <c r="N52" s="318">
        <v>52.497</v>
      </c>
      <c r="O52" s="318">
        <v>36.356000000000002</v>
      </c>
      <c r="P52" s="317">
        <v>2.6674029849174445</v>
      </c>
      <c r="Q52" s="317">
        <v>123.46283114638622</v>
      </c>
      <c r="R52" s="318">
        <v>127.39213417446787</v>
      </c>
      <c r="S52" s="318">
        <v>103.80189720536681</v>
      </c>
      <c r="T52" s="318">
        <v>100.60021515762688</v>
      </c>
      <c r="U52" s="318">
        <v>106.44568390862547</v>
      </c>
      <c r="V52" s="319">
        <v>108.19673768088789</v>
      </c>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v>0</v>
      </c>
      <c r="BP52" s="8">
        <v>0</v>
      </c>
      <c r="BQ52" s="8">
        <v>0</v>
      </c>
    </row>
    <row r="53" spans="1:69" ht="18.75" customHeight="1" x14ac:dyDescent="0.35">
      <c r="A53" s="35"/>
      <c r="B53" s="42" t="s">
        <v>138</v>
      </c>
      <c r="C53" s="317">
        <v>32.670999999999999</v>
      </c>
      <c r="D53" s="317">
        <v>61.003435656135636</v>
      </c>
      <c r="E53" s="317">
        <v>27.971</v>
      </c>
      <c r="F53" s="318">
        <v>1.381</v>
      </c>
      <c r="G53" s="318">
        <v>4.0555620815223774</v>
      </c>
      <c r="H53" s="318">
        <v>63.582044962282474</v>
      </c>
      <c r="I53" s="318">
        <v>25.769030638792813</v>
      </c>
      <c r="J53" s="318">
        <v>841.9</v>
      </c>
      <c r="K53" s="421">
        <v>71.655216243673664</v>
      </c>
      <c r="L53" s="318">
        <f t="shared" si="1"/>
        <v>275.55799999999999</v>
      </c>
      <c r="M53" s="318">
        <v>223.11500000000001</v>
      </c>
      <c r="N53" s="318">
        <v>52.442999999999998</v>
      </c>
      <c r="O53" s="318">
        <v>33.372</v>
      </c>
      <c r="P53" s="317">
        <v>-0.70226286785549519</v>
      </c>
      <c r="Q53" s="317">
        <v>120.51564555936287</v>
      </c>
      <c r="R53" s="318">
        <v>150.47757082574788</v>
      </c>
      <c r="S53" s="318">
        <v>101.48122106258599</v>
      </c>
      <c r="T53" s="318">
        <v>81.275068446395338</v>
      </c>
      <c r="U53" s="318">
        <v>97.157131493742909</v>
      </c>
      <c r="V53" s="319">
        <v>105.60099081921683</v>
      </c>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v>0</v>
      </c>
      <c r="BP53" s="8">
        <v>0</v>
      </c>
      <c r="BQ53" s="8">
        <v>0</v>
      </c>
    </row>
    <row r="54" spans="1:69" ht="18.75" customHeight="1" x14ac:dyDescent="0.35">
      <c r="A54" s="35"/>
      <c r="B54" s="42" t="s">
        <v>139</v>
      </c>
      <c r="C54" s="317">
        <v>32.506999999999998</v>
      </c>
      <c r="D54" s="317">
        <v>60.617983813821652</v>
      </c>
      <c r="E54" s="317">
        <v>27.981000000000002</v>
      </c>
      <c r="F54" s="318">
        <v>1.6240000000000001</v>
      </c>
      <c r="G54" s="318">
        <v>4.7581377633236643</v>
      </c>
      <c r="H54" s="318">
        <v>63.646365568940439</v>
      </c>
      <c r="I54" s="318">
        <v>28.455409604085276</v>
      </c>
      <c r="J54" s="318">
        <v>925</v>
      </c>
      <c r="K54" s="421">
        <v>65.085447067715066</v>
      </c>
      <c r="L54" s="318">
        <f t="shared" si="1"/>
        <v>284.56299999999999</v>
      </c>
      <c r="M54" s="318">
        <v>230.63800000000001</v>
      </c>
      <c r="N54" s="318">
        <v>53.924999999999997</v>
      </c>
      <c r="O54" s="318">
        <v>33.2082342</v>
      </c>
      <c r="P54" s="317">
        <v>1.6460867833894213</v>
      </c>
      <c r="Q54" s="317">
        <v>124.53467386768099</v>
      </c>
      <c r="R54" s="318">
        <v>140.81595615536975</v>
      </c>
      <c r="S54" s="318">
        <v>106.9469839532123</v>
      </c>
      <c r="T54" s="318">
        <v>94.581666249883469</v>
      </c>
      <c r="U54" s="318">
        <v>102.35849606202176</v>
      </c>
      <c r="V54" s="319">
        <v>109.58172660443277</v>
      </c>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v>0</v>
      </c>
      <c r="BP54" s="8">
        <v>0</v>
      </c>
      <c r="BQ54" s="8">
        <v>0</v>
      </c>
    </row>
    <row r="55" spans="1:69" ht="18.75" customHeight="1" x14ac:dyDescent="0.35">
      <c r="A55" s="185"/>
      <c r="B55" s="42" t="s">
        <v>140</v>
      </c>
      <c r="C55" s="317">
        <v>32.48282204721589</v>
      </c>
      <c r="D55" s="317">
        <v>60.53760746002672</v>
      </c>
      <c r="E55" s="317">
        <v>28.040796132259114</v>
      </c>
      <c r="F55" s="318">
        <v>1.6407062502488379</v>
      </c>
      <c r="G55" s="318">
        <v>4.8081377633236642</v>
      </c>
      <c r="H55" s="318">
        <v>63.595359978893519</v>
      </c>
      <c r="I55" s="318">
        <v>27.69918731232303</v>
      </c>
      <c r="J55" s="318">
        <v>899.74777231868916</v>
      </c>
      <c r="K55" s="421">
        <v>66.357441529561285</v>
      </c>
      <c r="L55" s="318">
        <f t="shared" si="1"/>
        <v>284.72253130000001</v>
      </c>
      <c r="M55" s="318">
        <v>231.130695</v>
      </c>
      <c r="N55" s="318">
        <v>53.591836300000004</v>
      </c>
      <c r="O55" s="318">
        <v>32.592072199999997</v>
      </c>
      <c r="P55" s="317">
        <v>1.1662879880659318</v>
      </c>
      <c r="Q55" s="317">
        <v>124.53457433923907</v>
      </c>
      <c r="R55" s="318">
        <v>144.66029142391773</v>
      </c>
      <c r="S55" s="318">
        <v>106.9428623409362</v>
      </c>
      <c r="T55" s="318">
        <v>92.064544521208873</v>
      </c>
      <c r="U55" s="318">
        <v>101.54146136524047</v>
      </c>
      <c r="V55" s="319">
        <v>109.1405475405861</v>
      </c>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v>0</v>
      </c>
      <c r="BP55" s="8">
        <v>0</v>
      </c>
      <c r="BQ55" s="8">
        <v>0</v>
      </c>
    </row>
    <row r="56" spans="1:69" ht="18.75" customHeight="1" x14ac:dyDescent="0.35">
      <c r="A56" s="321"/>
      <c r="B56" s="42" t="s">
        <v>141</v>
      </c>
      <c r="C56" s="317">
        <v>32.458066622286275</v>
      </c>
      <c r="D56" s="317">
        <v>60.456228589471799</v>
      </c>
      <c r="E56" s="317">
        <v>28.011311495033056</v>
      </c>
      <c r="F56" s="318">
        <v>1.7263110736445044</v>
      </c>
      <c r="G56" s="318">
        <v>5.05</v>
      </c>
      <c r="H56" s="318">
        <v>63.671646750365241</v>
      </c>
      <c r="I56" s="318">
        <v>28.43547361934278</v>
      </c>
      <c r="J56" s="318">
        <v>922.96049717289179</v>
      </c>
      <c r="K56" s="421">
        <v>66.676067363090112</v>
      </c>
      <c r="L56" s="318">
        <f t="shared" si="1"/>
        <v>285.87319259999998</v>
      </c>
      <c r="M56" s="318">
        <v>232.21323899999999</v>
      </c>
      <c r="N56" s="318">
        <v>53.659953600000001</v>
      </c>
      <c r="O56" s="318">
        <v>32.814088900000002</v>
      </c>
      <c r="P56" s="317">
        <v>1.4471751376499924</v>
      </c>
      <c r="Q56" s="317">
        <v>125.2495545429755</v>
      </c>
      <c r="R56" s="318">
        <v>141.72359031201989</v>
      </c>
      <c r="S56" s="318">
        <v>106.30103477762096</v>
      </c>
      <c r="T56" s="318">
        <v>93.944538266648507</v>
      </c>
      <c r="U56" s="318">
        <v>104.05077583212898</v>
      </c>
      <c r="V56" s="319">
        <v>109.17723099644009</v>
      </c>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v>0</v>
      </c>
      <c r="BP56" s="8">
        <v>0</v>
      </c>
      <c r="BQ56" s="8">
        <v>0</v>
      </c>
    </row>
    <row r="57" spans="1:69" ht="18.75" customHeight="1" x14ac:dyDescent="0.35">
      <c r="A57" s="321"/>
      <c r="B57" s="42" t="s">
        <v>154</v>
      </c>
      <c r="C57" s="317">
        <v>31.667815302777871</v>
      </c>
      <c r="D57" s="317">
        <v>58.949945947077197</v>
      </c>
      <c r="E57" s="317">
        <v>27.329324606297305</v>
      </c>
      <c r="F57" s="318">
        <v>2.567660700225233</v>
      </c>
      <c r="G57" s="318">
        <v>7.5</v>
      </c>
      <c r="H57" s="318">
        <v>63.729671294137511</v>
      </c>
      <c r="I57" s="318">
        <v>30.430575137631187</v>
      </c>
      <c r="J57" s="318">
        <v>963.66983301580876</v>
      </c>
      <c r="K57" s="421">
        <v>64.685742272630279</v>
      </c>
      <c r="L57" s="318">
        <f t="shared" si="1"/>
        <v>280.68349030000002</v>
      </c>
      <c r="M57" s="318">
        <v>226.91280300000003</v>
      </c>
      <c r="N57" s="318">
        <v>53.770687299999999</v>
      </c>
      <c r="O57" s="318">
        <v>32.065083299999998</v>
      </c>
      <c r="P57" s="317">
        <v>4.0900758503535855</v>
      </c>
      <c r="Q57" s="317">
        <v>125.44482687428409</v>
      </c>
      <c r="R57" s="318">
        <v>132.63832170001618</v>
      </c>
      <c r="S57" s="318">
        <v>105.00810122074323</v>
      </c>
      <c r="T57" s="318">
        <v>99.313101290785013</v>
      </c>
      <c r="U57" s="318">
        <v>106.69936925127999</v>
      </c>
      <c r="V57" s="319">
        <v>109.50819437249953</v>
      </c>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v>0</v>
      </c>
      <c r="BP57" s="8">
        <v>0</v>
      </c>
      <c r="BQ57" s="8">
        <v>0</v>
      </c>
    </row>
    <row r="58" spans="1:69" ht="18.75" customHeight="1" x14ac:dyDescent="0.35">
      <c r="A58" s="321"/>
      <c r="B58" s="42" t="s">
        <v>155</v>
      </c>
      <c r="C58" s="317">
        <v>31.750629519120888</v>
      </c>
      <c r="D58" s="317">
        <v>59.030865496864216</v>
      </c>
      <c r="E58" s="317">
        <v>27.379650019372455</v>
      </c>
      <c r="F58" s="318">
        <v>2.5385815340504023</v>
      </c>
      <c r="G58" s="318">
        <v>7.403441071052633</v>
      </c>
      <c r="H58" s="318">
        <v>63.750603888164676</v>
      </c>
      <c r="I58" s="318">
        <v>31.378628840305037</v>
      </c>
      <c r="J58" s="318">
        <v>996.29121912652715</v>
      </c>
      <c r="K58" s="421">
        <v>63.622836289046312</v>
      </c>
      <c r="L58" s="318">
        <f t="shared" si="1"/>
        <v>282.51638179999998</v>
      </c>
      <c r="M58" s="318">
        <v>228.36600399999998</v>
      </c>
      <c r="N58" s="318">
        <v>54.150377800000001</v>
      </c>
      <c r="O58" s="318">
        <v>32.452333500000002</v>
      </c>
      <c r="P58" s="317">
        <v>1.189611286561103</v>
      </c>
      <c r="Q58" s="317">
        <v>126.016152403693</v>
      </c>
      <c r="R58" s="318">
        <v>129.21670883509023</v>
      </c>
      <c r="S58" s="318">
        <v>104.32466102288807</v>
      </c>
      <c r="T58" s="318">
        <v>101.74065336783882</v>
      </c>
      <c r="U58" s="318">
        <v>107.47958413157217</v>
      </c>
      <c r="V58" s="319">
        <v>109.57609689969472</v>
      </c>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v>0</v>
      </c>
      <c r="BP58" s="8">
        <v>0</v>
      </c>
      <c r="BQ58" s="8">
        <v>0</v>
      </c>
    </row>
    <row r="59" spans="1:69" ht="18.75" customHeight="1" x14ac:dyDescent="0.35">
      <c r="A59" s="185"/>
      <c r="B59" s="42" t="s">
        <v>156</v>
      </c>
      <c r="C59" s="317">
        <v>31.862593252188248</v>
      </c>
      <c r="D59" s="317">
        <v>59.165621693210021</v>
      </c>
      <c r="E59" s="317">
        <v>27.45498234847404</v>
      </c>
      <c r="F59" s="318">
        <v>2.4670275936443322</v>
      </c>
      <c r="G59" s="318">
        <v>7.1862943221052635</v>
      </c>
      <c r="H59" s="318">
        <v>63.746643085818938</v>
      </c>
      <c r="I59" s="318">
        <v>31.980587123302648</v>
      </c>
      <c r="J59" s="318">
        <v>1018.9844394759613</v>
      </c>
      <c r="K59" s="421">
        <v>63.04557420442174</v>
      </c>
      <c r="L59" s="318">
        <f t="shared" si="1"/>
        <v>284.82904259999998</v>
      </c>
      <c r="M59" s="318">
        <v>230.19464799999997</v>
      </c>
      <c r="N59" s="318">
        <v>54.6343946</v>
      </c>
      <c r="O59" s="318">
        <v>32.895834100000002</v>
      </c>
      <c r="P59" s="317">
        <v>1.7200975994674366</v>
      </c>
      <c r="Q59" s="317">
        <v>126.67669056295532</v>
      </c>
      <c r="R59" s="318">
        <v>127.44907812438913</v>
      </c>
      <c r="S59" s="318">
        <v>104.14024912893952</v>
      </c>
      <c r="T59" s="318">
        <v>103.50912151110528</v>
      </c>
      <c r="U59" s="318">
        <v>108.34521672884526</v>
      </c>
      <c r="V59" s="319">
        <v>109.76034518863038</v>
      </c>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v>0</v>
      </c>
      <c r="BP59" s="8">
        <v>0</v>
      </c>
      <c r="BQ59" s="8">
        <v>0</v>
      </c>
    </row>
    <row r="60" spans="1:69" ht="18.75" customHeight="1" x14ac:dyDescent="0.35">
      <c r="A60" s="185"/>
      <c r="B60" s="42" t="s">
        <v>157</v>
      </c>
      <c r="C60" s="317">
        <v>31.963549312755216</v>
      </c>
      <c r="D60" s="317">
        <v>59.27953846558141</v>
      </c>
      <c r="E60" s="317">
        <v>27.520687929860401</v>
      </c>
      <c r="F60" s="318">
        <v>2.4085368799845566</v>
      </c>
      <c r="G60" s="318">
        <v>7.0072467131578957</v>
      </c>
      <c r="H60" s="318">
        <v>63.746406435273379</v>
      </c>
      <c r="I60" s="318">
        <v>32.203269999999996</v>
      </c>
      <c r="J60" s="318">
        <v>1029.3308086769705</v>
      </c>
      <c r="K60" s="421">
        <v>62.740659812167699</v>
      </c>
      <c r="L60" s="318">
        <f t="shared" si="1"/>
        <v>287.03665280000001</v>
      </c>
      <c r="M60" s="318">
        <v>231.94358</v>
      </c>
      <c r="N60" s="318">
        <v>55.093072800000002</v>
      </c>
      <c r="O60" s="318">
        <v>33.331083800000002</v>
      </c>
      <c r="P60" s="317">
        <v>1.6645486985275397</v>
      </c>
      <c r="Q60" s="317">
        <v>127.33439437303213</v>
      </c>
      <c r="R60" s="318">
        <v>127.22491691509236</v>
      </c>
      <c r="S60" s="318">
        <v>104.64535510853938</v>
      </c>
      <c r="T60" s="318">
        <v>104.73540277954814</v>
      </c>
      <c r="U60" s="318">
        <v>109.09670173315857</v>
      </c>
      <c r="V60" s="319">
        <v>109.88018141139388</v>
      </c>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v>0</v>
      </c>
      <c r="BP60" s="8">
        <v>0</v>
      </c>
      <c r="BQ60" s="8">
        <v>0</v>
      </c>
    </row>
    <row r="61" spans="1:69" x14ac:dyDescent="0.35">
      <c r="A61" s="35"/>
      <c r="B61" s="42" t="s">
        <v>158</v>
      </c>
      <c r="C61" s="317">
        <v>32.110714012719733</v>
      </c>
      <c r="D61" s="317">
        <v>59.478674323846015</v>
      </c>
      <c r="E61" s="317">
        <v>27.626014026203851</v>
      </c>
      <c r="F61" s="318">
        <v>2.2937780339484677</v>
      </c>
      <c r="G61" s="318">
        <v>6.6670887942105272</v>
      </c>
      <c r="H61" s="318">
        <v>63.727439287414548</v>
      </c>
      <c r="I61" s="318">
        <v>32.276530620239406</v>
      </c>
      <c r="J61" s="318">
        <v>1036.422444069299</v>
      </c>
      <c r="K61" s="421">
        <v>62.64530129175666</v>
      </c>
      <c r="L61" s="318">
        <f t="shared" si="1"/>
        <v>289.54572239999999</v>
      </c>
      <c r="M61" s="318">
        <v>233.940314</v>
      </c>
      <c r="N61" s="318">
        <v>55.605408400000002</v>
      </c>
      <c r="O61" s="318">
        <v>33.805225499999999</v>
      </c>
      <c r="P61" s="317">
        <v>1.9897998135451331</v>
      </c>
      <c r="Q61" s="317">
        <v>127.94092780553062</v>
      </c>
      <c r="R61" s="318">
        <v>127.54078080017148</v>
      </c>
      <c r="S61" s="318">
        <v>105.09218569129699</v>
      </c>
      <c r="T61" s="318">
        <v>105.42190237585223</v>
      </c>
      <c r="U61" s="318">
        <v>109.64846570093772</v>
      </c>
      <c r="V61" s="319">
        <v>109.96225629043457</v>
      </c>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v>0</v>
      </c>
      <c r="BP61" s="8">
        <v>0</v>
      </c>
      <c r="BQ61" s="8">
        <v>0</v>
      </c>
    </row>
    <row r="62" spans="1:69" x14ac:dyDescent="0.35">
      <c r="A62" s="35"/>
      <c r="B62" s="42" t="s">
        <v>159</v>
      </c>
      <c r="C62" s="317">
        <v>32.272229110846425</v>
      </c>
      <c r="D62" s="317">
        <v>59.702670468790998</v>
      </c>
      <c r="E62" s="317">
        <v>27.743480736666402</v>
      </c>
      <c r="F62" s="318">
        <v>2.1645065111354107</v>
      </c>
      <c r="G62" s="318">
        <v>6.2854578752631589</v>
      </c>
      <c r="H62" s="318">
        <v>63.706943570534619</v>
      </c>
      <c r="I62" s="318">
        <v>32.229133934064741</v>
      </c>
      <c r="J62" s="318">
        <v>1040.1059943642924</v>
      </c>
      <c r="K62" s="421">
        <v>62.445220305913409</v>
      </c>
      <c r="L62" s="318">
        <f t="shared" si="1"/>
        <v>292.47242950000003</v>
      </c>
      <c r="M62" s="318">
        <v>236.31805600000001</v>
      </c>
      <c r="N62" s="318">
        <v>56.154373499999998</v>
      </c>
      <c r="O62" s="318">
        <v>34.338217700000001</v>
      </c>
      <c r="P62" s="317">
        <v>2.1250772807810847</v>
      </c>
      <c r="Q62" s="317">
        <v>128.69409302853833</v>
      </c>
      <c r="R62" s="318">
        <v>128.48025811976527</v>
      </c>
      <c r="S62" s="318">
        <v>105.50351391934534</v>
      </c>
      <c r="T62" s="318">
        <v>105.67910770008908</v>
      </c>
      <c r="U62" s="318">
        <v>109.57072788178222</v>
      </c>
      <c r="V62" s="319">
        <v>110.17206418833278</v>
      </c>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v>0</v>
      </c>
      <c r="BP62" s="8">
        <v>0</v>
      </c>
      <c r="BQ62" s="8">
        <v>0</v>
      </c>
    </row>
    <row r="63" spans="1:69" x14ac:dyDescent="0.35">
      <c r="A63" s="35"/>
      <c r="B63" s="42" t="s">
        <v>160</v>
      </c>
      <c r="C63" s="317">
        <v>32.372218106249242</v>
      </c>
      <c r="D63" s="317">
        <v>59.812330805829632</v>
      </c>
      <c r="E63" s="317">
        <v>27.80788113680439</v>
      </c>
      <c r="F63" s="318">
        <v>2.0893149319584063</v>
      </c>
      <c r="G63" s="318">
        <v>6.06274517631579</v>
      </c>
      <c r="H63" s="318">
        <v>63.672640762277489</v>
      </c>
      <c r="I63" s="318">
        <v>32.21362998513694</v>
      </c>
      <c r="J63" s="318">
        <v>1042.8266558728635</v>
      </c>
      <c r="K63" s="421">
        <v>62.237045991383255</v>
      </c>
      <c r="L63" s="318">
        <f t="shared" si="1"/>
        <v>294.91377879999999</v>
      </c>
      <c r="M63" s="318">
        <v>238.22059899999999</v>
      </c>
      <c r="N63" s="318">
        <v>56.693179799999996</v>
      </c>
      <c r="O63" s="318">
        <v>34.805887599999998</v>
      </c>
      <c r="P63" s="317">
        <v>2.1732857194617594</v>
      </c>
      <c r="Q63" s="317">
        <v>129.42973698884677</v>
      </c>
      <c r="R63" s="318">
        <v>129.27686888770006</v>
      </c>
      <c r="S63" s="318">
        <v>105.9503604698421</v>
      </c>
      <c r="T63" s="318">
        <v>106.07564529890847</v>
      </c>
      <c r="U63" s="318">
        <v>109.62415890834536</v>
      </c>
      <c r="V63" s="319">
        <v>110.39219247682762</v>
      </c>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v>0</v>
      </c>
      <c r="BP63" s="8">
        <v>0</v>
      </c>
      <c r="BQ63" s="8">
        <v>0</v>
      </c>
    </row>
    <row r="64" spans="1:69" x14ac:dyDescent="0.35">
      <c r="A64" s="35"/>
      <c r="B64" s="42" t="s">
        <v>161</v>
      </c>
      <c r="C64" s="317">
        <v>32.501320263794192</v>
      </c>
      <c r="D64" s="317">
        <v>59.975343999066844</v>
      </c>
      <c r="E64" s="317">
        <v>27.897137318840421</v>
      </c>
      <c r="F64" s="318">
        <v>1.9885345776025174</v>
      </c>
      <c r="G64" s="318">
        <v>5.7655637773684214</v>
      </c>
      <c r="H64" s="318">
        <v>63.644827096299871</v>
      </c>
      <c r="I64" s="318">
        <v>32.198093421705025</v>
      </c>
      <c r="J64" s="318">
        <v>1046.4805461824001</v>
      </c>
      <c r="K64" s="421">
        <v>62.195833974111956</v>
      </c>
      <c r="L64" s="318">
        <f t="shared" si="1"/>
        <v>297.5927446</v>
      </c>
      <c r="M64" s="318">
        <v>240.36738200000002</v>
      </c>
      <c r="N64" s="318">
        <v>57.225362599999997</v>
      </c>
      <c r="O64" s="318">
        <v>35.312792800000004</v>
      </c>
      <c r="P64" s="317">
        <v>2.2334039669539294</v>
      </c>
      <c r="Q64" s="317">
        <v>130.17828578825618</v>
      </c>
      <c r="R64" s="318">
        <v>130.08727439250418</v>
      </c>
      <c r="S64" s="318">
        <v>106.12680292163326</v>
      </c>
      <c r="T64" s="318">
        <v>106.20105114080536</v>
      </c>
      <c r="U64" s="318">
        <v>109.6841887092618</v>
      </c>
      <c r="V64" s="319">
        <v>110.52104967321704</v>
      </c>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v>0</v>
      </c>
      <c r="BP64" s="8">
        <v>0</v>
      </c>
      <c r="BQ64" s="8">
        <v>0</v>
      </c>
    </row>
    <row r="65" spans="1:69" x14ac:dyDescent="0.35">
      <c r="A65" s="35"/>
      <c r="B65" s="42" t="s">
        <v>170</v>
      </c>
      <c r="C65" s="317">
        <v>32.607405976561161</v>
      </c>
      <c r="D65" s="317">
        <v>60.095433275298028</v>
      </c>
      <c r="E65" s="317">
        <v>27.966480982791115</v>
      </c>
      <c r="F65" s="318">
        <v>1.9142616869497864</v>
      </c>
      <c r="G65" s="318">
        <v>5.5451020084210523</v>
      </c>
      <c r="H65" s="318">
        <v>63.623416628596424</v>
      </c>
      <c r="I65" s="318">
        <v>32.162404243768982</v>
      </c>
      <c r="J65" s="318">
        <v>1048.7325723588488</v>
      </c>
      <c r="K65" s="421">
        <v>62.322748886544211</v>
      </c>
      <c r="L65" s="318">
        <f t="shared" si="1"/>
        <v>300.2998652</v>
      </c>
      <c r="M65" s="318">
        <v>242.48346599999999</v>
      </c>
      <c r="N65" s="318">
        <v>57.816399199999999</v>
      </c>
      <c r="O65" s="318">
        <v>35.818917800000001</v>
      </c>
      <c r="P65" s="317">
        <v>2.3899825969164539</v>
      </c>
      <c r="Q65" s="317">
        <v>130.99869371441625</v>
      </c>
      <c r="R65" s="318">
        <v>131.05237049695717</v>
      </c>
      <c r="S65" s="318">
        <v>106.37497639208023</v>
      </c>
      <c r="T65" s="318">
        <v>106.33140704301816</v>
      </c>
      <c r="U65" s="318">
        <v>110.04635162840722</v>
      </c>
      <c r="V65" s="319">
        <v>110.70882810002978</v>
      </c>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v>0</v>
      </c>
      <c r="BP65" s="8">
        <v>0</v>
      </c>
      <c r="BQ65" s="8">
        <v>0</v>
      </c>
    </row>
    <row r="66" spans="1:69" x14ac:dyDescent="0.35">
      <c r="A66" s="35"/>
      <c r="B66" s="42" t="s">
        <v>171</v>
      </c>
      <c r="C66" s="317">
        <v>32.730158592105269</v>
      </c>
      <c r="D66" s="317">
        <v>60.242085153864878</v>
      </c>
      <c r="E66" s="317">
        <v>28.049967006637374</v>
      </c>
      <c r="F66" s="318">
        <v>1.8227884164590678</v>
      </c>
      <c r="G66" s="318">
        <v>5.2753486294736849</v>
      </c>
      <c r="H66" s="318">
        <v>63.597051329564749</v>
      </c>
      <c r="I66" s="318">
        <v>32.126722451328831</v>
      </c>
      <c r="J66" s="318">
        <v>1051.5127208765416</v>
      </c>
      <c r="K66" s="421">
        <v>62.388443929717788</v>
      </c>
      <c r="L66" s="318">
        <f t="shared" si="1"/>
        <v>303.09310389999996</v>
      </c>
      <c r="M66" s="318">
        <v>244.71284899999998</v>
      </c>
      <c r="N66" s="318">
        <v>58.380254899999997</v>
      </c>
      <c r="O66" s="318">
        <v>36.345583900000001</v>
      </c>
      <c r="P66" s="317">
        <v>2.4208699161572724</v>
      </c>
      <c r="Q66" s="317">
        <v>131.80960961053768</v>
      </c>
      <c r="R66" s="318">
        <v>132.01007401288439</v>
      </c>
      <c r="S66" s="318">
        <v>106.54721483090277</v>
      </c>
      <c r="T66" s="318">
        <v>106.38541715066891</v>
      </c>
      <c r="U66" s="318">
        <v>110.22192608028321</v>
      </c>
      <c r="V66" s="319">
        <v>110.90044195606892</v>
      </c>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v>0</v>
      </c>
      <c r="BP66" s="8">
        <v>0</v>
      </c>
      <c r="BQ66" s="8">
        <v>0</v>
      </c>
    </row>
    <row r="67" spans="1:69" x14ac:dyDescent="0.35">
      <c r="A67" s="35"/>
      <c r="B67" s="42" t="s">
        <v>172</v>
      </c>
      <c r="C67" s="317">
        <v>32.841860574774834</v>
      </c>
      <c r="D67" s="317">
        <v>60.367932878111922</v>
      </c>
      <c r="E67" s="317">
        <v>28.123826436369296</v>
      </c>
      <c r="F67" s="318">
        <v>1.7388409896216372</v>
      </c>
      <c r="G67" s="318">
        <v>5.0283566005263163</v>
      </c>
      <c r="H67" s="318">
        <v>63.564165804933808</v>
      </c>
      <c r="I67" s="318">
        <v>32.091048044384564</v>
      </c>
      <c r="J67" s="318">
        <v>1053.9297255720785</v>
      </c>
      <c r="K67" s="421">
        <v>62.37482363582226</v>
      </c>
      <c r="L67" s="318">
        <f t="shared" si="1"/>
        <v>305.70168890000002</v>
      </c>
      <c r="M67" s="318">
        <v>246.73118100000002</v>
      </c>
      <c r="N67" s="318">
        <v>58.970507899999994</v>
      </c>
      <c r="O67" s="318">
        <v>36.844639300000004</v>
      </c>
      <c r="P67" s="317">
        <v>2.4090214060205994</v>
      </c>
      <c r="Q67" s="317">
        <v>132.54772705866426</v>
      </c>
      <c r="R67" s="318">
        <v>132.89688643902065</v>
      </c>
      <c r="S67" s="318">
        <v>106.75454960511594</v>
      </c>
      <c r="T67" s="318">
        <v>106.47407386645025</v>
      </c>
      <c r="U67" s="318">
        <v>110.29908020479728</v>
      </c>
      <c r="V67" s="319">
        <v>111.01992218928063</v>
      </c>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v>0</v>
      </c>
      <c r="BP67" s="8">
        <v>0</v>
      </c>
      <c r="BQ67" s="8">
        <v>0</v>
      </c>
    </row>
    <row r="68" spans="1:69" x14ac:dyDescent="0.35">
      <c r="A68" s="35"/>
      <c r="B68" s="42" t="s">
        <v>173</v>
      </c>
      <c r="C68" s="317">
        <v>32.971221506312247</v>
      </c>
      <c r="D68" s="317">
        <v>60.525760488930224</v>
      </c>
      <c r="E68" s="317">
        <v>28.212647417511633</v>
      </c>
      <c r="F68" s="318">
        <v>1.6345802442564037</v>
      </c>
      <c r="G68" s="318">
        <v>4.7234283315789476</v>
      </c>
      <c r="H68" s="318">
        <v>63.526383694378026</v>
      </c>
      <c r="I68" s="318">
        <v>32.055381022936174</v>
      </c>
      <c r="J68" s="318">
        <v>1056.9050681764668</v>
      </c>
      <c r="K68" s="421">
        <v>62.56148853213913</v>
      </c>
      <c r="L68" s="318">
        <f t="shared" si="1"/>
        <v>309.2591544</v>
      </c>
      <c r="M68" s="318">
        <v>249.62642199999999</v>
      </c>
      <c r="N68" s="318">
        <v>59.632732400000002</v>
      </c>
      <c r="O68" s="318">
        <v>37.478927000000013</v>
      </c>
      <c r="P68" s="317">
        <v>2.6906301603596887</v>
      </c>
      <c r="Q68" s="317">
        <v>133.68090200791426</v>
      </c>
      <c r="R68" s="318">
        <v>134.18218080137237</v>
      </c>
      <c r="S68" s="318">
        <v>106.89308212598867</v>
      </c>
      <c r="T68" s="318">
        <v>106.49375015122777</v>
      </c>
      <c r="U68" s="318">
        <v>110.65636854546879</v>
      </c>
      <c r="V68" s="319">
        <v>111.45325735950536</v>
      </c>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v>0</v>
      </c>
      <c r="BP68" s="8">
        <v>0</v>
      </c>
      <c r="BQ68" s="8">
        <v>0</v>
      </c>
    </row>
    <row r="69" spans="1:69" x14ac:dyDescent="0.35">
      <c r="A69" s="35"/>
      <c r="B69" s="42" t="s">
        <v>598</v>
      </c>
      <c r="C69" s="317">
        <v>33.045948107987293</v>
      </c>
      <c r="D69" s="317">
        <v>60.582905856698353</v>
      </c>
      <c r="E69" s="317">
        <v>28.254583267490212</v>
      </c>
      <c r="F69" s="318">
        <v>1.5843098065185417</v>
      </c>
      <c r="G69" s="318">
        <v>4.5749292726315796</v>
      </c>
      <c r="H69" s="318">
        <v>63.48740995936496</v>
      </c>
      <c r="I69" s="318">
        <v>31.987765577216226</v>
      </c>
      <c r="J69" s="318">
        <v>1057.0660413551495</v>
      </c>
      <c r="K69" s="421">
        <v>62.42427854074726</v>
      </c>
      <c r="L69" s="318">
        <f t="shared" si="1"/>
        <v>311.5341722</v>
      </c>
      <c r="M69" s="318">
        <v>251.900802</v>
      </c>
      <c r="N69" s="318">
        <v>59.633370199999995</v>
      </c>
      <c r="O69" s="318">
        <v>38.024497799999999</v>
      </c>
      <c r="P69" s="317">
        <v>2.8244356716295584</v>
      </c>
      <c r="Q69" s="317">
        <v>134.69866754905499</v>
      </c>
      <c r="R69" s="318">
        <v>135.48955525074487</v>
      </c>
      <c r="S69" s="318">
        <v>107.34892525015078</v>
      </c>
      <c r="T69" s="318">
        <v>106.7223017099609</v>
      </c>
      <c r="U69" s="318">
        <v>110.63839388745113</v>
      </c>
      <c r="V69" s="319">
        <v>111.57634928857198</v>
      </c>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v>0</v>
      </c>
      <c r="BP69" s="8">
        <v>0</v>
      </c>
      <c r="BQ69" s="8">
        <v>0</v>
      </c>
    </row>
    <row r="70" spans="1:69" x14ac:dyDescent="0.35">
      <c r="A70" s="35"/>
      <c r="B70" s="42" t="s">
        <v>599</v>
      </c>
      <c r="C70" s="317">
        <v>33.11125578697817</v>
      </c>
      <c r="D70" s="317">
        <v>60.627719125366703</v>
      </c>
      <c r="E70" s="317">
        <v>28.288372602657216</v>
      </c>
      <c r="F70" s="318">
        <v>1.5457002387473584</v>
      </c>
      <c r="G70" s="318">
        <v>4.46</v>
      </c>
      <c r="H70" s="318">
        <v>63.457943401053697</v>
      </c>
      <c r="I70" s="318">
        <v>31.955809767448777</v>
      </c>
      <c r="J70" s="318">
        <v>1058.0969910900117</v>
      </c>
      <c r="K70" s="421">
        <v>62.40513856550146</v>
      </c>
      <c r="L70" s="318">
        <f t="shared" si="1"/>
        <v>314.45519060000004</v>
      </c>
      <c r="M70" s="318">
        <v>254.18472800000001</v>
      </c>
      <c r="N70" s="318">
        <v>60.270462600000002</v>
      </c>
      <c r="O70" s="318">
        <v>38.575523999999994</v>
      </c>
      <c r="P70" s="317">
        <v>2.9952204739682315</v>
      </c>
      <c r="Q70" s="317">
        <v>135.75759802425011</v>
      </c>
      <c r="R70" s="318">
        <v>136.69125797467805</v>
      </c>
      <c r="S70" s="318">
        <v>107.71785679686836</v>
      </c>
      <c r="T70" s="318">
        <v>106.98209760987048</v>
      </c>
      <c r="U70" s="318">
        <v>110.88626357006015</v>
      </c>
      <c r="V70" s="319">
        <v>111.90489458080302</v>
      </c>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v>0</v>
      </c>
      <c r="BP70" s="8">
        <v>0</v>
      </c>
      <c r="BQ70" s="8">
        <v>0</v>
      </c>
    </row>
    <row r="71" spans="1:69" x14ac:dyDescent="0.35">
      <c r="A71" s="35"/>
      <c r="B71" s="42" t="s">
        <v>600</v>
      </c>
      <c r="C71" s="317">
        <v>33.162343503995373</v>
      </c>
      <c r="D71" s="317">
        <v>60.646324460397018</v>
      </c>
      <c r="E71" s="317">
        <v>28.309935701994362</v>
      </c>
      <c r="F71" s="318">
        <v>1.522672188918939</v>
      </c>
      <c r="G71" s="318">
        <v>4.3899999999999997</v>
      </c>
      <c r="H71" s="318">
        <v>63.430942851581449</v>
      </c>
      <c r="I71" s="318">
        <v>31.955809767448777</v>
      </c>
      <c r="J71" s="318">
        <v>1059.7295404564668</v>
      </c>
      <c r="K71" s="421">
        <v>62.43737131324184</v>
      </c>
      <c r="L71" s="318">
        <f t="shared" si="1"/>
        <v>317.57336350000003</v>
      </c>
      <c r="M71" s="318">
        <v>256.622837</v>
      </c>
      <c r="N71" s="318">
        <v>60.950526500000002</v>
      </c>
      <c r="O71" s="318">
        <v>39.1541061</v>
      </c>
      <c r="P71" s="317">
        <v>3.3253274320864108</v>
      </c>
      <c r="Q71" s="317">
        <v>136.95537298715303</v>
      </c>
      <c r="R71" s="318">
        <v>137.89727052080841</v>
      </c>
      <c r="S71" s="318">
        <v>108.03952353039243</v>
      </c>
      <c r="T71" s="318">
        <v>107.30156722156738</v>
      </c>
      <c r="U71" s="318">
        <v>111.2856160163121</v>
      </c>
      <c r="V71" s="319">
        <v>112.37811821498242</v>
      </c>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v>0</v>
      </c>
      <c r="BP71" s="8">
        <v>0</v>
      </c>
      <c r="BQ71" s="8">
        <v>0</v>
      </c>
    </row>
    <row r="72" spans="1:69" x14ac:dyDescent="0.35">
      <c r="A72" s="35"/>
      <c r="B72" s="42" t="s">
        <v>601</v>
      </c>
      <c r="C72" s="317">
        <v>33.18803343600996</v>
      </c>
      <c r="D72" s="317">
        <v>60.61840212664201</v>
      </c>
      <c r="E72" s="317">
        <v>28.30976616451893</v>
      </c>
      <c r="F72" s="318">
        <v>1.5238517601096506</v>
      </c>
      <c r="G72" s="318">
        <v>4.3899999999999997</v>
      </c>
      <c r="H72" s="318">
        <v>63.401738444348929</v>
      </c>
      <c r="I72" s="318">
        <v>31.955809767448777</v>
      </c>
      <c r="J72" s="318">
        <v>1060.5504830368636</v>
      </c>
      <c r="K72" s="421">
        <v>62.4026154076506</v>
      </c>
      <c r="L72" s="318">
        <f t="shared" si="1"/>
        <v>320.36804030000002</v>
      </c>
      <c r="M72" s="318">
        <v>258.79783800000001</v>
      </c>
      <c r="N72" s="318">
        <v>61.570202299999998</v>
      </c>
      <c r="O72" s="318">
        <v>39.6966222</v>
      </c>
      <c r="P72" s="317">
        <v>3.3183948165545871</v>
      </c>
      <c r="Q72" s="317">
        <v>138.11696213086827</v>
      </c>
      <c r="R72" s="318">
        <v>139.06684838322616</v>
      </c>
      <c r="S72" s="318">
        <v>108.44573250214889</v>
      </c>
      <c r="T72" s="318">
        <v>107.70500161172988</v>
      </c>
      <c r="U72" s="318">
        <v>111.65230396934763</v>
      </c>
      <c r="V72" s="319">
        <v>112.7826325592673</v>
      </c>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v>0</v>
      </c>
      <c r="BP72" s="8">
        <v>0</v>
      </c>
      <c r="BQ72" s="8">
        <v>0</v>
      </c>
    </row>
    <row r="73" spans="1:69" x14ac:dyDescent="0.35">
      <c r="A73" s="35"/>
      <c r="B73" s="42" t="s">
        <v>619</v>
      </c>
      <c r="C73" s="317">
        <v>33.221338658325074</v>
      </c>
      <c r="D73" s="317">
        <v>60.604348610648003</v>
      </c>
      <c r="E73" s="317">
        <v>28.316053269582159</v>
      </c>
      <c r="F73" s="318">
        <v>1.5253809926790824</v>
      </c>
      <c r="G73" s="318">
        <v>4.3899999999999997</v>
      </c>
      <c r="H73" s="318">
        <v>63.387039651341915</v>
      </c>
      <c r="I73" s="318">
        <v>31.955809767448777</v>
      </c>
      <c r="J73" s="318">
        <v>1061.6147783854281</v>
      </c>
      <c r="K73" s="421">
        <v>62.365566947672221</v>
      </c>
      <c r="L73" s="318">
        <f t="shared" ref="L73:L76" si="2">M73+N73</f>
        <v>323.12695099999996</v>
      </c>
      <c r="M73" s="318">
        <v>261.24440199999998</v>
      </c>
      <c r="N73" s="318">
        <v>61.882548999999997</v>
      </c>
      <c r="O73" s="318">
        <v>40.284887300000001</v>
      </c>
      <c r="P73" s="317">
        <v>3.4841003872310665</v>
      </c>
      <c r="Q73" s="317">
        <v>139.3917043467267</v>
      </c>
      <c r="R73" s="318">
        <v>140.35035751726363</v>
      </c>
      <c r="S73" s="318">
        <v>108.84018523838273</v>
      </c>
      <c r="T73" s="318">
        <v>108.09676006650332</v>
      </c>
      <c r="U73" s="318">
        <v>111.98728083442566</v>
      </c>
      <c r="V73" s="319">
        <v>113.20760803676723</v>
      </c>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v>0</v>
      </c>
      <c r="BP73" s="8">
        <v>0</v>
      </c>
      <c r="BQ73" s="8">
        <v>0</v>
      </c>
    </row>
    <row r="74" spans="1:69" x14ac:dyDescent="0.35">
      <c r="A74" s="35"/>
      <c r="B74" s="42" t="s">
        <v>620</v>
      </c>
      <c r="C74" s="317">
        <v>33.25369287230432</v>
      </c>
      <c r="D74" s="317">
        <v>60.587978012113915</v>
      </c>
      <c r="E74" s="317">
        <v>28.32148606344359</v>
      </c>
      <c r="F74" s="318">
        <v>1.5268665590358326</v>
      </c>
      <c r="G74" s="318">
        <v>4.3899999999999997</v>
      </c>
      <c r="H74" s="318">
        <v>63.369917385329899</v>
      </c>
      <c r="I74" s="318">
        <v>31.955809767448777</v>
      </c>
      <c r="J74" s="318">
        <v>1062.6486834925242</v>
      </c>
      <c r="K74" s="421">
        <v>62.298479748751255</v>
      </c>
      <c r="L74" s="318">
        <f t="shared" si="2"/>
        <v>325.95791159999999</v>
      </c>
      <c r="M74" s="318">
        <v>263.43328700000001</v>
      </c>
      <c r="N74" s="318">
        <v>62.524624600000003</v>
      </c>
      <c r="O74" s="318">
        <v>40.837532500000002</v>
      </c>
      <c r="P74" s="317">
        <v>3.5173448007138433</v>
      </c>
      <c r="Q74" s="317">
        <v>140.53266083993009</v>
      </c>
      <c r="R74" s="318">
        <v>141.49916083008071</v>
      </c>
      <c r="S74" s="318">
        <v>109.23961196645359</v>
      </c>
      <c r="T74" s="318">
        <v>108.4934585386151</v>
      </c>
      <c r="U74" s="318">
        <v>112.28749257777928</v>
      </c>
      <c r="V74" s="319">
        <v>113.51515766038817</v>
      </c>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v>0</v>
      </c>
      <c r="BP74" s="8">
        <v>0</v>
      </c>
      <c r="BQ74" s="8">
        <v>0</v>
      </c>
    </row>
    <row r="75" spans="1:69" x14ac:dyDescent="0.35">
      <c r="A75" s="35"/>
      <c r="B75" s="42" t="s">
        <v>621</v>
      </c>
      <c r="C75" s="317">
        <v>33.285246741296497</v>
      </c>
      <c r="D75" s="317">
        <v>60.570098086274918</v>
      </c>
      <c r="E75" s="317">
        <v>28.326194662523825</v>
      </c>
      <c r="F75" s="318">
        <v>1.528315376992905</v>
      </c>
      <c r="G75" s="318">
        <v>4.3899999999999997</v>
      </c>
      <c r="H75" s="318">
        <v>63.35121649019446</v>
      </c>
      <c r="I75" s="318">
        <v>31.955809767448777</v>
      </c>
      <c r="J75" s="318">
        <v>1063.6570129274651</v>
      </c>
      <c r="K75" s="421">
        <v>62.440402556966589</v>
      </c>
      <c r="L75" s="318">
        <f t="shared" si="2"/>
        <v>329.51659330000001</v>
      </c>
      <c r="M75" s="318">
        <v>266.03472199999999</v>
      </c>
      <c r="N75" s="318">
        <v>63.481871300000002</v>
      </c>
      <c r="O75" s="318">
        <v>41.458382800000003</v>
      </c>
      <c r="P75" s="317">
        <v>3.6080899911477076</v>
      </c>
      <c r="Q75" s="317">
        <v>141.8968460922415</v>
      </c>
      <c r="R75" s="318">
        <v>142.87272813653559</v>
      </c>
      <c r="S75" s="318">
        <v>109.64318509465561</v>
      </c>
      <c r="T75" s="318">
        <v>108.89427508916572</v>
      </c>
      <c r="U75" s="318">
        <v>112.97762802630548</v>
      </c>
      <c r="V75" s="319">
        <v>114.26026363065256</v>
      </c>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v>0</v>
      </c>
      <c r="BP75" s="8">
        <v>0</v>
      </c>
      <c r="BQ75" s="8">
        <v>0</v>
      </c>
    </row>
    <row r="76" spans="1:69" x14ac:dyDescent="0.35">
      <c r="A76" s="35"/>
      <c r="B76" s="450" t="s">
        <v>622</v>
      </c>
      <c r="C76" s="317">
        <v>33.316214980961611</v>
      </c>
      <c r="D76" s="317">
        <v>60.551104658594369</v>
      </c>
      <c r="E76" s="317">
        <v>28.330363248655598</v>
      </c>
      <c r="F76" s="318">
        <v>1.5297373053699557</v>
      </c>
      <c r="G76" s="318">
        <v>4.3899999999999997</v>
      </c>
      <c r="H76" s="318">
        <v>63.331350966001857</v>
      </c>
      <c r="I76" s="318">
        <v>31.955809767448777</v>
      </c>
      <c r="J76" s="318">
        <v>1064.6466281030362</v>
      </c>
      <c r="K76" s="421">
        <v>62.51780324913485</v>
      </c>
      <c r="L76" s="318">
        <f t="shared" si="2"/>
        <v>332.78911479999999</v>
      </c>
      <c r="M76" s="318">
        <v>268.618899</v>
      </c>
      <c r="N76" s="318">
        <v>64.170215799999994</v>
      </c>
      <c r="O76" s="318">
        <v>42.081129000000004</v>
      </c>
      <c r="P76" s="317">
        <v>3.7194155513057439</v>
      </c>
      <c r="Q76" s="317">
        <v>143.25410589935487</v>
      </c>
      <c r="R76" s="318">
        <v>144.23932236870263</v>
      </c>
      <c r="S76" s="318">
        <v>110.02529124538162</v>
      </c>
      <c r="T76" s="318">
        <v>109.27377129090866</v>
      </c>
      <c r="U76" s="318">
        <v>113.52342620912178</v>
      </c>
      <c r="V76" s="319">
        <v>114.79120716828497</v>
      </c>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v>0</v>
      </c>
      <c r="BP76" s="8">
        <v>0</v>
      </c>
      <c r="BQ76" s="8">
        <v>0</v>
      </c>
    </row>
    <row r="77" spans="1:69" x14ac:dyDescent="0.35">
      <c r="A77" s="35"/>
      <c r="B77" s="42">
        <v>2008</v>
      </c>
      <c r="C77" s="322">
        <v>29.628499999999999</v>
      </c>
      <c r="D77" s="322">
        <v>60.023568488604624</v>
      </c>
      <c r="E77" s="422">
        <v>25.78275</v>
      </c>
      <c r="F77" s="322">
        <v>1.7862499999999999</v>
      </c>
      <c r="G77" s="322">
        <v>5.6849285617765286</v>
      </c>
      <c r="H77" s="322">
        <v>63.641558528425399</v>
      </c>
      <c r="I77" s="322">
        <v>31.932009046337122</v>
      </c>
      <c r="J77" s="322">
        <v>946.10000000000014</v>
      </c>
      <c r="K77" s="423">
        <f ca="1">AVERAGE(OFFSET(K$4,4*(ROW()-ROW(K$77)),0):OFFSET(K$7,4*(ROW()-ROW(K$77)),0))</f>
        <v>62.0181568581297</v>
      </c>
      <c r="L77" s="322">
        <f ca="1">SUM(OFFSET(L$4,4*(ROW()-ROW(L$77)),0):OFFSET(L$7,4*(ROW()-ROW(L$77)),0))</f>
        <v>797.18700000000013</v>
      </c>
      <c r="M77" s="322">
        <f ca="1">SUM(OFFSET(M$4,4*(ROW()-ROW(M$77)),0):OFFSET(M$7,4*(ROW()-ROW(M$77)),0))</f>
        <v>669.13900000000001</v>
      </c>
      <c r="N77" s="322">
        <f ca="1">SUM(OFFSET(N$4,4*(ROW()-ROW(N$77)),0):OFFSET(N$7,4*(ROW()-ROW(N$77)),0))</f>
        <v>128.048</v>
      </c>
      <c r="O77" s="322">
        <f ca="1">SUM(OFFSET(O$4,4*(ROW()-ROW(O$77)),0):OFFSET(O$7,4*(ROW()-ROW(O$77)),0))</f>
        <v>94.456000000000003</v>
      </c>
      <c r="P77" s="322">
        <v>1.1971691902705572</v>
      </c>
      <c r="Q77" s="322">
        <f ca="1">AVERAGE(OFFSET(Q$4,4*(ROW()-ROW(Q$77)),0):OFFSET(Q$7,4*(ROW()-ROW(Q$77)),0))</f>
        <v>98.026852966576428</v>
      </c>
      <c r="R77" s="322">
        <f ca="1">AVERAGE(OFFSET(R$4,4*(ROW()-ROW(R$77)),0):OFFSET(R$7,4*(ROW()-ROW(R$77)),0))</f>
        <v>98.771801762638432</v>
      </c>
      <c r="S77" s="322">
        <f ca="1">AVERAGE(OFFSET(S$4,4*(ROW()-ROW(S$77)),0):OFFSET(S$7,4*(ROW()-ROW(S$77)),0))</f>
        <v>99.13948662522688</v>
      </c>
      <c r="T77" s="322">
        <f ca="1">AVERAGE(OFFSET(T$4,4*(ROW()-ROW(T$77)),0):OFFSET(T$7,4*(ROW()-ROW(T$77)),0))</f>
        <v>98.390551340521171</v>
      </c>
      <c r="U77" s="322">
        <f ca="1">AVERAGE(OFFSET(U$4,4*(ROW()-ROW(U$77)),0):OFFSET(U$7,4*(ROW()-ROW(U$77)),0))</f>
        <v>96.878185953237207</v>
      </c>
      <c r="V77" s="323">
        <f ca="1">AVERAGE(OFFSET(V$4,4*(ROW()-ROW(V$77)),0):OFFSET(V$7,4*(ROW()-ROW(V$77)),0))</f>
        <v>96.553624370405473</v>
      </c>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v>0</v>
      </c>
      <c r="BP77" s="8">
        <v>0</v>
      </c>
      <c r="BQ77" s="8">
        <v>0</v>
      </c>
    </row>
    <row r="78" spans="1:69" x14ac:dyDescent="0.35">
      <c r="A78" s="35"/>
      <c r="B78" s="42">
        <v>2009</v>
      </c>
      <c r="C78" s="318">
        <v>29.155999999999999</v>
      </c>
      <c r="D78" s="27">
        <v>58.582521842066591</v>
      </c>
      <c r="E78" s="46">
        <v>25.286000000000001</v>
      </c>
      <c r="F78" s="27">
        <v>2.4027500000000002</v>
      </c>
      <c r="G78" s="27">
        <v>7.6138189373564158</v>
      </c>
      <c r="H78" s="27">
        <v>63.409925854992828</v>
      </c>
      <c r="I78" s="27">
        <v>31.50652187549862</v>
      </c>
      <c r="J78" s="27">
        <v>918.6</v>
      </c>
      <c r="K78" s="46">
        <f ca="1">AVERAGE(OFFSET(K$4,4*(ROW()-ROW(K$77)),0):OFFSET(K$7,4*(ROW()-ROW(K$77)),0))</f>
        <v>62.805081760569081</v>
      </c>
      <c r="L78" s="27">
        <f ca="1">SUM(OFFSET(L$4,4*(ROW()-ROW(L$77)),0):OFFSET(L$7,4*(ROW()-ROW(L$77)),0))</f>
        <v>789.35799999999995</v>
      </c>
      <c r="M78" s="27">
        <f ca="1">SUM(OFFSET(M$4,4*(ROW()-ROW(M$77)),0):OFFSET(M$7,4*(ROW()-ROW(M$77)),0))</f>
        <v>658.61199999999997</v>
      </c>
      <c r="N78" s="27">
        <f ca="1">SUM(OFFSET(N$4,4*(ROW()-ROW(N$77)),0):OFFSET(N$7,4*(ROW()-ROW(N$77)),0))</f>
        <v>130.74599999999998</v>
      </c>
      <c r="O78" s="27">
        <f ca="1">SUM(OFFSET(O$4,4*(ROW()-ROW(O$77)),0):OFFSET(O$7,4*(ROW()-ROW(O$77)),0))</f>
        <v>96.11699999999999</v>
      </c>
      <c r="P78" s="27">
        <v>0.36040386581814232</v>
      </c>
      <c r="Q78" s="27">
        <f ca="1">AVERAGE(OFFSET(Q$4,4*(ROW()-ROW(Q$77)),0):OFFSET(Q$7,4*(ROW()-ROW(Q$77)),0))</f>
        <v>98.388097088021709</v>
      </c>
      <c r="R78" s="27">
        <f ca="1">AVERAGE(OFFSET(R$4,4*(ROW()-ROW(R$77)),0):OFFSET(R$7,4*(ROW()-ROW(R$77)),0))</f>
        <v>100.47722038094365</v>
      </c>
      <c r="S78" s="27">
        <f ca="1">AVERAGE(OFFSET(S$4,4*(ROW()-ROW(S$77)),0):OFFSET(S$7,4*(ROW()-ROW(S$77)),0))</f>
        <v>98.100172486524571</v>
      </c>
      <c r="T78" s="27">
        <f ca="1">AVERAGE(OFFSET(T$4,4*(ROW()-ROW(T$77)),0):OFFSET(T$7,4*(ROW()-ROW(T$77)),0))</f>
        <v>96.059808786032889</v>
      </c>
      <c r="U78" s="27">
        <f ca="1">AVERAGE(OFFSET(U$4,4*(ROW()-ROW(U$77)),0):OFFSET(U$7,4*(ROW()-ROW(U$77)),0))</f>
        <v>95.666823513595261</v>
      </c>
      <c r="V78" s="83">
        <f ca="1">AVERAGE(OFFSET(V$4,4*(ROW()-ROW(V$77)),0):OFFSET(V$7,4*(ROW()-ROW(V$77)),0))</f>
        <v>96.812901590380577</v>
      </c>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v>0</v>
      </c>
      <c r="BP78" s="8">
        <v>0</v>
      </c>
      <c r="BQ78" s="8">
        <v>0</v>
      </c>
    </row>
    <row r="79" spans="1:69" x14ac:dyDescent="0.35">
      <c r="A79" s="35"/>
      <c r="B79" s="42">
        <v>2010</v>
      </c>
      <c r="C79" s="318">
        <v>29.2285</v>
      </c>
      <c r="D79" s="27">
        <v>58.209638264897002</v>
      </c>
      <c r="E79" s="46">
        <v>25.239000000000001</v>
      </c>
      <c r="F79" s="27">
        <v>2.49675</v>
      </c>
      <c r="G79" s="27">
        <v>7.8702358909859838</v>
      </c>
      <c r="H79" s="27">
        <v>63.182110612291432</v>
      </c>
      <c r="I79" s="27">
        <v>31.599952770948001</v>
      </c>
      <c r="J79" s="27">
        <v>923.625</v>
      </c>
      <c r="K79" s="46">
        <f ca="1">AVERAGE(OFFSET(K$4,4*(ROW()-ROW(K$77)),0):OFFSET(K$7,4*(ROW()-ROW(K$77)),0))</f>
        <v>63.040178474179015</v>
      </c>
      <c r="L79" s="27">
        <f ca="1">SUM(OFFSET(L$4,4*(ROW()-ROW(L$77)),0):OFFSET(L$7,4*(ROW()-ROW(L$77)),0))</f>
        <v>811.4670000000001</v>
      </c>
      <c r="M79" s="27">
        <f ca="1">SUM(OFFSET(M$4,4*(ROW()-ROW(M$77)),0):OFFSET(M$7,4*(ROW()-ROW(M$77)),0))</f>
        <v>666.82799999999997</v>
      </c>
      <c r="N79" s="27">
        <f ca="1">SUM(OFFSET(N$4,4*(ROW()-ROW(N$77)),0):OFFSET(N$7,4*(ROW()-ROW(N$77)),0))</f>
        <v>144.63900000000001</v>
      </c>
      <c r="O79" s="27">
        <f ca="1">SUM(OFFSET(O$4,4*(ROW()-ROW(O$77)),0):OFFSET(O$7,4*(ROW()-ROW(O$77)),0))</f>
        <v>100.33800000000001</v>
      </c>
      <c r="P79" s="27">
        <v>1.4360147344914083</v>
      </c>
      <c r="Q79" s="27">
        <f ca="1">AVERAGE(OFFSET(Q$4,4*(ROW()-ROW(Q$77)),0):OFFSET(Q$7,4*(ROW()-ROW(Q$77)),0))</f>
        <v>99.793591539888837</v>
      </c>
      <c r="R79" s="27">
        <f ca="1">AVERAGE(OFFSET(R$4,4*(ROW()-ROW(R$77)),0):OFFSET(R$7,4*(ROW()-ROW(R$77)),0))</f>
        <v>101.61178289261292</v>
      </c>
      <c r="S79" s="27">
        <f ca="1">AVERAGE(OFFSET(S$4,4*(ROW()-ROW(S$77)),0):OFFSET(S$7,4*(ROW()-ROW(S$77)),0))</f>
        <v>99.965982899972516</v>
      </c>
      <c r="T79" s="27">
        <f ca="1">AVERAGE(OFFSET(T$4,4*(ROW()-ROW(T$77)),0):OFFSET(T$7,4*(ROW()-ROW(T$77)),0))</f>
        <v>98.177699537537961</v>
      </c>
      <c r="U79" s="27">
        <f ca="1">AVERAGE(OFFSET(U$4,4*(ROW()-ROW(U$77)),0):OFFSET(U$7,4*(ROW()-ROW(U$77)),0))</f>
        <v>98.387277473420042</v>
      </c>
      <c r="V79" s="83">
        <f ca="1">AVERAGE(OFFSET(V$4,4*(ROW()-ROW(V$77)),0):OFFSET(V$7,4*(ROW()-ROW(V$77)),0))</f>
        <v>98.128023982454025</v>
      </c>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v>0</v>
      </c>
      <c r="BP79" s="8">
        <v>0</v>
      </c>
      <c r="BQ79" s="8">
        <v>0</v>
      </c>
    </row>
    <row r="80" spans="1:69" x14ac:dyDescent="0.35">
      <c r="A80" s="35"/>
      <c r="B80" s="42">
        <v>2011</v>
      </c>
      <c r="C80" s="318">
        <v>29.377749999999999</v>
      </c>
      <c r="D80" s="27">
        <v>58.005379795312109</v>
      </c>
      <c r="E80" s="46">
        <v>25.320250000000001</v>
      </c>
      <c r="F80" s="27">
        <v>2.5935000000000001</v>
      </c>
      <c r="G80" s="27">
        <v>8.1117899683262795</v>
      </c>
      <c r="H80" s="27">
        <v>63.125800127339829</v>
      </c>
      <c r="I80" s="27">
        <v>31.535120979149731</v>
      </c>
      <c r="J80" s="27">
        <v>926.42499999999995</v>
      </c>
      <c r="K80" s="46">
        <f ca="1">AVERAGE(OFFSET(K$4,4*(ROW()-ROW(K$77)),0):OFFSET(K$7,4*(ROW()-ROW(K$77)),0))</f>
        <v>62.826125041221722</v>
      </c>
      <c r="L80" s="27">
        <f ca="1">SUM(OFFSET(L$4,4*(ROW()-ROW(L$77)),0):OFFSET(L$7,4*(ROW()-ROW(L$77)),0))</f>
        <v>827.69799999999987</v>
      </c>
      <c r="M80" s="27">
        <f ca="1">SUM(OFFSET(M$4,4*(ROW()-ROW(M$77)),0):OFFSET(M$7,4*(ROW()-ROW(M$77)),0))</f>
        <v>682.63499999999999</v>
      </c>
      <c r="N80" s="27">
        <f ca="1">SUM(OFFSET(N$4,4*(ROW()-ROW(N$77)),0):OFFSET(N$7,4*(ROW()-ROW(N$77)),0))</f>
        <v>145.06300000000002</v>
      </c>
      <c r="O80" s="27">
        <f ca="1">SUM(OFFSET(O$4,4*(ROW()-ROW(O$77)),0):OFFSET(O$7,4*(ROW()-ROW(O$77)),0))</f>
        <v>103.27699999999999</v>
      </c>
      <c r="P80" s="27">
        <v>2.0419803305458544</v>
      </c>
      <c r="Q80" s="27">
        <f ca="1">AVERAGE(OFFSET(Q$4,4*(ROW()-ROW(Q$77)),0):OFFSET(Q$7,4*(ROW()-ROW(Q$77)),0))</f>
        <v>101.83153567706857</v>
      </c>
      <c r="R80" s="27">
        <f ca="1">AVERAGE(OFFSET(R$4,4*(ROW()-ROW(R$77)),0):OFFSET(R$7,4*(ROW()-ROW(R$77)),0))</f>
        <v>103.90004588439209</v>
      </c>
      <c r="S80" s="27">
        <f ca="1">AVERAGE(OFFSET(S$4,4*(ROW()-ROW(S$77)),0):OFFSET(S$7,4*(ROW()-ROW(S$77)),0))</f>
        <v>101.4677895887837</v>
      </c>
      <c r="T80" s="27">
        <f ca="1">AVERAGE(OFFSET(T$4,4*(ROW()-ROW(T$77)),0):OFFSET(T$7,4*(ROW()-ROW(T$77)),0))</f>
        <v>99.446892808553457</v>
      </c>
      <c r="U80" s="27">
        <f ca="1">AVERAGE(OFFSET(U$4,4*(ROW()-ROW(U$77)),0):OFFSET(U$7,4*(ROW()-ROW(U$77)),0))</f>
        <v>99.215485273193735</v>
      </c>
      <c r="V80" s="83">
        <f ca="1">AVERAGE(OFFSET(V$4,4*(ROW()-ROW(V$77)),0):OFFSET(V$7,4*(ROW()-ROW(V$77)),0))</f>
        <v>96.281121532408292</v>
      </c>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v>0</v>
      </c>
      <c r="BP80" s="8">
        <v>0</v>
      </c>
      <c r="BQ80" s="8">
        <v>0</v>
      </c>
    </row>
    <row r="81" spans="1:69" x14ac:dyDescent="0.35">
      <c r="A81" s="35"/>
      <c r="B81" s="42">
        <v>2012</v>
      </c>
      <c r="C81" s="318">
        <v>29.696999999999999</v>
      </c>
      <c r="D81" s="27">
        <v>58.257592170904644</v>
      </c>
      <c r="E81" s="46">
        <v>25.4725</v>
      </c>
      <c r="F81" s="27">
        <v>2.5714999999999999</v>
      </c>
      <c r="G81" s="27">
        <v>7.9696482912692446</v>
      </c>
      <c r="H81" s="27">
        <v>63.302365290953063</v>
      </c>
      <c r="I81" s="27">
        <v>31.826916103669188</v>
      </c>
      <c r="J81" s="27">
        <v>945.17500000000007</v>
      </c>
      <c r="K81" s="46">
        <f ca="1">AVERAGE(OFFSET(K$4,4*(ROW()-ROW(K$77)),0):OFFSET(K$7,4*(ROW()-ROW(K$77)),0))</f>
        <v>62.149614512602128</v>
      </c>
      <c r="L81" s="27">
        <f ca="1">SUM(OFFSET(L$4,4*(ROW()-ROW(L$77)),0):OFFSET(L$7,4*(ROW()-ROW(L$77)),0))</f>
        <v>843.09299999999996</v>
      </c>
      <c r="M81" s="27">
        <f ca="1">SUM(OFFSET(M$4,4*(ROW()-ROW(M$77)),0):OFFSET(M$7,4*(ROW()-ROW(M$77)),0))</f>
        <v>689.46300000000008</v>
      </c>
      <c r="N81" s="27">
        <f ca="1">SUM(OFFSET(N$4,4*(ROW()-ROW(N$77)),0):OFFSET(N$7,4*(ROW()-ROW(N$77)),0))</f>
        <v>153.63</v>
      </c>
      <c r="O81" s="27">
        <f ca="1">SUM(OFFSET(O$4,4*(ROW()-ROW(O$77)),0):OFFSET(O$7,4*(ROW()-ROW(O$77)),0))</f>
        <v>107.43</v>
      </c>
      <c r="P81" s="27">
        <v>0.3965598260295593</v>
      </c>
      <c r="Q81" s="27">
        <f ca="1">AVERAGE(OFFSET(Q$4,4*(ROW()-ROW(Q$77)),0):OFFSET(Q$7,4*(ROW()-ROW(Q$77)),0))</f>
        <v>102.23762968598872</v>
      </c>
      <c r="R81" s="27">
        <f ca="1">AVERAGE(OFFSET(R$4,4*(ROW()-ROW(R$77)),0):OFFSET(R$7,4*(ROW()-ROW(R$77)),0))</f>
        <v>103.35927068145969</v>
      </c>
      <c r="S81" s="27">
        <f ca="1">AVERAGE(OFFSET(S$4,4*(ROW()-ROW(S$77)),0):OFFSET(S$7,4*(ROW()-ROW(S$77)),0))</f>
        <v>101.06876838127715</v>
      </c>
      <c r="T81" s="27">
        <f ca="1">AVERAGE(OFFSET(T$4,4*(ROW()-ROW(T$77)),0):OFFSET(T$7,4*(ROW()-ROW(T$77)),0))</f>
        <v>99.973201956138567</v>
      </c>
      <c r="U81" s="27">
        <f ca="1">AVERAGE(OFFSET(U$4,4*(ROW()-ROW(U$77)),0):OFFSET(U$7,4*(ROW()-ROW(U$77)),0))</f>
        <v>98.713575101670429</v>
      </c>
      <c r="V81" s="83">
        <f ca="1">AVERAGE(OFFSET(V$4,4*(ROW()-ROW(V$77)),0):OFFSET(V$7,4*(ROW()-ROW(V$77)),0))</f>
        <v>95.604410743610359</v>
      </c>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v>0</v>
      </c>
      <c r="BP81" s="8">
        <v>0</v>
      </c>
      <c r="BQ81" s="8">
        <v>0</v>
      </c>
    </row>
    <row r="82" spans="1:69" x14ac:dyDescent="0.35">
      <c r="A82" s="35"/>
      <c r="B82" s="42">
        <v>2013</v>
      </c>
      <c r="C82" s="318">
        <v>30.04325</v>
      </c>
      <c r="D82" s="27">
        <v>58.55884787163086</v>
      </c>
      <c r="E82" s="46">
        <v>25.780999999999999</v>
      </c>
      <c r="F82" s="27">
        <v>2.4737499999999999</v>
      </c>
      <c r="G82" s="27">
        <v>7.6082618301335838</v>
      </c>
      <c r="H82" s="27">
        <v>63.380865236664469</v>
      </c>
      <c r="I82" s="27">
        <v>32.037789516073538</v>
      </c>
      <c r="J82" s="27">
        <v>962.52499999999998</v>
      </c>
      <c r="K82" s="46">
        <f ca="1">AVERAGE(OFFSET(K$4,4*(ROW()-ROW(K$77)),0):OFFSET(K$7,4*(ROW()-ROW(K$77)),0))</f>
        <v>62.528318771774579</v>
      </c>
      <c r="L82" s="27">
        <f ca="1">SUM(OFFSET(L$4,4*(ROW()-ROW(L$77)),0):OFFSET(L$7,4*(ROW()-ROW(L$77)),0))</f>
        <v>880.99900000000002</v>
      </c>
      <c r="M82" s="27">
        <f ca="1">SUM(OFFSET(M$4,4*(ROW()-ROW(M$77)),0):OFFSET(M$7,4*(ROW()-ROW(M$77)),0))</f>
        <v>721.673</v>
      </c>
      <c r="N82" s="27">
        <f ca="1">SUM(OFFSET(N$4,4*(ROW()-ROW(N$77)),0):OFFSET(N$7,4*(ROW()-ROW(N$77)),0))</f>
        <v>159.32600000000002</v>
      </c>
      <c r="O82" s="27">
        <f ca="1">SUM(OFFSET(O$4,4*(ROW()-ROW(O$77)),0):OFFSET(O$7,4*(ROW()-ROW(O$77)),0))</f>
        <v>112.452</v>
      </c>
      <c r="P82" s="27">
        <v>3.4192311123940016</v>
      </c>
      <c r="Q82" s="27">
        <f ca="1">AVERAGE(OFFSET(Q$4,4*(ROW()-ROW(Q$77)),0):OFFSET(Q$7,4*(ROW()-ROW(Q$77)),0))</f>
        <v>105.72524459356541</v>
      </c>
      <c r="R82" s="27">
        <f ca="1">AVERAGE(OFFSET(R$4,4*(ROW()-ROW(R$77)),0):OFFSET(R$7,4*(ROW()-ROW(R$77)),0))</f>
        <v>106.1790641238221</v>
      </c>
      <c r="S82" s="27">
        <f ca="1">AVERAGE(OFFSET(S$4,4*(ROW()-ROW(S$77)),0):OFFSET(S$7,4*(ROW()-ROW(S$77)),0))</f>
        <v>101.57995213482249</v>
      </c>
      <c r="T82" s="27">
        <f ca="1">AVERAGE(OFFSET(T$4,4*(ROW()-ROW(T$77)),0):OFFSET(T$7,4*(ROW()-ROW(T$77)),0))</f>
        <v>101.14476500563431</v>
      </c>
      <c r="U82" s="27">
        <f ca="1">AVERAGE(OFFSET(U$4,4*(ROW()-ROW(U$77)),0):OFFSET(U$7,4*(ROW()-ROW(U$77)),0))</f>
        <v>100.13696097872483</v>
      </c>
      <c r="V82" s="83">
        <f ca="1">AVERAGE(OFFSET(V$4,4*(ROW()-ROW(V$77)),0):OFFSET(V$7,4*(ROW()-ROW(V$77)),0))</f>
        <v>96.899143641233081</v>
      </c>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v>0</v>
      </c>
      <c r="BP82" s="8">
        <v>0</v>
      </c>
      <c r="BQ82" s="8">
        <v>0</v>
      </c>
    </row>
    <row r="83" spans="1:69" x14ac:dyDescent="0.35">
      <c r="A83" s="35"/>
      <c r="B83" s="42">
        <v>2014</v>
      </c>
      <c r="C83" s="318">
        <v>30.753499999999999</v>
      </c>
      <c r="D83" s="27">
        <v>59.499416498645559</v>
      </c>
      <c r="E83" s="46">
        <v>26.19575</v>
      </c>
      <c r="F83" s="27">
        <v>2.0259999999999998</v>
      </c>
      <c r="G83" s="27">
        <v>6.181008093347204</v>
      </c>
      <c r="H83" s="27">
        <v>63.419723829921836</v>
      </c>
      <c r="I83" s="27">
        <v>32.161909986599483</v>
      </c>
      <c r="J83" s="27">
        <v>989.1</v>
      </c>
      <c r="K83" s="46">
        <f ca="1">AVERAGE(OFFSET(K$4,4*(ROW()-ROW(K$77)),0):OFFSET(K$7,4*(ROW()-ROW(K$77)),0))</f>
        <v>61.623807338749401</v>
      </c>
      <c r="L83" s="27">
        <f ca="1">SUM(OFFSET(L$4,4*(ROW()-ROW(L$77)),0):OFFSET(L$7,4*(ROW()-ROW(L$77)),0))</f>
        <v>903.67399999999998</v>
      </c>
      <c r="M83" s="27">
        <f ca="1">SUM(OFFSET(M$4,4*(ROW()-ROW(M$77)),0):OFFSET(M$7,4*(ROW()-ROW(M$77)),0))</f>
        <v>749.56400000000008</v>
      </c>
      <c r="N83" s="27">
        <f ca="1">SUM(OFFSET(N$4,4*(ROW()-ROW(N$77)),0):OFFSET(N$7,4*(ROW()-ROW(N$77)),0))</f>
        <v>154.11000000000001</v>
      </c>
      <c r="O83" s="27">
        <f ca="1">SUM(OFFSET(O$4,4*(ROW()-ROW(O$77)),0):OFFSET(O$7,4*(ROW()-ROW(O$77)),0))</f>
        <v>119.93799999999999</v>
      </c>
      <c r="P83" s="27">
        <v>2.2203078608807942</v>
      </c>
      <c r="Q83" s="27">
        <f ca="1">AVERAGE(OFFSET(Q$4,4*(ROW()-ROW(Q$77)),0):OFFSET(Q$7,4*(ROW()-ROW(Q$77)),0))</f>
        <v>108.08148681991089</v>
      </c>
      <c r="R83" s="27">
        <f ca="1">AVERAGE(OFFSET(R$4,4*(ROW()-ROW(R$77)),0):OFFSET(R$7,4*(ROW()-ROW(R$77)),0))</f>
        <v>108.12853627441771</v>
      </c>
      <c r="S83" s="27">
        <f ca="1">AVERAGE(OFFSET(S$4,4*(ROW()-ROW(S$77)),0):OFFSET(S$7,4*(ROW()-ROW(S$77)),0))</f>
        <v>101.7672387900616</v>
      </c>
      <c r="T83" s="27">
        <f ca="1">AVERAGE(OFFSET(T$4,4*(ROW()-ROW(T$77)),0):OFFSET(T$7,4*(ROW()-ROW(T$77)),0))</f>
        <v>101.7239797409952</v>
      </c>
      <c r="U83" s="27">
        <f ca="1">AVERAGE(OFFSET(U$4,4*(ROW()-ROW(U$77)),0):OFFSET(U$7,4*(ROW()-ROW(U$77)),0))</f>
        <v>99.466720442756483</v>
      </c>
      <c r="V83" s="83">
        <f ca="1">AVERAGE(OFFSET(V$4,4*(ROW()-ROW(V$77)),0):OFFSET(V$7,4*(ROW()-ROW(V$77)),0))</f>
        <v>96.500446364608251</v>
      </c>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v>0</v>
      </c>
      <c r="BP83" s="8">
        <v>0</v>
      </c>
      <c r="BQ83" s="8">
        <v>0</v>
      </c>
    </row>
    <row r="84" spans="1:69" x14ac:dyDescent="0.35">
      <c r="A84" s="324"/>
      <c r="B84" s="42">
        <v>2015</v>
      </c>
      <c r="C84" s="318">
        <v>31.284749999999999</v>
      </c>
      <c r="D84" s="27">
        <v>60.062712994044418</v>
      </c>
      <c r="E84" s="46">
        <v>26.71</v>
      </c>
      <c r="F84" s="27">
        <v>1.7807500000000001</v>
      </c>
      <c r="G84" s="27">
        <v>5.3861879256268654</v>
      </c>
      <c r="H84" s="27">
        <v>63.481792034839586</v>
      </c>
      <c r="I84" s="27">
        <v>32.104777269945771</v>
      </c>
      <c r="J84" s="27">
        <v>1004.4000000000001</v>
      </c>
      <c r="K84" s="46">
        <f ca="1">AVERAGE(OFFSET(K$4,4*(ROW()-ROW(K$77)),0):OFFSET(K$7,4*(ROW()-ROW(K$77)),0))</f>
        <v>61.659064074506219</v>
      </c>
      <c r="L84" s="27">
        <f ca="1">SUM(OFFSET(L$4,4*(ROW()-ROW(L$77)),0):OFFSET(L$7,4*(ROW()-ROW(L$77)),0))</f>
        <v>929.69899999999996</v>
      </c>
      <c r="M84" s="27">
        <f ca="1">SUM(OFFSET(M$4,4*(ROW()-ROW(M$77)),0):OFFSET(M$7,4*(ROW()-ROW(M$77)),0))</f>
        <v>774.48199999999997</v>
      </c>
      <c r="N84" s="27">
        <f ca="1">SUM(OFFSET(N$4,4*(ROW()-ROW(N$77)),0):OFFSET(N$7,4*(ROW()-ROW(N$77)),0))</f>
        <v>155.21700000000001</v>
      </c>
      <c r="O84" s="27">
        <f ca="1">SUM(OFFSET(O$4,4*(ROW()-ROW(O$77)),0):OFFSET(O$7,4*(ROW()-ROW(O$77)),0))</f>
        <v>125.93900000000001</v>
      </c>
      <c r="P84" s="27">
        <v>1.3350200027726942</v>
      </c>
      <c r="Q84" s="27">
        <f ca="1">AVERAGE(OFFSET(Q$4,4*(ROW()-ROW(Q$77)),0):OFFSET(Q$7,4*(ROW()-ROW(Q$77)),0))</f>
        <v>109.52151769241753</v>
      </c>
      <c r="R84" s="27">
        <f ca="1">AVERAGE(OFFSET(R$4,4*(ROW()-ROW(R$77)),0):OFFSET(R$7,4*(ROW()-ROW(R$77)),0))</f>
        <v>109.76492723781178</v>
      </c>
      <c r="S84" s="27">
        <f ca="1">AVERAGE(OFFSET(S$4,4*(ROW()-ROW(S$77)),0):OFFSET(S$7,4*(ROW()-ROW(S$77)),0))</f>
        <v>102.41169156034502</v>
      </c>
      <c r="T84" s="27">
        <f ca="1">AVERAGE(OFFSET(T$4,4*(ROW()-ROW(T$77)),0):OFFSET(T$7,4*(ROW()-ROW(T$77)),0))</f>
        <v>102.18414577994329</v>
      </c>
      <c r="U84" s="27">
        <f ca="1">AVERAGE(OFFSET(U$4,4*(ROW()-ROW(U$77)),0):OFFSET(U$7,4*(ROW()-ROW(U$77)),0))</f>
        <v>99.451315833697436</v>
      </c>
      <c r="V84" s="83">
        <f ca="1">AVERAGE(OFFSET(V$4,4*(ROW()-ROW(V$77)),0):OFFSET(V$7,4*(ROW()-ROW(V$77)),0))</f>
        <v>97.23667243450565</v>
      </c>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v>0</v>
      </c>
      <c r="BP84" s="8">
        <v>0</v>
      </c>
      <c r="BQ84" s="8">
        <v>0</v>
      </c>
    </row>
    <row r="85" spans="1:69" x14ac:dyDescent="0.35">
      <c r="A85" s="324"/>
      <c r="B85" s="42">
        <v>2016</v>
      </c>
      <c r="C85" s="318">
        <v>31.743500000000001</v>
      </c>
      <c r="D85" s="27">
        <v>60.502839669268504</v>
      </c>
      <c r="E85" s="46">
        <v>26.971250000000001</v>
      </c>
      <c r="F85" s="27">
        <v>1.6332500000000001</v>
      </c>
      <c r="G85" s="27">
        <v>4.8936125570493196</v>
      </c>
      <c r="H85" s="27">
        <v>63.61594074356988</v>
      </c>
      <c r="I85" s="27">
        <v>32.071172965409758</v>
      </c>
      <c r="J85" s="27">
        <v>1018.0500000000001</v>
      </c>
      <c r="K85" s="46">
        <f ca="1">AVERAGE(OFFSET(K$4,4*(ROW()-ROW(K$77)),0):OFFSET(K$7,4*(ROW()-ROW(K$77)),0))</f>
        <v>61.71280682966632</v>
      </c>
      <c r="L85" s="27">
        <f ca="1">SUM(OFFSET(L$4,4*(ROW()-ROW(L$77)),0):OFFSET(L$7,4*(ROW()-ROW(L$77)),0))</f>
        <v>966.82100000000003</v>
      </c>
      <c r="M85" s="27">
        <f ca="1">SUM(OFFSET(M$4,4*(ROW()-ROW(M$77)),0):OFFSET(M$7,4*(ROW()-ROW(M$77)),0))</f>
        <v>802.00800000000004</v>
      </c>
      <c r="N85" s="27">
        <f ca="1">SUM(OFFSET(N$4,4*(ROW()-ROW(N$77)),0):OFFSET(N$7,4*(ROW()-ROW(N$77)),0))</f>
        <v>164.81299999999999</v>
      </c>
      <c r="O85" s="27">
        <f ca="1">SUM(OFFSET(O$4,4*(ROW()-ROW(O$77)),0):OFFSET(O$7,4*(ROW()-ROW(O$77)),0))</f>
        <v>130.04500000000002</v>
      </c>
      <c r="P85" s="27">
        <v>2.5510674293167739</v>
      </c>
      <c r="Q85" s="27">
        <f ca="1">AVERAGE(OFFSET(Q$4,4*(ROW()-ROW(Q$77)),0):OFFSET(Q$7,4*(ROW()-ROW(Q$77)),0))</f>
        <v>112.31314665823902</v>
      </c>
      <c r="R85" s="27">
        <f ca="1">AVERAGE(OFFSET(R$4,4*(ROW()-ROW(R$77)),0):OFFSET(R$7,4*(ROW()-ROW(R$77)),0))</f>
        <v>112.67919911160169</v>
      </c>
      <c r="S85" s="27">
        <f ca="1">AVERAGE(OFFSET(S$4,4*(ROW()-ROW(S$77)),0):OFFSET(S$7,4*(ROW()-ROW(S$77)),0))</f>
        <v>102.67920722368319</v>
      </c>
      <c r="T85" s="27">
        <f ca="1">AVERAGE(OFFSET(T$4,4*(ROW()-ROW(T$77)),0):OFFSET(T$7,4*(ROW()-ROW(T$77)),0))</f>
        <v>102.34607043301079</v>
      </c>
      <c r="U85" s="27">
        <f ca="1">AVERAGE(OFFSET(U$4,4*(ROW()-ROW(U$77)),0):OFFSET(U$7,4*(ROW()-ROW(U$77)),0))</f>
        <v>100.46213827177093</v>
      </c>
      <c r="V85" s="83">
        <f ca="1">AVERAGE(OFFSET(V$4,4*(ROW()-ROW(V$77)),0):OFFSET(V$7,4*(ROW()-ROW(V$77)),0))</f>
        <v>98.858463844466741</v>
      </c>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v>0</v>
      </c>
      <c r="BP85" s="8">
        <v>0</v>
      </c>
      <c r="BQ85" s="8">
        <v>0</v>
      </c>
    </row>
    <row r="86" spans="1:69" x14ac:dyDescent="0.35">
      <c r="A86" s="324"/>
      <c r="B86" s="42">
        <v>2017</v>
      </c>
      <c r="C86" s="318">
        <v>32.057000000000002</v>
      </c>
      <c r="D86" s="27">
        <v>60.768910689226516</v>
      </c>
      <c r="E86" s="46">
        <v>27.259250000000002</v>
      </c>
      <c r="F86" s="27">
        <v>1.476</v>
      </c>
      <c r="G86" s="27">
        <v>4.4016926349526644</v>
      </c>
      <c r="H86" s="27">
        <v>63.566979566538897</v>
      </c>
      <c r="I86" s="27">
        <v>32.095397616948929</v>
      </c>
      <c r="J86" s="27">
        <v>1028.875</v>
      </c>
      <c r="K86" s="46">
        <f ca="1">AVERAGE(OFFSET(K$4,4*(ROW()-ROW(K$77)),0):OFFSET(K$7,4*(ROW()-ROW(K$77)),0))</f>
        <v>61.96320522331672</v>
      </c>
      <c r="L86" s="27">
        <f ca="1">SUM(OFFSET(L$4,4*(ROW()-ROW(L$77)),0):OFFSET(L$7,4*(ROW()-ROW(L$77)),0))</f>
        <v>1006.97</v>
      </c>
      <c r="M86" s="27">
        <f ca="1">SUM(OFFSET(M$4,4*(ROW()-ROW(M$77)),0):OFFSET(M$7,4*(ROW()-ROW(M$77)),0))</f>
        <v>830.49400000000003</v>
      </c>
      <c r="N86" s="27">
        <f ca="1">SUM(OFFSET(N$4,4*(ROW()-ROW(N$77)),0):OFFSET(N$7,4*(ROW()-ROW(N$77)),0))</f>
        <v>176.476</v>
      </c>
      <c r="O86" s="27">
        <f ca="1">SUM(OFFSET(O$4,4*(ROW()-ROW(O$77)),0):OFFSET(O$7,4*(ROW()-ROW(O$77)),0))</f>
        <v>135.62299999999999</v>
      </c>
      <c r="P86" s="27">
        <v>2.4577868758675123</v>
      </c>
      <c r="Q86" s="27">
        <f ca="1">AVERAGE(OFFSET(Q$4,4*(ROW()-ROW(Q$77)),0):OFFSET(Q$7,4*(ROW()-ROW(Q$77)),0))</f>
        <v>115.07336526074113</v>
      </c>
      <c r="R86" s="27">
        <f ca="1">AVERAGE(OFFSET(R$4,4*(ROW()-ROW(R$77)),0):OFFSET(R$7,4*(ROW()-ROW(R$77)),0))</f>
        <v>115.36788269987056</v>
      </c>
      <c r="S86" s="27">
        <f ca="1">AVERAGE(OFFSET(S$4,4*(ROW()-ROW(S$77)),0):OFFSET(S$7,4*(ROW()-ROW(S$77)),0))</f>
        <v>103.38003636074411</v>
      </c>
      <c r="T86" s="27">
        <f ca="1">AVERAGE(OFFSET(T$4,4*(ROW()-ROW(T$77)),0):OFFSET(T$7,4*(ROW()-ROW(T$77)),0))</f>
        <v>103.11885840390498</v>
      </c>
      <c r="U86" s="27">
        <f ca="1">AVERAGE(OFFSET(U$4,4*(ROW()-ROW(U$77)),0):OFFSET(U$7,4*(ROW()-ROW(U$77)),0))</f>
        <v>105.79104992213671</v>
      </c>
      <c r="V86" s="83">
        <f ca="1">AVERAGE(OFFSET(V$4,4*(ROW()-ROW(V$77)),0):OFFSET(V$7,4*(ROW()-ROW(V$77)),0))</f>
        <v>104.20985914716807</v>
      </c>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v>0</v>
      </c>
      <c r="BP86" s="8">
        <v>0</v>
      </c>
      <c r="BQ86" s="8">
        <v>0</v>
      </c>
    </row>
    <row r="87" spans="1:69" x14ac:dyDescent="0.35">
      <c r="A87" s="324"/>
      <c r="B87" s="42">
        <v>2018</v>
      </c>
      <c r="C87" s="318">
        <v>32.439250000000001</v>
      </c>
      <c r="D87" s="27">
        <v>61.1661994368758</v>
      </c>
      <c r="E87" s="46">
        <v>27.658750000000001</v>
      </c>
      <c r="F87" s="27">
        <v>1.37975</v>
      </c>
      <c r="G87" s="27">
        <v>4.0799038540014445</v>
      </c>
      <c r="H87" s="27">
        <v>63.767859383510022</v>
      </c>
      <c r="I87" s="27">
        <v>31.984346990119757</v>
      </c>
      <c r="J87" s="27">
        <v>1037.55</v>
      </c>
      <c r="K87" s="46">
        <f ca="1">AVERAGE(OFFSET(K$4,4*(ROW()-ROW(K$77)),0):OFFSET(K$7,4*(ROW()-ROW(K$77)),0))</f>
        <v>62.255511793232301</v>
      </c>
      <c r="L87" s="27">
        <f ca="1">SUM(OFFSET(L$4,4*(ROW()-ROW(L$77)),0):OFFSET(L$7,4*(ROW()-ROW(L$77)),0))</f>
        <v>1048.2440000000001</v>
      </c>
      <c r="M87" s="27">
        <f ca="1">SUM(OFFSET(M$4,4*(ROW()-ROW(M$77)),0):OFFSET(M$7,4*(ROW()-ROW(M$77)),0))</f>
        <v>866.97</v>
      </c>
      <c r="N87" s="27">
        <f ca="1">SUM(OFFSET(N$4,4*(ROW()-ROW(N$77)),0):OFFSET(N$7,4*(ROW()-ROW(N$77)),0))</f>
        <v>181.274</v>
      </c>
      <c r="O87" s="27">
        <f ca="1">SUM(OFFSET(O$4,4*(ROW()-ROW(O$77)),0):OFFSET(O$7,4*(ROW()-ROW(O$77)),0))</f>
        <v>141.059</v>
      </c>
      <c r="P87" s="27">
        <v>2.8842567057106265</v>
      </c>
      <c r="Q87" s="27">
        <f ca="1">AVERAGE(OFFSET(Q$4,4*(ROW()-ROW(Q$77)),0):OFFSET(Q$7,4*(ROW()-ROW(Q$77)),0))</f>
        <v>118.39267763615936</v>
      </c>
      <c r="R87" s="27">
        <f ca="1">AVERAGE(OFFSET(R$4,4*(ROW()-ROW(R$77)),0):OFFSET(R$7,4*(ROW()-ROW(R$77)),0))</f>
        <v>119.09997614691441</v>
      </c>
      <c r="S87" s="27">
        <f ca="1">AVERAGE(OFFSET(S$4,4*(ROW()-ROW(S$77)),0):OFFSET(S$7,4*(ROW()-ROW(S$77)),0))</f>
        <v>103.8410462248471</v>
      </c>
      <c r="T87" s="27">
        <f ca="1">AVERAGE(OFFSET(T$4,4*(ROW()-ROW(T$77)),0):OFFSET(T$7,4*(ROW()-ROW(T$77)),0))</f>
        <v>103.2236114022231</v>
      </c>
      <c r="U87" s="27">
        <f ca="1">AVERAGE(OFFSET(U$4,4*(ROW()-ROW(U$77)),0):OFFSET(U$7,4*(ROW()-ROW(U$77)),0))</f>
        <v>106.14227248792841</v>
      </c>
      <c r="V87" s="83">
        <f ca="1">AVERAGE(OFFSET(V$4,4*(ROW()-ROW(V$77)),0):OFFSET(V$7,4*(ROW()-ROW(V$77)),0))</f>
        <v>104.42039472959122</v>
      </c>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0"/>
      <c r="AT87" s="320"/>
      <c r="AU87" s="320"/>
      <c r="AV87" s="320"/>
      <c r="AW87" s="320"/>
      <c r="AX87" s="320"/>
      <c r="AY87" s="320"/>
      <c r="AZ87" s="320"/>
      <c r="BA87" s="320"/>
      <c r="BB87" s="320"/>
      <c r="BC87" s="320"/>
      <c r="BD87" s="320"/>
      <c r="BE87" s="320"/>
      <c r="BF87" s="320"/>
      <c r="BG87" s="320"/>
      <c r="BH87" s="320"/>
      <c r="BI87" s="320"/>
      <c r="BJ87" s="320"/>
      <c r="BK87" s="320"/>
      <c r="BL87" s="320"/>
      <c r="BM87" s="320"/>
      <c r="BN87" s="320"/>
      <c r="BO87" s="320">
        <v>0</v>
      </c>
      <c r="BP87" s="320">
        <v>0</v>
      </c>
      <c r="BQ87" s="320">
        <v>0</v>
      </c>
    </row>
    <row r="88" spans="1:69" x14ac:dyDescent="0.35">
      <c r="A88" s="35"/>
      <c r="B88" s="42">
        <v>2019</v>
      </c>
      <c r="C88" s="318">
        <v>32.798749999999998</v>
      </c>
      <c r="D88" s="27">
        <v>61.524216094251507</v>
      </c>
      <c r="E88" s="46">
        <v>27.831</v>
      </c>
      <c r="F88" s="27">
        <v>1.30575</v>
      </c>
      <c r="G88" s="27">
        <v>3.8287025237515908</v>
      </c>
      <c r="H88" s="27">
        <v>63.97357718460556</v>
      </c>
      <c r="I88" s="27">
        <v>32.076232973406114</v>
      </c>
      <c r="J88" s="27">
        <v>1052.05</v>
      </c>
      <c r="K88" s="46">
        <f ca="1">AVERAGE(OFFSET(K$4,4*(ROW()-ROW(K$77)),0):OFFSET(K$7,4*(ROW()-ROW(K$77)),0))</f>
        <v>62.915460696236813</v>
      </c>
      <c r="L88" s="27">
        <f ca="1">SUM(OFFSET(L$4,4*(ROW()-ROW(L$77)),0):OFFSET(L$7,4*(ROW()-ROW(L$77)),0))</f>
        <v>1096.1100000000001</v>
      </c>
      <c r="M88" s="27">
        <f ca="1">SUM(OFFSET(M$4,4*(ROW()-ROW(M$77)),0):OFFSET(M$7,4*(ROW()-ROW(M$77)),0))</f>
        <v>897.54099999999994</v>
      </c>
      <c r="N88" s="27">
        <f ca="1">SUM(OFFSET(N$4,4*(ROW()-ROW(N$77)),0):OFFSET(N$7,4*(ROW()-ROW(N$77)),0))</f>
        <v>198.56900000000002</v>
      </c>
      <c r="O88" s="27">
        <f ca="1">SUM(OFFSET(O$4,4*(ROW()-ROW(O$77)),0):OFFSET(O$7,4*(ROW()-ROW(O$77)),0))</f>
        <v>147.822</v>
      </c>
      <c r="P88" s="27">
        <v>2.8854506678419227</v>
      </c>
      <c r="Q88" s="27">
        <f ca="1">AVERAGE(OFFSET(Q$4,4*(ROW()-ROW(Q$77)),0):OFFSET(Q$7,4*(ROW()-ROW(Q$77)),0))</f>
        <v>121.80997974460891</v>
      </c>
      <c r="R88" s="27">
        <f ca="1">AVERAGE(OFFSET(R$4,4*(ROW()-ROW(R$77)),0):OFFSET(R$7,4*(ROW()-ROW(R$77)),0))</f>
        <v>122.19206760137951</v>
      </c>
      <c r="S88" s="27">
        <f ca="1">AVERAGE(OFFSET(S$4,4*(ROW()-ROW(S$77)),0):OFFSET(S$7,4*(ROW()-ROW(S$77)),0))</f>
        <v>103.85679391913732</v>
      </c>
      <c r="T88" s="27">
        <f ca="1">AVERAGE(OFFSET(T$4,4*(ROW()-ROW(T$77)),0):OFFSET(T$7,4*(ROW()-ROW(T$77)),0))</f>
        <v>103.53512343354976</v>
      </c>
      <c r="U88" s="27">
        <f ca="1">AVERAGE(OFFSET(U$4,4*(ROW()-ROW(U$77)),0):OFFSET(U$7,4*(ROW()-ROW(U$77)),0))</f>
        <v>108.03520009186749</v>
      </c>
      <c r="V88" s="83">
        <f ca="1">AVERAGE(OFFSET(V$4,4*(ROW()-ROW(V$77)),0):OFFSET(V$7,4*(ROW()-ROW(V$77)),0))</f>
        <v>107.04514785138814</v>
      </c>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0"/>
      <c r="AV88" s="320"/>
      <c r="AW88" s="320"/>
      <c r="AX88" s="320"/>
      <c r="AY88" s="320"/>
      <c r="AZ88" s="320"/>
      <c r="BA88" s="320"/>
      <c r="BB88" s="320"/>
      <c r="BC88" s="320"/>
      <c r="BD88" s="320"/>
      <c r="BE88" s="320"/>
      <c r="BF88" s="320"/>
      <c r="BG88" s="320"/>
      <c r="BH88" s="320"/>
      <c r="BI88" s="320"/>
      <c r="BJ88" s="320"/>
      <c r="BK88" s="320"/>
      <c r="BL88" s="320"/>
      <c r="BM88" s="320"/>
      <c r="BN88" s="320"/>
      <c r="BO88" s="320">
        <v>0</v>
      </c>
      <c r="BP88" s="320">
        <v>0</v>
      </c>
      <c r="BQ88" s="320">
        <v>0</v>
      </c>
    </row>
    <row r="89" spans="1:69" x14ac:dyDescent="0.35">
      <c r="A89" s="35"/>
      <c r="B89" s="42">
        <v>2020</v>
      </c>
      <c r="C89" s="318">
        <v>32.666455511803974</v>
      </c>
      <c r="D89" s="27">
        <v>60.966979318267718</v>
      </c>
      <c r="E89" s="46">
        <v>28.01244903306478</v>
      </c>
      <c r="F89" s="27">
        <v>1.5026765625622094</v>
      </c>
      <c r="G89" s="27">
        <v>4.3983310924701247</v>
      </c>
      <c r="H89" s="27">
        <v>63.771194567325317</v>
      </c>
      <c r="I89" s="27">
        <v>28.276695405691662</v>
      </c>
      <c r="J89" s="27">
        <v>923.96194307967221</v>
      </c>
      <c r="K89" s="46">
        <f ca="1">AVERAGE(OFFSET(K$4,4*(ROW()-ROW(K$77)),0):OFFSET(K$7,4*(ROW()-ROW(K$77)),0))</f>
        <v>66.66457302220843</v>
      </c>
      <c r="L89" s="27">
        <f ca="1">SUM(OFFSET(L$4,4*(ROW()-ROW(L$77)),0):OFFSET(L$7,4*(ROW()-ROW(L$77)),0))</f>
        <v>1126.6145313</v>
      </c>
      <c r="M89" s="27">
        <f ca="1">SUM(OFFSET(M$4,4*(ROW()-ROW(M$77)),0):OFFSET(M$7,4*(ROW()-ROW(M$77)),0))</f>
        <v>914.1576950000001</v>
      </c>
      <c r="N89" s="27">
        <f ca="1">SUM(OFFSET(N$4,4*(ROW()-ROW(N$77)),0):OFFSET(N$7,4*(ROW()-ROW(N$77)),0))</f>
        <v>212.45683630000002</v>
      </c>
      <c r="O89" s="27">
        <f ca="1">SUM(OFFSET(O$4,4*(ROW()-ROW(O$77)),0):OFFSET(O$7,4*(ROW()-ROW(O$77)),0))</f>
        <v>135.52830639999999</v>
      </c>
      <c r="P89" s="27">
        <v>1.1916214048994931</v>
      </c>
      <c r="Q89" s="27">
        <f ca="1">AVERAGE(OFFSET(Q$4,4*(ROW()-ROW(Q$77)),0):OFFSET(Q$7,4*(ROW()-ROW(Q$77)),0))</f>
        <v>123.26193122816727</v>
      </c>
      <c r="R89" s="27">
        <f ca="1">AVERAGE(OFFSET(R$4,4*(ROW()-ROW(R$77)),0):OFFSET(R$7,4*(ROW()-ROW(R$77)),0))</f>
        <v>140.8364881448758</v>
      </c>
      <c r="S89" s="27">
        <f ca="1">AVERAGE(OFFSET(S$4,4*(ROW()-ROW(S$77)),0):OFFSET(S$7,4*(ROW()-ROW(S$77)),0))</f>
        <v>104.79324114052532</v>
      </c>
      <c r="T89" s="27">
        <f ca="1">AVERAGE(OFFSET(T$4,4*(ROW()-ROW(T$77)),0):OFFSET(T$7,4*(ROW()-ROW(T$77)),0))</f>
        <v>92.130373593778643</v>
      </c>
      <c r="U89" s="27">
        <f ca="1">AVERAGE(OFFSET(U$4,4*(ROW()-ROW(U$77)),0):OFFSET(U$7,4*(ROW()-ROW(U$77)),0))</f>
        <v>101.87569320740765</v>
      </c>
      <c r="V89" s="83">
        <f ca="1">AVERAGE(OFFSET(V$4,4*(ROW()-ROW(V$77)),0):OFFSET(V$7,4*(ROW()-ROW(V$77)),0))</f>
        <v>108.1300006612809</v>
      </c>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20"/>
      <c r="BB89" s="320"/>
      <c r="BC89" s="320"/>
      <c r="BD89" s="320"/>
      <c r="BE89" s="320"/>
      <c r="BF89" s="320"/>
      <c r="BG89" s="320"/>
      <c r="BH89" s="320"/>
      <c r="BI89" s="320"/>
      <c r="BJ89" s="320"/>
      <c r="BK89" s="320"/>
      <c r="BL89" s="320"/>
      <c r="BM89" s="320"/>
      <c r="BN89" s="320"/>
      <c r="BO89" s="320">
        <v>0</v>
      </c>
      <c r="BP89" s="320">
        <v>0</v>
      </c>
      <c r="BQ89" s="320">
        <v>0</v>
      </c>
    </row>
    <row r="90" spans="1:69" x14ac:dyDescent="0.35">
      <c r="A90" s="35"/>
      <c r="B90" s="42">
        <v>2021</v>
      </c>
      <c r="C90" s="318">
        <v>31.934776174093319</v>
      </c>
      <c r="D90" s="27">
        <v>59.40066543165581</v>
      </c>
      <c r="E90" s="46">
        <v>27.543817117294218</v>
      </c>
      <c r="F90" s="27">
        <v>2.3248952253911179</v>
      </c>
      <c r="G90" s="27">
        <v>6.7849338482894748</v>
      </c>
      <c r="H90" s="27">
        <v>63.724641254621588</v>
      </c>
      <c r="I90" s="27">
        <v>30.556316180145416</v>
      </c>
      <c r="J90" s="27">
        <v>975.47649719779724</v>
      </c>
      <c r="K90" s="46">
        <f ca="1">AVERAGE(OFFSET(K$4,4*(ROW()-ROW(K$77)),0):OFFSET(K$7,4*(ROW()-ROW(K$77)),0))</f>
        <v>64.50755503229712</v>
      </c>
      <c r="L90" s="27">
        <f ca="1">SUM(OFFSET(L$4,4*(ROW()-ROW(L$77)),0):OFFSET(L$7,4*(ROW()-ROW(L$77)),0))</f>
        <v>1133.9021072999999</v>
      </c>
      <c r="M90" s="27">
        <f ca="1">SUM(OFFSET(M$4,4*(ROW()-ROW(M$77)),0):OFFSET(M$7,4*(ROW()-ROW(M$77)),0))</f>
        <v>917.68669399999999</v>
      </c>
      <c r="N90" s="27">
        <f ca="1">SUM(OFFSET(N$4,4*(ROW()-ROW(N$77)),0):OFFSET(N$7,4*(ROW()-ROW(N$77)),0))</f>
        <v>216.21541330000002</v>
      </c>
      <c r="O90" s="27">
        <f ca="1">SUM(OFFSET(O$4,4*(ROW()-ROW(O$77)),0):OFFSET(O$7,4*(ROW()-ROW(O$77)),0))</f>
        <v>130.22733980000001</v>
      </c>
      <c r="P90" s="27">
        <v>2.0940114931742642</v>
      </c>
      <c r="Q90" s="27">
        <f ca="1">AVERAGE(OFFSET(Q$4,4*(ROW()-ROW(Q$77)),0):OFFSET(Q$7,4*(ROW()-ROW(Q$77)),0))</f>
        <v>125.84680609597697</v>
      </c>
      <c r="R90" s="27">
        <f ca="1">AVERAGE(OFFSET(R$4,4*(ROW()-ROW(R$77)),0):OFFSET(R$7,4*(ROW()-ROW(R$77)),0))</f>
        <v>132.75692474287888</v>
      </c>
      <c r="S90" s="27">
        <f ca="1">AVERAGE(OFFSET(S$4,4*(ROW()-ROW(S$77)),0):OFFSET(S$7,4*(ROW()-ROW(S$77)),0))</f>
        <v>104.94351153754793</v>
      </c>
      <c r="T90" s="27">
        <f ca="1">AVERAGE(OFFSET(T$4,4*(ROW()-ROW(T$77)),0):OFFSET(T$7,4*(ROW()-ROW(T$77)),0))</f>
        <v>99.626853609094397</v>
      </c>
      <c r="U90" s="27">
        <f ca="1">AVERAGE(OFFSET(U$4,4*(ROW()-ROW(U$77)),0):OFFSET(U$7,4*(ROW()-ROW(U$77)),0))</f>
        <v>106.64373648595659</v>
      </c>
      <c r="V90" s="83">
        <f ca="1">AVERAGE(OFFSET(V$4,4*(ROW()-ROW(V$77)),0):OFFSET(V$7,4*(ROW()-ROW(V$77)),0))</f>
        <v>109.50546686431618</v>
      </c>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0"/>
      <c r="AV90" s="320"/>
      <c r="AW90" s="320"/>
      <c r="AX90" s="320"/>
      <c r="AY90" s="320"/>
      <c r="AZ90" s="320"/>
      <c r="BA90" s="320"/>
      <c r="BB90" s="320"/>
      <c r="BC90" s="320"/>
      <c r="BD90" s="320"/>
      <c r="BE90" s="320"/>
      <c r="BF90" s="320"/>
      <c r="BG90" s="320"/>
      <c r="BH90" s="320"/>
      <c r="BI90" s="320"/>
      <c r="BJ90" s="320"/>
      <c r="BK90" s="320"/>
      <c r="BL90" s="320"/>
      <c r="BM90" s="320"/>
      <c r="BN90" s="320"/>
      <c r="BO90" s="320">
        <v>0</v>
      </c>
      <c r="BP90" s="320">
        <v>0</v>
      </c>
      <c r="BQ90" s="320">
        <v>0</v>
      </c>
    </row>
    <row r="91" spans="1:69" x14ac:dyDescent="0.35">
      <c r="A91" s="35"/>
      <c r="B91" s="42">
        <v>2022</v>
      </c>
      <c r="C91" s="318">
        <v>32.179677635642655</v>
      </c>
      <c r="D91" s="27">
        <v>59.568303516012008</v>
      </c>
      <c r="E91" s="46">
        <v>27.674515957383758</v>
      </c>
      <c r="F91" s="27">
        <v>2.2390340892567102</v>
      </c>
      <c r="G91" s="27">
        <v>6.5056346397368428</v>
      </c>
      <c r="H91" s="27">
        <v>63.71335751387501</v>
      </c>
      <c r="I91" s="27">
        <v>32.230641134860271</v>
      </c>
      <c r="J91" s="27">
        <v>1037.1714757458565</v>
      </c>
      <c r="K91" s="46">
        <f ca="1">AVERAGE(OFFSET(K$4,4*(ROW()-ROW(K$77)),0):OFFSET(K$7,4*(ROW()-ROW(K$77)),0))</f>
        <v>62.517056850305252</v>
      </c>
      <c r="L91" s="27">
        <f ca="1">SUM(OFFSET(L$4,4*(ROW()-ROW(L$77)),0):OFFSET(L$7,4*(ROW()-ROW(L$77)),0))</f>
        <v>1163.9685835</v>
      </c>
      <c r="M91" s="27">
        <f ca="1">SUM(OFFSET(M$4,4*(ROW()-ROW(M$77)),0):OFFSET(M$7,4*(ROW()-ROW(M$77)),0))</f>
        <v>940.422549</v>
      </c>
      <c r="N91" s="27">
        <f ca="1">SUM(OFFSET(N$4,4*(ROW()-ROW(N$77)),0):OFFSET(N$7,4*(ROW()-ROW(N$77)),0))</f>
        <v>223.54603449999999</v>
      </c>
      <c r="O91" s="27">
        <f ca="1">SUM(OFFSET(O$4,4*(ROW()-ROW(O$77)),0):OFFSET(O$7,4*(ROW()-ROW(O$77)),0))</f>
        <v>136.2804146</v>
      </c>
      <c r="P91" s="27">
        <v>1.9935461196396034</v>
      </c>
      <c r="Q91" s="27">
        <f ca="1">AVERAGE(OFFSET(Q$4,4*(ROW()-ROW(Q$77)),0):OFFSET(Q$7,4*(ROW()-ROW(Q$77)),0))</f>
        <v>128.34978804898697</v>
      </c>
      <c r="R91" s="27">
        <f ca="1">AVERAGE(OFFSET(R$4,4*(ROW()-ROW(R$77)),0):OFFSET(R$7,4*(ROW()-ROW(R$77)),0))</f>
        <v>128.1307061806823</v>
      </c>
      <c r="S91" s="27">
        <f ca="1">AVERAGE(OFFSET(S$4,4*(ROW()-ROW(S$77)),0):OFFSET(S$7,4*(ROW()-ROW(S$77)),0))</f>
        <v>105.29785379725595</v>
      </c>
      <c r="T91" s="27">
        <f ca="1">AVERAGE(OFFSET(T$4,4*(ROW()-ROW(T$77)),0):OFFSET(T$7,4*(ROW()-ROW(T$77)),0))</f>
        <v>105.47801453859948</v>
      </c>
      <c r="U91" s="27">
        <f ca="1">AVERAGE(OFFSET(U$4,4*(ROW()-ROW(U$77)),0):OFFSET(U$7,4*(ROW()-ROW(U$77)),0))</f>
        <v>109.48501355605596</v>
      </c>
      <c r="V91" s="83">
        <f ca="1">AVERAGE(OFFSET(V$4,4*(ROW()-ROW(V$77)),0):OFFSET(V$7,4*(ROW()-ROW(V$77)),0))</f>
        <v>110.10167359174721</v>
      </c>
      <c r="W91" s="320"/>
      <c r="X91" s="320"/>
      <c r="Y91" s="320"/>
      <c r="Z91" s="320"/>
      <c r="AA91" s="320"/>
      <c r="AB91" s="320"/>
      <c r="AC91" s="320"/>
      <c r="AD91" s="320"/>
      <c r="AE91" s="320"/>
      <c r="AF91" s="320"/>
      <c r="AG91" s="320"/>
      <c r="AH91" s="320"/>
      <c r="AI91" s="320"/>
      <c r="AJ91" s="320"/>
      <c r="AK91" s="320"/>
      <c r="AL91" s="320"/>
      <c r="AM91" s="320"/>
      <c r="AN91" s="320"/>
      <c r="AO91" s="320"/>
      <c r="AP91" s="320"/>
      <c r="AQ91" s="320"/>
      <c r="AR91" s="320"/>
      <c r="AS91" s="320"/>
      <c r="AT91" s="320"/>
      <c r="AU91" s="320"/>
      <c r="AV91" s="320"/>
      <c r="AW91" s="320"/>
      <c r="AX91" s="320"/>
      <c r="AY91" s="320"/>
      <c r="AZ91" s="320"/>
      <c r="BA91" s="320"/>
      <c r="BB91" s="320"/>
      <c r="BC91" s="320"/>
      <c r="BD91" s="320"/>
      <c r="BE91" s="320"/>
      <c r="BF91" s="320"/>
      <c r="BG91" s="320"/>
      <c r="BH91" s="320"/>
      <c r="BI91" s="320"/>
      <c r="BJ91" s="320"/>
      <c r="BK91" s="320"/>
      <c r="BL91" s="320"/>
      <c r="BM91" s="320"/>
      <c r="BN91" s="320"/>
      <c r="BO91" s="320">
        <v>0</v>
      </c>
      <c r="BP91" s="320">
        <v>0</v>
      </c>
      <c r="BQ91" s="320">
        <v>0</v>
      </c>
    </row>
    <row r="92" spans="1:69" x14ac:dyDescent="0.35">
      <c r="A92" s="35"/>
      <c r="B92" s="42">
        <v>2023</v>
      </c>
      <c r="C92" s="318">
        <v>32.670186351808866</v>
      </c>
      <c r="D92" s="27">
        <v>60.17019882658542</v>
      </c>
      <c r="E92" s="46">
        <v>28.009352936159551</v>
      </c>
      <c r="F92" s="27">
        <v>1.8661064176582522</v>
      </c>
      <c r="G92" s="27">
        <v>5.4035927539473683</v>
      </c>
      <c r="H92" s="27">
        <v>63.607365214848713</v>
      </c>
      <c r="I92" s="27">
        <v>32.144567040296849</v>
      </c>
      <c r="J92" s="27">
        <v>1050.1638912474673</v>
      </c>
      <c r="K92" s="46">
        <f ca="1">AVERAGE(OFFSET(K$4,4*(ROW()-ROW(K$77)),0):OFFSET(K$7,4*(ROW()-ROW(K$77)),0))</f>
        <v>62.32046260654905</v>
      </c>
      <c r="L92" s="27">
        <f ca="1">SUM(OFFSET(L$4,4*(ROW()-ROW(L$77)),0):OFFSET(L$7,4*(ROW()-ROW(L$77)),0))</f>
        <v>1206.6874026</v>
      </c>
      <c r="M92" s="27">
        <f ca="1">SUM(OFFSET(M$4,4*(ROW()-ROW(M$77)),0):OFFSET(M$7,4*(ROW()-ROW(M$77)),0))</f>
        <v>974.29487800000004</v>
      </c>
      <c r="N92" s="27">
        <f ca="1">SUM(OFFSET(N$4,4*(ROW()-ROW(N$77)),0):OFFSET(N$7,4*(ROW()-ROW(N$77)),0))</f>
        <v>232.39252459999997</v>
      </c>
      <c r="O92" s="27">
        <f ca="1">SUM(OFFSET(O$4,4*(ROW()-ROW(O$77)),0):OFFSET(O$7,4*(ROW()-ROW(O$77)),0))</f>
        <v>144.32193380000001</v>
      </c>
      <c r="P92" s="27">
        <v>2.3633153537489875</v>
      </c>
      <c r="Q92" s="27">
        <f ca="1">AVERAGE(OFFSET(Q$4,4*(ROW()-ROW(Q$77)),0):OFFSET(Q$7,4*(ROW()-ROW(Q$77)),0))</f>
        <v>131.38357904296859</v>
      </c>
      <c r="R92" s="27">
        <f ca="1">AVERAGE(OFFSET(R$4,4*(ROW()-ROW(R$77)),0):OFFSET(R$7,4*(ROW()-ROW(R$77)),0))</f>
        <v>131.51165133534158</v>
      </c>
      <c r="S92" s="27">
        <f ca="1">AVERAGE(OFFSET(S$4,4*(ROW()-ROW(S$77)),0):OFFSET(S$7,4*(ROW()-ROW(S$77)),0))</f>
        <v>106.45088593743304</v>
      </c>
      <c r="T92" s="27">
        <f ca="1">AVERAGE(OFFSET(T$4,4*(ROW()-ROW(T$77)),0):OFFSET(T$7,4*(ROW()-ROW(T$77)),0))</f>
        <v>106.34798730023567</v>
      </c>
      <c r="U92" s="27">
        <f ca="1">AVERAGE(OFFSET(U$4,4*(ROW()-ROW(U$77)),0):OFFSET(U$7,4*(ROW()-ROW(U$77)),0))</f>
        <v>110.06288665568738</v>
      </c>
      <c r="V92" s="83">
        <f ca="1">AVERAGE(OFFSET(V$4,4*(ROW()-ROW(V$77)),0):OFFSET(V$7,4*(ROW()-ROW(V$77)),0))</f>
        <v>110.78756047964909</v>
      </c>
      <c r="W92" s="320"/>
      <c r="X92" s="320"/>
      <c r="Y92" s="320"/>
      <c r="Z92" s="320"/>
      <c r="AA92" s="320"/>
      <c r="AB92" s="320"/>
      <c r="AC92" s="320"/>
      <c r="AD92" s="320"/>
      <c r="AE92" s="320"/>
      <c r="AF92" s="320"/>
      <c r="AG92" s="320"/>
      <c r="AH92" s="320"/>
      <c r="AI92" s="320"/>
      <c r="AJ92" s="320"/>
      <c r="AK92" s="320"/>
      <c r="AL92" s="320"/>
      <c r="AM92" s="320"/>
      <c r="AN92" s="320"/>
      <c r="AO92" s="320"/>
      <c r="AP92" s="320"/>
      <c r="AQ92" s="320"/>
      <c r="AR92" s="320"/>
      <c r="AS92" s="320"/>
      <c r="AT92" s="320"/>
      <c r="AU92" s="320"/>
      <c r="AV92" s="320"/>
      <c r="AW92" s="320"/>
      <c r="AX92" s="320"/>
      <c r="AY92" s="320"/>
      <c r="AZ92" s="320"/>
      <c r="BA92" s="320"/>
      <c r="BB92" s="320"/>
      <c r="BC92" s="320"/>
      <c r="BD92" s="320"/>
      <c r="BE92" s="320"/>
      <c r="BF92" s="320"/>
      <c r="BG92" s="320"/>
      <c r="BH92" s="320"/>
      <c r="BI92" s="320"/>
      <c r="BJ92" s="320"/>
      <c r="BK92" s="320"/>
      <c r="BL92" s="320"/>
      <c r="BM92" s="320"/>
      <c r="BN92" s="320"/>
      <c r="BO92" s="320">
        <v>0</v>
      </c>
      <c r="BP92" s="320">
        <v>0</v>
      </c>
      <c r="BQ92" s="320">
        <v>0</v>
      </c>
    </row>
    <row r="93" spans="1:69" x14ac:dyDescent="0.35">
      <c r="A93" s="35"/>
      <c r="B93" s="42">
        <v>2024</v>
      </c>
      <c r="C93" s="318">
        <v>33.072692226318281</v>
      </c>
      <c r="D93" s="27">
        <v>60.595677482848075</v>
      </c>
      <c r="E93" s="46">
        <v>28.266384747413358</v>
      </c>
      <c r="F93" s="27">
        <v>1.5718156196103106</v>
      </c>
      <c r="G93" s="27">
        <v>4.5370894010526319</v>
      </c>
      <c r="H93" s="27">
        <v>63.475669976594531</v>
      </c>
      <c r="I93" s="27">
        <v>31.988691533762491</v>
      </c>
      <c r="J93" s="27">
        <v>1057.9494102695237</v>
      </c>
      <c r="K93" s="46">
        <f ca="1">AVERAGE(OFFSET(K$4,4*(ROW()-ROW(K$77)),0):OFFSET(K$7,4*(ROW()-ROW(K$77)),0))</f>
        <v>62.457069237907419</v>
      </c>
      <c r="L93" s="27">
        <f ca="1">SUM(OFFSET(L$4,4*(ROW()-ROW(L$77)),0):OFFSET(L$7,4*(ROW()-ROW(L$77)),0))</f>
        <v>1252.8218807000001</v>
      </c>
      <c r="M93" s="27">
        <f ca="1">SUM(OFFSET(M$4,4*(ROW()-ROW(M$77)),0):OFFSET(M$7,4*(ROW()-ROW(M$77)),0))</f>
        <v>1012.334789</v>
      </c>
      <c r="N93" s="27">
        <f ca="1">SUM(OFFSET(N$4,4*(ROW()-ROW(N$77)),0):OFFSET(N$7,4*(ROW()-ROW(N$77)),0))</f>
        <v>240.48709169999998</v>
      </c>
      <c r="O93" s="27">
        <f ca="1">SUM(OFFSET(O$4,4*(ROW()-ROW(O$77)),0):OFFSET(O$7,4*(ROW()-ROW(O$77)),0))</f>
        <v>153.23305490000001</v>
      </c>
      <c r="P93" s="27">
        <v>2.9595302353259143</v>
      </c>
      <c r="Q93" s="27">
        <f ca="1">AVERAGE(OFFSET(Q$4,4*(ROW()-ROW(Q$77)),0):OFFSET(Q$7,4*(ROW()-ROW(Q$77)),0))</f>
        <v>135.27313514209311</v>
      </c>
      <c r="R93" s="27">
        <f ca="1">AVERAGE(OFFSET(R$4,4*(ROW()-ROW(R$77)),0):OFFSET(R$7,4*(ROW()-ROW(R$77)),0))</f>
        <v>136.06506613690092</v>
      </c>
      <c r="S93" s="27">
        <f ca="1">AVERAGE(OFFSET(S$4,4*(ROW()-ROW(S$77)),0):OFFSET(S$7,4*(ROW()-ROW(S$77)),0))</f>
        <v>107.49984692585006</v>
      </c>
      <c r="T93" s="27">
        <f ca="1">AVERAGE(OFFSET(T$4,4*(ROW()-ROW(T$77)),0):OFFSET(T$7,4*(ROW()-ROW(T$77)),0))</f>
        <v>106.87492917315663</v>
      </c>
      <c r="U93" s="27">
        <f ca="1">AVERAGE(OFFSET(U$4,4*(ROW()-ROW(U$77)),0):OFFSET(U$7,4*(ROW()-ROW(U$77)),0))</f>
        <v>110.86666050482305</v>
      </c>
      <c r="V93" s="83">
        <f ca="1">AVERAGE(OFFSET(V$4,4*(ROW()-ROW(V$77)),0):OFFSET(V$7,4*(ROW()-ROW(V$77)),0))</f>
        <v>111.82815486096568</v>
      </c>
      <c r="W93" s="320"/>
      <c r="X93" s="320"/>
      <c r="Y93" s="320"/>
      <c r="Z93" s="320"/>
      <c r="AA93" s="320"/>
      <c r="AB93" s="320"/>
      <c r="AC93" s="320"/>
      <c r="AD93" s="320"/>
      <c r="AE93" s="320"/>
      <c r="AF93" s="320"/>
      <c r="AG93" s="320"/>
      <c r="AH93" s="320"/>
      <c r="AI93" s="320"/>
      <c r="AJ93" s="320"/>
      <c r="AK93" s="320"/>
      <c r="AL93" s="320"/>
      <c r="AM93" s="320"/>
      <c r="AN93" s="320"/>
      <c r="AO93" s="320"/>
      <c r="AP93" s="320"/>
      <c r="AQ93" s="320"/>
      <c r="AR93" s="320"/>
      <c r="AS93" s="320"/>
      <c r="AT93" s="320"/>
      <c r="AU93" s="320"/>
      <c r="AV93" s="320"/>
      <c r="AW93" s="320"/>
      <c r="AX93" s="320"/>
      <c r="AY93" s="320"/>
      <c r="AZ93" s="320"/>
      <c r="BA93" s="320"/>
      <c r="BB93" s="320"/>
      <c r="BC93" s="320"/>
      <c r="BD93" s="320"/>
      <c r="BE93" s="320"/>
      <c r="BF93" s="320"/>
      <c r="BG93" s="320"/>
      <c r="BH93" s="320"/>
      <c r="BI93" s="320"/>
      <c r="BJ93" s="320"/>
      <c r="BK93" s="320"/>
      <c r="BL93" s="320"/>
      <c r="BM93" s="320"/>
      <c r="BN93" s="320"/>
      <c r="BO93" s="320">
        <v>0</v>
      </c>
      <c r="BP93" s="320">
        <v>0</v>
      </c>
      <c r="BQ93" s="320">
        <v>0</v>
      </c>
    </row>
    <row r="94" spans="1:69" x14ac:dyDescent="0.35">
      <c r="A94" s="35"/>
      <c r="B94" s="42">
        <v>2025</v>
      </c>
      <c r="C94" s="318">
        <v>33.237077926983964</v>
      </c>
      <c r="D94" s="27">
        <v>60.595206708919712</v>
      </c>
      <c r="E94" s="46">
        <v>28.318375040017127</v>
      </c>
      <c r="F94" s="27">
        <v>1.5261036722043675</v>
      </c>
      <c r="G94" s="27">
        <v>4.3899999999999997</v>
      </c>
      <c r="H94" s="27">
        <v>63.377477992803804</v>
      </c>
      <c r="I94" s="27">
        <v>31.955809767448777</v>
      </c>
      <c r="J94" s="27">
        <v>1062.1177394605702</v>
      </c>
      <c r="K94" s="46">
        <f ca="1">AVERAGE(OFFSET(K$4,4*(ROW()-ROW(K$77)),0):OFFSET(K$7,4*(ROW()-ROW(K$77)),0))</f>
        <v>62.376766165260165</v>
      </c>
      <c r="L94" s="27">
        <f ca="1">SUM(OFFSET(L$4,4*(ROW()-ROW(L$77)),0):OFFSET(L$7,4*(ROW()-ROW(L$77)),0))</f>
        <v>1298.9694962000001</v>
      </c>
      <c r="M94" s="27">
        <f ca="1">SUM(OFFSET(M$4,4*(ROW()-ROW(M$77)),0):OFFSET(M$7,4*(ROW()-ROW(M$77)),0))</f>
        <v>1049.5102489999999</v>
      </c>
      <c r="N94" s="27">
        <f ca="1">SUM(OFFSET(N$4,4*(ROW()-ROW(N$77)),0):OFFSET(N$7,4*(ROW()-ROW(N$77)),0))</f>
        <v>249.45924719999999</v>
      </c>
      <c r="O94" s="27">
        <f ca="1">SUM(OFFSET(O$4,4*(ROW()-ROW(O$77)),0):OFFSET(O$7,4*(ROW()-ROW(O$77)),0))</f>
        <v>162.27742480000001</v>
      </c>
      <c r="P94" s="27">
        <v>3.4819154492999616</v>
      </c>
      <c r="Q94" s="27">
        <f ca="1">AVERAGE(OFFSET(Q$4,4*(ROW()-ROW(Q$77)),0):OFFSET(Q$7,4*(ROW()-ROW(Q$77)),0))</f>
        <v>139.98454335244162</v>
      </c>
      <c r="R94" s="27">
        <f ca="1">AVERAGE(OFFSET(R$4,4*(ROW()-ROW(R$77)),0):OFFSET(R$7,4*(ROW()-ROW(R$77)),0))</f>
        <v>140.94727371677652</v>
      </c>
      <c r="S94" s="27">
        <f ca="1">AVERAGE(OFFSET(S$4,4*(ROW()-ROW(S$77)),0):OFFSET(S$7,4*(ROW()-ROW(S$77)),0))</f>
        <v>109.0421787004102</v>
      </c>
      <c r="T94" s="27">
        <f ca="1">AVERAGE(OFFSET(T$4,4*(ROW()-ROW(T$77)),0):OFFSET(T$7,4*(ROW()-ROW(T$77)),0))</f>
        <v>108.2973738265035</v>
      </c>
      <c r="U94" s="27">
        <f ca="1">AVERAGE(OFFSET(U$4,4*(ROW()-ROW(U$77)),0):OFFSET(U$7,4*(ROW()-ROW(U$77)),0))</f>
        <v>112.22617635196451</v>
      </c>
      <c r="V94" s="83">
        <f ca="1">AVERAGE(OFFSET(V$4,4*(ROW()-ROW(V$77)),0):OFFSET(V$7,4*(ROW()-ROW(V$77)),0))</f>
        <v>113.44141547176882</v>
      </c>
      <c r="W94" s="320"/>
      <c r="X94" s="320"/>
      <c r="Y94" s="320"/>
      <c r="Z94" s="320"/>
      <c r="AA94" s="320"/>
      <c r="AB94" s="320"/>
      <c r="AC94" s="320"/>
      <c r="AD94" s="320"/>
      <c r="AE94" s="320"/>
      <c r="AF94" s="320"/>
      <c r="AG94" s="320"/>
      <c r="AH94" s="320"/>
      <c r="AI94" s="320"/>
      <c r="AJ94" s="320"/>
      <c r="AK94" s="320"/>
      <c r="AL94" s="320"/>
      <c r="AM94" s="320"/>
      <c r="AN94" s="320"/>
      <c r="AO94" s="320"/>
      <c r="AP94" s="320"/>
      <c r="AQ94" s="320"/>
      <c r="AR94" s="320"/>
      <c r="AS94" s="320"/>
      <c r="AT94" s="320"/>
      <c r="AU94" s="320"/>
      <c r="AV94" s="320"/>
      <c r="AW94" s="320"/>
      <c r="AX94" s="320"/>
      <c r="AY94" s="320"/>
      <c r="AZ94" s="320"/>
      <c r="BA94" s="320"/>
      <c r="BB94" s="320"/>
      <c r="BC94" s="320"/>
      <c r="BD94" s="320"/>
      <c r="BE94" s="320"/>
      <c r="BF94" s="320"/>
      <c r="BG94" s="320"/>
      <c r="BH94" s="320"/>
      <c r="BI94" s="320"/>
      <c r="BJ94" s="320"/>
      <c r="BK94" s="320"/>
      <c r="BL94" s="320"/>
      <c r="BM94" s="320"/>
      <c r="BN94" s="320"/>
      <c r="BO94" s="320">
        <v>0</v>
      </c>
      <c r="BP94" s="320">
        <v>0</v>
      </c>
      <c r="BQ94" s="320">
        <v>0</v>
      </c>
    </row>
    <row r="95" spans="1:69" x14ac:dyDescent="0.35">
      <c r="A95" s="35"/>
      <c r="B95" s="325" t="s">
        <v>568</v>
      </c>
      <c r="C95" s="112">
        <v>29.548999999999999</v>
      </c>
      <c r="D95" s="112">
        <v>59.736251794100269</v>
      </c>
      <c r="E95" s="422">
        <v>25.711749999999999</v>
      </c>
      <c r="F95" s="112">
        <v>1.9395</v>
      </c>
      <c r="G95" s="112">
        <v>6.1577899502204616</v>
      </c>
      <c r="H95" s="112">
        <v>63.656176104391683</v>
      </c>
      <c r="I95" s="112">
        <v>31.750096590879835</v>
      </c>
      <c r="J95" s="112">
        <v>938.2</v>
      </c>
      <c r="K95" s="423">
        <f ca="1">AVERAGE(OFFSET(K$5,4*(ROW()-ROW(K$95)),0):OFFSET(K$8,4*(ROW()-ROW(K$95)),0))</f>
        <v>61.929202786004865</v>
      </c>
      <c r="L95" s="112">
        <f ca="1">SUM(OFFSET(L$5,4*(ROW()-ROW(L$95)),0):OFFSET(L$8,4*(ROW()-ROW(L$95)),0))</f>
        <v>788.41100000000006</v>
      </c>
      <c r="M95" s="112">
        <f ca="1">SUM(OFFSET(M$5,4*(ROW()-ROW(M$95)),0):OFFSET(M$8,4*(ROW()-ROW(M$95)),0))</f>
        <v>660.91600000000005</v>
      </c>
      <c r="N95" s="112">
        <f ca="1">SUM(OFFSET(N$5,4*(ROW()-ROW(N$95)),0):OFFSET(N$8,4*(ROW()-ROW(N$95)),0))</f>
        <v>127.495</v>
      </c>
      <c r="O95" s="112">
        <f ca="1">SUM(OFFSET(O$5,4*(ROW()-ROW(O$95)),0):OFFSET(O$8,4*(ROW()-ROW(O$95)),0))</f>
        <v>95.691000000000003</v>
      </c>
      <c r="P95" s="112">
        <v>-0.88135364183580123</v>
      </c>
      <c r="Q95" s="112">
        <f ca="1">AVERAGE(OFFSET(Q$5,4*(ROW()-ROW(Q$95)),0):OFFSET(Q$8,4*(ROW()-ROW(Q$95)),0))</f>
        <v>97.088078875813892</v>
      </c>
      <c r="R95" s="112">
        <f ca="1">AVERAGE(OFFSET(R$5,4*(ROW()-ROW(R$95)),0):OFFSET(R$8,4*(ROW()-ROW(R$95)),0))</f>
        <v>98.389762092383265</v>
      </c>
      <c r="S95" s="112">
        <f ca="1">AVERAGE(OFFSET(S$5,4*(ROW()-ROW(S$95)),0):OFFSET(S$8,4*(ROW()-ROW(S$95)),0))</f>
        <v>98.500916541969531</v>
      </c>
      <c r="T95" s="112">
        <f ca="1">AVERAGE(OFFSET(T$5,4*(ROW()-ROW(T$95)),0):OFFSET(T$8,4*(ROW()-ROW(T$95)),0))</f>
        <v>97.201048264206676</v>
      </c>
      <c r="U95" s="112">
        <f ca="1">AVERAGE(OFFSET(U$5,4*(ROW()-ROW(U$95)),0):OFFSET(U$8,4*(ROW()-ROW(U$95)),0))</f>
        <v>95.354530075398557</v>
      </c>
      <c r="V95" s="326">
        <f ca="1">AVERAGE(OFFSET(V$5,4*(ROW()-ROW(V$95)),0):OFFSET(V$8,4*(ROW()-ROW(V$95)),0))</f>
        <v>95.151157792644341</v>
      </c>
      <c r="W95" s="320"/>
      <c r="X95" s="320"/>
      <c r="Y95" s="320"/>
      <c r="Z95" s="320"/>
      <c r="AA95" s="320"/>
      <c r="AB95" s="320"/>
      <c r="AC95" s="320"/>
      <c r="AD95" s="320"/>
      <c r="AE95" s="320"/>
      <c r="AF95" s="320"/>
      <c r="AG95" s="320"/>
      <c r="AH95" s="320"/>
      <c r="AI95" s="320"/>
      <c r="AJ95" s="320"/>
      <c r="AK95" s="320"/>
      <c r="AL95" s="320"/>
      <c r="AM95" s="320"/>
      <c r="AN95" s="320"/>
      <c r="AO95" s="320"/>
      <c r="AP95" s="320"/>
      <c r="AQ95" s="320"/>
      <c r="AR95" s="320"/>
      <c r="AS95" s="320"/>
      <c r="AT95" s="320"/>
      <c r="AU95" s="320"/>
      <c r="AV95" s="320"/>
      <c r="AW95" s="320"/>
      <c r="AX95" s="320"/>
      <c r="AY95" s="320"/>
      <c r="AZ95" s="320"/>
      <c r="BA95" s="320"/>
      <c r="BB95" s="320"/>
      <c r="BC95" s="320"/>
      <c r="BD95" s="320"/>
      <c r="BE95" s="320"/>
      <c r="BF95" s="320"/>
      <c r="BG95" s="320"/>
      <c r="BH95" s="320"/>
      <c r="BI95" s="320"/>
      <c r="BJ95" s="320"/>
      <c r="BK95" s="320"/>
      <c r="BL95" s="320"/>
      <c r="BM95" s="320"/>
      <c r="BN95" s="320"/>
      <c r="BO95" s="320">
        <v>0</v>
      </c>
      <c r="BP95" s="320">
        <v>0</v>
      </c>
      <c r="BQ95" s="320">
        <v>0</v>
      </c>
    </row>
    <row r="96" spans="1:69" x14ac:dyDescent="0.35">
      <c r="A96" s="35"/>
      <c r="B96" s="42" t="s">
        <v>569</v>
      </c>
      <c r="C96" s="27">
        <v>29.06775</v>
      </c>
      <c r="D96" s="27">
        <v>58.279620561495207</v>
      </c>
      <c r="E96" s="46">
        <v>25.170249999999999</v>
      </c>
      <c r="F96" s="27">
        <v>2.4754999999999998</v>
      </c>
      <c r="G96" s="27">
        <v>7.847961576483244</v>
      </c>
      <c r="H96" s="27">
        <v>63.24276780702413</v>
      </c>
      <c r="I96" s="27">
        <v>31.523765183181851</v>
      </c>
      <c r="J96" s="27">
        <v>916.32500000000005</v>
      </c>
      <c r="K96" s="46">
        <f ca="1">AVERAGE(OFFSET(K$5,4*(ROW()-ROW(K$95)),0):OFFSET(K$8,4*(ROW()-ROW(K$95)),0))</f>
        <v>63.123839342090463</v>
      </c>
      <c r="L96" s="27">
        <f ca="1">SUM(OFFSET(L$5,4*(ROW()-ROW(L$95)),0):OFFSET(L$8,4*(ROW()-ROW(L$95)),0))</f>
        <v>796.14599999999996</v>
      </c>
      <c r="M96" s="27">
        <f ca="1">SUM(OFFSET(M$5,4*(ROW()-ROW(M$95)),0):OFFSET(M$8,4*(ROW()-ROW(M$95)),0))</f>
        <v>661.57800000000009</v>
      </c>
      <c r="N96" s="27">
        <f ca="1">SUM(OFFSET(N$5,4*(ROW()-ROW(N$95)),0):OFFSET(N$8,4*(ROW()-ROW(N$95)),0))</f>
        <v>134.56800000000001</v>
      </c>
      <c r="O96" s="27">
        <f ca="1">SUM(OFFSET(O$5,4*(ROW()-ROW(O$95)),0):OFFSET(O$8,4*(ROW()-ROW(O$95)),0))</f>
        <v>96.306999999999988</v>
      </c>
      <c r="P96" s="27">
        <v>2.2536682038246738</v>
      </c>
      <c r="Q96" s="27">
        <f ca="1">AVERAGE(OFFSET(Q$5,4*(ROW()-ROW(Q$95)),0):OFFSET(Q$8,4*(ROW()-ROW(Q$95)),0))</f>
        <v>99.279726205703753</v>
      </c>
      <c r="R96" s="27">
        <f ca="1">AVERAGE(OFFSET(R$5,4*(ROW()-ROW(R$95)),0):OFFSET(R$8,4*(ROW()-ROW(R$95)),0))</f>
        <v>101.333608570386</v>
      </c>
      <c r="S96" s="27">
        <f ca="1">AVERAGE(OFFSET(S$5,4*(ROW()-ROW(S$95)),0):OFFSET(S$8,4*(ROW()-ROW(S$95)),0))</f>
        <v>98.630616188205934</v>
      </c>
      <c r="T96" s="27">
        <f ca="1">AVERAGE(OFFSET(T$5,4*(ROW()-ROW(T$95)),0):OFFSET(T$8,4*(ROW()-ROW(T$95)),0))</f>
        <v>96.631616017490302</v>
      </c>
      <c r="U96" s="27">
        <f ca="1">AVERAGE(OFFSET(U$5,4*(ROW()-ROW(U$95)),0):OFFSET(U$8,4*(ROW()-ROW(U$95)),0))</f>
        <v>96.888268970075842</v>
      </c>
      <c r="V96" s="83">
        <f ca="1">AVERAGE(OFFSET(V$5,4*(ROW()-ROW(V$95)),0):OFFSET(V$8,4*(ROW()-ROW(V$95)),0))</f>
        <v>98.03572019000805</v>
      </c>
      <c r="W96" s="320"/>
      <c r="X96" s="320"/>
      <c r="Y96" s="320"/>
      <c r="Z96" s="320"/>
      <c r="AA96" s="320"/>
      <c r="AB96" s="320"/>
      <c r="AC96" s="320"/>
      <c r="AD96" s="320"/>
      <c r="AE96" s="320"/>
      <c r="AF96" s="320"/>
      <c r="AG96" s="320"/>
      <c r="AH96" s="320"/>
      <c r="AI96" s="320"/>
      <c r="AJ96" s="320"/>
      <c r="AK96" s="320"/>
      <c r="AL96" s="320"/>
      <c r="AM96" s="320"/>
      <c r="AN96" s="320"/>
      <c r="AO96" s="320"/>
      <c r="AP96" s="320"/>
      <c r="AQ96" s="320"/>
      <c r="AR96" s="320"/>
      <c r="AS96" s="320"/>
      <c r="AT96" s="320"/>
      <c r="AU96" s="320"/>
      <c r="AV96" s="320"/>
      <c r="AW96" s="320"/>
      <c r="AX96" s="320"/>
      <c r="AY96" s="320"/>
      <c r="AZ96" s="320"/>
      <c r="BA96" s="320"/>
      <c r="BB96" s="320"/>
      <c r="BC96" s="320"/>
      <c r="BD96" s="320"/>
      <c r="BE96" s="320"/>
      <c r="BF96" s="320"/>
      <c r="BG96" s="320"/>
      <c r="BH96" s="320"/>
      <c r="BI96" s="320"/>
      <c r="BJ96" s="320"/>
      <c r="BK96" s="320"/>
      <c r="BL96" s="320"/>
      <c r="BM96" s="320"/>
      <c r="BN96" s="320"/>
      <c r="BO96" s="320">
        <v>0</v>
      </c>
      <c r="BP96" s="320">
        <v>0</v>
      </c>
      <c r="BQ96" s="320">
        <v>0</v>
      </c>
    </row>
    <row r="97" spans="1:69" x14ac:dyDescent="0.35">
      <c r="A97" s="35"/>
      <c r="B97" s="42" t="s">
        <v>570</v>
      </c>
      <c r="C97" s="27">
        <v>29.3355</v>
      </c>
      <c r="D97" s="27">
        <v>58.291221488674175</v>
      </c>
      <c r="E97" s="46">
        <v>25.338750000000001</v>
      </c>
      <c r="F97" s="27">
        <v>2.4860000000000002</v>
      </c>
      <c r="G97" s="27">
        <v>7.8124148500192057</v>
      </c>
      <c r="H97" s="27">
        <v>63.231060030139467</v>
      </c>
      <c r="I97" s="27">
        <v>31.628915477209787</v>
      </c>
      <c r="J97" s="27">
        <v>927.84999999999991</v>
      </c>
      <c r="K97" s="46">
        <f ca="1">AVERAGE(OFFSET(K$5,4*(ROW()-ROW(K$95)),0):OFFSET(K$8,4*(ROW()-ROW(K$95)),0))</f>
        <v>62.922703426190097</v>
      </c>
      <c r="L97" s="27">
        <f ca="1">SUM(OFFSET(L$5,4*(ROW()-ROW(L$95)),0):OFFSET(L$8,4*(ROW()-ROW(L$95)),0))</f>
        <v>817.99</v>
      </c>
      <c r="M97" s="27">
        <f ca="1">SUM(OFFSET(M$5,4*(ROW()-ROW(M$95)),0):OFFSET(M$8,4*(ROW()-ROW(M$95)),0))</f>
        <v>674.06999999999994</v>
      </c>
      <c r="N97" s="27">
        <f ca="1">SUM(OFFSET(N$5,4*(ROW()-ROW(N$95)),0):OFFSET(N$8,4*(ROW()-ROW(N$95)),0))</f>
        <v>143.92000000000002</v>
      </c>
      <c r="O97" s="27">
        <f ca="1">SUM(OFFSET(O$5,4*(ROW()-ROW(O$95)),0):OFFSET(O$8,4*(ROW()-ROW(O$95)),0))</f>
        <v>101.32300000000001</v>
      </c>
      <c r="P97" s="27">
        <v>1.2106669196654423</v>
      </c>
      <c r="Q97" s="27">
        <f ca="1">AVERAGE(OFFSET(Q$5,4*(ROW()-ROW(Q$95)),0):OFFSET(Q$8,4*(ROW()-ROW(Q$95)),0))</f>
        <v>100.47698506698603</v>
      </c>
      <c r="R97" s="27">
        <f ca="1">AVERAGE(OFFSET(R$5,4*(ROW()-ROW(R$95)),0):OFFSET(R$8,4*(ROW()-ROW(R$95)),0))</f>
        <v>102.21360715670201</v>
      </c>
      <c r="S97" s="27">
        <f ca="1">AVERAGE(OFFSET(S$5,4*(ROW()-ROW(S$95)),0):OFFSET(S$8,4*(ROW()-ROW(S$95)),0))</f>
        <v>100.17899896015651</v>
      </c>
      <c r="T97" s="27">
        <f ca="1">AVERAGE(OFFSET(T$5,4*(ROW()-ROW(T$95)),0):OFFSET(T$8,4*(ROW()-ROW(T$95)),0))</f>
        <v>98.476747092670863</v>
      </c>
      <c r="U97" s="27">
        <f ca="1">AVERAGE(OFFSET(U$5,4*(ROW()-ROW(U$95)),0):OFFSET(U$8,4*(ROW()-ROW(U$95)),0))</f>
        <v>98.484746636193535</v>
      </c>
      <c r="V97" s="83">
        <f ca="1">AVERAGE(OFFSET(V$5,4*(ROW()-ROW(V$95)),0):OFFSET(V$8,4*(ROW()-ROW(V$95)),0))</f>
        <v>97.62324622794354</v>
      </c>
      <c r="W97" s="320"/>
      <c r="X97" s="320"/>
      <c r="Y97" s="320"/>
      <c r="Z97" s="320"/>
      <c r="AA97" s="320"/>
      <c r="AB97" s="320"/>
      <c r="AC97" s="320"/>
      <c r="AD97" s="320"/>
      <c r="AE97" s="320"/>
      <c r="AF97" s="320"/>
      <c r="AG97" s="320"/>
      <c r="AH97" s="320"/>
      <c r="AI97" s="320"/>
      <c r="AJ97" s="320"/>
      <c r="AK97" s="320"/>
      <c r="AL97" s="320"/>
      <c r="AM97" s="320"/>
      <c r="AN97" s="320"/>
      <c r="AO97" s="320"/>
      <c r="AP97" s="320"/>
      <c r="AQ97" s="320"/>
      <c r="AR97" s="320"/>
      <c r="AS97" s="320"/>
      <c r="AT97" s="320"/>
      <c r="AU97" s="320"/>
      <c r="AV97" s="320"/>
      <c r="AW97" s="320"/>
      <c r="AX97" s="320"/>
      <c r="AY97" s="320"/>
      <c r="AZ97" s="320"/>
      <c r="BA97" s="320"/>
      <c r="BB97" s="320"/>
      <c r="BC97" s="320"/>
      <c r="BD97" s="320"/>
      <c r="BE97" s="320"/>
      <c r="BF97" s="320"/>
      <c r="BG97" s="320"/>
      <c r="BH97" s="320"/>
      <c r="BI97" s="320"/>
      <c r="BJ97" s="320"/>
      <c r="BK97" s="320"/>
      <c r="BL97" s="320"/>
      <c r="BM97" s="320"/>
      <c r="BN97" s="320"/>
      <c r="BO97" s="320">
        <v>0</v>
      </c>
      <c r="BP97" s="320">
        <v>0</v>
      </c>
      <c r="BQ97" s="320">
        <v>0</v>
      </c>
    </row>
    <row r="98" spans="1:69" x14ac:dyDescent="0.35">
      <c r="A98" s="35"/>
      <c r="B98" s="42" t="s">
        <v>279</v>
      </c>
      <c r="C98" s="27">
        <v>29.381</v>
      </c>
      <c r="D98" s="27">
        <v>57.908594247456676</v>
      </c>
      <c r="E98" s="46">
        <v>25.272749999999998</v>
      </c>
      <c r="F98" s="27">
        <v>2.6315</v>
      </c>
      <c r="G98" s="27">
        <v>8.220212287353478</v>
      </c>
      <c r="H98" s="27">
        <v>63.095032214400781</v>
      </c>
      <c r="I98" s="27">
        <v>31.562186693131594</v>
      </c>
      <c r="J98" s="27">
        <v>927.32500000000005</v>
      </c>
      <c r="K98" s="46">
        <f ca="1">AVERAGE(OFFSET(K$5,4*(ROW()-ROW(K$95)),0):OFFSET(K$8,4*(ROW()-ROW(K$95)),0))</f>
        <v>62.833881218468605</v>
      </c>
      <c r="L98" s="27">
        <f ca="1">SUM(OFFSET(L$5,4*(ROW()-ROW(L$95)),0):OFFSET(L$8,4*(ROW()-ROW(L$95)),0))</f>
        <v>830.56399999999985</v>
      </c>
      <c r="M98" s="27">
        <f ca="1">SUM(OFFSET(M$5,4*(ROW()-ROW(M$95)),0):OFFSET(M$8,4*(ROW()-ROW(M$95)),0))</f>
        <v>682.06200000000001</v>
      </c>
      <c r="N98" s="27">
        <f ca="1">SUM(OFFSET(N$5,4*(ROW()-ROW(N$95)),0):OFFSET(N$8,4*(ROW()-ROW(N$95)),0))</f>
        <v>148.50200000000001</v>
      </c>
      <c r="O98" s="27">
        <f ca="1">SUM(OFFSET(O$5,4*(ROW()-ROW(O$95)),0):OFFSET(O$8,4*(ROW()-ROW(O$95)),0))</f>
        <v>104.21</v>
      </c>
      <c r="P98" s="27">
        <v>1.4498806758308547</v>
      </c>
      <c r="Q98" s="27">
        <f ca="1">AVERAGE(OFFSET(Q$5,4*(ROW()-ROW(Q$95)),0):OFFSET(Q$8,4*(ROW()-ROW(Q$95)),0))</f>
        <v>101.93865092509255</v>
      </c>
      <c r="R98" s="27">
        <f ca="1">AVERAGE(OFFSET(R$5,4*(ROW()-ROW(R$95)),0):OFFSET(R$8,4*(ROW()-ROW(R$95)),0))</f>
        <v>103.91968654488161</v>
      </c>
      <c r="S98" s="27">
        <f ca="1">AVERAGE(OFFSET(S$5,4*(ROW()-ROW(S$95)),0):OFFSET(S$8,4*(ROW()-ROW(S$95)),0))</f>
        <v>101.76694153597983</v>
      </c>
      <c r="T98" s="27">
        <f ca="1">AVERAGE(OFFSET(T$5,4*(ROW()-ROW(T$95)),0):OFFSET(T$8,4*(ROW()-ROW(T$95)),0))</f>
        <v>99.82647614153818</v>
      </c>
      <c r="U98" s="27">
        <f ca="1">AVERAGE(OFFSET(U$5,4*(ROW()-ROW(U$95)),0):OFFSET(U$8,4*(ROW()-ROW(U$95)),0))</f>
        <v>99.640092315620848</v>
      </c>
      <c r="V98" s="83">
        <f ca="1">AVERAGE(OFFSET(V$5,4*(ROW()-ROW(V$95)),0):OFFSET(V$8,4*(ROW()-ROW(V$95)),0))</f>
        <v>96.205074228781143</v>
      </c>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0"/>
      <c r="AY98" s="320"/>
      <c r="AZ98" s="320"/>
      <c r="BA98" s="320"/>
      <c r="BB98" s="320"/>
      <c r="BC98" s="320"/>
      <c r="BD98" s="320"/>
      <c r="BE98" s="320"/>
      <c r="BF98" s="320"/>
      <c r="BG98" s="320"/>
      <c r="BH98" s="320"/>
      <c r="BI98" s="320"/>
      <c r="BJ98" s="320"/>
      <c r="BK98" s="320"/>
      <c r="BL98" s="320"/>
      <c r="BM98" s="320"/>
      <c r="BN98" s="320"/>
      <c r="BO98" s="320">
        <v>0</v>
      </c>
      <c r="BP98" s="320">
        <v>0</v>
      </c>
      <c r="BQ98" s="320">
        <v>0</v>
      </c>
    </row>
    <row r="99" spans="1:69" x14ac:dyDescent="0.35">
      <c r="A99" s="35"/>
      <c r="B99" s="42" t="s">
        <v>280</v>
      </c>
      <c r="C99" s="27">
        <v>29.79325</v>
      </c>
      <c r="D99" s="27">
        <v>58.355986081886584</v>
      </c>
      <c r="E99" s="46">
        <v>25.568999999999999</v>
      </c>
      <c r="F99" s="27">
        <v>2.5477500000000002</v>
      </c>
      <c r="G99" s="27">
        <v>7.8779117827879794</v>
      </c>
      <c r="H99" s="27">
        <v>63.346325121140282</v>
      </c>
      <c r="I99" s="27">
        <v>31.888745482504433</v>
      </c>
      <c r="J99" s="27">
        <v>950.07500000000005</v>
      </c>
      <c r="K99" s="46">
        <f ca="1">AVERAGE(OFFSET(K$5,4*(ROW()-ROW(K$95)),0):OFFSET(K$8,4*(ROW()-ROW(K$95)),0))</f>
        <v>61.866536619698088</v>
      </c>
      <c r="L99" s="27">
        <f ca="1">SUM(OFFSET(L$5,4*(ROW()-ROW(L$95)),0):OFFSET(L$8,4*(ROW()-ROW(L$95)),0))</f>
        <v>846.60900000000004</v>
      </c>
      <c r="M99" s="27">
        <f ca="1">SUM(OFFSET(M$5,4*(ROW()-ROW(M$95)),0):OFFSET(M$8,4*(ROW()-ROW(M$95)),0))</f>
        <v>691.70100000000002</v>
      </c>
      <c r="N99" s="27">
        <f ca="1">SUM(OFFSET(N$5,4*(ROW()-ROW(N$95)),0):OFFSET(N$8,4*(ROW()-ROW(N$95)),0))</f>
        <v>154.90800000000002</v>
      </c>
      <c r="O99" s="27">
        <f ca="1">SUM(OFFSET(O$5,4*(ROW()-ROW(O$95)),0):OFFSET(O$8,4*(ROW()-ROW(O$95)),0))</f>
        <v>108.00099999999999</v>
      </c>
      <c r="P99" s="27">
        <v>0.23821112099470554</v>
      </c>
      <c r="Q99" s="27">
        <f ca="1">AVERAGE(OFFSET(Q$5,4*(ROW()-ROW(Q$95)),0):OFFSET(Q$8,4*(ROW()-ROW(Q$95)),0))</f>
        <v>102.17979436835314</v>
      </c>
      <c r="R99" s="27">
        <f ca="1">AVERAGE(OFFSET(R$5,4*(ROW()-ROW(R$95)),0):OFFSET(R$8,4*(ROW()-ROW(R$95)),0))</f>
        <v>103.09933729740759</v>
      </c>
      <c r="S99" s="27">
        <f ca="1">AVERAGE(OFFSET(S$5,4*(ROW()-ROW(S$95)),0):OFFSET(S$8,4*(ROW()-ROW(S$95)),0))</f>
        <v>100.98062345000389</v>
      </c>
      <c r="T99" s="27">
        <f ca="1">AVERAGE(OFFSET(T$5,4*(ROW()-ROW(T$95)),0):OFFSET(T$8,4*(ROW()-ROW(T$95)),0))</f>
        <v>100.08083806867842</v>
      </c>
      <c r="U99" s="27">
        <f ca="1">AVERAGE(OFFSET(U$5,4*(ROW()-ROW(U$95)),0):OFFSET(U$8,4*(ROW()-ROW(U$95)),0))</f>
        <v>98.258999092528498</v>
      </c>
      <c r="V99" s="83">
        <f ca="1">AVERAGE(OFFSET(V$5,4*(ROW()-ROW(V$95)),0):OFFSET(V$8,4*(ROW()-ROW(V$95)),0))</f>
        <v>95.205989000694345</v>
      </c>
      <c r="W99" s="320"/>
      <c r="X99" s="320"/>
      <c r="Y99" s="320"/>
      <c r="Z99" s="320"/>
      <c r="AA99" s="320"/>
      <c r="AB99" s="320"/>
      <c r="AC99" s="320"/>
      <c r="AD99" s="320"/>
      <c r="AE99" s="320"/>
      <c r="AF99" s="320"/>
      <c r="AG99" s="320"/>
      <c r="AH99" s="320"/>
      <c r="AI99" s="320"/>
      <c r="AJ99" s="320"/>
      <c r="AK99" s="320"/>
      <c r="AL99" s="320"/>
      <c r="AM99" s="320"/>
      <c r="AN99" s="320"/>
      <c r="AO99" s="320"/>
      <c r="AP99" s="320"/>
      <c r="AQ99" s="320"/>
      <c r="AR99" s="320"/>
      <c r="AS99" s="320"/>
      <c r="AT99" s="320"/>
      <c r="AU99" s="320"/>
      <c r="AV99" s="320"/>
      <c r="AW99" s="320"/>
      <c r="AX99" s="320"/>
      <c r="AY99" s="320"/>
      <c r="AZ99" s="320"/>
      <c r="BA99" s="320"/>
      <c r="BB99" s="320"/>
      <c r="BC99" s="320"/>
      <c r="BD99" s="320"/>
      <c r="BE99" s="320"/>
      <c r="BF99" s="320"/>
      <c r="BG99" s="320"/>
      <c r="BH99" s="320"/>
      <c r="BI99" s="320"/>
      <c r="BJ99" s="320"/>
      <c r="BK99" s="320"/>
      <c r="BL99" s="320"/>
      <c r="BM99" s="320"/>
      <c r="BN99" s="320"/>
      <c r="BO99" s="320">
        <v>0</v>
      </c>
      <c r="BP99" s="320">
        <v>0</v>
      </c>
      <c r="BQ99" s="320">
        <v>0</v>
      </c>
    </row>
    <row r="100" spans="1:69" x14ac:dyDescent="0.35">
      <c r="A100" s="35"/>
      <c r="B100" s="42" t="s">
        <v>281</v>
      </c>
      <c r="C100" s="27">
        <v>30.2165</v>
      </c>
      <c r="D100" s="27">
        <v>58.791764929556074</v>
      </c>
      <c r="E100" s="46">
        <v>25.85575</v>
      </c>
      <c r="F100" s="27">
        <v>2.39175</v>
      </c>
      <c r="G100" s="27">
        <v>7.3359732003094091</v>
      </c>
      <c r="H100" s="27">
        <v>63.445891657537175</v>
      </c>
      <c r="I100" s="27">
        <v>32.056066096172579</v>
      </c>
      <c r="J100" s="27">
        <v>968.625</v>
      </c>
      <c r="K100" s="46">
        <f ca="1">AVERAGE(OFFSET(K$5,4*(ROW()-ROW(K$95)),0):OFFSET(K$8,4*(ROW()-ROW(K$95)),0))</f>
        <v>62.684285118955557</v>
      </c>
      <c r="L100" s="27">
        <f ca="1">SUM(OFFSET(L$5,4*(ROW()-ROW(L$95)),0):OFFSET(L$8,4*(ROW()-ROW(L$95)),0))</f>
        <v>892.89</v>
      </c>
      <c r="M100" s="27">
        <f ca="1">SUM(OFFSET(M$5,4*(ROW()-ROW(M$95)),0):OFFSET(M$8,4*(ROW()-ROW(M$95)),0))</f>
        <v>734.28</v>
      </c>
      <c r="N100" s="27">
        <f ca="1">SUM(OFFSET(N$5,4*(ROW()-ROW(N$95)),0):OFFSET(N$8,4*(ROW()-ROW(N$95)),0))</f>
        <v>158.61000000000001</v>
      </c>
      <c r="O100" s="27">
        <f ca="1">SUM(OFFSET(O$5,4*(ROW()-ROW(O$95)),0):OFFSET(O$8,4*(ROW()-ROW(O$95)),0))</f>
        <v>115.58399999999999</v>
      </c>
      <c r="P100" s="27">
        <v>4.9783878302576738</v>
      </c>
      <c r="Q100" s="27">
        <f ca="1">AVERAGE(OFFSET(Q$5,4*(ROW()-ROW(Q$95)),0):OFFSET(Q$8,4*(ROW()-ROW(Q$95)),0))</f>
        <v>107.2641181403533</v>
      </c>
      <c r="R100" s="27">
        <f ca="1">AVERAGE(OFFSET(R$5,4*(ROW()-ROW(R$95)),0):OFFSET(R$8,4*(ROW()-ROW(R$95)),0))</f>
        <v>107.66450525073827</v>
      </c>
      <c r="S100" s="27">
        <f ca="1">AVERAGE(OFFSET(S$5,4*(ROW()-ROW(S$95)),0):OFFSET(S$8,4*(ROW()-ROW(S$95)),0))</f>
        <v>101.71127421616747</v>
      </c>
      <c r="T100" s="27">
        <f ca="1">AVERAGE(OFFSET(T$5,4*(ROW()-ROW(T$95)),0):OFFSET(T$8,4*(ROW()-ROW(T$95)),0))</f>
        <v>101.33314162691254</v>
      </c>
      <c r="U100" s="27">
        <f ca="1">AVERAGE(OFFSET(U$5,4*(ROW()-ROW(U$95)),0):OFFSET(U$8,4*(ROW()-ROW(U$95)),0))</f>
        <v>100.66267827333938</v>
      </c>
      <c r="V100" s="83">
        <f ca="1">AVERAGE(OFFSET(V$5,4*(ROW()-ROW(V$95)),0):OFFSET(V$8,4*(ROW()-ROW(V$95)),0))</f>
        <v>97.618837688602838</v>
      </c>
      <c r="W100" s="320"/>
      <c r="X100" s="320"/>
      <c r="Y100" s="320"/>
      <c r="Z100" s="320"/>
      <c r="AA100" s="320"/>
      <c r="AB100" s="320"/>
      <c r="AC100" s="320"/>
      <c r="AD100" s="320"/>
      <c r="AE100" s="320"/>
      <c r="AF100" s="320"/>
      <c r="AG100" s="320"/>
      <c r="AH100" s="320"/>
      <c r="AI100" s="320"/>
      <c r="AJ100" s="320"/>
      <c r="AK100" s="320"/>
      <c r="AL100" s="320"/>
      <c r="AM100" s="320"/>
      <c r="AN100" s="320"/>
      <c r="AO100" s="320"/>
      <c r="AP100" s="320"/>
      <c r="AQ100" s="320"/>
      <c r="AR100" s="320"/>
      <c r="AS100" s="320"/>
      <c r="AT100" s="320"/>
      <c r="AU100" s="320"/>
      <c r="AV100" s="320"/>
      <c r="AW100" s="320"/>
      <c r="AX100" s="320"/>
      <c r="AY100" s="320"/>
      <c r="AZ100" s="320"/>
      <c r="BA100" s="320"/>
      <c r="BB100" s="320"/>
      <c r="BC100" s="320"/>
      <c r="BD100" s="320"/>
      <c r="BE100" s="320"/>
      <c r="BF100" s="320"/>
      <c r="BG100" s="320"/>
      <c r="BH100" s="320"/>
      <c r="BI100" s="320"/>
      <c r="BJ100" s="320"/>
      <c r="BK100" s="320"/>
      <c r="BL100" s="320"/>
      <c r="BM100" s="320"/>
      <c r="BN100" s="320"/>
      <c r="BO100" s="320">
        <v>0</v>
      </c>
      <c r="BP100" s="320">
        <v>0</v>
      </c>
      <c r="BQ100" s="320">
        <v>0</v>
      </c>
    </row>
    <row r="101" spans="1:69" x14ac:dyDescent="0.35">
      <c r="A101" s="35"/>
      <c r="B101" s="42" t="s">
        <v>282</v>
      </c>
      <c r="C101" s="27">
        <v>30.909500000000001</v>
      </c>
      <c r="D101" s="27">
        <v>59.686577098643191</v>
      </c>
      <c r="E101" s="46">
        <v>26.36525</v>
      </c>
      <c r="F101" s="27">
        <v>1.9295</v>
      </c>
      <c r="G101" s="27">
        <v>5.876237356321834</v>
      </c>
      <c r="H101" s="27">
        <v>63.412876985676789</v>
      </c>
      <c r="I101" s="27">
        <v>32.173092897690054</v>
      </c>
      <c r="J101" s="27">
        <v>994.45</v>
      </c>
      <c r="K101" s="46">
        <f ca="1">AVERAGE(OFFSET(K$5,4*(ROW()-ROW(K$95)),0):OFFSET(K$8,4*(ROW()-ROW(K$95)),0))</f>
        <v>61.411160535274526</v>
      </c>
      <c r="L101" s="27">
        <f ca="1">SUM(OFFSET(L$5,4*(ROW()-ROW(L$95)),0):OFFSET(L$8,4*(ROW()-ROW(L$95)),0))</f>
        <v>908.82500000000005</v>
      </c>
      <c r="M101" s="27">
        <f ca="1">SUM(OFFSET(M$5,4*(ROW()-ROW(M$95)),0):OFFSET(M$8,4*(ROW()-ROW(M$95)),0))</f>
        <v>755.70099999999991</v>
      </c>
      <c r="N101" s="27">
        <f ca="1">SUM(OFFSET(N$5,4*(ROW()-ROW(N$95)),0):OFFSET(N$8,4*(ROW()-ROW(N$95)),0))</f>
        <v>153.124</v>
      </c>
      <c r="O101" s="27">
        <f ca="1">SUM(OFFSET(O$5,4*(ROW()-ROW(O$95)),0):OFFSET(O$8,4*(ROW()-ROW(O$95)),0))</f>
        <v>119.703</v>
      </c>
      <c r="P101" s="27">
        <v>0.92843609447591291</v>
      </c>
      <c r="Q101" s="27">
        <f ca="1">AVERAGE(OFFSET(Q$5,4*(ROW()-ROW(Q$95)),0):OFFSET(Q$8,4*(ROW()-ROW(Q$95)),0))</f>
        <v>108.2588042809933</v>
      </c>
      <c r="R101" s="27">
        <f ca="1">AVERAGE(OFFSET(R$5,4*(ROW()-ROW(R$95)),0):OFFSET(R$8,4*(ROW()-ROW(R$95)),0))</f>
        <v>108.26817187338463</v>
      </c>
      <c r="S101" s="27">
        <f ca="1">AVERAGE(OFFSET(S$5,4*(ROW()-ROW(S$95)),0):OFFSET(S$8,4*(ROW()-ROW(S$95)),0))</f>
        <v>101.8212081443794</v>
      </c>
      <c r="T101" s="27">
        <f ca="1">AVERAGE(OFFSET(T$5,4*(ROW()-ROW(T$95)),0):OFFSET(T$8,4*(ROW()-ROW(T$95)),0))</f>
        <v>101.81321030792151</v>
      </c>
      <c r="U101" s="27">
        <f ca="1">AVERAGE(OFFSET(U$5,4*(ROW()-ROW(U$95)),0):OFFSET(U$8,4*(ROW()-ROW(U$95)),0))</f>
        <v>99.200080664134717</v>
      </c>
      <c r="V101" s="83">
        <f ca="1">AVERAGE(OFFSET(V$5,4*(ROW()-ROW(V$95)),0):OFFSET(V$8,4*(ROW()-ROW(V$95)),0))</f>
        <v>96.385824341749966</v>
      </c>
      <c r="W101" s="320"/>
      <c r="X101" s="320"/>
      <c r="Y101" s="320"/>
      <c r="Z101" s="320"/>
      <c r="AA101" s="320"/>
      <c r="AB101" s="320"/>
      <c r="AC101" s="320"/>
      <c r="AD101" s="320"/>
      <c r="AE101" s="320"/>
      <c r="AF101" s="320"/>
      <c r="AG101" s="320"/>
      <c r="AH101" s="320"/>
      <c r="AI101" s="320"/>
      <c r="AJ101" s="320"/>
      <c r="AK101" s="320"/>
      <c r="AL101" s="320"/>
      <c r="AM101" s="320"/>
      <c r="AN101" s="320"/>
      <c r="AO101" s="320"/>
      <c r="AP101" s="320"/>
      <c r="AQ101" s="320"/>
      <c r="AR101" s="320"/>
      <c r="AS101" s="320"/>
      <c r="AT101" s="320"/>
      <c r="AU101" s="320"/>
      <c r="AV101" s="320"/>
      <c r="AW101" s="320"/>
      <c r="AX101" s="320"/>
      <c r="AY101" s="320"/>
      <c r="AZ101" s="320"/>
      <c r="BA101" s="320"/>
      <c r="BB101" s="320"/>
      <c r="BC101" s="320"/>
      <c r="BD101" s="320"/>
      <c r="BE101" s="320"/>
      <c r="BF101" s="320"/>
      <c r="BG101" s="320"/>
      <c r="BH101" s="320"/>
      <c r="BI101" s="320"/>
      <c r="BJ101" s="320"/>
      <c r="BK101" s="320"/>
      <c r="BL101" s="320"/>
      <c r="BM101" s="320"/>
      <c r="BN101" s="320"/>
      <c r="BO101" s="320">
        <v>0</v>
      </c>
      <c r="BP101" s="320">
        <v>0</v>
      </c>
      <c r="BQ101" s="320">
        <v>0</v>
      </c>
    </row>
    <row r="102" spans="1:69" x14ac:dyDescent="0.35">
      <c r="A102" s="35"/>
      <c r="B102" s="42" t="s">
        <v>283</v>
      </c>
      <c r="C102" s="27">
        <v>31.388750000000002</v>
      </c>
      <c r="D102" s="27">
        <v>60.146805745690592</v>
      </c>
      <c r="E102" s="46">
        <v>26.766749999999998</v>
      </c>
      <c r="F102" s="27">
        <v>1.746</v>
      </c>
      <c r="G102" s="27">
        <v>5.2701774485682824</v>
      </c>
      <c r="H102" s="27">
        <v>63.492769023567618</v>
      </c>
      <c r="I102" s="27">
        <v>32.10670802380821</v>
      </c>
      <c r="J102" s="27">
        <v>1007.8</v>
      </c>
      <c r="K102" s="46">
        <f ca="1">AVERAGE(OFFSET(K$5,4*(ROW()-ROW(K$95)),0):OFFSET(K$8,4*(ROW()-ROW(K$95)),0))</f>
        <v>61.59496351587547</v>
      </c>
      <c r="L102" s="27">
        <f ca="1">SUM(OFFSET(L$5,4*(ROW()-ROW(L$95)),0):OFFSET(L$8,4*(ROW()-ROW(L$95)),0))</f>
        <v>934.20100000000002</v>
      </c>
      <c r="M102" s="27">
        <f ca="1">SUM(OFFSET(M$5,4*(ROW()-ROW(M$95)),0):OFFSET(M$8,4*(ROW()-ROW(M$95)),0))</f>
        <v>778.38800000000015</v>
      </c>
      <c r="N102" s="27">
        <f ca="1">SUM(OFFSET(N$5,4*(ROW()-ROW(N$95)),0):OFFSET(N$8,4*(ROW()-ROW(N$95)),0))</f>
        <v>155.81299999999999</v>
      </c>
      <c r="O102" s="27">
        <f ca="1">SUM(OFFSET(O$5,4*(ROW()-ROW(O$95)),0):OFFSET(O$8,4*(ROW()-ROW(O$95)),0))</f>
        <v>128.239</v>
      </c>
      <c r="P102" s="27">
        <v>1.4570863807920773</v>
      </c>
      <c r="Q102" s="27">
        <f ca="1">AVERAGE(OFFSET(Q$5,4*(ROW()-ROW(Q$95)),0):OFFSET(Q$8,4*(ROW()-ROW(Q$95)),0))</f>
        <v>109.83923696876316</v>
      </c>
      <c r="R102" s="27">
        <f ca="1">AVERAGE(OFFSET(R$5,4*(ROW()-ROW(R$95)),0):OFFSET(R$8,4*(ROW()-ROW(R$95)),0))</f>
        <v>110.0766527520916</v>
      </c>
      <c r="S102" s="27">
        <f ca="1">AVERAGE(OFFSET(S$5,4*(ROW()-ROW(S$95)),0):OFFSET(S$8,4*(ROW()-ROW(S$95)),0))</f>
        <v>102.54822252823462</v>
      </c>
      <c r="T102" s="27">
        <f ca="1">AVERAGE(OFFSET(T$5,4*(ROW()-ROW(T$95)),0):OFFSET(T$8,4*(ROW()-ROW(T$95)),0))</f>
        <v>102.32653598084916</v>
      </c>
      <c r="U102" s="27">
        <f ca="1">AVERAGE(OFFSET(U$5,4*(ROW()-ROW(U$95)),0):OFFSET(U$8,4*(ROW()-ROW(U$95)),0))</f>
        <v>99.366450441972248</v>
      </c>
      <c r="V102" s="83">
        <f ca="1">AVERAGE(OFFSET(V$5,4*(ROW()-ROW(V$95)),0):OFFSET(V$8,4*(ROW()-ROW(V$95)),0))</f>
        <v>97.157869793790567</v>
      </c>
      <c r="W102" s="320"/>
      <c r="X102" s="320"/>
      <c r="Y102" s="320"/>
      <c r="Z102" s="320"/>
      <c r="AA102" s="320"/>
      <c r="AB102" s="320"/>
      <c r="AC102" s="320"/>
      <c r="AD102" s="320"/>
      <c r="AE102" s="320"/>
      <c r="AF102" s="320"/>
      <c r="AG102" s="320"/>
      <c r="AH102" s="320"/>
      <c r="AI102" s="320"/>
      <c r="AJ102" s="320"/>
      <c r="AK102" s="320"/>
      <c r="AL102" s="320"/>
      <c r="AM102" s="320"/>
      <c r="AN102" s="320"/>
      <c r="AO102" s="320"/>
      <c r="AP102" s="320"/>
      <c r="AQ102" s="320"/>
      <c r="AR102" s="320"/>
      <c r="AS102" s="320"/>
      <c r="AT102" s="320"/>
      <c r="AU102" s="320"/>
      <c r="AV102" s="320"/>
      <c r="AW102" s="320"/>
      <c r="AX102" s="320"/>
      <c r="AY102" s="320"/>
      <c r="AZ102" s="320"/>
      <c r="BA102" s="320"/>
      <c r="BB102" s="320"/>
      <c r="BC102" s="320"/>
      <c r="BD102" s="320"/>
      <c r="BE102" s="320"/>
      <c r="BF102" s="320"/>
      <c r="BG102" s="320"/>
      <c r="BH102" s="320"/>
      <c r="BI102" s="320"/>
      <c r="BJ102" s="320"/>
      <c r="BK102" s="320"/>
      <c r="BL102" s="320"/>
      <c r="BM102" s="320"/>
      <c r="BN102" s="320"/>
      <c r="BO102" s="320">
        <v>0</v>
      </c>
      <c r="BP102" s="320">
        <v>0</v>
      </c>
      <c r="BQ102" s="320">
        <v>0</v>
      </c>
    </row>
    <row r="103" spans="1:69" ht="15" customHeight="1" x14ac:dyDescent="0.35">
      <c r="A103" s="35"/>
      <c r="B103" s="42" t="s">
        <v>284</v>
      </c>
      <c r="C103" s="27">
        <v>31.837</v>
      </c>
      <c r="D103" s="27">
        <v>60.591059622478625</v>
      </c>
      <c r="E103" s="46">
        <v>27.043749999999999</v>
      </c>
      <c r="F103" s="27">
        <v>1.5932500000000001</v>
      </c>
      <c r="G103" s="27">
        <v>4.7660061682555401</v>
      </c>
      <c r="H103" s="27">
        <v>63.623408808672664</v>
      </c>
      <c r="I103" s="27">
        <v>32.097697428580219</v>
      </c>
      <c r="J103" s="27">
        <v>1021.9000000000001</v>
      </c>
      <c r="K103" s="46">
        <f ca="1">AVERAGE(OFFSET(K$5,4*(ROW()-ROW(K$95)),0):OFFSET(K$8,4*(ROW()-ROW(K$95)),0))</f>
        <v>61.733305489293819</v>
      </c>
      <c r="L103" s="27">
        <f ca="1">SUM(OFFSET(L$5,4*(ROW()-ROW(L$95)),0):OFFSET(L$8,4*(ROW()-ROW(L$95)),0))</f>
        <v>978.91100000000006</v>
      </c>
      <c r="M103" s="27">
        <f ca="1">SUM(OFFSET(M$5,4*(ROW()-ROW(M$95)),0):OFFSET(M$8,4*(ROW()-ROW(M$95)),0))</f>
        <v>809.31399999999996</v>
      </c>
      <c r="N103" s="27">
        <f ca="1">SUM(OFFSET(N$5,4*(ROW()-ROW(N$95)),0):OFFSET(N$8,4*(ROW()-ROW(N$95)),0))</f>
        <v>169.59700000000001</v>
      </c>
      <c r="O103" s="27">
        <f ca="1">SUM(OFFSET(O$5,4*(ROW()-ROW(O$95)),0):OFFSET(O$8,4*(ROW()-ROW(O$95)),0))</f>
        <v>130.89699999999999</v>
      </c>
      <c r="P103" s="27">
        <v>2.9081216515043593</v>
      </c>
      <c r="Q103" s="27">
        <f ca="1">AVERAGE(OFFSET(Q$5,4*(ROW()-ROW(Q$95)),0):OFFSET(Q$8,4*(ROW()-ROW(Q$95)),0))</f>
        <v>113.03353567596255</v>
      </c>
      <c r="R103" s="27">
        <f ca="1">AVERAGE(OFFSET(R$5,4*(ROW()-ROW(R$95)),0):OFFSET(R$8,4*(ROW()-ROW(R$95)),0))</f>
        <v>113.30714190786203</v>
      </c>
      <c r="S103" s="27">
        <f ca="1">AVERAGE(OFFSET(S$5,4*(ROW()-ROW(S$95)),0):OFFSET(S$8,4*(ROW()-ROW(S$95)),0))</f>
        <v>102.71937192547196</v>
      </c>
      <c r="T103" s="27">
        <f ca="1">AVERAGE(OFFSET(T$5,4*(ROW()-ROW(T$95)),0):OFFSET(T$8,4*(ROW()-ROW(T$95)),0))</f>
        <v>102.47083005303033</v>
      </c>
      <c r="U103" s="27">
        <f ca="1">AVERAGE(OFFSET(U$5,4*(ROW()-ROW(U$95)),0):OFFSET(U$8,4*(ROW()-ROW(U$95)),0))</f>
        <v>101.83618990802047</v>
      </c>
      <c r="V103" s="83">
        <f ca="1">AVERAGE(OFFSET(V$5,4*(ROW()-ROW(V$95)),0):OFFSET(V$8,4*(ROW()-ROW(V$95)),0))</f>
        <v>100.51155147520748</v>
      </c>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0"/>
      <c r="AR103" s="320"/>
      <c r="AS103" s="320"/>
      <c r="AT103" s="320"/>
      <c r="AU103" s="320"/>
      <c r="AV103" s="320"/>
      <c r="AW103" s="320"/>
      <c r="AX103" s="320"/>
      <c r="AY103" s="320"/>
      <c r="AZ103" s="320"/>
      <c r="BA103" s="320"/>
      <c r="BB103" s="320"/>
      <c r="BC103" s="320"/>
      <c r="BD103" s="320"/>
      <c r="BE103" s="320"/>
      <c r="BF103" s="320"/>
      <c r="BG103" s="320"/>
      <c r="BH103" s="320"/>
      <c r="BI103" s="320"/>
      <c r="BJ103" s="320"/>
      <c r="BK103" s="320"/>
      <c r="BL103" s="320"/>
      <c r="BM103" s="320"/>
      <c r="BN103" s="320"/>
      <c r="BO103" s="320">
        <v>0</v>
      </c>
      <c r="BP103" s="320">
        <v>0</v>
      </c>
      <c r="BQ103" s="320">
        <v>0</v>
      </c>
    </row>
    <row r="104" spans="1:69" ht="15" customHeight="1" x14ac:dyDescent="0.35">
      <c r="A104" s="35"/>
      <c r="B104" s="42" t="s">
        <v>285</v>
      </c>
      <c r="C104" s="27">
        <v>32.15625</v>
      </c>
      <c r="D104" s="27">
        <v>60.87589056038729</v>
      </c>
      <c r="E104" s="46">
        <v>27.370249999999999</v>
      </c>
      <c r="F104" s="27">
        <v>1.4484999999999999</v>
      </c>
      <c r="G104" s="27">
        <v>4.3105399306014318</v>
      </c>
      <c r="H104" s="27">
        <v>63.61815349475458</v>
      </c>
      <c r="I104" s="27">
        <v>32.016622159286271</v>
      </c>
      <c r="J104" s="27">
        <v>1029.5250000000001</v>
      </c>
      <c r="K104" s="46">
        <f ca="1">AVERAGE(OFFSET(K$5,4*(ROW()-ROW(K$95)),0):OFFSET(K$8,4*(ROW()-ROW(K$95)),0))</f>
        <v>61.983094986137012</v>
      </c>
      <c r="L104" s="27">
        <f ca="1">SUM(OFFSET(L$5,4*(ROW()-ROW(L$95)),0):OFFSET(L$8,4*(ROW()-ROW(L$95)),0))</f>
        <v>1015.8440000000001</v>
      </c>
      <c r="M104" s="27">
        <f ca="1">SUM(OFFSET(M$5,4*(ROW()-ROW(M$95)),0):OFFSET(M$8,4*(ROW()-ROW(M$95)),0))</f>
        <v>839.90100000000007</v>
      </c>
      <c r="N104" s="27">
        <f ca="1">SUM(OFFSET(N$5,4*(ROW()-ROW(N$95)),0):OFFSET(N$8,4*(ROW()-ROW(N$95)),0))</f>
        <v>175.94300000000001</v>
      </c>
      <c r="O104" s="27">
        <f ca="1">SUM(OFFSET(O$5,4*(ROW()-ROW(O$95)),0):OFFSET(O$8,4*(ROW()-ROW(O$95)),0))</f>
        <v>136.762</v>
      </c>
      <c r="P104" s="27">
        <v>2.5413884031314637</v>
      </c>
      <c r="Q104" s="27">
        <f ca="1">AVERAGE(OFFSET(Q$5,4*(ROW()-ROW(Q$95)),0):OFFSET(Q$8,4*(ROW()-ROW(Q$95)),0))</f>
        <v>115.90346957596407</v>
      </c>
      <c r="R104" s="27">
        <f ca="1">AVERAGE(OFFSET(R$5,4*(ROW()-ROW(R$95)),0):OFFSET(R$8,4*(ROW()-ROW(R$95)),0))</f>
        <v>116.48552247731409</v>
      </c>
      <c r="S104" s="27">
        <f ca="1">AVERAGE(OFFSET(S$5,4*(ROW()-ROW(S$95)),0):OFFSET(S$8,4*(ROW()-ROW(S$95)),0))</f>
        <v>103.63913409842037</v>
      </c>
      <c r="T104" s="27">
        <f ca="1">AVERAGE(OFFSET(T$5,4*(ROW()-ROW(T$95)),0):OFFSET(T$8,4*(ROW()-ROW(T$95)),0))</f>
        <v>103.12430780855746</v>
      </c>
      <c r="U104" s="27">
        <f ca="1">AVERAGE(OFFSET(U$5,4*(ROW()-ROW(U$95)),0):OFFSET(U$8,4*(ROW()-ROW(U$95)),0))</f>
        <v>105.7265152533638</v>
      </c>
      <c r="V104" s="83">
        <f ca="1">AVERAGE(OFFSET(V$5,4*(ROW()-ROW(V$95)),0):OFFSET(V$8,4*(ROW()-ROW(V$95)),0))</f>
        <v>104.03365561592805</v>
      </c>
      <c r="W104" s="320"/>
      <c r="X104" s="320"/>
      <c r="Y104" s="320"/>
      <c r="Z104" s="320"/>
      <c r="AA104" s="320"/>
      <c r="AB104" s="320"/>
      <c r="AC104" s="320"/>
      <c r="AD104" s="320"/>
      <c r="AE104" s="320"/>
      <c r="AF104" s="320"/>
      <c r="AG104" s="320"/>
      <c r="AH104" s="320"/>
      <c r="AI104" s="320"/>
      <c r="AJ104" s="320"/>
      <c r="AK104" s="320"/>
      <c r="AL104" s="320"/>
      <c r="AM104" s="320"/>
      <c r="AN104" s="320"/>
      <c r="AO104" s="320"/>
      <c r="AP104" s="320"/>
      <c r="AQ104" s="320"/>
      <c r="AR104" s="320"/>
      <c r="AS104" s="320"/>
      <c r="AT104" s="320"/>
      <c r="AU104" s="320"/>
      <c r="AV104" s="320"/>
      <c r="AW104" s="320"/>
      <c r="AX104" s="320"/>
      <c r="AY104" s="320"/>
      <c r="AZ104" s="320"/>
      <c r="BA104" s="320"/>
      <c r="BB104" s="320"/>
      <c r="BC104" s="320"/>
      <c r="BD104" s="320"/>
      <c r="BE104" s="320"/>
      <c r="BF104" s="320"/>
      <c r="BG104" s="320"/>
      <c r="BH104" s="320"/>
      <c r="BI104" s="320"/>
      <c r="BJ104" s="320"/>
      <c r="BK104" s="320"/>
      <c r="BL104" s="320"/>
      <c r="BM104" s="320"/>
      <c r="BN104" s="320"/>
      <c r="BO104" s="320">
        <v>0</v>
      </c>
      <c r="BP104" s="320">
        <v>0</v>
      </c>
      <c r="BQ104" s="320">
        <v>0</v>
      </c>
    </row>
    <row r="105" spans="1:69" ht="15" customHeight="1" x14ac:dyDescent="0.35">
      <c r="A105" s="35"/>
      <c r="B105" s="42" t="s">
        <v>286</v>
      </c>
      <c r="C105" s="27">
        <v>32.527749999999997</v>
      </c>
      <c r="D105" s="27">
        <v>61.253001351033504</v>
      </c>
      <c r="E105" s="46">
        <v>27.702500000000001</v>
      </c>
      <c r="F105" s="27">
        <v>1.35</v>
      </c>
      <c r="G105" s="27">
        <v>3.9851372736428892</v>
      </c>
      <c r="H105" s="27">
        <v>63.795262092448993</v>
      </c>
      <c r="I105" s="27">
        <v>32.058556148282541</v>
      </c>
      <c r="J105" s="27">
        <v>1042.8000000000002</v>
      </c>
      <c r="K105" s="46">
        <f ca="1">AVERAGE(OFFSET(K$5,4*(ROW()-ROW(K$95)),0):OFFSET(K$8,4*(ROW()-ROW(K$95)),0))</f>
        <v>62.389355011041431</v>
      </c>
      <c r="L105" s="27">
        <f ca="1">SUM(OFFSET(L$5,4*(ROW()-ROW(L$95)),0):OFFSET(L$8,4*(ROW()-ROW(L$95)),0))</f>
        <v>1059.3489999999999</v>
      </c>
      <c r="M105" s="27">
        <f ca="1">SUM(OFFSET(M$5,4*(ROW()-ROW(M$95)),0):OFFSET(M$8,4*(ROW()-ROW(M$95)),0))</f>
        <v>874.16200000000003</v>
      </c>
      <c r="N105" s="27">
        <f ca="1">SUM(OFFSET(N$5,4*(ROW()-ROW(N$95)),0):OFFSET(N$8,4*(ROW()-ROW(N$95)),0))</f>
        <v>185.18699999999998</v>
      </c>
      <c r="O105" s="27">
        <f ca="1">SUM(OFFSET(O$5,4*(ROW()-ROW(O$95)),0):OFFSET(O$8,4*(ROW()-ROW(O$95)),0))</f>
        <v>143.78100000000001</v>
      </c>
      <c r="P105" s="27">
        <v>2.8308974465393106</v>
      </c>
      <c r="Q105" s="27">
        <f ca="1">AVERAGE(OFFSET(Q$5,4*(ROW()-ROW(Q$95)),0):OFFSET(Q$8,4*(ROW()-ROW(Q$95)),0))</f>
        <v>119.18653101003719</v>
      </c>
      <c r="R105" s="27">
        <f ca="1">AVERAGE(OFFSET(R$5,4*(ROW()-ROW(R$95)),0):OFFSET(R$8,4*(ROW()-ROW(R$95)),0))</f>
        <v>119.62108454931986</v>
      </c>
      <c r="S105" s="27">
        <f ca="1">AVERAGE(OFFSET(S$5,4*(ROW()-ROW(S$95)),0):OFFSET(S$8,4*(ROW()-ROW(S$95)),0))</f>
        <v>103.79784996560807</v>
      </c>
      <c r="T105" s="27">
        <f ca="1">AVERAGE(OFFSET(T$5,4*(ROW()-ROW(T$95)),0):OFFSET(T$8,4*(ROW()-ROW(T$95)),0))</f>
        <v>103.41966230133713</v>
      </c>
      <c r="U105" s="27">
        <f ca="1">AVERAGE(OFFSET(U$5,4*(ROW()-ROW(U$95)),0):OFFSET(U$8,4*(ROW()-ROW(U$95)),0))</f>
        <v>106.59278196036254</v>
      </c>
      <c r="V105" s="83">
        <f ca="1">AVERAGE(OFFSET(V$5,4*(ROW()-ROW(V$95)),0):OFFSET(V$8,4*(ROW()-ROW(V$95)),0))</f>
        <v>104.99426752118853</v>
      </c>
      <c r="W105" s="320"/>
      <c r="X105" s="320"/>
      <c r="Y105" s="320"/>
      <c r="Z105" s="320"/>
      <c r="AA105" s="320"/>
      <c r="AB105" s="320"/>
      <c r="AC105" s="320"/>
      <c r="AD105" s="320"/>
      <c r="AE105" s="320"/>
      <c r="AF105" s="320"/>
      <c r="AG105" s="320"/>
      <c r="AH105" s="320"/>
      <c r="AI105" s="320"/>
      <c r="AJ105" s="320"/>
      <c r="AK105" s="320"/>
      <c r="AL105" s="320"/>
      <c r="AM105" s="320"/>
      <c r="AN105" s="320"/>
      <c r="AO105" s="320"/>
      <c r="AP105" s="320"/>
      <c r="AQ105" s="320"/>
      <c r="AR105" s="320"/>
      <c r="AS105" s="320"/>
      <c r="AT105" s="320"/>
      <c r="AU105" s="320"/>
      <c r="AV105" s="320"/>
      <c r="AW105" s="320"/>
      <c r="AX105" s="320"/>
      <c r="AY105" s="320"/>
      <c r="AZ105" s="320"/>
      <c r="BA105" s="320"/>
      <c r="BB105" s="320"/>
      <c r="BC105" s="320"/>
      <c r="BD105" s="320"/>
      <c r="BE105" s="320"/>
      <c r="BF105" s="320"/>
      <c r="BG105" s="320"/>
      <c r="BH105" s="320"/>
      <c r="BI105" s="320"/>
      <c r="BJ105" s="320"/>
      <c r="BK105" s="320"/>
      <c r="BL105" s="320"/>
      <c r="BM105" s="320"/>
      <c r="BN105" s="320"/>
      <c r="BO105" s="320">
        <v>0</v>
      </c>
      <c r="BP105" s="320">
        <v>0</v>
      </c>
      <c r="BQ105" s="320">
        <v>0</v>
      </c>
    </row>
    <row r="106" spans="1:69" ht="15" customHeight="1" x14ac:dyDescent="0.35">
      <c r="A106" s="35"/>
      <c r="B106" s="42" t="s">
        <v>287</v>
      </c>
      <c r="C106" s="27">
        <v>32.875749999999996</v>
      </c>
      <c r="D106" s="27">
        <v>61.588039815233529</v>
      </c>
      <c r="E106" s="46">
        <v>27.903500000000001</v>
      </c>
      <c r="F106" s="27">
        <v>1.3225</v>
      </c>
      <c r="G106" s="27">
        <v>3.8670220741586978</v>
      </c>
      <c r="H106" s="27">
        <v>64.06553663859188</v>
      </c>
      <c r="I106" s="27">
        <v>31.821588728882077</v>
      </c>
      <c r="J106" s="27">
        <v>1046.125</v>
      </c>
      <c r="K106" s="46">
        <f ca="1">AVERAGE(OFFSET(K$5,4*(ROW()-ROW(K$95)),0):OFFSET(K$8,4*(ROW()-ROW(K$95)),0))</f>
        <v>63.228694316909419</v>
      </c>
      <c r="L106" s="27">
        <f ca="1">SUM(OFFSET(L$5,4*(ROW()-ROW(L$95)),0):OFFSET(L$8,4*(ROW()-ROW(L$95)),0))</f>
        <v>1109.481</v>
      </c>
      <c r="M106" s="27">
        <f ca="1">SUM(OFFSET(M$5,4*(ROW()-ROW(M$95)),0):OFFSET(M$8,4*(ROW()-ROW(M$95)),0))</f>
        <v>905.80600000000004</v>
      </c>
      <c r="N106" s="27">
        <f ca="1">SUM(OFFSET(N$5,4*(ROW()-ROW(N$95)),0):OFFSET(N$8,4*(ROW()-ROW(N$95)),0))</f>
        <v>203.67500000000001</v>
      </c>
      <c r="O106" s="27">
        <f ca="1">SUM(OFFSET(O$5,4*(ROW()-ROW(O$95)),0):OFFSET(O$8,4*(ROW()-ROW(O$95)),0))</f>
        <v>147.26</v>
      </c>
      <c r="P106" s="27">
        <v>2.8735085022712639</v>
      </c>
      <c r="Q106" s="27">
        <f ca="1">AVERAGE(OFFSET(Q$5,4*(ROW()-ROW(Q$95)),0):OFFSET(Q$8,4*(ROW()-ROW(Q$95)),0))</f>
        <v>122.6119020557601</v>
      </c>
      <c r="R106" s="27">
        <f ca="1">AVERAGE(OFFSET(R$5,4*(ROW()-ROW(R$95)),0):OFFSET(R$8,4*(ROW()-ROW(R$95)),0))</f>
        <v>124.00072786901049</v>
      </c>
      <c r="S106" s="27">
        <f ca="1">AVERAGE(OFFSET(S$5,4*(ROW()-ROW(S$95)),0):OFFSET(S$8,4*(ROW()-ROW(S$95)),0))</f>
        <v>103.91348294216985</v>
      </c>
      <c r="T106" s="27">
        <f ca="1">AVERAGE(OFFSET(T$5,4*(ROW()-ROW(T$95)),0):OFFSET(T$8,4*(ROW()-ROW(T$95)),0))</f>
        <v>102.77034875425963</v>
      </c>
      <c r="U106" s="27">
        <f ca="1">AVERAGE(OFFSET(U$5,4*(ROW()-ROW(U$95)),0):OFFSET(U$8,4*(ROW()-ROW(U$95)),0))</f>
        <v>107.94709273014487</v>
      </c>
      <c r="V106" s="83">
        <f ca="1">AVERAGE(OFFSET(V$5,4*(ROW()-ROW(V$95)),0):OFFSET(V$8,4*(ROW()-ROW(V$95)),0))</f>
        <v>107.67620077590293</v>
      </c>
      <c r="W106" s="320"/>
      <c r="X106" s="320"/>
      <c r="Y106" s="320"/>
      <c r="Z106" s="320"/>
      <c r="AA106" s="320"/>
      <c r="AB106" s="320"/>
      <c r="AC106" s="320"/>
      <c r="AD106" s="320"/>
      <c r="AE106" s="320"/>
      <c r="AF106" s="320"/>
      <c r="AG106" s="320"/>
      <c r="AH106" s="320"/>
      <c r="AI106" s="320"/>
      <c r="AJ106" s="320"/>
      <c r="AK106" s="320"/>
      <c r="AL106" s="320"/>
      <c r="AM106" s="320"/>
      <c r="AN106" s="320"/>
      <c r="AO106" s="320"/>
      <c r="AP106" s="320"/>
      <c r="AQ106" s="320"/>
      <c r="AR106" s="320"/>
      <c r="AS106" s="320"/>
      <c r="AT106" s="320"/>
      <c r="AU106" s="320"/>
      <c r="AV106" s="320"/>
      <c r="AW106" s="320"/>
      <c r="AX106" s="320"/>
      <c r="AY106" s="320"/>
      <c r="AZ106" s="320"/>
      <c r="BA106" s="320"/>
      <c r="BB106" s="320"/>
      <c r="BC106" s="320"/>
      <c r="BD106" s="320"/>
      <c r="BE106" s="320"/>
      <c r="BF106" s="320"/>
      <c r="BG106" s="320"/>
      <c r="BH106" s="320"/>
      <c r="BI106" s="320"/>
      <c r="BJ106" s="320"/>
      <c r="BK106" s="320"/>
      <c r="BL106" s="320"/>
      <c r="BM106" s="320"/>
      <c r="BN106" s="320"/>
      <c r="BO106" s="320">
        <v>0</v>
      </c>
      <c r="BP106" s="320">
        <v>0</v>
      </c>
      <c r="BQ106" s="320">
        <v>0</v>
      </c>
    </row>
    <row r="107" spans="1:69" ht="15" customHeight="1" x14ac:dyDescent="0.35">
      <c r="A107" s="35"/>
      <c r="B107" s="42" t="s">
        <v>288</v>
      </c>
      <c r="C107" s="27">
        <v>32.529722167375539</v>
      </c>
      <c r="D107" s="27">
        <v>60.653813879863954</v>
      </c>
      <c r="E107" s="46">
        <v>28.001026906823039</v>
      </c>
      <c r="F107" s="27">
        <v>1.5930043309733355</v>
      </c>
      <c r="G107" s="27">
        <v>4.6679594020424267</v>
      </c>
      <c r="H107" s="27">
        <v>63.623854315120425</v>
      </c>
      <c r="I107" s="27">
        <v>27.589775293635974</v>
      </c>
      <c r="J107" s="27">
        <v>897.4020673728952</v>
      </c>
      <c r="K107" s="46">
        <f ca="1">AVERAGE(OFFSET(K$5,4*(ROW()-ROW(K$95)),0):OFFSET(K$8,4*(ROW()-ROW(K$95)),0))</f>
        <v>67.443543051010039</v>
      </c>
      <c r="L107" s="27">
        <f ca="1">SUM(OFFSET(L$5,4*(ROW()-ROW(L$95)),0):OFFSET(L$8,4*(ROW()-ROW(L$95)),0))</f>
        <v>1130.7167239</v>
      </c>
      <c r="M107" s="27">
        <f ca="1">SUM(OFFSET(M$5,4*(ROW()-ROW(M$95)),0):OFFSET(M$8,4*(ROW()-ROW(M$95)),0))</f>
        <v>917.09693399999992</v>
      </c>
      <c r="N107" s="27">
        <f ca="1">SUM(OFFSET(N$5,4*(ROW()-ROW(N$95)),0):OFFSET(N$8,4*(ROW()-ROW(N$95)),0))</f>
        <v>213.6197899</v>
      </c>
      <c r="O107" s="27">
        <f ca="1">SUM(OFFSET(O$5,4*(ROW()-ROW(O$95)),0):OFFSET(O$8,4*(ROW()-ROW(O$95)),0))</f>
        <v>131.9863953</v>
      </c>
      <c r="P107" s="27">
        <v>0.89386773245419704</v>
      </c>
      <c r="Q107" s="27">
        <f ca="1">AVERAGE(OFFSET(Q$5,4*(ROW()-ROW(Q$95)),0):OFFSET(Q$8,4*(ROW()-ROW(Q$95)),0))</f>
        <v>123.7086120773146</v>
      </c>
      <c r="R107" s="27">
        <f ca="1">AVERAGE(OFFSET(R$5,4*(ROW()-ROW(R$95)),0):OFFSET(R$8,4*(ROW()-ROW(R$95)),0))</f>
        <v>144.4193521792638</v>
      </c>
      <c r="S107" s="27">
        <f ca="1">AVERAGE(OFFSET(S$5,4*(ROW()-ROW(S$95)),0):OFFSET(S$8,4*(ROW()-ROW(S$95)),0))</f>
        <v>105.41802553358886</v>
      </c>
      <c r="T107" s="27">
        <f ca="1">AVERAGE(OFFSET(T$5,4*(ROW()-ROW(T$95)),0):OFFSET(T$8,4*(ROW()-ROW(T$95)),0))</f>
        <v>90.466454371034047</v>
      </c>
      <c r="U107" s="27">
        <f ca="1">AVERAGE(OFFSET(U$5,4*(ROW()-ROW(U$95)),0):OFFSET(U$8,4*(ROW()-ROW(U$95)),0))</f>
        <v>101.27696618828352</v>
      </c>
      <c r="V107" s="83">
        <f ca="1">AVERAGE(OFFSET(V$5,4*(ROW()-ROW(V$95)),0):OFFSET(V$8,4*(ROW()-ROW(V$95)),0))</f>
        <v>108.37512399016894</v>
      </c>
      <c r="W107" s="320"/>
      <c r="X107" s="320"/>
      <c r="Y107" s="320"/>
      <c r="Z107" s="320"/>
      <c r="AA107" s="320"/>
      <c r="AB107" s="320"/>
      <c r="AC107" s="320"/>
      <c r="AD107" s="320"/>
      <c r="AE107" s="320"/>
      <c r="AF107" s="320"/>
      <c r="AG107" s="320"/>
      <c r="AH107" s="320"/>
      <c r="AI107" s="320"/>
      <c r="AJ107" s="320"/>
      <c r="AK107" s="320"/>
      <c r="AL107" s="320"/>
      <c r="AM107" s="320"/>
      <c r="AN107" s="320"/>
      <c r="AO107" s="320"/>
      <c r="AP107" s="320"/>
      <c r="AQ107" s="320"/>
      <c r="AR107" s="320"/>
      <c r="AS107" s="320"/>
      <c r="AT107" s="320"/>
      <c r="AU107" s="320"/>
      <c r="AV107" s="320"/>
      <c r="AW107" s="320"/>
      <c r="AX107" s="320"/>
      <c r="AY107" s="320"/>
      <c r="AZ107" s="320"/>
      <c r="BA107" s="320"/>
      <c r="BB107" s="320"/>
      <c r="BC107" s="320"/>
      <c r="BD107" s="320"/>
      <c r="BE107" s="320"/>
      <c r="BF107" s="320"/>
      <c r="BG107" s="320"/>
      <c r="BH107" s="320"/>
      <c r="BI107" s="320"/>
      <c r="BJ107" s="320"/>
      <c r="BK107" s="320"/>
      <c r="BL107" s="320"/>
      <c r="BM107" s="320"/>
      <c r="BN107" s="320"/>
      <c r="BO107" s="320">
        <v>0</v>
      </c>
      <c r="BP107" s="320">
        <v>0</v>
      </c>
      <c r="BQ107" s="320">
        <v>0</v>
      </c>
    </row>
    <row r="108" spans="1:69" ht="15" customHeight="1" x14ac:dyDescent="0.35">
      <c r="A108" s="35"/>
      <c r="B108" s="42" t="s">
        <v>289</v>
      </c>
      <c r="C108" s="27">
        <v>31.811146846710557</v>
      </c>
      <c r="D108" s="27">
        <v>59.106492900683207</v>
      </c>
      <c r="E108" s="46">
        <v>27.42116122600105</v>
      </c>
      <c r="F108" s="27">
        <v>2.4954516769761312</v>
      </c>
      <c r="G108" s="27">
        <v>7.2742455265789481</v>
      </c>
      <c r="H108" s="27">
        <v>63.743331175848624</v>
      </c>
      <c r="I108" s="27">
        <v>31.49826527530972</v>
      </c>
      <c r="J108" s="27">
        <v>1002.069075073817</v>
      </c>
      <c r="K108" s="46">
        <f ca="1">AVERAGE(OFFSET(K$5,4*(ROW()-ROW(K$95)),0):OFFSET(K$8,4*(ROW()-ROW(K$95)),0))</f>
        <v>63.523703144566511</v>
      </c>
      <c r="L108" s="27">
        <f ca="1">SUM(OFFSET(L$5,4*(ROW()-ROW(L$95)),0):OFFSET(L$8,4*(ROW()-ROW(L$95)),0))</f>
        <v>1135.0655675</v>
      </c>
      <c r="M108" s="27">
        <f ca="1">SUM(OFFSET(M$5,4*(ROW()-ROW(M$95)),0):OFFSET(M$8,4*(ROW()-ROW(M$95)),0))</f>
        <v>917.41703500000006</v>
      </c>
      <c r="N108" s="27">
        <f ca="1">SUM(OFFSET(N$5,4*(ROW()-ROW(N$95)),0):OFFSET(N$8,4*(ROW()-ROW(N$95)),0))</f>
        <v>217.64853249999999</v>
      </c>
      <c r="O108" s="27">
        <f ca="1">SUM(OFFSET(O$5,4*(ROW()-ROW(O$95)),0):OFFSET(O$8,4*(ROW()-ROW(O$95)),0))</f>
        <v>130.74433470000002</v>
      </c>
      <c r="P108" s="27">
        <v>2.150306666012753</v>
      </c>
      <c r="Q108" s="27">
        <f ca="1">AVERAGE(OFFSET(Q$5,4*(ROW()-ROW(Q$95)),0):OFFSET(Q$8,4*(ROW()-ROW(Q$95)),0))</f>
        <v>126.36801605349113</v>
      </c>
      <c r="R108" s="27">
        <f ca="1">AVERAGE(OFFSET(R$5,4*(ROW()-ROW(R$95)),0):OFFSET(R$8,4*(ROW()-ROW(R$95)),0))</f>
        <v>129.13225639364697</v>
      </c>
      <c r="S108" s="27">
        <f ca="1">AVERAGE(OFFSET(S$5,4*(ROW()-ROW(S$95)),0):OFFSET(S$8,4*(ROW()-ROW(S$95)),0))</f>
        <v>104.52959162027754</v>
      </c>
      <c r="T108" s="27">
        <f ca="1">AVERAGE(OFFSET(T$5,4*(ROW()-ROW(T$95)),0):OFFSET(T$8,4*(ROW()-ROW(T$95)),0))</f>
        <v>102.32456973731931</v>
      </c>
      <c r="U108" s="27">
        <f ca="1">AVERAGE(OFFSET(U$5,4*(ROW()-ROW(U$95)),0):OFFSET(U$8,4*(ROW()-ROW(U$95)),0))</f>
        <v>107.90521796121401</v>
      </c>
      <c r="V108" s="83">
        <f ca="1">AVERAGE(OFFSET(V$5,4*(ROW()-ROW(V$95)),0):OFFSET(V$8,4*(ROW()-ROW(V$95)),0))</f>
        <v>109.68120446805463</v>
      </c>
      <c r="W108" s="320"/>
      <c r="X108" s="320"/>
      <c r="Y108" s="320"/>
      <c r="Z108" s="320"/>
      <c r="AA108" s="320"/>
      <c r="AB108" s="320"/>
      <c r="AC108" s="320"/>
      <c r="AD108" s="320"/>
      <c r="AE108" s="320"/>
      <c r="AF108" s="320"/>
      <c r="AG108" s="320"/>
      <c r="AH108" s="320"/>
      <c r="AI108" s="320"/>
      <c r="AJ108" s="320"/>
      <c r="AK108" s="320"/>
      <c r="AL108" s="320"/>
      <c r="AM108" s="320"/>
      <c r="AN108" s="320"/>
      <c r="AO108" s="320"/>
      <c r="AP108" s="320"/>
      <c r="AQ108" s="320"/>
      <c r="AR108" s="320"/>
      <c r="AS108" s="320"/>
      <c r="AT108" s="320"/>
      <c r="AU108" s="320"/>
      <c r="AV108" s="320"/>
      <c r="AW108" s="320"/>
      <c r="AX108" s="320"/>
      <c r="AY108" s="320"/>
      <c r="AZ108" s="320"/>
      <c r="BA108" s="320"/>
      <c r="BB108" s="320"/>
      <c r="BC108" s="320"/>
      <c r="BD108" s="320"/>
      <c r="BE108" s="320"/>
      <c r="BF108" s="320"/>
      <c r="BG108" s="320"/>
      <c r="BH108" s="320"/>
      <c r="BI108" s="320"/>
      <c r="BJ108" s="320"/>
      <c r="BK108" s="320"/>
      <c r="BL108" s="320"/>
      <c r="BM108" s="320"/>
      <c r="BN108" s="320"/>
      <c r="BO108" s="320">
        <v>0</v>
      </c>
      <c r="BP108" s="320">
        <v>0</v>
      </c>
      <c r="BQ108" s="320">
        <v>0</v>
      </c>
    </row>
    <row r="109" spans="1:69" ht="15" customHeight="1" x14ac:dyDescent="0.35">
      <c r="A109" s="35"/>
      <c r="B109" s="327" t="s">
        <v>290</v>
      </c>
      <c r="C109" s="27">
        <v>32.314120373402396</v>
      </c>
      <c r="D109" s="27">
        <v>59.742254899383376</v>
      </c>
      <c r="E109" s="46">
        <v>27.768628304628763</v>
      </c>
      <c r="F109" s="27">
        <v>2.1340335136612003</v>
      </c>
      <c r="G109" s="27">
        <v>6.1952139057894744</v>
      </c>
      <c r="H109" s="27">
        <v>63.687962679131637</v>
      </c>
      <c r="I109" s="27">
        <v>32.22934699028653</v>
      </c>
      <c r="J109" s="27">
        <v>1041.4589101222136</v>
      </c>
      <c r="K109" s="46">
        <f ca="1">AVERAGE(OFFSET(K$5,4*(ROW()-ROW(K$95)),0):OFFSET(K$8,4*(ROW()-ROW(K$95)),0))</f>
        <v>62.380850390791323</v>
      </c>
      <c r="L109" s="27">
        <f ca="1">SUM(OFFSET(L$5,4*(ROW()-ROW(L$95)),0):OFFSET(L$8,4*(ROW()-ROW(L$95)),0))</f>
        <v>1174.5246753000001</v>
      </c>
      <c r="M109" s="27">
        <f ca="1">SUM(OFFSET(M$5,4*(ROW()-ROW(M$95)),0):OFFSET(M$8,4*(ROW()-ROW(M$95)),0))</f>
        <v>948.84635100000003</v>
      </c>
      <c r="N109" s="27">
        <f ca="1">SUM(OFFSET(N$5,4*(ROW()-ROW(N$95)),0):OFFSET(N$8,4*(ROW()-ROW(N$95)),0))</f>
        <v>225.67832429999999</v>
      </c>
      <c r="O109" s="27">
        <f ca="1">SUM(OFFSET(O$5,4*(ROW()-ROW(O$95)),0):OFFSET(O$8,4*(ROW()-ROW(O$95)),0))</f>
        <v>138.26212360000002</v>
      </c>
      <c r="P109" s="27">
        <v>2.1316871590298092</v>
      </c>
      <c r="Q109" s="27">
        <f ca="1">AVERAGE(OFFSET(Q$5,4*(ROW()-ROW(Q$95)),0):OFFSET(Q$8,4*(ROW()-ROW(Q$95)),0))</f>
        <v>129.06076090279296</v>
      </c>
      <c r="R109" s="27">
        <f ca="1">AVERAGE(OFFSET(R$5,4*(ROW()-ROW(R$95)),0):OFFSET(R$8,4*(ROW()-ROW(R$95)),0))</f>
        <v>128.84629555003525</v>
      </c>
      <c r="S109" s="27">
        <f ca="1">AVERAGE(OFFSET(S$5,4*(ROW()-ROW(S$95)),0):OFFSET(S$8,4*(ROW()-ROW(S$95)),0))</f>
        <v>105.66821575052943</v>
      </c>
      <c r="T109" s="27">
        <f ca="1">AVERAGE(OFFSET(T$5,4*(ROW()-ROW(T$95)),0):OFFSET(T$8,4*(ROW()-ROW(T$95)),0))</f>
        <v>105.84442662891378</v>
      </c>
      <c r="U109" s="27">
        <f ca="1">AVERAGE(OFFSET(U$5,4*(ROW()-ROW(U$95)),0):OFFSET(U$8,4*(ROW()-ROW(U$95)),0))</f>
        <v>109.63188530008176</v>
      </c>
      <c r="V109" s="83">
        <f ca="1">AVERAGE(OFFSET(V$5,4*(ROW()-ROW(V$95)),0):OFFSET(V$8,4*(ROW()-ROW(V$95)),0))</f>
        <v>110.261890657203</v>
      </c>
      <c r="W109" s="320"/>
      <c r="X109" s="320"/>
      <c r="Y109" s="320"/>
      <c r="Z109" s="320"/>
      <c r="AA109" s="320"/>
      <c r="AB109" s="320"/>
      <c r="AC109" s="320"/>
      <c r="AD109" s="320"/>
      <c r="AE109" s="320"/>
      <c r="AF109" s="320"/>
      <c r="AG109" s="320"/>
      <c r="AH109" s="320"/>
      <c r="AI109" s="320"/>
      <c r="AJ109" s="320"/>
      <c r="AK109" s="320"/>
      <c r="AL109" s="320"/>
      <c r="AM109" s="320"/>
      <c r="AN109" s="320"/>
      <c r="AO109" s="320"/>
      <c r="AP109" s="320"/>
      <c r="AQ109" s="320"/>
      <c r="AR109" s="320"/>
      <c r="AS109" s="320"/>
      <c r="AT109" s="320"/>
      <c r="AU109" s="320"/>
      <c r="AV109" s="320"/>
      <c r="AW109" s="320"/>
      <c r="AX109" s="320"/>
      <c r="AY109" s="320"/>
      <c r="AZ109" s="320"/>
      <c r="BA109" s="320"/>
      <c r="BB109" s="320"/>
      <c r="BC109" s="320"/>
      <c r="BD109" s="320"/>
      <c r="BE109" s="320"/>
      <c r="BF109" s="320"/>
      <c r="BG109" s="320"/>
      <c r="BH109" s="320"/>
      <c r="BI109" s="320"/>
      <c r="BJ109" s="320"/>
      <c r="BK109" s="320"/>
      <c r="BL109" s="320"/>
      <c r="BM109" s="320"/>
      <c r="BN109" s="320"/>
      <c r="BO109" s="320">
        <v>0</v>
      </c>
      <c r="BP109" s="320">
        <v>0</v>
      </c>
      <c r="BQ109" s="320">
        <v>0</v>
      </c>
    </row>
    <row r="110" spans="1:69" ht="15" customHeight="1" x14ac:dyDescent="0.35">
      <c r="A110" s="35"/>
      <c r="B110" s="327" t="s">
        <v>291</v>
      </c>
      <c r="C110" s="27">
        <v>32.787661662438381</v>
      </c>
      <c r="D110" s="27">
        <v>60.307802949051265</v>
      </c>
      <c r="E110" s="46">
        <v>28.088230460827351</v>
      </c>
      <c r="F110" s="27">
        <v>1.7776178343217237</v>
      </c>
      <c r="G110" s="27">
        <v>5.1430588925</v>
      </c>
      <c r="H110" s="27">
        <v>63.577754364368246</v>
      </c>
      <c r="I110" s="27">
        <v>32.108888940604643</v>
      </c>
      <c r="J110" s="27">
        <v>1052.770021745984</v>
      </c>
      <c r="K110" s="46">
        <f ca="1">AVERAGE(OFFSET(K$5,4*(ROW()-ROW(K$95)),0):OFFSET(K$8,4*(ROW()-ROW(K$95)),0))</f>
        <v>62.411876246055847</v>
      </c>
      <c r="L110" s="27">
        <f ca="1">SUM(OFFSET(L$5,4*(ROW()-ROW(L$95)),0):OFFSET(L$8,4*(ROW()-ROW(L$95)),0))</f>
        <v>1218.3538123999999</v>
      </c>
      <c r="M110" s="27">
        <f ca="1">SUM(OFFSET(M$5,4*(ROW()-ROW(M$95)),0):OFFSET(M$8,4*(ROW()-ROW(M$95)),0))</f>
        <v>983.55391800000007</v>
      </c>
      <c r="N110" s="27">
        <f ca="1">SUM(OFFSET(N$5,4*(ROW()-ROW(N$95)),0):OFFSET(N$8,4*(ROW()-ROW(N$95)),0))</f>
        <v>234.7998944</v>
      </c>
      <c r="O110" s="27">
        <f ca="1">SUM(OFFSET(O$5,4*(ROW()-ROW(O$95)),0):OFFSET(O$8,4*(ROW()-ROW(O$95)),0))</f>
        <v>146.488068</v>
      </c>
      <c r="P110" s="27">
        <v>2.4783984421588769</v>
      </c>
      <c r="Q110" s="27">
        <f ca="1">AVERAGE(OFFSET(Q$5,4*(ROW()-ROW(Q$95)),0):OFFSET(Q$8,4*(ROW()-ROW(Q$95)),0))</f>
        <v>132.25923309788311</v>
      </c>
      <c r="R110" s="27">
        <f ca="1">AVERAGE(OFFSET(R$5,4*(ROW()-ROW(R$95)),0):OFFSET(R$8,4*(ROW()-ROW(R$95)),0))</f>
        <v>132.53537793755865</v>
      </c>
      <c r="S110" s="27">
        <f ca="1">AVERAGE(OFFSET(S$5,4*(ROW()-ROW(S$95)),0):OFFSET(S$8,4*(ROW()-ROW(S$95)),0))</f>
        <v>106.6424557385219</v>
      </c>
      <c r="T110" s="27">
        <f ca="1">AVERAGE(OFFSET(T$5,4*(ROW()-ROW(T$95)),0):OFFSET(T$8,4*(ROW()-ROW(T$95)),0))</f>
        <v>106.42116205284128</v>
      </c>
      <c r="U110" s="27">
        <f ca="1">AVERAGE(OFFSET(U$5,4*(ROW()-ROW(U$95)),0):OFFSET(U$8,4*(ROW()-ROW(U$95)),0))</f>
        <v>110.30593161473914</v>
      </c>
      <c r="V110" s="83">
        <f ca="1">AVERAGE(OFFSET(V$5,4*(ROW()-ROW(V$95)),0):OFFSET(V$8,4*(ROW()-ROW(V$95)),0))</f>
        <v>111.02061240122117</v>
      </c>
      <c r="W110" s="320"/>
      <c r="X110" s="320"/>
      <c r="Y110" s="320"/>
      <c r="Z110" s="320"/>
      <c r="AA110" s="320"/>
      <c r="AB110" s="320"/>
      <c r="AC110" s="320"/>
      <c r="AD110" s="320"/>
      <c r="AE110" s="320"/>
      <c r="AF110" s="320"/>
      <c r="AG110" s="320"/>
      <c r="AH110" s="320"/>
      <c r="AI110" s="320"/>
      <c r="AJ110" s="320"/>
      <c r="AK110" s="320"/>
      <c r="AL110" s="320"/>
      <c r="AM110" s="320"/>
      <c r="AN110" s="320"/>
      <c r="AO110" s="320"/>
      <c r="AP110" s="320"/>
      <c r="AQ110" s="320"/>
      <c r="AR110" s="320"/>
      <c r="AS110" s="320"/>
      <c r="AT110" s="320"/>
      <c r="AU110" s="320"/>
      <c r="AV110" s="320"/>
      <c r="AW110" s="320"/>
      <c r="AX110" s="320"/>
      <c r="AY110" s="320"/>
      <c r="AZ110" s="320"/>
      <c r="BA110" s="320"/>
      <c r="BB110" s="320"/>
      <c r="BC110" s="320"/>
      <c r="BD110" s="320"/>
      <c r="BE110" s="320"/>
      <c r="BF110" s="320"/>
      <c r="BG110" s="320"/>
      <c r="BH110" s="320"/>
      <c r="BI110" s="320"/>
      <c r="BJ110" s="320"/>
      <c r="BK110" s="320"/>
      <c r="BL110" s="320"/>
      <c r="BM110" s="320"/>
      <c r="BN110" s="320"/>
      <c r="BO110" s="320">
        <v>0</v>
      </c>
      <c r="BP110" s="320">
        <v>0</v>
      </c>
      <c r="BQ110" s="320">
        <v>0</v>
      </c>
    </row>
    <row r="111" spans="1:69" ht="15" customHeight="1" x14ac:dyDescent="0.35">
      <c r="A111" s="35"/>
      <c r="B111" s="327" t="s">
        <v>602</v>
      </c>
      <c r="C111" s="27">
        <v>33.126895208742702</v>
      </c>
      <c r="D111" s="27">
        <v>60.618837892276019</v>
      </c>
      <c r="E111" s="46">
        <v>28.290664434165176</v>
      </c>
      <c r="F111" s="27">
        <v>1.5441334985736221</v>
      </c>
      <c r="G111" s="27">
        <v>4.4537323181578952</v>
      </c>
      <c r="H111" s="27">
        <v>63.444508664087259</v>
      </c>
      <c r="I111" s="27">
        <v>31.96379871989064</v>
      </c>
      <c r="J111" s="27">
        <v>1058.860763984623</v>
      </c>
      <c r="K111" s="46">
        <f ca="1">AVERAGE(OFFSET(K$5,4*(ROW()-ROW(K$95)),0):OFFSET(K$8,4*(ROW()-ROW(K$95)),0))</f>
        <v>62.417350956785285</v>
      </c>
      <c r="L111" s="27">
        <f ca="1">SUM(OFFSET(L$5,4*(ROW()-ROW(L$95)),0):OFFSET(L$8,4*(ROW()-ROW(L$95)),0))</f>
        <v>1263.9307666</v>
      </c>
      <c r="M111" s="27">
        <f ca="1">SUM(OFFSET(M$5,4*(ROW()-ROW(M$95)),0):OFFSET(M$8,4*(ROW()-ROW(M$95)),0))</f>
        <v>1021.5062049999999</v>
      </c>
      <c r="N111" s="27">
        <f ca="1">SUM(OFFSET(N$5,4*(ROW()-ROW(N$95)),0):OFFSET(N$8,4*(ROW()-ROW(N$95)),0))</f>
        <v>242.4245616</v>
      </c>
      <c r="O111" s="27">
        <f ca="1">SUM(OFFSET(O$5,4*(ROW()-ROW(O$95)),0):OFFSET(O$8,4*(ROW()-ROW(O$95)),0))</f>
        <v>155.45075009999999</v>
      </c>
      <c r="P111" s="27">
        <v>3.1155275966453218</v>
      </c>
      <c r="Q111" s="27">
        <f ca="1">AVERAGE(OFFSET(Q$5,4*(ROW()-ROW(Q$95)),0):OFFSET(Q$8,4*(ROW()-ROW(Q$95)),0))</f>
        <v>136.38215017283162</v>
      </c>
      <c r="R111" s="27">
        <f ca="1">AVERAGE(OFFSET(R$5,4*(ROW()-ROW(R$95)),0):OFFSET(R$8,4*(ROW()-ROW(R$95)),0))</f>
        <v>137.28623303236435</v>
      </c>
      <c r="S111" s="27">
        <f ca="1">AVERAGE(OFFSET(S$5,4*(ROW()-ROW(S$95)),0):OFFSET(S$8,4*(ROW()-ROW(S$95)),0))</f>
        <v>107.88800951989012</v>
      </c>
      <c r="T111" s="27">
        <f ca="1">AVERAGE(OFFSET(T$5,4*(ROW()-ROW(T$95)),0):OFFSET(T$8,4*(ROW()-ROW(T$95)),0))</f>
        <v>107.17774203828216</v>
      </c>
      <c r="U111" s="27">
        <f ca="1">AVERAGE(OFFSET(U$5,4*(ROW()-ROW(U$95)),0):OFFSET(U$8,4*(ROW()-ROW(U$95)),0))</f>
        <v>111.11564436079274</v>
      </c>
      <c r="V111" s="83">
        <f ca="1">AVERAGE(OFFSET(V$5,4*(ROW()-ROW(V$95)),0):OFFSET(V$8,4*(ROW()-ROW(V$95)),0))</f>
        <v>112.16049866090619</v>
      </c>
      <c r="W111" s="320"/>
      <c r="X111" s="320"/>
      <c r="Y111" s="320"/>
      <c r="Z111" s="320"/>
      <c r="AA111" s="320"/>
      <c r="AB111" s="320"/>
      <c r="AC111" s="320"/>
      <c r="AD111" s="320"/>
      <c r="AE111" s="320"/>
      <c r="AF111" s="320"/>
      <c r="AG111" s="320"/>
      <c r="AH111" s="320"/>
      <c r="AI111" s="320"/>
      <c r="AJ111" s="320"/>
      <c r="AK111" s="320"/>
      <c r="AL111" s="320"/>
      <c r="AM111" s="320"/>
      <c r="AN111" s="320"/>
      <c r="AO111" s="320"/>
      <c r="AP111" s="320"/>
      <c r="AQ111" s="320"/>
      <c r="AR111" s="320"/>
      <c r="AS111" s="320"/>
      <c r="AT111" s="320"/>
      <c r="AU111" s="320"/>
      <c r="AV111" s="320"/>
      <c r="AW111" s="320"/>
      <c r="AX111" s="320"/>
      <c r="AY111" s="320"/>
      <c r="AZ111" s="320"/>
      <c r="BA111" s="320"/>
      <c r="BB111" s="320"/>
      <c r="BC111" s="320"/>
      <c r="BD111" s="320"/>
      <c r="BE111" s="320"/>
      <c r="BF111" s="320"/>
      <c r="BG111" s="320"/>
      <c r="BH111" s="320"/>
      <c r="BI111" s="320"/>
      <c r="BJ111" s="320"/>
      <c r="BK111" s="320"/>
      <c r="BL111" s="320"/>
      <c r="BM111" s="320"/>
      <c r="BN111" s="320"/>
      <c r="BO111" s="320">
        <v>0</v>
      </c>
      <c r="BP111" s="320">
        <v>0</v>
      </c>
      <c r="BQ111" s="320">
        <v>0</v>
      </c>
    </row>
    <row r="112" spans="1:69" ht="15" customHeight="1" x14ac:dyDescent="0.35">
      <c r="A112" s="35"/>
      <c r="B112" s="327" t="s">
        <v>623</v>
      </c>
      <c r="C112" s="27">
        <v>33.269123313221876</v>
      </c>
      <c r="D112" s="27">
        <v>60.578382341907805</v>
      </c>
      <c r="E112" s="46">
        <v>28.323524311051298</v>
      </c>
      <c r="F112" s="27">
        <v>1.5275750585194439</v>
      </c>
      <c r="G112" s="27">
        <v>4.3899999999999997</v>
      </c>
      <c r="H112" s="27">
        <v>63.359881123217029</v>
      </c>
      <c r="I112" s="27">
        <v>31.955809767448777</v>
      </c>
      <c r="J112" s="27">
        <v>1063.1417757271133</v>
      </c>
      <c r="K112" s="46">
        <f ca="1">AVERAGE(OFFSET(K$5,4*(ROW()-ROW(K$95)),0):OFFSET(K$8,4*(ROW()-ROW(K$95)),0))</f>
        <v>62.405563125631225</v>
      </c>
      <c r="L112" s="27">
        <f ca="1">SUM(OFFSET(L$5,4*(ROW()-ROW(L$95)),0):OFFSET(L$8,4*(ROW()-ROW(L$95)),0))</f>
        <v>1311.3905706999999</v>
      </c>
      <c r="M112" s="27">
        <f ca="1">SUM(OFFSET(M$5,4*(ROW()-ROW(M$95)),0):OFFSET(M$8,4*(ROW()-ROW(M$95)),0))</f>
        <v>1059.33131</v>
      </c>
      <c r="N112" s="27">
        <f ca="1">SUM(OFFSET(N$5,4*(ROW()-ROW(N$95)),0):OFFSET(N$8,4*(ROW()-ROW(N$95)),0))</f>
        <v>252.05926069999998</v>
      </c>
      <c r="O112" s="27">
        <f ca="1">SUM(OFFSET(O$5,4*(ROW()-ROW(O$95)),0):OFFSET(O$8,4*(ROW()-ROW(O$95)),0))</f>
        <v>164.6619316</v>
      </c>
      <c r="P112" s="27">
        <v>3.582563588490288</v>
      </c>
      <c r="Q112" s="27">
        <f ca="1">AVERAGE(OFFSET(Q$5,4*(ROW()-ROW(Q$95)),0):OFFSET(Q$8,4*(ROW()-ROW(Q$95)),0))</f>
        <v>141.26882929456329</v>
      </c>
      <c r="R112" s="27">
        <f ca="1">AVERAGE(OFFSET(R$5,4*(ROW()-ROW(R$95)),0):OFFSET(R$8,4*(ROW()-ROW(R$95)),0))</f>
        <v>142.24039221314564</v>
      </c>
      <c r="S112" s="27">
        <f ca="1">AVERAGE(OFFSET(S$5,4*(ROW()-ROW(S$95)),0):OFFSET(S$8,4*(ROW()-ROW(S$95)),0))</f>
        <v>109.43706838621839</v>
      </c>
      <c r="T112" s="27">
        <f ca="1">AVERAGE(OFFSET(T$5,4*(ROW()-ROW(T$95)),0):OFFSET(T$8,4*(ROW()-ROW(T$95)),0))</f>
        <v>108.6895662462982</v>
      </c>
      <c r="U112" s="27">
        <f ca="1">AVERAGE(OFFSET(U$5,4*(ROW()-ROW(U$95)),0):OFFSET(U$8,4*(ROW()-ROW(U$95)),0))</f>
        <v>112.69395691190805</v>
      </c>
      <c r="V112" s="83">
        <f ca="1">AVERAGE(OFFSET(V$5,4*(ROW()-ROW(V$95)),0):OFFSET(V$8,4*(ROW()-ROW(V$95)),0))</f>
        <v>113.94355912402324</v>
      </c>
      <c r="W112" s="320"/>
      <c r="X112" s="320"/>
      <c r="Y112" s="320"/>
      <c r="Z112" s="320"/>
      <c r="AA112" s="320"/>
      <c r="AB112" s="320"/>
      <c r="AC112" s="320"/>
      <c r="AD112" s="320"/>
      <c r="AE112" s="320"/>
      <c r="AF112" s="320"/>
      <c r="AG112" s="320"/>
      <c r="AH112" s="320"/>
      <c r="AI112" s="320"/>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0"/>
      <c r="BE112" s="320"/>
      <c r="BF112" s="320"/>
      <c r="BG112" s="320"/>
      <c r="BH112" s="320"/>
      <c r="BI112" s="320"/>
      <c r="BJ112" s="320"/>
      <c r="BK112" s="320"/>
      <c r="BL112" s="320"/>
      <c r="BM112" s="320"/>
      <c r="BN112" s="320"/>
      <c r="BO112" s="320">
        <v>0</v>
      </c>
      <c r="BP112" s="320">
        <v>0</v>
      </c>
      <c r="BQ112" s="320">
        <v>0</v>
      </c>
    </row>
    <row r="113" spans="1:29" ht="15" customHeight="1" x14ac:dyDescent="0.35">
      <c r="A113" s="35"/>
      <c r="B113" s="687" t="s">
        <v>31</v>
      </c>
      <c r="C113" s="688"/>
      <c r="D113" s="688"/>
      <c r="E113" s="688"/>
      <c r="F113" s="688"/>
      <c r="G113" s="688"/>
      <c r="H113" s="688"/>
      <c r="I113" s="688"/>
      <c r="J113" s="688"/>
      <c r="K113" s="688"/>
      <c r="L113" s="688"/>
      <c r="M113" s="688"/>
      <c r="N113" s="688"/>
      <c r="O113" s="688"/>
      <c r="P113" s="688"/>
      <c r="Q113" s="688"/>
      <c r="R113" s="688"/>
      <c r="S113" s="688"/>
      <c r="T113" s="688"/>
      <c r="U113" s="688"/>
      <c r="V113" s="689"/>
      <c r="W113" s="320"/>
      <c r="X113" s="320"/>
      <c r="Y113" s="320"/>
      <c r="Z113" s="320"/>
      <c r="AA113" s="320"/>
      <c r="AB113" s="320"/>
      <c r="AC113" s="320"/>
    </row>
    <row r="114" spans="1:29" ht="15" customHeight="1" x14ac:dyDescent="0.35">
      <c r="A114" s="35"/>
      <c r="B114" s="681" t="s">
        <v>356</v>
      </c>
      <c r="C114" s="682"/>
      <c r="D114" s="682"/>
      <c r="E114" s="682"/>
      <c r="F114" s="682"/>
      <c r="G114" s="682"/>
      <c r="H114" s="682"/>
      <c r="I114" s="682"/>
      <c r="J114" s="682"/>
      <c r="K114" s="682"/>
      <c r="L114" s="682"/>
      <c r="M114" s="682"/>
      <c r="N114" s="682"/>
      <c r="O114" s="682"/>
      <c r="P114" s="682"/>
      <c r="Q114" s="682"/>
      <c r="R114" s="682"/>
      <c r="S114" s="682"/>
      <c r="T114" s="682"/>
      <c r="U114" s="682"/>
      <c r="V114" s="683"/>
      <c r="W114" s="320"/>
      <c r="X114" s="320"/>
      <c r="Y114" s="320"/>
      <c r="Z114" s="320"/>
      <c r="AA114" s="320"/>
      <c r="AB114" s="320"/>
      <c r="AC114" s="320"/>
    </row>
    <row r="115" spans="1:29" ht="15" customHeight="1" x14ac:dyDescent="0.35">
      <c r="A115" s="35"/>
      <c r="B115" s="681" t="s">
        <v>357</v>
      </c>
      <c r="C115" s="682"/>
      <c r="D115" s="682"/>
      <c r="E115" s="682"/>
      <c r="F115" s="682"/>
      <c r="G115" s="682"/>
      <c r="H115" s="682"/>
      <c r="I115" s="682"/>
      <c r="J115" s="682"/>
      <c r="K115" s="682"/>
      <c r="L115" s="682"/>
      <c r="M115" s="682"/>
      <c r="N115" s="682"/>
      <c r="O115" s="682"/>
      <c r="P115" s="682"/>
      <c r="Q115" s="682"/>
      <c r="R115" s="682"/>
      <c r="S115" s="682"/>
      <c r="T115" s="682"/>
      <c r="U115" s="682"/>
      <c r="V115" s="683"/>
      <c r="W115" s="320"/>
      <c r="X115" s="320"/>
      <c r="Y115" s="320"/>
      <c r="Z115" s="320"/>
      <c r="AA115" s="320"/>
      <c r="AB115" s="320"/>
      <c r="AC115" s="320"/>
    </row>
    <row r="116" spans="1:29" ht="15" customHeight="1" x14ac:dyDescent="0.35">
      <c r="A116" s="35"/>
      <c r="B116" s="681" t="s">
        <v>358</v>
      </c>
      <c r="C116" s="682"/>
      <c r="D116" s="682"/>
      <c r="E116" s="682"/>
      <c r="F116" s="682"/>
      <c r="G116" s="682"/>
      <c r="H116" s="682"/>
      <c r="I116" s="682"/>
      <c r="J116" s="682"/>
      <c r="K116" s="682"/>
      <c r="L116" s="682"/>
      <c r="M116" s="682"/>
      <c r="N116" s="682"/>
      <c r="O116" s="682"/>
      <c r="P116" s="682"/>
      <c r="Q116" s="682"/>
      <c r="R116" s="682"/>
      <c r="S116" s="682"/>
      <c r="T116" s="682"/>
      <c r="U116" s="682"/>
      <c r="V116" s="683"/>
      <c r="W116" s="320"/>
      <c r="X116" s="320"/>
      <c r="Y116" s="320"/>
      <c r="Z116" s="320"/>
      <c r="AA116" s="320"/>
      <c r="AB116" s="320"/>
      <c r="AC116" s="320"/>
    </row>
    <row r="117" spans="1:29" ht="15" customHeight="1" x14ac:dyDescent="0.35">
      <c r="A117" s="35"/>
      <c r="B117" s="681" t="s">
        <v>359</v>
      </c>
      <c r="C117" s="682"/>
      <c r="D117" s="682"/>
      <c r="E117" s="682"/>
      <c r="F117" s="682"/>
      <c r="G117" s="682"/>
      <c r="H117" s="682"/>
      <c r="I117" s="682"/>
      <c r="J117" s="682"/>
      <c r="K117" s="682"/>
      <c r="L117" s="682"/>
      <c r="M117" s="682"/>
      <c r="N117" s="682"/>
      <c r="O117" s="682"/>
      <c r="P117" s="682"/>
      <c r="Q117" s="682"/>
      <c r="R117" s="682"/>
      <c r="S117" s="682"/>
      <c r="T117" s="682"/>
      <c r="U117" s="682"/>
      <c r="V117" s="683"/>
      <c r="W117" s="320"/>
      <c r="X117" s="320"/>
      <c r="Y117" s="320"/>
      <c r="Z117" s="320"/>
      <c r="AA117" s="320"/>
      <c r="AB117" s="320"/>
      <c r="AC117" s="320"/>
    </row>
    <row r="118" spans="1:29" ht="15" customHeight="1" x14ac:dyDescent="0.35">
      <c r="A118" s="35"/>
      <c r="B118" s="681" t="s">
        <v>360</v>
      </c>
      <c r="C118" s="682"/>
      <c r="D118" s="682"/>
      <c r="E118" s="682"/>
      <c r="F118" s="682"/>
      <c r="G118" s="682"/>
      <c r="H118" s="682"/>
      <c r="I118" s="682"/>
      <c r="J118" s="682"/>
      <c r="K118" s="682"/>
      <c r="L118" s="682"/>
      <c r="M118" s="682"/>
      <c r="N118" s="682"/>
      <c r="O118" s="682"/>
      <c r="P118" s="682"/>
      <c r="Q118" s="682"/>
      <c r="R118" s="682"/>
      <c r="S118" s="682"/>
      <c r="T118" s="682"/>
      <c r="U118" s="682"/>
      <c r="V118" s="683"/>
      <c r="W118" s="320"/>
      <c r="X118" s="320"/>
      <c r="Y118" s="320"/>
      <c r="Z118" s="320"/>
      <c r="AA118" s="320"/>
      <c r="AB118" s="320"/>
      <c r="AC118" s="320"/>
    </row>
    <row r="119" spans="1:29" ht="15" customHeight="1" x14ac:dyDescent="0.35">
      <c r="A119" s="35"/>
      <c r="B119" s="681" t="s">
        <v>361</v>
      </c>
      <c r="C119" s="682"/>
      <c r="D119" s="682"/>
      <c r="E119" s="682"/>
      <c r="F119" s="682"/>
      <c r="G119" s="682"/>
      <c r="H119" s="682"/>
      <c r="I119" s="682"/>
      <c r="J119" s="682"/>
      <c r="K119" s="682"/>
      <c r="L119" s="682"/>
      <c r="M119" s="682"/>
      <c r="N119" s="682"/>
      <c r="O119" s="682"/>
      <c r="P119" s="682"/>
      <c r="Q119" s="682"/>
      <c r="R119" s="682"/>
      <c r="S119" s="682"/>
      <c r="T119" s="682"/>
      <c r="U119" s="682"/>
      <c r="V119" s="683"/>
      <c r="W119" s="320"/>
      <c r="X119" s="320"/>
      <c r="Y119" s="320"/>
      <c r="Z119" s="320"/>
      <c r="AA119" s="320"/>
      <c r="AB119" s="320"/>
      <c r="AC119" s="320"/>
    </row>
    <row r="120" spans="1:29" ht="15" customHeight="1" x14ac:dyDescent="0.35">
      <c r="A120" s="35"/>
      <c r="B120" s="681" t="s">
        <v>362</v>
      </c>
      <c r="C120" s="682"/>
      <c r="D120" s="682"/>
      <c r="E120" s="682"/>
      <c r="F120" s="682"/>
      <c r="G120" s="682"/>
      <c r="H120" s="682"/>
      <c r="I120" s="682"/>
      <c r="J120" s="682"/>
      <c r="K120" s="682"/>
      <c r="L120" s="682"/>
      <c r="M120" s="682"/>
      <c r="N120" s="682"/>
      <c r="O120" s="682"/>
      <c r="P120" s="682"/>
      <c r="Q120" s="682"/>
      <c r="R120" s="682"/>
      <c r="S120" s="682"/>
      <c r="T120" s="682"/>
      <c r="U120" s="682"/>
      <c r="V120" s="683"/>
      <c r="W120" s="320"/>
      <c r="X120" s="320"/>
      <c r="Y120" s="320"/>
      <c r="Z120" s="320"/>
      <c r="AA120" s="320"/>
      <c r="AB120" s="320"/>
      <c r="AC120" s="320"/>
    </row>
    <row r="121" spans="1:29" x14ac:dyDescent="0.35">
      <c r="A121" s="35"/>
      <c r="B121" s="681" t="s">
        <v>363</v>
      </c>
      <c r="C121" s="682"/>
      <c r="D121" s="682"/>
      <c r="E121" s="682"/>
      <c r="F121" s="682"/>
      <c r="G121" s="682"/>
      <c r="H121" s="682"/>
      <c r="I121" s="682"/>
      <c r="J121" s="682"/>
      <c r="K121" s="682"/>
      <c r="L121" s="682"/>
      <c r="M121" s="682"/>
      <c r="N121" s="682"/>
      <c r="O121" s="682"/>
      <c r="P121" s="682"/>
      <c r="Q121" s="682"/>
      <c r="R121" s="682"/>
      <c r="S121" s="682"/>
      <c r="T121" s="682"/>
      <c r="U121" s="682"/>
      <c r="V121" s="683"/>
      <c r="W121" s="320"/>
      <c r="X121" s="320"/>
      <c r="Y121" s="320"/>
      <c r="Z121" s="320"/>
      <c r="AA121" s="320"/>
      <c r="AB121" s="320"/>
      <c r="AC121" s="320"/>
    </row>
    <row r="122" spans="1:29" x14ac:dyDescent="0.35">
      <c r="A122" s="35"/>
      <c r="B122" s="681" t="s">
        <v>364</v>
      </c>
      <c r="C122" s="682"/>
      <c r="D122" s="682"/>
      <c r="E122" s="682"/>
      <c r="F122" s="682"/>
      <c r="G122" s="682"/>
      <c r="H122" s="682"/>
      <c r="I122" s="682"/>
      <c r="J122" s="682"/>
      <c r="K122" s="682"/>
      <c r="L122" s="682"/>
      <c r="M122" s="682"/>
      <c r="N122" s="682"/>
      <c r="O122" s="682"/>
      <c r="P122" s="682"/>
      <c r="Q122" s="682"/>
      <c r="R122" s="682"/>
      <c r="S122" s="682"/>
      <c r="T122" s="682"/>
      <c r="U122" s="682"/>
      <c r="V122" s="683"/>
      <c r="W122" s="320"/>
      <c r="X122" s="320"/>
      <c r="Y122" s="320"/>
      <c r="Z122" s="320"/>
      <c r="AA122" s="320"/>
      <c r="AB122" s="320"/>
      <c r="AC122" s="320"/>
    </row>
    <row r="123" spans="1:29" ht="16.5" customHeight="1" x14ac:dyDescent="0.35">
      <c r="B123" s="681" t="s">
        <v>365</v>
      </c>
      <c r="C123" s="682"/>
      <c r="D123" s="682"/>
      <c r="E123" s="682"/>
      <c r="F123" s="682"/>
      <c r="G123" s="682"/>
      <c r="H123" s="682"/>
      <c r="I123" s="682"/>
      <c r="J123" s="682"/>
      <c r="K123" s="682"/>
      <c r="L123" s="682"/>
      <c r="M123" s="682"/>
      <c r="N123" s="682"/>
      <c r="O123" s="682"/>
      <c r="P123" s="682"/>
      <c r="Q123" s="682"/>
      <c r="R123" s="682"/>
      <c r="S123" s="682"/>
      <c r="T123" s="682"/>
      <c r="U123" s="682"/>
      <c r="V123" s="683"/>
    </row>
    <row r="124" spans="1:29" x14ac:dyDescent="0.35">
      <c r="B124" s="681" t="s">
        <v>366</v>
      </c>
      <c r="C124" s="682"/>
      <c r="D124" s="682"/>
      <c r="E124" s="682"/>
      <c r="F124" s="682"/>
      <c r="G124" s="682"/>
      <c r="H124" s="682"/>
      <c r="I124" s="682"/>
      <c r="J124" s="682"/>
      <c r="K124" s="682"/>
      <c r="L124" s="682"/>
      <c r="M124" s="682"/>
      <c r="N124" s="682"/>
      <c r="O124" s="682"/>
      <c r="P124" s="682"/>
      <c r="Q124" s="682"/>
      <c r="R124" s="682"/>
      <c r="S124" s="682"/>
      <c r="T124" s="682"/>
      <c r="U124" s="682"/>
      <c r="V124" s="683"/>
    </row>
    <row r="125" spans="1:29" x14ac:dyDescent="0.35">
      <c r="B125" s="681" t="s">
        <v>367</v>
      </c>
      <c r="C125" s="682"/>
      <c r="D125" s="682"/>
      <c r="E125" s="682"/>
      <c r="F125" s="682"/>
      <c r="G125" s="682"/>
      <c r="H125" s="682"/>
      <c r="I125" s="682"/>
      <c r="J125" s="682"/>
      <c r="K125" s="682"/>
      <c r="L125" s="682"/>
      <c r="M125" s="682"/>
      <c r="N125" s="682"/>
      <c r="O125" s="682"/>
      <c r="P125" s="682"/>
      <c r="Q125" s="682"/>
      <c r="R125" s="682"/>
      <c r="S125" s="682"/>
      <c r="T125" s="682"/>
      <c r="U125" s="682"/>
      <c r="V125" s="683"/>
    </row>
    <row r="126" spans="1:29" x14ac:dyDescent="0.35">
      <c r="B126" s="681" t="s">
        <v>368</v>
      </c>
      <c r="C126" s="682"/>
      <c r="D126" s="682"/>
      <c r="E126" s="682"/>
      <c r="F126" s="682"/>
      <c r="G126" s="682"/>
      <c r="H126" s="682"/>
      <c r="I126" s="682"/>
      <c r="J126" s="682"/>
      <c r="K126" s="682"/>
      <c r="L126" s="682"/>
      <c r="M126" s="682"/>
      <c r="N126" s="682"/>
      <c r="O126" s="682"/>
      <c r="P126" s="682"/>
      <c r="Q126" s="682"/>
      <c r="R126" s="682"/>
      <c r="S126" s="682"/>
      <c r="T126" s="682"/>
      <c r="U126" s="682"/>
      <c r="V126" s="683"/>
    </row>
    <row r="127" spans="1:29" x14ac:dyDescent="0.35">
      <c r="B127" s="681" t="s">
        <v>369</v>
      </c>
      <c r="C127" s="682"/>
      <c r="D127" s="682"/>
      <c r="E127" s="682"/>
      <c r="F127" s="682"/>
      <c r="G127" s="682"/>
      <c r="H127" s="682"/>
      <c r="I127" s="682"/>
      <c r="J127" s="682"/>
      <c r="K127" s="682"/>
      <c r="L127" s="682"/>
      <c r="M127" s="682"/>
      <c r="N127" s="682"/>
      <c r="O127" s="682"/>
      <c r="P127" s="682"/>
      <c r="Q127" s="682"/>
      <c r="R127" s="682"/>
      <c r="S127" s="682"/>
      <c r="T127" s="682"/>
      <c r="U127" s="682"/>
      <c r="V127" s="683"/>
    </row>
    <row r="128" spans="1:29" x14ac:dyDescent="0.35">
      <c r="B128" s="681" t="s">
        <v>370</v>
      </c>
      <c r="C128" s="682"/>
      <c r="D128" s="682"/>
      <c r="E128" s="682"/>
      <c r="F128" s="682"/>
      <c r="G128" s="682"/>
      <c r="H128" s="682"/>
      <c r="I128" s="682"/>
      <c r="J128" s="682"/>
      <c r="K128" s="682"/>
      <c r="L128" s="682"/>
      <c r="M128" s="682"/>
      <c r="N128" s="682"/>
      <c r="O128" s="682"/>
      <c r="P128" s="682"/>
      <c r="Q128" s="682"/>
      <c r="R128" s="682"/>
      <c r="S128" s="682"/>
      <c r="T128" s="682"/>
      <c r="U128" s="682"/>
      <c r="V128" s="683"/>
    </row>
    <row r="129" spans="2:22" x14ac:dyDescent="0.35">
      <c r="B129" s="681" t="s">
        <v>371</v>
      </c>
      <c r="C129" s="682"/>
      <c r="D129" s="682"/>
      <c r="E129" s="682"/>
      <c r="F129" s="682"/>
      <c r="G129" s="682"/>
      <c r="H129" s="682"/>
      <c r="I129" s="682"/>
      <c r="J129" s="682"/>
      <c r="K129" s="682"/>
      <c r="L129" s="682"/>
      <c r="M129" s="682"/>
      <c r="N129" s="682"/>
      <c r="O129" s="682"/>
      <c r="P129" s="682"/>
      <c r="Q129" s="682"/>
      <c r="R129" s="682"/>
      <c r="S129" s="682"/>
      <c r="T129" s="682"/>
      <c r="U129" s="682"/>
      <c r="V129" s="683"/>
    </row>
    <row r="130" spans="2:22" ht="28.5" customHeight="1" thickBot="1" x14ac:dyDescent="0.4">
      <c r="B130" s="690" t="s">
        <v>372</v>
      </c>
      <c r="C130" s="691"/>
      <c r="D130" s="691"/>
      <c r="E130" s="691"/>
      <c r="F130" s="691"/>
      <c r="G130" s="691"/>
      <c r="H130" s="691"/>
      <c r="I130" s="691"/>
      <c r="J130" s="691"/>
      <c r="K130" s="691"/>
      <c r="L130" s="691"/>
      <c r="M130" s="691"/>
      <c r="N130" s="691"/>
      <c r="O130" s="691"/>
      <c r="P130" s="691"/>
      <c r="Q130" s="691"/>
      <c r="R130" s="691"/>
      <c r="S130" s="691"/>
      <c r="T130" s="691"/>
      <c r="U130" s="691"/>
      <c r="V130" s="692"/>
    </row>
    <row r="131" spans="2:22" x14ac:dyDescent="0.35">
      <c r="B131" s="328"/>
      <c r="C131" s="328"/>
      <c r="D131" s="328"/>
      <c r="E131" s="328"/>
      <c r="F131" s="328"/>
      <c r="G131" s="328"/>
      <c r="H131" s="328"/>
      <c r="I131" s="328"/>
      <c r="J131" s="328"/>
      <c r="K131" s="329"/>
      <c r="L131" s="329"/>
      <c r="M131" s="329"/>
      <c r="N131" s="329"/>
      <c r="O131" s="329"/>
      <c r="P131" s="328"/>
      <c r="Q131" s="328"/>
      <c r="R131" s="328"/>
      <c r="S131" s="328"/>
      <c r="T131" s="328"/>
    </row>
    <row r="132" spans="2:22" x14ac:dyDescent="0.35">
      <c r="B132" s="16"/>
      <c r="C132" s="330"/>
      <c r="D132" s="330"/>
      <c r="E132" s="330"/>
      <c r="F132" s="330"/>
      <c r="G132" s="330"/>
      <c r="H132" s="330"/>
      <c r="I132" s="330"/>
      <c r="J132" s="330"/>
      <c r="P132" s="16"/>
      <c r="Q132" s="16"/>
      <c r="R132" s="16"/>
      <c r="S132" s="16"/>
      <c r="T132" s="16"/>
    </row>
  </sheetData>
  <mergeCells count="19">
    <mergeCell ref="B130:V130"/>
    <mergeCell ref="B124:V124"/>
    <mergeCell ref="B125:V125"/>
    <mergeCell ref="B126:V126"/>
    <mergeCell ref="B127:V127"/>
    <mergeCell ref="B128:V128"/>
    <mergeCell ref="B129:V129"/>
    <mergeCell ref="B123:V123"/>
    <mergeCell ref="B2:V2"/>
    <mergeCell ref="B113:V113"/>
    <mergeCell ref="B114:V114"/>
    <mergeCell ref="B115:V115"/>
    <mergeCell ref="B116:V116"/>
    <mergeCell ref="B117:V117"/>
    <mergeCell ref="B118:V118"/>
    <mergeCell ref="B119:V119"/>
    <mergeCell ref="B120:V120"/>
    <mergeCell ref="B121:V121"/>
    <mergeCell ref="B122:V122"/>
  </mergeCells>
  <hyperlinks>
    <hyperlink ref="A1" location="Contents!A1" display="Back to contents" xr:uid="{00000000-0004-0000-06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8"/>
  </sheetPr>
  <dimension ref="A1:AR129"/>
  <sheetViews>
    <sheetView showGridLines="0" zoomScaleNormal="100" zoomScaleSheetLayoutView="40" workbookViewId="0"/>
  </sheetViews>
  <sheetFormatPr defaultColWidth="8.84375" defaultRowHeight="15.5" x14ac:dyDescent="0.35"/>
  <cols>
    <col min="1" max="1" width="9.3046875" style="3" customWidth="1"/>
    <col min="2" max="2" width="7.07421875" style="3" bestFit="1" customWidth="1"/>
    <col min="3" max="5" width="10.84375" style="3" customWidth="1"/>
    <col min="6" max="6" width="10.765625" style="3" customWidth="1"/>
    <col min="7" max="8" width="14.3046875" style="3" customWidth="1"/>
    <col min="9" max="9" width="10.765625" style="3" customWidth="1"/>
    <col min="10" max="14" width="10.84375" style="269" customWidth="1"/>
    <col min="15" max="16" width="14.3046875" style="269" customWidth="1"/>
    <col min="17" max="18" width="10.84375" style="269" customWidth="1"/>
    <col min="19" max="19" width="11.765625" style="269" customWidth="1"/>
    <col min="20" max="20" width="9.4609375" style="269" bestFit="1" customWidth="1"/>
    <col min="21" max="21" width="10.69140625" style="269" bestFit="1" customWidth="1"/>
    <col min="22" max="44" width="8.84375" style="269"/>
    <col min="45" max="16384" width="8.84375" style="3"/>
  </cols>
  <sheetData>
    <row r="1" spans="1:26" ht="33.75" customHeight="1" thickBot="1" x14ac:dyDescent="0.4">
      <c r="A1" s="47" t="s">
        <v>91</v>
      </c>
      <c r="B1" s="180"/>
      <c r="C1" s="180"/>
      <c r="D1" s="180"/>
      <c r="E1" s="180"/>
      <c r="F1" s="180"/>
      <c r="G1" s="180"/>
      <c r="H1" s="180"/>
      <c r="I1" s="180"/>
      <c r="J1" s="265"/>
      <c r="K1" s="198"/>
      <c r="L1" s="266"/>
      <c r="M1" s="266"/>
      <c r="N1" s="266"/>
      <c r="O1" s="266"/>
      <c r="P1" s="266"/>
      <c r="Q1" s="267"/>
      <c r="R1" s="267"/>
      <c r="S1" s="268"/>
    </row>
    <row r="2" spans="1:26" ht="19" thickBot="1" x14ac:dyDescent="0.5">
      <c r="A2" s="35"/>
      <c r="B2" s="684" t="s">
        <v>296</v>
      </c>
      <c r="C2" s="685"/>
      <c r="D2" s="685"/>
      <c r="E2" s="685"/>
      <c r="F2" s="685"/>
      <c r="G2" s="685"/>
      <c r="H2" s="685"/>
      <c r="I2" s="685"/>
      <c r="J2" s="685"/>
      <c r="K2" s="685"/>
      <c r="L2" s="685"/>
      <c r="M2" s="685"/>
      <c r="N2" s="685"/>
      <c r="O2" s="685"/>
      <c r="P2" s="685"/>
      <c r="Q2" s="685"/>
      <c r="R2" s="686"/>
      <c r="S2" s="268"/>
    </row>
    <row r="3" spans="1:26" x14ac:dyDescent="0.35">
      <c r="A3" s="35"/>
      <c r="B3" s="270"/>
      <c r="C3" s="699" t="s">
        <v>297</v>
      </c>
      <c r="D3" s="699"/>
      <c r="E3" s="699"/>
      <c r="F3" s="699"/>
      <c r="G3" s="699"/>
      <c r="H3" s="699"/>
      <c r="I3" s="699"/>
      <c r="J3" s="700"/>
      <c r="K3" s="271" t="s">
        <v>298</v>
      </c>
      <c r="L3" s="271" t="s">
        <v>298</v>
      </c>
      <c r="M3" s="271" t="s">
        <v>299</v>
      </c>
      <c r="N3" s="271" t="s">
        <v>300</v>
      </c>
      <c r="O3" s="271" t="s">
        <v>298</v>
      </c>
      <c r="P3" s="271" t="s">
        <v>301</v>
      </c>
      <c r="Q3" s="271" t="s">
        <v>302</v>
      </c>
      <c r="R3" s="272" t="s">
        <v>302</v>
      </c>
      <c r="S3" s="268"/>
    </row>
    <row r="4" spans="1:26" ht="48.75" customHeight="1" thickBot="1" x14ac:dyDescent="0.4">
      <c r="A4" s="35"/>
      <c r="B4" s="270"/>
      <c r="C4" s="273" t="s">
        <v>303</v>
      </c>
      <c r="D4" s="273" t="s">
        <v>304</v>
      </c>
      <c r="E4" s="273" t="s">
        <v>305</v>
      </c>
      <c r="F4" s="274" t="s">
        <v>306</v>
      </c>
      <c r="G4" s="275" t="s">
        <v>307</v>
      </c>
      <c r="H4" s="275" t="s">
        <v>308</v>
      </c>
      <c r="I4" s="276" t="s">
        <v>309</v>
      </c>
      <c r="J4" s="277" t="s">
        <v>310</v>
      </c>
      <c r="K4" s="67" t="s">
        <v>303</v>
      </c>
      <c r="L4" s="67" t="s">
        <v>304</v>
      </c>
      <c r="M4" s="67" t="s">
        <v>305</v>
      </c>
      <c r="N4" s="67" t="s">
        <v>306</v>
      </c>
      <c r="O4" s="275" t="s">
        <v>307</v>
      </c>
      <c r="P4" s="275" t="s">
        <v>308</v>
      </c>
      <c r="Q4" s="67" t="s">
        <v>309</v>
      </c>
      <c r="R4" s="278" t="s">
        <v>310</v>
      </c>
      <c r="S4" s="268"/>
    </row>
    <row r="5" spans="1:26" ht="16" thickBot="1" x14ac:dyDescent="0.4">
      <c r="A5" s="35"/>
      <c r="B5" s="440" t="s">
        <v>121</v>
      </c>
      <c r="C5" s="441">
        <v>3.9901477832512189</v>
      </c>
      <c r="D5" s="441">
        <v>3.4989858012170361</v>
      </c>
      <c r="E5" s="441">
        <v>2.3757201646090742</v>
      </c>
      <c r="F5" s="441">
        <v>5.4143646408840063</v>
      </c>
      <c r="G5" s="441">
        <v>11.749539594843462</v>
      </c>
      <c r="H5" s="442">
        <v>3.2925821906492514</v>
      </c>
      <c r="I5" s="441">
        <v>3.2350041928788542</v>
      </c>
      <c r="J5" s="443">
        <v>3.3457249070631967</v>
      </c>
      <c r="K5" s="441">
        <v>211.1</v>
      </c>
      <c r="L5" s="441">
        <v>204.1</v>
      </c>
      <c r="M5" s="613">
        <v>82.924333333333351</v>
      </c>
      <c r="N5" s="441">
        <v>95.400000000000034</v>
      </c>
      <c r="O5" s="441">
        <v>404.5333333333333</v>
      </c>
      <c r="P5" s="441">
        <v>83.36399999999999</v>
      </c>
      <c r="Q5" s="441">
        <v>83.291962847894325</v>
      </c>
      <c r="R5" s="443">
        <v>83.4</v>
      </c>
      <c r="S5" s="268"/>
      <c r="T5" s="279"/>
    </row>
    <row r="6" spans="1:26" ht="16" thickBot="1" x14ac:dyDescent="0.4">
      <c r="A6" s="35"/>
      <c r="B6" s="42" t="s">
        <v>122</v>
      </c>
      <c r="C6" s="37">
        <v>4.3625787687833428</v>
      </c>
      <c r="D6" s="37">
        <v>4.3833333333333169</v>
      </c>
      <c r="E6" s="37">
        <v>3.4197229013855024</v>
      </c>
      <c r="F6" s="37">
        <v>7.4033552151714144</v>
      </c>
      <c r="G6" s="37">
        <v>4.1721795889565483</v>
      </c>
      <c r="H6" s="352">
        <v>3.4293759333330787</v>
      </c>
      <c r="I6" s="37">
        <v>3.4664452806418389</v>
      </c>
      <c r="J6" s="83">
        <v>2.8325123152709297</v>
      </c>
      <c r="K6" s="37">
        <v>215.30000000000004</v>
      </c>
      <c r="L6" s="37">
        <v>208.76666666666665</v>
      </c>
      <c r="M6" s="613">
        <v>84.597333333333339</v>
      </c>
      <c r="N6" s="37">
        <v>98.166666666666671</v>
      </c>
      <c r="O6" s="37">
        <v>393.66666666666674</v>
      </c>
      <c r="P6" s="37">
        <v>84.728999999999999</v>
      </c>
      <c r="Q6" s="37">
        <v>83.805234016187882</v>
      </c>
      <c r="R6" s="83">
        <v>83.5</v>
      </c>
      <c r="S6" s="280"/>
      <c r="T6" s="281"/>
      <c r="V6" s="281"/>
      <c r="W6" s="281"/>
      <c r="X6" s="281"/>
      <c r="Y6" s="281"/>
      <c r="Z6" s="281"/>
    </row>
    <row r="7" spans="1:26" ht="16" thickBot="1" x14ac:dyDescent="0.4">
      <c r="A7" s="35"/>
      <c r="B7" s="42" t="s">
        <v>123</v>
      </c>
      <c r="C7" s="37">
        <v>4.9573474971833287</v>
      </c>
      <c r="D7" s="37">
        <v>5.3473263368316148</v>
      </c>
      <c r="E7" s="37">
        <v>4.8388412892696575</v>
      </c>
      <c r="F7" s="37">
        <v>8.5776330076004381</v>
      </c>
      <c r="G7" s="37">
        <v>-1.6894409937888266</v>
      </c>
      <c r="H7" s="352">
        <v>3.0344883288910385</v>
      </c>
      <c r="I7" s="37">
        <v>4.4616887222968193</v>
      </c>
      <c r="J7" s="83">
        <v>3.0525030525030417</v>
      </c>
      <c r="K7" s="37">
        <v>217.36666666666667</v>
      </c>
      <c r="L7" s="37">
        <v>210.80000000000004</v>
      </c>
      <c r="M7" s="613">
        <v>85.653333333333322</v>
      </c>
      <c r="N7" s="37">
        <v>100</v>
      </c>
      <c r="O7" s="37">
        <v>395.7</v>
      </c>
      <c r="P7" s="37">
        <v>85.044666666666672</v>
      </c>
      <c r="Q7" s="37">
        <v>85.371022615568663</v>
      </c>
      <c r="R7" s="83">
        <v>84.4</v>
      </c>
      <c r="S7" s="280"/>
      <c r="T7" s="281"/>
      <c r="V7" s="281"/>
      <c r="W7" s="281"/>
    </row>
    <row r="8" spans="1:26" ht="16" thickBot="1" x14ac:dyDescent="0.4">
      <c r="A8" s="35"/>
      <c r="B8" s="42" t="s">
        <v>136</v>
      </c>
      <c r="C8" s="37">
        <v>2.7327613600254264</v>
      </c>
      <c r="D8" s="37">
        <v>3.7860082304526532</v>
      </c>
      <c r="E8" s="37">
        <v>3.8240516545601455</v>
      </c>
      <c r="F8" s="37">
        <v>5.3475935828876997</v>
      </c>
      <c r="G8" s="37">
        <v>-13.529838125150972</v>
      </c>
      <c r="H8" s="352">
        <v>3.5605923603994505</v>
      </c>
      <c r="I8" s="37">
        <v>3.6686831873764758</v>
      </c>
      <c r="J8" s="83">
        <v>3.14769975786926</v>
      </c>
      <c r="K8" s="37">
        <v>215.53333333333336</v>
      </c>
      <c r="L8" s="37">
        <v>210.16666666666663</v>
      </c>
      <c r="M8" s="613">
        <v>85.75866666666667</v>
      </c>
      <c r="N8" s="37">
        <v>98.5</v>
      </c>
      <c r="O8" s="37">
        <v>357.90000000000009</v>
      </c>
      <c r="P8" s="37">
        <v>85.898333333333326</v>
      </c>
      <c r="Q8" s="37">
        <v>85.749623866516671</v>
      </c>
      <c r="R8" s="83">
        <v>85.2</v>
      </c>
      <c r="S8" s="280"/>
      <c r="T8" s="281"/>
      <c r="V8" s="281"/>
      <c r="W8" s="281"/>
    </row>
    <row r="9" spans="1:26" ht="16" thickBot="1" x14ac:dyDescent="0.4">
      <c r="A9" s="35"/>
      <c r="B9" s="42" t="s">
        <v>2</v>
      </c>
      <c r="C9" s="37">
        <v>-7.89515237644145E-2</v>
      </c>
      <c r="D9" s="37">
        <v>2.3844520659807245</v>
      </c>
      <c r="E9" s="37">
        <v>3.0055512455129607</v>
      </c>
      <c r="F9" s="37">
        <v>2.3060796645702375</v>
      </c>
      <c r="G9" s="37">
        <v>-38.900791034937377</v>
      </c>
      <c r="H9" s="352">
        <v>2.9169265710218717</v>
      </c>
      <c r="I9" s="37">
        <v>2.5946117629662702</v>
      </c>
      <c r="J9" s="83">
        <v>1.7985611510791255</v>
      </c>
      <c r="K9" s="37">
        <v>210.93333333333331</v>
      </c>
      <c r="L9" s="37">
        <v>208.96666666666664</v>
      </c>
      <c r="M9" s="613">
        <v>85.416666666666671</v>
      </c>
      <c r="N9" s="37">
        <v>97.600000000000037</v>
      </c>
      <c r="O9" s="37">
        <v>247.16666666666663</v>
      </c>
      <c r="P9" s="37">
        <v>85.795666666666662</v>
      </c>
      <c r="Q9" s="37">
        <v>85.453065913551285</v>
      </c>
      <c r="R9" s="83">
        <v>84.9</v>
      </c>
      <c r="S9" s="280"/>
      <c r="T9" s="281"/>
      <c r="V9" s="281"/>
      <c r="W9" s="281"/>
    </row>
    <row r="10" spans="1:26" ht="16" thickBot="1" x14ac:dyDescent="0.4">
      <c r="A10" s="35"/>
      <c r="B10" s="42" t="s">
        <v>3</v>
      </c>
      <c r="C10" s="37">
        <v>-1.2695463694070375</v>
      </c>
      <c r="D10" s="37">
        <v>1.4370110170844663</v>
      </c>
      <c r="E10" s="37">
        <v>2.0887183205144266</v>
      </c>
      <c r="F10" s="37">
        <v>-0.44142614601017094</v>
      </c>
      <c r="G10" s="37">
        <v>-45.791701947502126</v>
      </c>
      <c r="H10" s="352">
        <v>1.5846601124368975</v>
      </c>
      <c r="I10" s="37">
        <v>1.1838333229961417</v>
      </c>
      <c r="J10" s="83">
        <v>2.1556886227544814</v>
      </c>
      <c r="K10" s="37">
        <v>212.56666666666669</v>
      </c>
      <c r="L10" s="37">
        <v>211.76666666666665</v>
      </c>
      <c r="M10" s="613">
        <v>86.364333333333335</v>
      </c>
      <c r="N10" s="37">
        <v>97.733333333333348</v>
      </c>
      <c r="O10" s="37">
        <v>213.4</v>
      </c>
      <c r="P10" s="37">
        <v>86.071666666666658</v>
      </c>
      <c r="Q10" s="37">
        <v>84.797348302886405</v>
      </c>
      <c r="R10" s="83">
        <v>85.3</v>
      </c>
      <c r="S10" s="280"/>
      <c r="T10" s="281"/>
      <c r="V10" s="281"/>
      <c r="W10" s="281"/>
    </row>
    <row r="11" spans="1:26" ht="16" thickBot="1" x14ac:dyDescent="0.4">
      <c r="A11" s="35"/>
      <c r="B11" s="42" t="s">
        <v>4</v>
      </c>
      <c r="C11" s="37">
        <v>-1.3801564177273407</v>
      </c>
      <c r="D11" s="37">
        <v>1.3124604680581742</v>
      </c>
      <c r="E11" s="37">
        <v>1.4897260273972979</v>
      </c>
      <c r="F11" s="37">
        <v>-2.2333333333333538</v>
      </c>
      <c r="G11" s="37">
        <v>-45.539550164265854</v>
      </c>
      <c r="H11" s="352">
        <v>1.9170318342518033</v>
      </c>
      <c r="I11" s="37">
        <v>-0.77917802846794171</v>
      </c>
      <c r="J11" s="83">
        <v>2.0142180094786521</v>
      </c>
      <c r="K11" s="37">
        <v>214.36666666666667</v>
      </c>
      <c r="L11" s="37">
        <v>213.56666666666669</v>
      </c>
      <c r="M11" s="613">
        <v>86.929333333333346</v>
      </c>
      <c r="N11" s="37">
        <v>97.766666666666652</v>
      </c>
      <c r="O11" s="37">
        <v>215.5</v>
      </c>
      <c r="P11" s="37">
        <v>86.674999999999997</v>
      </c>
      <c r="Q11" s="37">
        <v>84.705830364669751</v>
      </c>
      <c r="R11" s="83">
        <v>86.1</v>
      </c>
      <c r="S11" s="280"/>
      <c r="T11" s="281"/>
      <c r="V11" s="281"/>
      <c r="W11" s="281"/>
    </row>
    <row r="12" spans="1:26" ht="16" thickBot="1" x14ac:dyDescent="0.4">
      <c r="A12" s="35"/>
      <c r="B12" s="42" t="s">
        <v>5</v>
      </c>
      <c r="C12" s="37">
        <v>0.61862047633776118</v>
      </c>
      <c r="D12" s="37">
        <v>2.7914353687549687</v>
      </c>
      <c r="E12" s="37">
        <v>2.1031887933581128</v>
      </c>
      <c r="F12" s="37">
        <v>-0.135363790186116</v>
      </c>
      <c r="G12" s="37">
        <v>-39.051876688087937</v>
      </c>
      <c r="H12" s="37">
        <v>0.99303440113314156</v>
      </c>
      <c r="I12" s="37">
        <v>-1.1205392946669335</v>
      </c>
      <c r="J12" s="83">
        <v>0.46948356807510194</v>
      </c>
      <c r="K12" s="37">
        <v>216.86666666666667</v>
      </c>
      <c r="L12" s="37">
        <v>216.03333333333333</v>
      </c>
      <c r="M12" s="613">
        <v>87.562333333333342</v>
      </c>
      <c r="N12" s="37">
        <v>98.366666666666674</v>
      </c>
      <c r="O12" s="37">
        <v>218.13333333333333</v>
      </c>
      <c r="P12" s="37">
        <v>86.751333333333335</v>
      </c>
      <c r="Q12" s="37">
        <v>84.78876563606326</v>
      </c>
      <c r="R12" s="83">
        <v>85.6</v>
      </c>
      <c r="S12" s="280"/>
      <c r="T12" s="281"/>
      <c r="V12" s="281"/>
      <c r="W12" s="281"/>
    </row>
    <row r="13" spans="1:26" ht="16" thickBot="1" x14ac:dyDescent="0.4">
      <c r="A13" s="35"/>
      <c r="B13" s="42" t="s">
        <v>6</v>
      </c>
      <c r="C13" s="37">
        <v>3.9506953223767516</v>
      </c>
      <c r="D13" s="37">
        <v>4.5461796139735222</v>
      </c>
      <c r="E13" s="37">
        <v>3.2745365853658281</v>
      </c>
      <c r="F13" s="37">
        <v>1.229508196721274</v>
      </c>
      <c r="G13" s="37">
        <v>-10.923803101820639</v>
      </c>
      <c r="H13" s="37">
        <v>1.132924351268727</v>
      </c>
      <c r="I13" s="37">
        <v>0.25542550455237567</v>
      </c>
      <c r="J13" s="83">
        <v>1.7667844522968101</v>
      </c>
      <c r="K13" s="37">
        <v>219.26666666666665</v>
      </c>
      <c r="L13" s="37">
        <v>218.46666666666664</v>
      </c>
      <c r="M13" s="613">
        <v>88.213666666666654</v>
      </c>
      <c r="N13" s="37">
        <v>98.8</v>
      </c>
      <c r="O13" s="37">
        <v>220.16666666666663</v>
      </c>
      <c r="P13" s="37">
        <v>86.76766666666667</v>
      </c>
      <c r="Q13" s="37">
        <v>85.671334838316454</v>
      </c>
      <c r="R13" s="83">
        <v>86.4</v>
      </c>
      <c r="S13" s="280"/>
      <c r="T13" s="281"/>
      <c r="V13" s="281"/>
      <c r="W13" s="281"/>
    </row>
    <row r="14" spans="1:26" ht="16" thickBot="1" x14ac:dyDescent="0.4">
      <c r="A14" s="35"/>
      <c r="B14" s="42" t="s">
        <v>7</v>
      </c>
      <c r="C14" s="37">
        <v>5.1434843970519006</v>
      </c>
      <c r="D14" s="37">
        <v>5.1629151581929822</v>
      </c>
      <c r="E14" s="37">
        <v>3.4566738584214773</v>
      </c>
      <c r="F14" s="37">
        <v>2.2169167803546497</v>
      </c>
      <c r="G14" s="37">
        <v>4.6391752577319645</v>
      </c>
      <c r="H14" s="37">
        <v>1.6443661290010514</v>
      </c>
      <c r="I14" s="37">
        <v>1.6204464296226906</v>
      </c>
      <c r="J14" s="83">
        <v>1.9929660023446649</v>
      </c>
      <c r="K14" s="37">
        <v>223.5</v>
      </c>
      <c r="L14" s="37">
        <v>222.7</v>
      </c>
      <c r="M14" s="613">
        <v>89.34966666666665</v>
      </c>
      <c r="N14" s="37">
        <v>99.899999999999963</v>
      </c>
      <c r="O14" s="37">
        <v>223.3</v>
      </c>
      <c r="P14" s="37">
        <v>87.487000000000009</v>
      </c>
      <c r="Q14" s="37">
        <v>86.17144390587525</v>
      </c>
      <c r="R14" s="83">
        <v>87</v>
      </c>
      <c r="S14" s="280"/>
      <c r="T14" s="281"/>
      <c r="V14" s="281"/>
      <c r="W14" s="281"/>
    </row>
    <row r="15" spans="1:26" ht="16" thickBot="1" x14ac:dyDescent="0.4">
      <c r="A15" s="35"/>
      <c r="B15" s="42" t="s">
        <v>8</v>
      </c>
      <c r="C15" s="37">
        <v>4.7115534131550341</v>
      </c>
      <c r="D15" s="37">
        <v>4.6823786483533469</v>
      </c>
      <c r="E15" s="37">
        <v>3.0852646594168531</v>
      </c>
      <c r="F15" s="37">
        <v>2.5230139788612327</v>
      </c>
      <c r="G15" s="37">
        <v>5.2436194895591814</v>
      </c>
      <c r="H15" s="37">
        <v>1.1952696856071698</v>
      </c>
      <c r="I15" s="37">
        <v>2.644802995241391</v>
      </c>
      <c r="J15" s="83">
        <v>0.69686411149827432</v>
      </c>
      <c r="K15" s="37">
        <v>224.46666666666667</v>
      </c>
      <c r="L15" s="37">
        <v>223.56666666666663</v>
      </c>
      <c r="M15" s="613">
        <v>89.611333333333349</v>
      </c>
      <c r="N15" s="37">
        <v>100.23333333333332</v>
      </c>
      <c r="O15" s="37">
        <v>226.80000000000004</v>
      </c>
      <c r="P15" s="37">
        <v>87.711000000000013</v>
      </c>
      <c r="Q15" s="37">
        <v>86.94613270329863</v>
      </c>
      <c r="R15" s="83">
        <v>86.7</v>
      </c>
      <c r="S15" s="280"/>
      <c r="T15" s="281"/>
      <c r="V15" s="281"/>
      <c r="W15" s="281"/>
    </row>
    <row r="16" spans="1:26" ht="16" thickBot="1" x14ac:dyDescent="0.4">
      <c r="A16" s="35"/>
      <c r="B16" s="42" t="s">
        <v>9</v>
      </c>
      <c r="C16" s="37">
        <v>4.6726098985551801</v>
      </c>
      <c r="D16" s="37">
        <v>4.659774726122512</v>
      </c>
      <c r="E16" s="37">
        <v>3.3762614822964165</v>
      </c>
      <c r="F16" s="37">
        <v>2.7787190782785354</v>
      </c>
      <c r="G16" s="37">
        <v>4.7677261613692012</v>
      </c>
      <c r="H16" s="37">
        <v>1.5177480461395332</v>
      </c>
      <c r="I16" s="37">
        <v>2.9416886475541748</v>
      </c>
      <c r="J16" s="83">
        <v>1.985981308411211</v>
      </c>
      <c r="K16" s="37">
        <v>227</v>
      </c>
      <c r="L16" s="37">
        <v>226.1</v>
      </c>
      <c r="M16" s="613">
        <v>90.518666666666675</v>
      </c>
      <c r="N16" s="37">
        <v>101.1</v>
      </c>
      <c r="O16" s="37">
        <v>228.53333333333336</v>
      </c>
      <c r="P16" s="37">
        <v>88.067999999999998</v>
      </c>
      <c r="Q16" s="37">
        <v>87.282987129180654</v>
      </c>
      <c r="R16" s="83">
        <v>87.3</v>
      </c>
      <c r="S16" s="280"/>
      <c r="T16" s="281"/>
      <c r="V16" s="281"/>
      <c r="W16" s="281"/>
    </row>
    <row r="17" spans="1:23" ht="16" thickBot="1" x14ac:dyDescent="0.4">
      <c r="A17" s="35"/>
      <c r="B17" s="42" t="s">
        <v>10</v>
      </c>
      <c r="C17" s="37">
        <v>5.3207661903313941</v>
      </c>
      <c r="D17" s="37">
        <v>5.3402502288678821</v>
      </c>
      <c r="E17" s="37">
        <v>4.1184094679206806</v>
      </c>
      <c r="F17" s="37">
        <v>4.0823211875843368</v>
      </c>
      <c r="G17" s="37">
        <v>4.6025738077214662</v>
      </c>
      <c r="H17" s="37">
        <v>1.8666707644552805</v>
      </c>
      <c r="I17" s="37">
        <v>3.9201794740899576</v>
      </c>
      <c r="J17" s="83">
        <v>2.6620370370370239</v>
      </c>
      <c r="K17" s="37">
        <v>230.93333333333331</v>
      </c>
      <c r="L17" s="37">
        <v>230.13333333333333</v>
      </c>
      <c r="M17" s="613">
        <v>91.846666666666636</v>
      </c>
      <c r="N17" s="37">
        <v>102.83333333333331</v>
      </c>
      <c r="O17" s="37">
        <v>230.30000000000004</v>
      </c>
      <c r="P17" s="37">
        <v>88.387333333333345</v>
      </c>
      <c r="Q17" s="37">
        <v>89.029804921827022</v>
      </c>
      <c r="R17" s="83">
        <v>88.7</v>
      </c>
      <c r="S17" s="280"/>
      <c r="T17" s="281"/>
      <c r="V17" s="281"/>
      <c r="W17" s="281"/>
    </row>
    <row r="18" spans="1:23" ht="16" thickBot="1" x14ac:dyDescent="0.4">
      <c r="A18" s="35"/>
      <c r="B18" s="42" t="s">
        <v>11</v>
      </c>
      <c r="C18" s="37">
        <v>5.1155853840417542</v>
      </c>
      <c r="D18" s="37">
        <v>5.1788654393055022</v>
      </c>
      <c r="E18" s="37">
        <v>4.3771847684565213</v>
      </c>
      <c r="F18" s="37">
        <v>4.7714381047714971</v>
      </c>
      <c r="G18" s="37">
        <v>3.9259590983728998</v>
      </c>
      <c r="H18" s="37">
        <v>2.2879589729521754</v>
      </c>
      <c r="I18" s="37">
        <v>3.7632804362579542</v>
      </c>
      <c r="J18" s="83">
        <v>1.264367816091938</v>
      </c>
      <c r="K18" s="37">
        <v>234.93333333333331</v>
      </c>
      <c r="L18" s="37">
        <v>234.23333333333335</v>
      </c>
      <c r="M18" s="613">
        <v>93.260666666666651</v>
      </c>
      <c r="N18" s="37">
        <v>104.66666666666669</v>
      </c>
      <c r="O18" s="37">
        <v>232.06666666666669</v>
      </c>
      <c r="P18" s="37">
        <v>89.488666666666674</v>
      </c>
      <c r="Q18" s="37">
        <v>89.414316996026059</v>
      </c>
      <c r="R18" s="83">
        <v>88.1</v>
      </c>
      <c r="S18" s="280"/>
      <c r="T18" s="281"/>
      <c r="V18" s="281"/>
      <c r="W18" s="281"/>
    </row>
    <row r="19" spans="1:23" ht="16" thickBot="1" x14ac:dyDescent="0.4">
      <c r="A19" s="35"/>
      <c r="B19" s="42" t="s">
        <v>12</v>
      </c>
      <c r="C19" s="37">
        <v>5.2420552420552324</v>
      </c>
      <c r="D19" s="37">
        <v>5.3526166691516552</v>
      </c>
      <c r="E19" s="37">
        <v>4.7058779767440218</v>
      </c>
      <c r="F19" s="37">
        <v>5.0548719654140539</v>
      </c>
      <c r="G19" s="37">
        <v>2.3956496178718201</v>
      </c>
      <c r="H19" s="37">
        <v>2.988222685866071</v>
      </c>
      <c r="I19" s="37">
        <v>3.3203712888353332</v>
      </c>
      <c r="J19" s="83">
        <v>2.0761245674740358</v>
      </c>
      <c r="K19" s="37">
        <v>236.23333333333332</v>
      </c>
      <c r="L19" s="37">
        <v>235.53333333333336</v>
      </c>
      <c r="M19" s="613">
        <v>93.828333333333347</v>
      </c>
      <c r="N19" s="37">
        <v>105.3</v>
      </c>
      <c r="O19" s="37">
        <v>232.23333333333335</v>
      </c>
      <c r="P19" s="37">
        <v>90.331999999999994</v>
      </c>
      <c r="Q19" s="37">
        <v>89.833067130331628</v>
      </c>
      <c r="R19" s="83">
        <v>88.5</v>
      </c>
      <c r="S19" s="280"/>
      <c r="T19" s="282"/>
      <c r="V19" s="281"/>
      <c r="W19" s="281"/>
    </row>
    <row r="20" spans="1:23" ht="16" thickBot="1" x14ac:dyDescent="0.4">
      <c r="A20" s="35"/>
      <c r="B20" s="42" t="s">
        <v>13</v>
      </c>
      <c r="C20" s="37">
        <v>5.1248164464023471</v>
      </c>
      <c r="D20" s="37">
        <v>5.2779006339378043</v>
      </c>
      <c r="E20" s="37">
        <v>4.6458189102800196</v>
      </c>
      <c r="F20" s="37">
        <v>4.3191559512034017</v>
      </c>
      <c r="G20" s="37">
        <v>1.3710618436405753</v>
      </c>
      <c r="H20" s="37">
        <v>2.8852704728164591</v>
      </c>
      <c r="I20" s="37">
        <v>4.0397792821072809</v>
      </c>
      <c r="J20" s="83">
        <v>2.2909507445589838</v>
      </c>
      <c r="K20" s="37">
        <v>238.63333333333333</v>
      </c>
      <c r="L20" s="37">
        <v>238.03333333333336</v>
      </c>
      <c r="M20" s="613">
        <v>94.724000000000004</v>
      </c>
      <c r="N20" s="37">
        <v>105.46666666666664</v>
      </c>
      <c r="O20" s="37">
        <v>231.66666666666663</v>
      </c>
      <c r="P20" s="37">
        <v>90.608999999999995</v>
      </c>
      <c r="Q20" s="37">
        <v>90.809027160029657</v>
      </c>
      <c r="R20" s="83">
        <v>89.3</v>
      </c>
      <c r="S20" s="280"/>
      <c r="T20" s="282"/>
      <c r="V20" s="281"/>
      <c r="W20" s="281"/>
    </row>
    <row r="21" spans="1:23" ht="16" thickBot="1" x14ac:dyDescent="0.4">
      <c r="A21" s="35"/>
      <c r="B21" s="42" t="s">
        <v>14</v>
      </c>
      <c r="C21" s="37">
        <v>3.7384526558891684</v>
      </c>
      <c r="D21" s="37">
        <v>3.8238702201622177</v>
      </c>
      <c r="E21" s="37">
        <v>3.490237352108605</v>
      </c>
      <c r="F21" s="37">
        <v>3.2090761750405372</v>
      </c>
      <c r="G21" s="37">
        <v>0.83948473006223434</v>
      </c>
      <c r="H21" s="37">
        <v>2.9868533198572855</v>
      </c>
      <c r="I21" s="37">
        <v>2.3270326061974433</v>
      </c>
      <c r="J21" s="83">
        <v>0.45095828635850488</v>
      </c>
      <c r="K21" s="37">
        <v>239.56666666666669</v>
      </c>
      <c r="L21" s="37">
        <v>238.93333333333331</v>
      </c>
      <c r="M21" s="613">
        <v>95.052333333333323</v>
      </c>
      <c r="N21" s="37">
        <v>106.13333333333333</v>
      </c>
      <c r="O21" s="37">
        <v>232.23333333333335</v>
      </c>
      <c r="P21" s="37">
        <v>91.027333333333331</v>
      </c>
      <c r="Q21" s="37">
        <v>91.101557511591921</v>
      </c>
      <c r="R21" s="83">
        <v>89.1</v>
      </c>
      <c r="S21" s="280"/>
      <c r="T21" s="282"/>
      <c r="V21" s="281"/>
      <c r="W21" s="281"/>
    </row>
    <row r="22" spans="1:23" ht="16" thickBot="1" x14ac:dyDescent="0.4">
      <c r="A22" s="35"/>
      <c r="B22" s="42" t="s">
        <v>15</v>
      </c>
      <c r="C22" s="37">
        <v>3.1072644721907183</v>
      </c>
      <c r="D22" s="37">
        <v>3.1450120962003503</v>
      </c>
      <c r="E22" s="37">
        <v>2.7553595299197431</v>
      </c>
      <c r="F22" s="37">
        <v>1.7515923566878699</v>
      </c>
      <c r="G22" s="37">
        <v>0.96236713588049305</v>
      </c>
      <c r="H22" s="37">
        <v>3.3646718765132144</v>
      </c>
      <c r="I22" s="37">
        <v>2.4424764866382453</v>
      </c>
      <c r="J22" s="83">
        <v>1.8161180476730987</v>
      </c>
      <c r="K22" s="37">
        <v>242.23333333333335</v>
      </c>
      <c r="L22" s="37">
        <v>241.6</v>
      </c>
      <c r="M22" s="613">
        <v>95.830333333333328</v>
      </c>
      <c r="N22" s="37">
        <v>106.5</v>
      </c>
      <c r="O22" s="37">
        <v>234.3</v>
      </c>
      <c r="P22" s="37">
        <v>92.49966666666667</v>
      </c>
      <c r="Q22" s="37">
        <v>91.598240664342185</v>
      </c>
      <c r="R22" s="83">
        <v>89.7</v>
      </c>
      <c r="S22" s="280"/>
      <c r="T22" s="282"/>
      <c r="V22" s="281"/>
      <c r="W22" s="281"/>
    </row>
    <row r="23" spans="1:23" ht="16" thickBot="1" x14ac:dyDescent="0.4">
      <c r="A23" s="35"/>
      <c r="B23" s="42" t="s">
        <v>16</v>
      </c>
      <c r="C23" s="37">
        <v>2.9067306335543996</v>
      </c>
      <c r="D23" s="37">
        <v>2.9012170959524353</v>
      </c>
      <c r="E23" s="37">
        <v>2.4125619482387783</v>
      </c>
      <c r="F23" s="37">
        <v>1.3928458372902464</v>
      </c>
      <c r="G23" s="37">
        <v>2.784555762882146</v>
      </c>
      <c r="H23" s="37">
        <v>3.3675773812159804</v>
      </c>
      <c r="I23" s="37">
        <v>1.5263191692348688</v>
      </c>
      <c r="J23" s="83">
        <v>2.2598870056497189</v>
      </c>
      <c r="K23" s="37">
        <v>243.1</v>
      </c>
      <c r="L23" s="37">
        <v>242.36666666666667</v>
      </c>
      <c r="M23" s="613">
        <v>96.091999999999999</v>
      </c>
      <c r="N23" s="37">
        <v>106.76666666666664</v>
      </c>
      <c r="O23" s="37">
        <v>238.7</v>
      </c>
      <c r="P23" s="37">
        <v>93.374000000000009</v>
      </c>
      <c r="Q23" s="37">
        <v>91.204206454253509</v>
      </c>
      <c r="R23" s="83">
        <v>90.5</v>
      </c>
      <c r="S23" s="280"/>
      <c r="T23" s="282"/>
      <c r="V23" s="281"/>
      <c r="W23" s="281"/>
    </row>
    <row r="24" spans="1:23" ht="16" thickBot="1" x14ac:dyDescent="0.4">
      <c r="A24" s="35"/>
      <c r="B24" s="42" t="s">
        <v>17</v>
      </c>
      <c r="C24" s="37">
        <v>3.0870233272803471</v>
      </c>
      <c r="D24" s="37">
        <v>3.0107828035289108</v>
      </c>
      <c r="E24" s="37">
        <v>2.6698619146150904</v>
      </c>
      <c r="F24" s="37">
        <v>1.5802781289507184</v>
      </c>
      <c r="G24" s="37">
        <v>4.8057553956834864</v>
      </c>
      <c r="H24" s="37">
        <v>3.6401829104540706</v>
      </c>
      <c r="I24" s="37">
        <v>1.1361639947082836</v>
      </c>
      <c r="J24" s="83">
        <v>1.903695408734607</v>
      </c>
      <c r="K24" s="37">
        <v>246</v>
      </c>
      <c r="L24" s="37">
        <v>245.2</v>
      </c>
      <c r="M24" s="613">
        <v>97.253</v>
      </c>
      <c r="N24" s="37">
        <v>107.13333333333333</v>
      </c>
      <c r="O24" s="37">
        <v>242.80000000000004</v>
      </c>
      <c r="P24" s="37">
        <v>93.907333333333327</v>
      </c>
      <c r="Q24" s="37">
        <v>91.84076663056679</v>
      </c>
      <c r="R24" s="83">
        <v>91</v>
      </c>
      <c r="S24" s="280"/>
      <c r="T24" s="282"/>
      <c r="V24" s="281"/>
      <c r="W24" s="281"/>
    </row>
    <row r="25" spans="1:23" ht="16" thickBot="1" x14ac:dyDescent="0.4">
      <c r="A25" s="35"/>
      <c r="B25" s="42" t="s">
        <v>18</v>
      </c>
      <c r="C25" s="37">
        <v>3.2558786698204889</v>
      </c>
      <c r="D25" s="37">
        <v>3.2366071428571397</v>
      </c>
      <c r="E25" s="37">
        <v>2.7763653005186795</v>
      </c>
      <c r="F25" s="37">
        <v>1.601758793969843</v>
      </c>
      <c r="G25" s="37">
        <v>4.3777809674178325</v>
      </c>
      <c r="H25" s="37">
        <v>3.2206443485839564</v>
      </c>
      <c r="I25" s="37">
        <v>1.8753211252416468</v>
      </c>
      <c r="J25" s="83">
        <v>2.1324354657688005</v>
      </c>
      <c r="K25" s="37">
        <v>247.36666666666665</v>
      </c>
      <c r="L25" s="37">
        <v>246.66666666666663</v>
      </c>
      <c r="M25" s="613">
        <v>97.691333333333347</v>
      </c>
      <c r="N25" s="37">
        <v>107.83333333333331</v>
      </c>
      <c r="O25" s="37">
        <v>242.4</v>
      </c>
      <c r="P25" s="37">
        <v>93.959000000000003</v>
      </c>
      <c r="Q25" s="37">
        <v>92.810004265030969</v>
      </c>
      <c r="R25" s="83">
        <v>91</v>
      </c>
      <c r="S25" s="280"/>
      <c r="T25" s="282"/>
      <c r="V25" s="281"/>
      <c r="W25" s="281"/>
    </row>
    <row r="26" spans="1:23" ht="16" thickBot="1" x14ac:dyDescent="0.4">
      <c r="A26" s="35"/>
      <c r="B26" s="42" t="s">
        <v>19</v>
      </c>
      <c r="C26" s="37">
        <v>3.0961882482454905</v>
      </c>
      <c r="D26" s="37">
        <v>3.06291390728477</v>
      </c>
      <c r="E26" s="37">
        <v>2.6793882243270062</v>
      </c>
      <c r="F26" s="37">
        <v>1.6275430359937282</v>
      </c>
      <c r="G26" s="37">
        <v>3.9550433916631045</v>
      </c>
      <c r="H26" s="37">
        <v>2.5030720831426434</v>
      </c>
      <c r="I26" s="37">
        <v>1.4746233283044141</v>
      </c>
      <c r="J26" s="83">
        <v>1.5607580824972045</v>
      </c>
      <c r="K26" s="37">
        <v>249.73333333333335</v>
      </c>
      <c r="L26" s="37">
        <v>249</v>
      </c>
      <c r="M26" s="613">
        <v>98.397999999999982</v>
      </c>
      <c r="N26" s="37">
        <v>108.23333333333332</v>
      </c>
      <c r="O26" s="37">
        <v>243.56666666666669</v>
      </c>
      <c r="P26" s="37">
        <v>94.814999999999998</v>
      </c>
      <c r="Q26" s="37">
        <v>92.948969689495001</v>
      </c>
      <c r="R26" s="83">
        <v>91.1</v>
      </c>
      <c r="S26" s="280"/>
      <c r="T26" s="282"/>
      <c r="V26" s="281"/>
      <c r="W26" s="281"/>
    </row>
    <row r="27" spans="1:23" ht="16" thickBot="1" x14ac:dyDescent="0.4">
      <c r="A27" s="35"/>
      <c r="B27" s="42" t="s">
        <v>20</v>
      </c>
      <c r="C27" s="37">
        <v>3.1948443713149643</v>
      </c>
      <c r="D27" s="37">
        <v>3.2182643377802078</v>
      </c>
      <c r="E27" s="37">
        <v>2.7088623402572232</v>
      </c>
      <c r="F27" s="37">
        <v>1.685919450515172</v>
      </c>
      <c r="G27" s="37">
        <v>2.457757296466978</v>
      </c>
      <c r="H27" s="37">
        <v>2.2997122682259619</v>
      </c>
      <c r="I27" s="37">
        <v>2.3038830457701831</v>
      </c>
      <c r="J27" s="83">
        <v>1.767955801104959</v>
      </c>
      <c r="K27" s="37">
        <v>250.86666666666667</v>
      </c>
      <c r="L27" s="37">
        <v>250.16666666666663</v>
      </c>
      <c r="M27" s="613">
        <v>98.694999999999979</v>
      </c>
      <c r="N27" s="37">
        <v>108.56666666666666</v>
      </c>
      <c r="O27" s="37">
        <v>244.56666666666669</v>
      </c>
      <c r="P27" s="37">
        <v>95.521333333333317</v>
      </c>
      <c r="Q27" s="37">
        <v>93.3054447037823</v>
      </c>
      <c r="R27" s="83">
        <v>92.1</v>
      </c>
      <c r="S27" s="280"/>
      <c r="T27" s="282"/>
      <c r="V27" s="281"/>
      <c r="W27" s="281"/>
    </row>
    <row r="28" spans="1:23" ht="16" thickBot="1" x14ac:dyDescent="0.4">
      <c r="A28" s="35"/>
      <c r="B28" s="42" t="s">
        <v>21</v>
      </c>
      <c r="C28" s="37">
        <v>2.6287262872628725</v>
      </c>
      <c r="D28" s="37">
        <v>2.7052746057640187</v>
      </c>
      <c r="E28" s="37">
        <v>2.1027628967744016</v>
      </c>
      <c r="F28" s="37">
        <v>1.0889856876166837</v>
      </c>
      <c r="G28" s="37">
        <v>0.49423393739702615</v>
      </c>
      <c r="H28" s="37">
        <v>1.8841269052470189</v>
      </c>
      <c r="I28" s="37">
        <v>1.6426377077035648</v>
      </c>
      <c r="J28" s="83">
        <v>1.8681318681318615</v>
      </c>
      <c r="K28" s="37">
        <v>252.46666666666664</v>
      </c>
      <c r="L28" s="37">
        <v>251.83333333333337</v>
      </c>
      <c r="M28" s="613">
        <v>99.298000000000002</v>
      </c>
      <c r="N28" s="37">
        <v>108.3</v>
      </c>
      <c r="O28" s="37">
        <v>244</v>
      </c>
      <c r="P28" s="37">
        <v>95.676666666666662</v>
      </c>
      <c r="Q28" s="37">
        <v>93.349377694284513</v>
      </c>
      <c r="R28" s="83">
        <v>92.7</v>
      </c>
      <c r="S28" s="280"/>
      <c r="T28" s="282"/>
      <c r="V28" s="281"/>
      <c r="W28" s="281"/>
    </row>
    <row r="29" spans="1:23" ht="16" thickBot="1" x14ac:dyDescent="0.4">
      <c r="A29" s="35"/>
      <c r="B29" s="42" t="s">
        <v>22</v>
      </c>
      <c r="C29" s="37">
        <v>2.6276782104837526</v>
      </c>
      <c r="D29" s="37">
        <v>2.6756756756756817</v>
      </c>
      <c r="E29" s="37">
        <v>1.7391512041327273</v>
      </c>
      <c r="F29" s="37">
        <v>0.77279752704795257</v>
      </c>
      <c r="G29" s="37">
        <v>0.37128712871288272</v>
      </c>
      <c r="H29" s="37">
        <v>2.0320920117639973</v>
      </c>
      <c r="I29" s="37">
        <v>1.1537889356792119</v>
      </c>
      <c r="J29" s="83">
        <v>2.0879120879121027</v>
      </c>
      <c r="K29" s="37">
        <v>253.86666666666665</v>
      </c>
      <c r="L29" s="37">
        <v>253.26666666666665</v>
      </c>
      <c r="M29" s="613">
        <v>99.390333333333331</v>
      </c>
      <c r="N29" s="37">
        <v>108.66666666666669</v>
      </c>
      <c r="O29" s="37">
        <v>243.3</v>
      </c>
      <c r="P29" s="37">
        <v>95.868333333333339</v>
      </c>
      <c r="Q29" s="37">
        <v>93.880835825444294</v>
      </c>
      <c r="R29" s="83">
        <v>92.9</v>
      </c>
      <c r="S29" s="280"/>
      <c r="T29" s="282"/>
      <c r="V29" s="281"/>
      <c r="W29" s="281"/>
    </row>
    <row r="30" spans="1:23" ht="16" thickBot="1" x14ac:dyDescent="0.4">
      <c r="A30" s="35"/>
      <c r="B30" s="42" t="s">
        <v>23</v>
      </c>
      <c r="C30" s="37">
        <v>2.4959957287773671</v>
      </c>
      <c r="D30" s="37">
        <v>2.5970548862115139</v>
      </c>
      <c r="E30" s="37">
        <v>1.7205634260859082</v>
      </c>
      <c r="F30" s="37">
        <v>0.49276255004617742</v>
      </c>
      <c r="G30" s="37">
        <v>-0.32845216915288189</v>
      </c>
      <c r="H30" s="37">
        <v>2.2914798994533303</v>
      </c>
      <c r="I30" s="37">
        <v>1.8303507569404687</v>
      </c>
      <c r="J30" s="83">
        <v>2.1953896816685026</v>
      </c>
      <c r="K30" s="37">
        <v>255.96666666666667</v>
      </c>
      <c r="L30" s="37">
        <v>255.46666666666667</v>
      </c>
      <c r="M30" s="613">
        <v>100.09099999999999</v>
      </c>
      <c r="N30" s="37">
        <v>108.76666666666664</v>
      </c>
      <c r="O30" s="37">
        <v>242.76666666666665</v>
      </c>
      <c r="P30" s="37">
        <v>96.987666666666669</v>
      </c>
      <c r="Q30" s="37">
        <v>94.650261859775043</v>
      </c>
      <c r="R30" s="83">
        <v>93.1</v>
      </c>
      <c r="S30" s="280"/>
      <c r="T30" s="282"/>
      <c r="V30" s="281"/>
      <c r="W30" s="281"/>
    </row>
    <row r="31" spans="1:23" ht="16" thickBot="1" x14ac:dyDescent="0.4">
      <c r="A31" s="35"/>
      <c r="B31" s="42" t="s">
        <v>24</v>
      </c>
      <c r="C31" s="37">
        <v>2.3917087430241901</v>
      </c>
      <c r="D31" s="37">
        <v>2.4783477681545873</v>
      </c>
      <c r="E31" s="37">
        <v>1.456000810578062</v>
      </c>
      <c r="F31" s="37">
        <v>-6.14062020264039E-2</v>
      </c>
      <c r="G31" s="37">
        <v>-0.19081368406707044</v>
      </c>
      <c r="H31" s="37">
        <v>2.3513072123504841</v>
      </c>
      <c r="I31" s="37">
        <v>1.228483911400402</v>
      </c>
      <c r="J31" s="83">
        <v>1.7372421281216077</v>
      </c>
      <c r="K31" s="37">
        <v>256.86666666666667</v>
      </c>
      <c r="L31" s="37">
        <v>256.36666666666667</v>
      </c>
      <c r="M31" s="613">
        <v>100.13200000000001</v>
      </c>
      <c r="N31" s="37">
        <v>108.5</v>
      </c>
      <c r="O31" s="37">
        <v>244.1</v>
      </c>
      <c r="P31" s="37">
        <v>97.76733333333334</v>
      </c>
      <c r="Q31" s="37">
        <v>94.451687080428854</v>
      </c>
      <c r="R31" s="83">
        <v>93.7</v>
      </c>
      <c r="S31" s="280"/>
      <c r="T31" s="282"/>
      <c r="V31" s="281"/>
      <c r="W31" s="281"/>
    </row>
    <row r="32" spans="1:23" ht="16" thickBot="1" x14ac:dyDescent="0.4">
      <c r="A32" s="35"/>
      <c r="B32" s="42" t="s">
        <v>25</v>
      </c>
      <c r="C32" s="37">
        <v>1.9672564034856288</v>
      </c>
      <c r="D32" s="37">
        <v>2.0251489080079343</v>
      </c>
      <c r="E32" s="37">
        <v>0.93523199527349998</v>
      </c>
      <c r="F32" s="37">
        <v>-0.58479532163741021</v>
      </c>
      <c r="G32" s="37">
        <v>-2.7322404371576958E-2</v>
      </c>
      <c r="H32" s="37">
        <v>2.6784656656098527</v>
      </c>
      <c r="I32" s="37">
        <v>1.6159802284907876</v>
      </c>
      <c r="J32" s="83">
        <v>0.86299892125134559</v>
      </c>
      <c r="K32" s="37">
        <v>257.43333333333334</v>
      </c>
      <c r="L32" s="37">
        <v>256.93333333333334</v>
      </c>
      <c r="M32" s="613">
        <v>100.22666666666667</v>
      </c>
      <c r="N32" s="37">
        <v>107.66666666666669</v>
      </c>
      <c r="O32" s="37">
        <v>243.93333333333337</v>
      </c>
      <c r="P32" s="37">
        <v>98.23933333333332</v>
      </c>
      <c r="Q32" s="37">
        <v>94.857885181243347</v>
      </c>
      <c r="R32" s="83">
        <v>93.5</v>
      </c>
      <c r="S32" s="280"/>
      <c r="T32" s="282"/>
      <c r="V32" s="281"/>
      <c r="W32" s="281"/>
    </row>
    <row r="33" spans="1:23" ht="16" thickBot="1" x14ac:dyDescent="0.4">
      <c r="A33" s="35"/>
      <c r="B33" s="42" t="s">
        <v>26</v>
      </c>
      <c r="C33" s="37">
        <v>0.99789915966388421</v>
      </c>
      <c r="D33" s="37">
        <v>1.0265859436694003</v>
      </c>
      <c r="E33" s="37">
        <v>0.10061340640104</v>
      </c>
      <c r="F33" s="37">
        <v>-1.4110429447853012</v>
      </c>
      <c r="G33" s="37">
        <v>0.34251267296889765</v>
      </c>
      <c r="H33" s="37">
        <v>2.8062794457676343</v>
      </c>
      <c r="I33" s="37">
        <v>0.47395113092834062</v>
      </c>
      <c r="J33" s="83">
        <v>0.75349838536058478</v>
      </c>
      <c r="K33" s="37">
        <v>256.40000000000003</v>
      </c>
      <c r="L33" s="37">
        <v>255.86666666666667</v>
      </c>
      <c r="M33" s="613">
        <v>99.490333333333339</v>
      </c>
      <c r="N33" s="37">
        <v>107.13333333333333</v>
      </c>
      <c r="O33" s="37">
        <v>244.13333333333333</v>
      </c>
      <c r="P33" s="37">
        <v>98.558666666666682</v>
      </c>
      <c r="Q33" s="37">
        <v>94.325785108563963</v>
      </c>
      <c r="R33" s="83">
        <v>93.6</v>
      </c>
      <c r="S33" s="280"/>
      <c r="T33" s="282"/>
      <c r="V33" s="281"/>
      <c r="W33" s="281"/>
    </row>
    <row r="34" spans="1:23" ht="16" thickBot="1" x14ac:dyDescent="0.4">
      <c r="A34" s="35"/>
      <c r="B34" s="42" t="s">
        <v>27</v>
      </c>
      <c r="C34" s="37">
        <v>0.97668967313451205</v>
      </c>
      <c r="D34" s="37">
        <v>1.0046972860125347</v>
      </c>
      <c r="E34" s="37">
        <v>-1.6651513789101013E-2</v>
      </c>
      <c r="F34" s="37">
        <v>-1.2565124118908533</v>
      </c>
      <c r="G34" s="37">
        <v>0.23342029383497387</v>
      </c>
      <c r="H34" s="37">
        <v>2.7666748005760189</v>
      </c>
      <c r="I34" s="37">
        <v>-0.41606558884615952</v>
      </c>
      <c r="J34" s="83">
        <v>1.2889366272824887</v>
      </c>
      <c r="K34" s="37">
        <v>258.46666666666664</v>
      </c>
      <c r="L34" s="37">
        <v>258.03333333333336</v>
      </c>
      <c r="M34" s="613">
        <v>100.07433333333334</v>
      </c>
      <c r="N34" s="37">
        <v>107.40000000000002</v>
      </c>
      <c r="O34" s="37">
        <v>243.33333333333337</v>
      </c>
      <c r="P34" s="37">
        <v>99.671000000000006</v>
      </c>
      <c r="Q34" s="37">
        <v>94.256454690423737</v>
      </c>
      <c r="R34" s="83">
        <v>94.3</v>
      </c>
      <c r="S34" s="280"/>
      <c r="T34" s="282"/>
      <c r="V34" s="281"/>
      <c r="W34" s="281"/>
    </row>
    <row r="35" spans="1:23" ht="16" thickBot="1" x14ac:dyDescent="0.4">
      <c r="A35" s="35"/>
      <c r="B35" s="42" t="s">
        <v>28</v>
      </c>
      <c r="C35" s="37">
        <v>0.96029068258500772</v>
      </c>
      <c r="D35" s="37">
        <v>1.0271746196853337</v>
      </c>
      <c r="E35" s="37">
        <v>9.6539234876180657E-3</v>
      </c>
      <c r="F35" s="37">
        <v>-1.4439324116743424</v>
      </c>
      <c r="G35" s="37">
        <v>-0.91492557694933252</v>
      </c>
      <c r="H35" s="37">
        <v>2.8867856339199971</v>
      </c>
      <c r="I35" s="37">
        <v>-0.31791283240435453</v>
      </c>
      <c r="J35" s="83">
        <v>0.42689434364993062</v>
      </c>
      <c r="K35" s="37">
        <v>259.33333333333337</v>
      </c>
      <c r="L35" s="37">
        <v>259</v>
      </c>
      <c r="M35" s="613">
        <v>100.14166666666664</v>
      </c>
      <c r="N35" s="37">
        <v>106.93333333333334</v>
      </c>
      <c r="O35" s="37">
        <v>241.86666666666667</v>
      </c>
      <c r="P35" s="37">
        <v>100.58966666666667</v>
      </c>
      <c r="Q35" s="37">
        <v>94.151413046777762</v>
      </c>
      <c r="R35" s="83">
        <v>94.1</v>
      </c>
      <c r="S35" s="280"/>
      <c r="T35" s="282"/>
      <c r="V35" s="281"/>
      <c r="W35" s="281"/>
    </row>
    <row r="36" spans="1:23" ht="16" thickBot="1" x14ac:dyDescent="0.4">
      <c r="A36" s="35"/>
      <c r="B36" s="42" t="s">
        <v>29</v>
      </c>
      <c r="C36" s="37">
        <v>0.98407354654925783</v>
      </c>
      <c r="D36" s="37">
        <v>1.0508562532433485</v>
      </c>
      <c r="E36" s="37">
        <v>6.7181056272436201E-2</v>
      </c>
      <c r="F36" s="37">
        <v>-1.2693498452012619</v>
      </c>
      <c r="G36" s="37">
        <v>-1.3528286417053947</v>
      </c>
      <c r="H36" s="37">
        <v>2.9940485481036117</v>
      </c>
      <c r="I36" s="37">
        <v>7.4119804366823416E-2</v>
      </c>
      <c r="J36" s="83">
        <v>0.21390374331551332</v>
      </c>
      <c r="K36" s="37">
        <v>259.96666666666664</v>
      </c>
      <c r="L36" s="37">
        <v>259.63333333333327</v>
      </c>
      <c r="M36" s="613">
        <v>100.294</v>
      </c>
      <c r="N36" s="37">
        <v>106.3</v>
      </c>
      <c r="O36" s="37">
        <v>240.63333333333333</v>
      </c>
      <c r="P36" s="37">
        <v>101.18066666666665</v>
      </c>
      <c r="Q36" s="37">
        <v>94.928193660166201</v>
      </c>
      <c r="R36" s="83">
        <v>93.7</v>
      </c>
      <c r="S36" s="280"/>
      <c r="T36" s="282"/>
      <c r="V36" s="281"/>
      <c r="W36" s="281"/>
    </row>
    <row r="37" spans="1:23" ht="16" thickBot="1" x14ac:dyDescent="0.4">
      <c r="A37" s="35"/>
      <c r="B37" s="42" t="s">
        <v>30</v>
      </c>
      <c r="C37" s="37">
        <v>1.3910556422256581</v>
      </c>
      <c r="D37" s="37">
        <v>1.4721208963001331</v>
      </c>
      <c r="E37" s="37">
        <v>0.34676735763272681</v>
      </c>
      <c r="F37" s="37">
        <v>-0.77784691972618836</v>
      </c>
      <c r="G37" s="37">
        <v>-1.7067176406335371</v>
      </c>
      <c r="H37" s="37">
        <v>2.9312490699278992</v>
      </c>
      <c r="I37" s="37">
        <v>0.523737212544928</v>
      </c>
      <c r="J37" s="83">
        <v>1.2820512820512775</v>
      </c>
      <c r="K37" s="37">
        <v>259.96666666666664</v>
      </c>
      <c r="L37" s="37">
        <v>259.63333333333327</v>
      </c>
      <c r="M37" s="613">
        <v>99.835333333333324</v>
      </c>
      <c r="N37" s="37">
        <v>106.3</v>
      </c>
      <c r="O37" s="37">
        <v>239.96666666666664</v>
      </c>
      <c r="P37" s="37">
        <v>101.44766666666668</v>
      </c>
      <c r="Q37" s="37">
        <v>94.819804346202673</v>
      </c>
      <c r="R37" s="83">
        <v>94.8</v>
      </c>
      <c r="S37" s="280"/>
      <c r="T37" s="282"/>
      <c r="V37" s="281"/>
      <c r="W37" s="281"/>
    </row>
    <row r="38" spans="1:23" ht="16" thickBot="1" x14ac:dyDescent="0.4">
      <c r="A38" s="35"/>
      <c r="B38" s="42" t="s">
        <v>52</v>
      </c>
      <c r="C38" s="37">
        <v>1.4444157854010875</v>
      </c>
      <c r="D38" s="37">
        <v>1.5243508590621069</v>
      </c>
      <c r="E38" s="37">
        <v>0.35140545527823086</v>
      </c>
      <c r="F38" s="37">
        <v>-0.27932960893857217</v>
      </c>
      <c r="G38" s="37">
        <v>-1.7945205479452331</v>
      </c>
      <c r="H38" s="37">
        <v>1.8420603786457379</v>
      </c>
      <c r="I38" s="37">
        <v>1.0808551631963148</v>
      </c>
      <c r="J38" s="83">
        <v>1.5906680805938489</v>
      </c>
      <c r="K38" s="37">
        <v>262.2</v>
      </c>
      <c r="L38" s="37">
        <v>261.96666666666664</v>
      </c>
      <c r="M38" s="613">
        <v>100.426</v>
      </c>
      <c r="N38" s="37">
        <v>107.1</v>
      </c>
      <c r="O38" s="37">
        <v>238.96666666666664</v>
      </c>
      <c r="P38" s="37">
        <v>101.50700000000001</v>
      </c>
      <c r="Q38" s="37">
        <v>95.275230447590985</v>
      </c>
      <c r="R38" s="83">
        <v>95.8</v>
      </c>
      <c r="S38" s="280"/>
      <c r="T38" s="282"/>
      <c r="V38" s="281"/>
      <c r="W38" s="281"/>
    </row>
    <row r="39" spans="1:23" ht="16" thickBot="1" x14ac:dyDescent="0.4">
      <c r="A39" s="35"/>
      <c r="B39" s="42" t="s">
        <v>53</v>
      </c>
      <c r="C39" s="37">
        <v>1.8894601542416067</v>
      </c>
      <c r="D39" s="37">
        <v>2.0077220077220126</v>
      </c>
      <c r="E39" s="37">
        <v>0.72630440209706659</v>
      </c>
      <c r="F39" s="37">
        <v>0.74812967581046053</v>
      </c>
      <c r="G39" s="37">
        <v>-3.1835722160970414</v>
      </c>
      <c r="H39" s="37">
        <v>1.2771358224336948</v>
      </c>
      <c r="I39" s="37">
        <v>2.1707702231617887</v>
      </c>
      <c r="J39" s="83">
        <v>2.2316684378321128</v>
      </c>
      <c r="K39" s="37">
        <v>264.23333333333329</v>
      </c>
      <c r="L39" s="37">
        <v>264.2</v>
      </c>
      <c r="M39" s="613">
        <v>100.869</v>
      </c>
      <c r="N39" s="37">
        <v>107.73333333333332</v>
      </c>
      <c r="O39" s="37">
        <v>234.16666666666663</v>
      </c>
      <c r="P39" s="37">
        <v>101.87433333333333</v>
      </c>
      <c r="Q39" s="37">
        <v>96.19522388588328</v>
      </c>
      <c r="R39" s="83">
        <v>96.2</v>
      </c>
      <c r="S39" s="280"/>
      <c r="T39" s="282"/>
      <c r="V39" s="281"/>
      <c r="W39" s="281"/>
    </row>
    <row r="40" spans="1:23" ht="16" thickBot="1" x14ac:dyDescent="0.4">
      <c r="A40" s="35"/>
      <c r="B40" s="42" t="s">
        <v>54</v>
      </c>
      <c r="C40" s="37">
        <v>2.2438774201820832</v>
      </c>
      <c r="D40" s="37">
        <v>2.4778533829760141</v>
      </c>
      <c r="E40" s="37">
        <v>1.2111060149826436</v>
      </c>
      <c r="F40" s="37">
        <v>2.4459078080903085</v>
      </c>
      <c r="G40" s="37">
        <v>-5.7210139908574487</v>
      </c>
      <c r="H40" s="37">
        <v>1.0031560706591058</v>
      </c>
      <c r="I40" s="37">
        <v>1.6824475931561444</v>
      </c>
      <c r="J40" s="83">
        <v>3.4151547491995782</v>
      </c>
      <c r="K40" s="37">
        <v>265.8</v>
      </c>
      <c r="L40" s="37">
        <v>266.06666666666666</v>
      </c>
      <c r="M40" s="613">
        <v>101.50866666666668</v>
      </c>
      <c r="N40" s="37">
        <v>108.9</v>
      </c>
      <c r="O40" s="37">
        <v>226.86666666666667</v>
      </c>
      <c r="P40" s="37">
        <v>102.19566666666667</v>
      </c>
      <c r="Q40" s="37">
        <v>96.525310769628263</v>
      </c>
      <c r="R40" s="83">
        <v>96.9</v>
      </c>
      <c r="S40" s="280"/>
      <c r="T40" s="282"/>
      <c r="V40" s="281"/>
      <c r="W40" s="281"/>
    </row>
    <row r="41" spans="1:23" ht="16" thickBot="1" x14ac:dyDescent="0.4">
      <c r="A41" s="35"/>
      <c r="B41" s="42" t="s">
        <v>55</v>
      </c>
      <c r="C41" s="37">
        <v>2.9875623797922968</v>
      </c>
      <c r="D41" s="37">
        <v>3.2610091154192</v>
      </c>
      <c r="E41" s="37">
        <v>2.1435296788712144</v>
      </c>
      <c r="F41" s="37">
        <v>3.4179993728441493</v>
      </c>
      <c r="G41" s="37">
        <v>-6.2369773579663779</v>
      </c>
      <c r="H41" s="37">
        <v>1.209819184275629</v>
      </c>
      <c r="I41" s="37">
        <v>2.1906447372673998</v>
      </c>
      <c r="J41" s="83">
        <v>2.6371308016877704</v>
      </c>
      <c r="K41" s="37">
        <v>267.73333300000002</v>
      </c>
      <c r="L41" s="37">
        <v>268.09999999999997</v>
      </c>
      <c r="M41" s="613">
        <v>101.97533333333332</v>
      </c>
      <c r="N41" s="37">
        <v>109.93333333333334</v>
      </c>
      <c r="O41" s="37">
        <v>225</v>
      </c>
      <c r="P41" s="37">
        <v>102.675</v>
      </c>
      <c r="Q41" s="37">
        <v>96.896969400000003</v>
      </c>
      <c r="R41" s="83">
        <v>97.3</v>
      </c>
      <c r="S41" s="280"/>
      <c r="T41" s="282"/>
      <c r="V41" s="281"/>
      <c r="W41" s="281"/>
    </row>
    <row r="42" spans="1:23" ht="16" thickBot="1" x14ac:dyDescent="0.4">
      <c r="A42" s="35"/>
      <c r="B42" s="42" t="s">
        <v>85</v>
      </c>
      <c r="C42" s="37">
        <v>3.5596235697940681</v>
      </c>
      <c r="D42" s="37">
        <v>3.8300038172795592</v>
      </c>
      <c r="E42" s="37">
        <v>2.7429815651988987</v>
      </c>
      <c r="F42" s="37">
        <v>3.3302209772798186</v>
      </c>
      <c r="G42" s="37">
        <v>-6.1096385827869915</v>
      </c>
      <c r="H42" s="37">
        <v>1.0826839528308208</v>
      </c>
      <c r="I42" s="37">
        <v>2.340900086970521</v>
      </c>
      <c r="J42" s="83">
        <v>1.6701461377870652</v>
      </c>
      <c r="K42" s="37">
        <v>271.53333300000003</v>
      </c>
      <c r="L42" s="37">
        <v>272</v>
      </c>
      <c r="M42" s="613">
        <v>103.18066666666664</v>
      </c>
      <c r="N42" s="37">
        <v>110.66666666666669</v>
      </c>
      <c r="O42" s="37">
        <v>224.36666700000001</v>
      </c>
      <c r="P42" s="37">
        <v>102.60599999999999</v>
      </c>
      <c r="Q42" s="37">
        <v>97.505528400000003</v>
      </c>
      <c r="R42" s="83">
        <v>97.4</v>
      </c>
      <c r="S42" s="280"/>
      <c r="T42" s="282"/>
      <c r="V42" s="281"/>
      <c r="W42" s="281"/>
    </row>
    <row r="43" spans="1:23" ht="16" thickBot="1" x14ac:dyDescent="0.4">
      <c r="A43" s="35"/>
      <c r="B43" s="42" t="s">
        <v>86</v>
      </c>
      <c r="C43" s="37">
        <v>3.7845337454270433</v>
      </c>
      <c r="D43" s="37">
        <v>4.0247287408528898</v>
      </c>
      <c r="E43" s="37">
        <v>2.816854864560292</v>
      </c>
      <c r="F43" s="37">
        <v>3.248762376237635</v>
      </c>
      <c r="G43" s="37">
        <v>-4.6832740213523021</v>
      </c>
      <c r="H43" s="37">
        <v>0.89620218373616112</v>
      </c>
      <c r="I43" s="37">
        <v>1.7215624094615078</v>
      </c>
      <c r="J43" s="83">
        <v>1.5592515592515621</v>
      </c>
      <c r="K43" s="37">
        <v>274.23333300000002</v>
      </c>
      <c r="L43" s="37">
        <v>274.83333333333331</v>
      </c>
      <c r="M43" s="613">
        <v>103.71033333333332</v>
      </c>
      <c r="N43" s="37">
        <v>111.23333333333332</v>
      </c>
      <c r="O43" s="37">
        <v>223.2</v>
      </c>
      <c r="P43" s="37">
        <v>102.78733333333332</v>
      </c>
      <c r="Q43" s="37">
        <v>97.851284699999979</v>
      </c>
      <c r="R43" s="83">
        <v>97.7</v>
      </c>
      <c r="S43" s="280"/>
      <c r="T43" s="282"/>
      <c r="V43" s="281"/>
      <c r="W43" s="281"/>
    </row>
    <row r="44" spans="1:23" ht="16" thickBot="1" x14ac:dyDescent="0.4">
      <c r="A44" s="35"/>
      <c r="B44" s="42" t="s">
        <v>87</v>
      </c>
      <c r="C44" s="37">
        <v>3.9879608728367044</v>
      </c>
      <c r="D44" s="37">
        <v>4.0967176146329054</v>
      </c>
      <c r="E44" s="37">
        <v>3.0217452696978064</v>
      </c>
      <c r="F44" s="37">
        <v>2.9384756657483635</v>
      </c>
      <c r="G44" s="37">
        <v>-0.26447237731412887</v>
      </c>
      <c r="H44" s="37">
        <v>0.61744300965143051</v>
      </c>
      <c r="I44" s="37">
        <v>1.9680160729090845</v>
      </c>
      <c r="J44" s="83">
        <v>1.9607843137254832</v>
      </c>
      <c r="K44" s="37">
        <v>276.39999999999998</v>
      </c>
      <c r="L44" s="37">
        <v>276.96666666666664</v>
      </c>
      <c r="M44" s="613">
        <v>104.57599999999999</v>
      </c>
      <c r="N44" s="37">
        <v>112.09999999999998</v>
      </c>
      <c r="O44" s="37">
        <v>226.26666700000001</v>
      </c>
      <c r="P44" s="37">
        <v>102.82666666666667</v>
      </c>
      <c r="Q44" s="37">
        <v>98.424944400000001</v>
      </c>
      <c r="R44" s="83">
        <v>98.8</v>
      </c>
      <c r="S44" s="280"/>
      <c r="T44" s="282"/>
      <c r="V44" s="281"/>
      <c r="W44" s="281"/>
    </row>
    <row r="45" spans="1:23" ht="16" thickBot="1" x14ac:dyDescent="0.4">
      <c r="A45" s="35"/>
      <c r="B45" s="42" t="s">
        <v>88</v>
      </c>
      <c r="C45" s="37">
        <v>3.6354584208608598</v>
      </c>
      <c r="D45" s="37">
        <v>3.6802188238219902</v>
      </c>
      <c r="E45" s="37">
        <v>2.7176506736923622</v>
      </c>
      <c r="F45" s="37">
        <v>2.5469981807155984</v>
      </c>
      <c r="G45" s="37">
        <v>2.2222222222222143</v>
      </c>
      <c r="H45" s="37">
        <v>0.31393555717882382</v>
      </c>
      <c r="I45" s="37">
        <v>2.6003000048420599</v>
      </c>
      <c r="J45" s="83">
        <v>1.9527235354573458</v>
      </c>
      <c r="K45" s="37">
        <v>277.46666699999997</v>
      </c>
      <c r="L45" s="37">
        <v>277.9666666666667</v>
      </c>
      <c r="M45" s="613">
        <v>104.74666666666668</v>
      </c>
      <c r="N45" s="37">
        <v>112.73333333333336</v>
      </c>
      <c r="O45" s="37">
        <v>230</v>
      </c>
      <c r="P45" s="37">
        <v>102.99733333333334</v>
      </c>
      <c r="Q45" s="37">
        <v>99.416581300000004</v>
      </c>
      <c r="R45" s="83">
        <v>99.2</v>
      </c>
      <c r="S45" s="280"/>
      <c r="T45" s="282"/>
      <c r="V45" s="281"/>
      <c r="W45" s="281"/>
    </row>
    <row r="46" spans="1:23" ht="16" thickBot="1" x14ac:dyDescent="0.4">
      <c r="A46" s="35"/>
      <c r="B46" s="42" t="s">
        <v>98</v>
      </c>
      <c r="C46" s="37">
        <v>3.3513380841533547</v>
      </c>
      <c r="D46" s="37">
        <v>3.3823529411764586</v>
      </c>
      <c r="E46" s="37">
        <v>2.4164733703342822</v>
      </c>
      <c r="F46" s="37">
        <v>2.771084337349361</v>
      </c>
      <c r="G46" s="37">
        <v>2.2284950197169806</v>
      </c>
      <c r="H46" s="37">
        <v>0.35670428629903661</v>
      </c>
      <c r="I46" s="37">
        <v>2.5743274675695149</v>
      </c>
      <c r="J46" s="83">
        <v>2.4640657084188833</v>
      </c>
      <c r="K46" s="37">
        <v>280.63333299999999</v>
      </c>
      <c r="L46" s="37">
        <v>281.2</v>
      </c>
      <c r="M46" s="613">
        <v>105.67400000000002</v>
      </c>
      <c r="N46" s="37">
        <v>113.73333333333332</v>
      </c>
      <c r="O46" s="37">
        <v>229.36666700000001</v>
      </c>
      <c r="P46" s="37">
        <v>102.97199999999999</v>
      </c>
      <c r="Q46" s="37">
        <v>100.01564</v>
      </c>
      <c r="R46" s="83">
        <v>99.8</v>
      </c>
      <c r="S46" s="280"/>
      <c r="T46" s="282"/>
      <c r="V46" s="281"/>
      <c r="W46" s="281"/>
    </row>
    <row r="47" spans="1:23" ht="16" thickBot="1" x14ac:dyDescent="0.4">
      <c r="A47" s="35"/>
      <c r="B47" s="42" t="s">
        <v>99</v>
      </c>
      <c r="C47" s="37">
        <v>3.3183420485211279</v>
      </c>
      <c r="D47" s="37">
        <v>3.2989690721649811</v>
      </c>
      <c r="E47" s="37">
        <v>2.5153391979584327</v>
      </c>
      <c r="F47" s="37">
        <v>2.8768354809709518</v>
      </c>
      <c r="G47" s="37">
        <v>4.3309439964157814</v>
      </c>
      <c r="H47" s="37">
        <v>0.4945486149395828</v>
      </c>
      <c r="I47" s="37">
        <v>2.435657648550027</v>
      </c>
      <c r="J47" s="83">
        <v>2.763561924257929</v>
      </c>
      <c r="K47" s="37">
        <v>283.33333299999998</v>
      </c>
      <c r="L47" s="37">
        <v>283.90000000000009</v>
      </c>
      <c r="M47" s="613">
        <v>106.319</v>
      </c>
      <c r="N47" s="37">
        <v>114.43333333333334</v>
      </c>
      <c r="O47" s="37">
        <v>232.86666700000001</v>
      </c>
      <c r="P47" s="37">
        <v>103.29566666666666</v>
      </c>
      <c r="Q47" s="37">
        <v>100.234607</v>
      </c>
      <c r="R47" s="83">
        <v>100.4</v>
      </c>
      <c r="S47" s="280"/>
      <c r="T47" s="282"/>
      <c r="V47" s="281"/>
      <c r="W47" s="281"/>
    </row>
    <row r="48" spans="1:23" ht="16" thickBot="1" x14ac:dyDescent="0.4">
      <c r="A48" s="35"/>
      <c r="B48" s="42" t="s">
        <v>100</v>
      </c>
      <c r="C48" s="37">
        <v>3.0752532561505008</v>
      </c>
      <c r="D48" s="37">
        <v>3.0087856541100244</v>
      </c>
      <c r="E48" s="37">
        <v>2.2682068543451672</v>
      </c>
      <c r="F48" s="37">
        <v>2.67618198037467</v>
      </c>
      <c r="G48" s="37">
        <v>5.5981140165024756</v>
      </c>
      <c r="H48" s="37">
        <v>0.6483402489626533</v>
      </c>
      <c r="I48" s="37">
        <v>1.9327738629639546</v>
      </c>
      <c r="J48" s="83">
        <v>1.8218623481781382</v>
      </c>
      <c r="K48" s="37">
        <v>284.89999999999998</v>
      </c>
      <c r="L48" s="37">
        <v>285.3</v>
      </c>
      <c r="M48" s="613">
        <v>106.94799999999999</v>
      </c>
      <c r="N48" s="37">
        <v>115.1</v>
      </c>
      <c r="O48" s="37">
        <v>238.933333</v>
      </c>
      <c r="P48" s="37">
        <v>103.49333333333334</v>
      </c>
      <c r="Q48" s="37">
        <v>100.327276</v>
      </c>
      <c r="R48" s="83">
        <v>100.6</v>
      </c>
      <c r="S48" s="280"/>
      <c r="T48" s="282"/>
      <c r="V48" s="281"/>
      <c r="W48" s="281"/>
    </row>
    <row r="49" spans="1:23" ht="16" thickBot="1" x14ac:dyDescent="0.4">
      <c r="A49" s="35"/>
      <c r="B49" s="42" t="s">
        <v>101</v>
      </c>
      <c r="C49" s="37">
        <v>2.4867851964358811</v>
      </c>
      <c r="D49" s="37">
        <v>2.4463364911859742</v>
      </c>
      <c r="E49" s="37">
        <v>1.8750000000000044</v>
      </c>
      <c r="F49" s="37">
        <v>2.1584861028976832</v>
      </c>
      <c r="G49" s="37">
        <v>4.2173913043478173</v>
      </c>
      <c r="H49" s="37">
        <v>0.6747747514498581</v>
      </c>
      <c r="I49" s="37">
        <v>1.4068676288308435</v>
      </c>
      <c r="J49" s="83">
        <v>2.116935483870952</v>
      </c>
      <c r="K49" s="37">
        <v>284.36666700000001</v>
      </c>
      <c r="L49" s="37">
        <v>284.76666666666665</v>
      </c>
      <c r="M49" s="613">
        <v>106.71066666666668</v>
      </c>
      <c r="N49" s="37">
        <v>115.16666666666669</v>
      </c>
      <c r="O49" s="37">
        <v>239.7</v>
      </c>
      <c r="P49" s="37">
        <v>103.69233333333334</v>
      </c>
      <c r="Q49" s="37">
        <v>100.815241</v>
      </c>
      <c r="R49" s="83">
        <v>101.3</v>
      </c>
      <c r="S49" s="280"/>
      <c r="T49" s="282"/>
      <c r="V49" s="281"/>
      <c r="W49" s="281"/>
    </row>
    <row r="50" spans="1:23" ht="16" thickBot="1" x14ac:dyDescent="0.4">
      <c r="A50" s="35"/>
      <c r="B50" s="42" t="s">
        <v>128</v>
      </c>
      <c r="C50" s="37">
        <v>2.9813518267981287</v>
      </c>
      <c r="D50" s="37">
        <v>2.9397818871502945</v>
      </c>
      <c r="E50" s="37">
        <v>2.0478074076877739</v>
      </c>
      <c r="F50" s="37">
        <v>1.8757327080891173</v>
      </c>
      <c r="G50" s="37">
        <v>4.3888966656170592</v>
      </c>
      <c r="H50" s="37">
        <v>0.82838053062970207</v>
      </c>
      <c r="I50" s="37">
        <v>1.2105176750356161</v>
      </c>
      <c r="J50" s="83">
        <v>2.104208416833675</v>
      </c>
      <c r="K50" s="37">
        <v>289</v>
      </c>
      <c r="L50" s="37">
        <v>289.46666666666664</v>
      </c>
      <c r="M50" s="613">
        <v>107.83799999999999</v>
      </c>
      <c r="N50" s="37">
        <v>115.86666666666667</v>
      </c>
      <c r="O50" s="37">
        <v>239.433333</v>
      </c>
      <c r="P50" s="37">
        <v>103.825</v>
      </c>
      <c r="Q50" s="37">
        <v>101.226347</v>
      </c>
      <c r="R50" s="83">
        <v>101.9</v>
      </c>
      <c r="S50" s="280"/>
      <c r="T50" s="282"/>
      <c r="V50" s="281"/>
      <c r="W50" s="281"/>
    </row>
    <row r="51" spans="1:23" ht="16" thickBot="1" x14ac:dyDescent="0.4">
      <c r="A51" s="35"/>
      <c r="B51" s="42" t="s">
        <v>129</v>
      </c>
      <c r="C51" s="37">
        <v>2.6117647089550333</v>
      </c>
      <c r="D51" s="37">
        <v>2.583069155806017</v>
      </c>
      <c r="E51" s="37">
        <v>1.8328489420204042</v>
      </c>
      <c r="F51" s="37">
        <v>1.6894844159627276</v>
      </c>
      <c r="G51" s="37">
        <v>3.2350413638204456</v>
      </c>
      <c r="H51" s="37">
        <v>0.69057430611803028</v>
      </c>
      <c r="I51" s="37">
        <v>1.4696850160743402</v>
      </c>
      <c r="J51" s="83">
        <v>2.0916334661354563</v>
      </c>
      <c r="K51" s="37">
        <v>290.73333300000002</v>
      </c>
      <c r="L51" s="37">
        <v>291.23333333333335</v>
      </c>
      <c r="M51" s="613">
        <v>108.26766666666668</v>
      </c>
      <c r="N51" s="37">
        <v>116.36666666666667</v>
      </c>
      <c r="O51" s="37">
        <v>240.4</v>
      </c>
      <c r="P51" s="37">
        <v>104.009</v>
      </c>
      <c r="Q51" s="37">
        <v>101.70774</v>
      </c>
      <c r="R51" s="83">
        <v>102.5</v>
      </c>
      <c r="S51" s="280"/>
      <c r="T51" s="282"/>
      <c r="V51" s="281"/>
      <c r="W51" s="281"/>
    </row>
    <row r="52" spans="1:23" ht="16" thickBot="1" x14ac:dyDescent="0.4">
      <c r="A52" s="35"/>
      <c r="B52" s="42" t="s">
        <v>130</v>
      </c>
      <c r="C52" s="37">
        <v>2.1762021762022021</v>
      </c>
      <c r="D52" s="37">
        <v>2.2198855006425822</v>
      </c>
      <c r="E52" s="37">
        <v>1.4134595005672601</v>
      </c>
      <c r="F52" s="37">
        <v>0.86880973066898459</v>
      </c>
      <c r="G52" s="37">
        <v>0.68359402997153484</v>
      </c>
      <c r="H52" s="37">
        <v>0.74304303014687267</v>
      </c>
      <c r="I52" s="37">
        <v>1.4011762862972565</v>
      </c>
      <c r="J52" s="83">
        <v>2.0874751491053667</v>
      </c>
      <c r="K52" s="37">
        <v>291.10000000000002</v>
      </c>
      <c r="L52" s="37">
        <v>291.63333333333333</v>
      </c>
      <c r="M52" s="613">
        <v>108.45966666666668</v>
      </c>
      <c r="N52" s="37">
        <v>116.1</v>
      </c>
      <c r="O52" s="37">
        <v>240.566667</v>
      </c>
      <c r="P52" s="37">
        <v>104.26233333333334</v>
      </c>
      <c r="Q52" s="37">
        <v>101.73303799999999</v>
      </c>
      <c r="R52" s="83">
        <v>102.7</v>
      </c>
      <c r="S52" s="280"/>
      <c r="T52" s="282"/>
      <c r="V52" s="281"/>
      <c r="W52" s="281"/>
    </row>
    <row r="53" spans="1:23" ht="16" thickBot="1" x14ac:dyDescent="0.4">
      <c r="A53" s="35"/>
      <c r="B53" s="42" t="s">
        <v>131</v>
      </c>
      <c r="C53" s="37">
        <v>2.5905518666152316</v>
      </c>
      <c r="D53" s="37">
        <v>2.6688516914432858</v>
      </c>
      <c r="E53" s="37">
        <v>1.6671248110154524</v>
      </c>
      <c r="F53" s="37">
        <v>0.78147612156294066</v>
      </c>
      <c r="G53" s="37">
        <v>-0.79265748852731521</v>
      </c>
      <c r="H53" s="37">
        <v>0.75897607344803664</v>
      </c>
      <c r="I53" s="37">
        <v>1.4727505338205882</v>
      </c>
      <c r="J53" s="83">
        <v>3.5538005923001048</v>
      </c>
      <c r="K53" s="37">
        <v>291.73333300000002</v>
      </c>
      <c r="L53" s="37">
        <v>292.36666666666662</v>
      </c>
      <c r="M53" s="613">
        <v>108.48966666666668</v>
      </c>
      <c r="N53" s="37">
        <v>116.06666666666666</v>
      </c>
      <c r="O53" s="37">
        <v>237.8</v>
      </c>
      <c r="P53" s="37">
        <v>104.47933333333333</v>
      </c>
      <c r="Q53" s="37">
        <v>102.299998</v>
      </c>
      <c r="R53" s="83">
        <v>104.9</v>
      </c>
      <c r="S53" s="280"/>
      <c r="T53" s="282"/>
      <c r="V53" s="281"/>
      <c r="W53" s="281"/>
    </row>
    <row r="54" spans="1:23" ht="16" thickBot="1" x14ac:dyDescent="0.4">
      <c r="A54" s="35"/>
      <c r="B54" s="42" t="s">
        <v>138</v>
      </c>
      <c r="C54" s="37">
        <v>1.211072664359869</v>
      </c>
      <c r="D54" s="37">
        <v>1.381851681252888</v>
      </c>
      <c r="E54" s="37">
        <v>0.61512021118097504</v>
      </c>
      <c r="F54" s="37">
        <v>-0.63291139240507777</v>
      </c>
      <c r="G54" s="37">
        <v>-5.2206598986783481</v>
      </c>
      <c r="H54" s="37">
        <v>1.3278754314150376</v>
      </c>
      <c r="I54" s="37">
        <v>1.5729817850682615</v>
      </c>
      <c r="J54" s="83">
        <v>9.8135426889107045</v>
      </c>
      <c r="K54" s="37">
        <v>292.5</v>
      </c>
      <c r="L54" s="37">
        <v>293.46666666666664</v>
      </c>
      <c r="M54" s="613">
        <v>108.50133333333333</v>
      </c>
      <c r="N54" s="37">
        <v>115.13333333333333</v>
      </c>
      <c r="O54" s="37">
        <v>226.933333</v>
      </c>
      <c r="P54" s="37">
        <v>105.20366666666666</v>
      </c>
      <c r="Q54" s="37">
        <v>102.818619</v>
      </c>
      <c r="R54" s="83">
        <v>111.9</v>
      </c>
      <c r="S54" s="280"/>
      <c r="T54" s="282"/>
      <c r="V54" s="281"/>
      <c r="W54" s="281"/>
    </row>
    <row r="55" spans="1:23" ht="16" thickBot="1" x14ac:dyDescent="0.4">
      <c r="A55" s="35"/>
      <c r="B55" s="42" t="s">
        <v>139</v>
      </c>
      <c r="C55" s="37">
        <v>1.1006649863571027</v>
      </c>
      <c r="D55" s="37">
        <v>1.3391324253176018</v>
      </c>
      <c r="E55" s="37">
        <v>0.59666936573861129</v>
      </c>
      <c r="F55" s="37">
        <v>-0.80206244629046353</v>
      </c>
      <c r="G55" s="37">
        <v>-8.0282861896838646</v>
      </c>
      <c r="H55" s="37">
        <v>1.7748464075224346</v>
      </c>
      <c r="I55" s="37">
        <v>0.56753006211718304</v>
      </c>
      <c r="J55" s="83">
        <v>6.439024390243886</v>
      </c>
      <c r="K55" s="37">
        <v>293.933333</v>
      </c>
      <c r="L55" s="37">
        <v>295.13333333333333</v>
      </c>
      <c r="M55" s="613">
        <v>108.91366666666669</v>
      </c>
      <c r="N55" s="37">
        <v>115.43333333333334</v>
      </c>
      <c r="O55" s="37">
        <v>221.1</v>
      </c>
      <c r="P55" s="37">
        <v>105.855</v>
      </c>
      <c r="Q55" s="37">
        <v>102.28496199999999</v>
      </c>
      <c r="R55" s="83">
        <v>109.1</v>
      </c>
      <c r="S55" s="280"/>
      <c r="T55" s="282"/>
      <c r="V55" s="281"/>
      <c r="W55" s="281"/>
    </row>
    <row r="56" spans="1:23" ht="16" thickBot="1" x14ac:dyDescent="0.4">
      <c r="A56" s="35"/>
      <c r="B56" s="42" t="s">
        <v>140</v>
      </c>
      <c r="C56" s="37">
        <v>0.95399793885262429</v>
      </c>
      <c r="D56" s="37">
        <v>1.3146316347022236</v>
      </c>
      <c r="E56" s="37">
        <v>0.50636894545352806</v>
      </c>
      <c r="F56" s="37">
        <v>-0.54401036307196726</v>
      </c>
      <c r="G56" s="37">
        <v>-13.356242325957812</v>
      </c>
      <c r="H56" s="37">
        <v>1.745329068414847</v>
      </c>
      <c r="I56" s="37">
        <v>0.79014842749511871</v>
      </c>
      <c r="J56" s="83">
        <v>7.6523793846712485</v>
      </c>
      <c r="K56" s="37">
        <v>293.87708800000001</v>
      </c>
      <c r="L56" s="37">
        <v>295.46723739066994</v>
      </c>
      <c r="M56" s="613">
        <v>109.00887273700909</v>
      </c>
      <c r="N56" s="37">
        <v>115.46840396847344</v>
      </c>
      <c r="O56" s="37">
        <v>208.43600000000001</v>
      </c>
      <c r="P56" s="37">
        <v>106.08205414440759</v>
      </c>
      <c r="Q56" s="37">
        <v>102.53688</v>
      </c>
      <c r="R56" s="83">
        <v>110.55899362805737</v>
      </c>
      <c r="S56" s="280"/>
      <c r="T56" s="282"/>
      <c r="V56" s="281"/>
      <c r="W56" s="281"/>
    </row>
    <row r="57" spans="1:23" ht="16" thickBot="1" x14ac:dyDescent="0.4">
      <c r="A57" s="35"/>
      <c r="B57" s="42" t="s">
        <v>141</v>
      </c>
      <c r="C57" s="37">
        <v>1.1642635982224148</v>
      </c>
      <c r="D57" s="37">
        <v>1.6111197374681474</v>
      </c>
      <c r="E57" s="37">
        <v>0.61982345943913941</v>
      </c>
      <c r="F57" s="37">
        <v>-0.38863971650721085</v>
      </c>
      <c r="G57" s="37">
        <v>-16.88006265769555</v>
      </c>
      <c r="H57" s="37">
        <v>1.7234649684670922</v>
      </c>
      <c r="I57" s="37">
        <v>0.70870675872347633</v>
      </c>
      <c r="J57" s="83">
        <v>3.2728001025086106</v>
      </c>
      <c r="K57" s="37">
        <v>295.12987800000002</v>
      </c>
      <c r="L57" s="37">
        <v>297.07704373911099</v>
      </c>
      <c r="M57" s="613">
        <v>109.162111071734</v>
      </c>
      <c r="N57" s="37">
        <v>115.61558550237396</v>
      </c>
      <c r="O57" s="37">
        <v>197.659211</v>
      </c>
      <c r="P57" s="37">
        <v>106.27999804262129</v>
      </c>
      <c r="Q57" s="37">
        <v>103.02500499999999</v>
      </c>
      <c r="R57" s="83">
        <v>108.33316730753154</v>
      </c>
      <c r="S57" s="280"/>
      <c r="T57" s="282"/>
      <c r="V57" s="281"/>
      <c r="W57" s="281"/>
    </row>
    <row r="58" spans="1:23" ht="16" thickBot="1" x14ac:dyDescent="0.4">
      <c r="A58" s="35"/>
      <c r="B58" s="42" t="s">
        <v>154</v>
      </c>
      <c r="C58" s="37">
        <v>1.6470905982906014</v>
      </c>
      <c r="D58" s="37">
        <v>2.0910556778459544</v>
      </c>
      <c r="E58" s="37">
        <v>1.265646554572819</v>
      </c>
      <c r="F58" s="37">
        <v>0.42136086585053967</v>
      </c>
      <c r="G58" s="37">
        <v>-17.007735042608317</v>
      </c>
      <c r="H58" s="37">
        <v>1.4321722060674391</v>
      </c>
      <c r="I58" s="37">
        <v>0.53199800320211654</v>
      </c>
      <c r="J58" s="83">
        <v>-4.2521101346522316</v>
      </c>
      <c r="K58" s="37">
        <v>297.31774000000001</v>
      </c>
      <c r="L58" s="37">
        <v>299.60321806258526</v>
      </c>
      <c r="M58" s="613">
        <v>109.87457672033224</v>
      </c>
      <c r="N58" s="37">
        <v>115.61846014354926</v>
      </c>
      <c r="O58" s="37">
        <v>188.33711299999999</v>
      </c>
      <c r="P58" s="37">
        <v>106.7103643404305</v>
      </c>
      <c r="Q58" s="37">
        <v>103.365612</v>
      </c>
      <c r="R58" s="83">
        <v>107.14188875932416</v>
      </c>
      <c r="S58" s="280"/>
      <c r="T58" s="282"/>
      <c r="V58" s="281"/>
      <c r="W58" s="281"/>
    </row>
    <row r="59" spans="1:23" ht="16" thickBot="1" x14ac:dyDescent="0.4">
      <c r="A59" s="35"/>
      <c r="B59" s="42" t="s">
        <v>155</v>
      </c>
      <c r="C59" s="37">
        <v>1.3850235896858853</v>
      </c>
      <c r="D59" s="37">
        <v>1.8139750103030705</v>
      </c>
      <c r="E59" s="37">
        <v>1.3671512454709323</v>
      </c>
      <c r="F59" s="37">
        <v>0.38270183727591167</v>
      </c>
      <c r="G59" s="37">
        <v>-17.511378109452735</v>
      </c>
      <c r="H59" s="37">
        <v>0.8489862340917087</v>
      </c>
      <c r="I59" s="37">
        <v>1.4665410933036416</v>
      </c>
      <c r="J59" s="83">
        <v>-2.0731942225555966</v>
      </c>
      <c r="K59" s="37">
        <v>298.00437899999997</v>
      </c>
      <c r="L59" s="37">
        <v>300.48697824707443</v>
      </c>
      <c r="M59" s="613">
        <v>110.40268121698809</v>
      </c>
      <c r="N59" s="37">
        <v>115.87509882082884</v>
      </c>
      <c r="O59" s="37">
        <v>182.38234299999999</v>
      </c>
      <c r="P59" s="37">
        <v>106.75369437809778</v>
      </c>
      <c r="Q59" s="37">
        <v>103.78501300000001</v>
      </c>
      <c r="R59" s="83">
        <v>106.83814510319183</v>
      </c>
      <c r="S59" s="280"/>
      <c r="T59" s="282"/>
      <c r="V59" s="281"/>
      <c r="W59" s="281"/>
    </row>
    <row r="60" spans="1:23" ht="16" thickBot="1" x14ac:dyDescent="0.4">
      <c r="A60" s="35"/>
      <c r="B60" s="42" t="s">
        <v>156</v>
      </c>
      <c r="C60" s="37">
        <v>1.2670160934764585</v>
      </c>
      <c r="D60" s="37">
        <v>1.5546761201541193</v>
      </c>
      <c r="E60" s="37">
        <v>1.4165026685081239</v>
      </c>
      <c r="F60" s="37">
        <v>0.39439805870242761</v>
      </c>
      <c r="G60" s="37">
        <v>-12.31460736149227</v>
      </c>
      <c r="H60" s="37">
        <v>0.71445041897286732</v>
      </c>
      <c r="I60" s="37">
        <v>1.5949841656972552</v>
      </c>
      <c r="J60" s="83">
        <v>-3.4596664402843036</v>
      </c>
      <c r="K60" s="37">
        <v>297.60055799999998</v>
      </c>
      <c r="L60" s="37">
        <v>300.06079597326175</v>
      </c>
      <c r="M60" s="613">
        <v>110.55298632823944</v>
      </c>
      <c r="N60" s="37">
        <v>115.92380911213978</v>
      </c>
      <c r="O60" s="37">
        <v>182.76792499999999</v>
      </c>
      <c r="P60" s="37">
        <v>106.83995782469734</v>
      </c>
      <c r="Q60" s="37">
        <v>104.172327</v>
      </c>
      <c r="R60" s="83">
        <v>106.73402122879141</v>
      </c>
      <c r="S60" s="280"/>
      <c r="T60" s="282"/>
      <c r="V60" s="281"/>
      <c r="W60" s="281"/>
    </row>
    <row r="61" spans="1:23" ht="16" thickBot="1" x14ac:dyDescent="0.4">
      <c r="A61" s="35"/>
      <c r="B61" s="42" t="s">
        <v>157</v>
      </c>
      <c r="C61" s="37">
        <v>1.1676303407003541</v>
      </c>
      <c r="D61" s="37">
        <v>1.3356202571334963</v>
      </c>
      <c r="E61" s="37">
        <v>1.4765225220674028</v>
      </c>
      <c r="F61" s="37">
        <v>0.42142839745289429</v>
      </c>
      <c r="G61" s="37">
        <v>-7.2418825955953059</v>
      </c>
      <c r="H61" s="37">
        <v>0.8749527408546065</v>
      </c>
      <c r="I61" s="37">
        <v>1.5431865302991454</v>
      </c>
      <c r="J61" s="83">
        <v>-1.3270662520112553</v>
      </c>
      <c r="K61" s="37">
        <v>298.57590399999998</v>
      </c>
      <c r="L61" s="37">
        <v>301.04486491458391</v>
      </c>
      <c r="M61" s="613">
        <v>110.7739142272724</v>
      </c>
      <c r="N61" s="37">
        <v>116.1028224115624</v>
      </c>
      <c r="O61" s="37">
        <v>183.34496300000001</v>
      </c>
      <c r="P61" s="37">
        <v>107.20989779847542</v>
      </c>
      <c r="Q61" s="37">
        <v>104.614873</v>
      </c>
      <c r="R61" s="83">
        <v>106.8955144044584</v>
      </c>
      <c r="S61" s="280"/>
      <c r="T61" s="282"/>
      <c r="V61" s="281"/>
      <c r="W61" s="281"/>
    </row>
    <row r="62" spans="1:23" ht="16" thickBot="1" x14ac:dyDescent="0.4">
      <c r="A62" s="35"/>
      <c r="B62" s="42" t="s">
        <v>158</v>
      </c>
      <c r="C62" s="37">
        <v>1.3118050069935272</v>
      </c>
      <c r="D62" s="37">
        <v>1.3807737703050993</v>
      </c>
      <c r="E62" s="37">
        <v>1.5282411699972798</v>
      </c>
      <c r="F62" s="37">
        <v>0.72145093013329387</v>
      </c>
      <c r="G62" s="37">
        <v>-2.3424544051495522</v>
      </c>
      <c r="H62" s="37">
        <v>0.93694435888402872</v>
      </c>
      <c r="I62" s="37">
        <v>1.6281294788831557</v>
      </c>
      <c r="J62" s="83">
        <v>0.11682557510814817</v>
      </c>
      <c r="K62" s="37">
        <v>301.21796899999998</v>
      </c>
      <c r="L62" s="37">
        <v>303.74006071258344</v>
      </c>
      <c r="M62" s="613">
        <v>111.5537252371326</v>
      </c>
      <c r="N62" s="37">
        <v>116.45259059966068</v>
      </c>
      <c r="O62" s="37">
        <v>183.92540199999999</v>
      </c>
      <c r="P62" s="37">
        <v>107.71018107946276</v>
      </c>
      <c r="Q62" s="37">
        <v>105.04853799999999</v>
      </c>
      <c r="R62" s="83">
        <v>107.26705788704896</v>
      </c>
      <c r="S62" s="283"/>
      <c r="T62" s="282"/>
      <c r="V62" s="281"/>
      <c r="W62" s="281"/>
    </row>
    <row r="63" spans="1:23" ht="16" thickBot="1" x14ac:dyDescent="0.4">
      <c r="A63" s="35"/>
      <c r="B63" s="42" t="s">
        <v>159</v>
      </c>
      <c r="C63" s="37">
        <v>1.6868681651151185</v>
      </c>
      <c r="D63" s="37">
        <v>1.695991262025287</v>
      </c>
      <c r="E63" s="37">
        <v>1.5798309494849505</v>
      </c>
      <c r="F63" s="37">
        <v>0.78083442892811217</v>
      </c>
      <c r="G63" s="37">
        <v>1.1862376392433926</v>
      </c>
      <c r="H63" s="37">
        <v>0.9559004504363644</v>
      </c>
      <c r="I63" s="37">
        <v>1.61377442810553</v>
      </c>
      <c r="J63" s="83">
        <v>0.72036772474901589</v>
      </c>
      <c r="K63" s="37">
        <v>303.03131999999999</v>
      </c>
      <c r="L63" s="37">
        <v>305.58321114166864</v>
      </c>
      <c r="M63" s="613">
        <v>112.14685694391528</v>
      </c>
      <c r="N63" s="37">
        <v>116.77989148697635</v>
      </c>
      <c r="O63" s="37">
        <v>184.54583099999999</v>
      </c>
      <c r="P63" s="37">
        <v>107.77415342351547</v>
      </c>
      <c r="Q63" s="37">
        <v>105.459869</v>
      </c>
      <c r="R63" s="83">
        <v>107.60777261823576</v>
      </c>
      <c r="S63" s="283"/>
      <c r="T63" s="282"/>
      <c r="V63" s="281"/>
      <c r="W63" s="281"/>
    </row>
    <row r="64" spans="1:23" ht="16" thickBot="1" x14ac:dyDescent="0.4">
      <c r="A64" s="35"/>
      <c r="B64" s="42" t="s">
        <v>160</v>
      </c>
      <c r="C64" s="37">
        <v>2.0159770668171983</v>
      </c>
      <c r="D64" s="37">
        <v>2.0284087939332007</v>
      </c>
      <c r="E64" s="37">
        <v>1.6144778794596082</v>
      </c>
      <c r="F64" s="37">
        <v>0.81266337355185847</v>
      </c>
      <c r="G64" s="37">
        <v>1.3361895967249238</v>
      </c>
      <c r="H64" s="37">
        <v>1.0093875874155556</v>
      </c>
      <c r="I64" s="37">
        <v>1.641524240885972</v>
      </c>
      <c r="J64" s="83">
        <v>1.1679534652440982</v>
      </c>
      <c r="K64" s="37">
        <v>303.60011700000001</v>
      </c>
      <c r="L64" s="37">
        <v>306.14725554592934</v>
      </c>
      <c r="M64" s="613">
        <v>112.33783983759088</v>
      </c>
      <c r="N64" s="37">
        <v>116.8658794500203</v>
      </c>
      <c r="O64" s="37">
        <v>185.21005099999999</v>
      </c>
      <c r="P64" s="37">
        <v>107.91838709737985</v>
      </c>
      <c r="Q64" s="37">
        <v>105.882341</v>
      </c>
      <c r="R64" s="83">
        <v>107.98062492832744</v>
      </c>
      <c r="S64" s="283"/>
      <c r="T64" s="282"/>
      <c r="V64" s="281"/>
      <c r="W64" s="281"/>
    </row>
    <row r="65" spans="1:23" ht="16" thickBot="1" x14ac:dyDescent="0.4">
      <c r="A65" s="35"/>
      <c r="B65" s="42" t="s">
        <v>161</v>
      </c>
      <c r="C65" s="37">
        <v>2.2799569251241492</v>
      </c>
      <c r="D65" s="37">
        <v>2.295765987633902</v>
      </c>
      <c r="E65" s="37">
        <v>1.6539974992265449</v>
      </c>
      <c r="F65" s="37">
        <v>0.85016850552988021</v>
      </c>
      <c r="G65" s="37">
        <v>1.4153647624341792</v>
      </c>
      <c r="H65" s="37">
        <v>1.3264123354901569</v>
      </c>
      <c r="I65" s="37">
        <v>1.6854916986803525</v>
      </c>
      <c r="J65" s="83">
        <v>1.4833573824003299</v>
      </c>
      <c r="K65" s="37">
        <v>305.383306</v>
      </c>
      <c r="L65" s="37">
        <v>307.95615053081133</v>
      </c>
      <c r="M65" s="613">
        <v>112.60611199838684</v>
      </c>
      <c r="N65" s="37">
        <v>117.0898920417368</v>
      </c>
      <c r="O65" s="37">
        <v>185.93996300000001</v>
      </c>
      <c r="P65" s="37">
        <v>108.6319431077408</v>
      </c>
      <c r="Q65" s="37">
        <v>106.378148</v>
      </c>
      <c r="R65" s="83">
        <v>108.48115690883174</v>
      </c>
      <c r="S65" s="283"/>
      <c r="T65" s="282"/>
      <c r="V65" s="281"/>
      <c r="W65" s="281"/>
    </row>
    <row r="66" spans="1:23" ht="16" thickBot="1" x14ac:dyDescent="0.4">
      <c r="A66" s="35"/>
      <c r="B66" s="42" t="s">
        <v>170</v>
      </c>
      <c r="C66" s="37">
        <v>2.523364069292966</v>
      </c>
      <c r="D66" s="37">
        <v>2.5414932077772345</v>
      </c>
      <c r="E66" s="37">
        <v>1.7085697014624257</v>
      </c>
      <c r="F66" s="37">
        <v>0.87503360382858997</v>
      </c>
      <c r="G66" s="37">
        <v>1.5261779881823978</v>
      </c>
      <c r="H66" s="37">
        <v>1.4581415415308108</v>
      </c>
      <c r="I66" s="37">
        <v>1.7606280251134976</v>
      </c>
      <c r="J66" s="83">
        <v>1.6475006273128256</v>
      </c>
      <c r="K66" s="37">
        <v>308.81879500000002</v>
      </c>
      <c r="L66" s="37">
        <v>311.45959372489222</v>
      </c>
      <c r="M66" s="613">
        <v>113.45969838738688</v>
      </c>
      <c r="N66" s="37">
        <v>117.47158989993665</v>
      </c>
      <c r="O66" s="37">
        <v>186.73243099999999</v>
      </c>
      <c r="P66" s="37">
        <v>109.28074797424047</v>
      </c>
      <c r="Q66" s="37">
        <v>106.89805200000001</v>
      </c>
      <c r="R66" s="83">
        <v>109.03428333863812</v>
      </c>
      <c r="S66" s="283"/>
      <c r="T66" s="282"/>
      <c r="V66" s="281"/>
      <c r="W66" s="281"/>
    </row>
    <row r="67" spans="1:23" ht="16" thickBot="1" x14ac:dyDescent="0.4">
      <c r="A67" s="35"/>
      <c r="B67" s="42" t="s">
        <v>171</v>
      </c>
      <c r="C67" s="37">
        <v>2.6843713712496609</v>
      </c>
      <c r="D67" s="37">
        <v>2.7029742512018728</v>
      </c>
      <c r="E67" s="37">
        <v>1.7546321845058444</v>
      </c>
      <c r="F67" s="37">
        <v>0.90183964730754518</v>
      </c>
      <c r="G67" s="37">
        <v>1.6583717894987471</v>
      </c>
      <c r="H67" s="37">
        <v>1.5243416726840264</v>
      </c>
      <c r="I67" s="37">
        <v>1.8258224841906534</v>
      </c>
      <c r="J67" s="83">
        <v>1.8177267475846692</v>
      </c>
      <c r="K67" s="37">
        <v>311.16580599999998</v>
      </c>
      <c r="L67" s="37">
        <v>313.84304665482381</v>
      </c>
      <c r="M67" s="613">
        <v>114.11462178976495</v>
      </c>
      <c r="N67" s="37">
        <v>117.83305884848863</v>
      </c>
      <c r="O67" s="37">
        <v>187.60628700000001</v>
      </c>
      <c r="P67" s="37">
        <v>109.41699975653253</v>
      </c>
      <c r="Q67" s="37">
        <v>107.385379</v>
      </c>
      <c r="R67" s="83">
        <v>109.56378788359751</v>
      </c>
      <c r="S67" s="283"/>
      <c r="T67" s="282"/>
      <c r="V67" s="281"/>
      <c r="W67" s="281"/>
    </row>
    <row r="68" spans="1:23" ht="16" thickBot="1" x14ac:dyDescent="0.4">
      <c r="A68" s="35"/>
      <c r="B68" s="42" t="s">
        <v>172</v>
      </c>
      <c r="C68" s="37">
        <v>2.789934366197877</v>
      </c>
      <c r="D68" s="37">
        <v>2.8076678411944167</v>
      </c>
      <c r="E68" s="37">
        <v>1.7923338857198656</v>
      </c>
      <c r="F68" s="37">
        <v>0.92120932904737884</v>
      </c>
      <c r="G68" s="37">
        <v>1.8136116165747396</v>
      </c>
      <c r="H68" s="37">
        <v>1.5868605570344751</v>
      </c>
      <c r="I68" s="37">
        <v>1.9139669380751734</v>
      </c>
      <c r="J68" s="83">
        <v>1.9924897995272195</v>
      </c>
      <c r="K68" s="37">
        <v>312.07036099999999</v>
      </c>
      <c r="L68" s="37">
        <v>314.74285358659171</v>
      </c>
      <c r="M68" s="613">
        <v>114.35130900748572</v>
      </c>
      <c r="N68" s="37">
        <v>117.94245883398716</v>
      </c>
      <c r="O68" s="37">
        <v>188.569042</v>
      </c>
      <c r="P68" s="37">
        <v>109.63090141601596</v>
      </c>
      <c r="Q68" s="37">
        <v>107.908894</v>
      </c>
      <c r="R68" s="83">
        <v>110.13212786549012</v>
      </c>
      <c r="S68" s="283"/>
      <c r="T68" s="282"/>
      <c r="V68" s="281"/>
      <c r="W68" s="281"/>
    </row>
    <row r="69" spans="1:23" ht="16" thickBot="1" x14ac:dyDescent="0.4">
      <c r="A69" s="35"/>
      <c r="B69" s="42" t="s">
        <v>173</v>
      </c>
      <c r="C69" s="37">
        <v>2.8962820908094988</v>
      </c>
      <c r="D69" s="37">
        <v>2.9129349707345709</v>
      </c>
      <c r="E69" s="37">
        <v>1.8333537112595444</v>
      </c>
      <c r="F69" s="37">
        <v>0.94224841068510923</v>
      </c>
      <c r="G69" s="37">
        <v>1.9776684585013138</v>
      </c>
      <c r="H69" s="37">
        <v>1.7311342477645653</v>
      </c>
      <c r="I69" s="37">
        <v>1.8986107936378227</v>
      </c>
      <c r="J69" s="83">
        <v>2.0293572971873619</v>
      </c>
      <c r="K69" s="37">
        <v>314.22806800000001</v>
      </c>
      <c r="L69" s="37">
        <v>316.92671293415134</v>
      </c>
      <c r="M69" s="613">
        <v>114.67058033181434</v>
      </c>
      <c r="N69" s="37">
        <v>118.19316968857298</v>
      </c>
      <c r="O69" s="37">
        <v>189.61723900000001</v>
      </c>
      <c r="P69" s="37">
        <v>110.51250787889101</v>
      </c>
      <c r="Q69" s="37">
        <v>108.39785500000001</v>
      </c>
      <c r="R69" s="83">
        <v>110.68262718263438</v>
      </c>
      <c r="S69" s="283"/>
      <c r="T69" s="282"/>
      <c r="U69" s="281"/>
      <c r="V69" s="281"/>
      <c r="W69" s="281"/>
    </row>
    <row r="70" spans="1:23" ht="16" thickBot="1" x14ac:dyDescent="0.4">
      <c r="A70" s="35"/>
      <c r="B70" s="42" t="s">
        <v>598</v>
      </c>
      <c r="C70" s="37">
        <v>2.9772375091354109</v>
      </c>
      <c r="D70" s="37">
        <v>2.9921553984588289</v>
      </c>
      <c r="E70" s="37">
        <v>1.8889381091354851</v>
      </c>
      <c r="F70" s="37">
        <v>0.97678445001396774</v>
      </c>
      <c r="G70" s="37">
        <v>2.1484971724060165</v>
      </c>
      <c r="H70" s="37">
        <v>1.7965063267550985</v>
      </c>
      <c r="I70" s="37">
        <v>1.8848416433257187</v>
      </c>
      <c r="J70" s="83">
        <v>2.0651984654529665</v>
      </c>
      <c r="K70" s="37">
        <v>318.01306399999999</v>
      </c>
      <c r="L70" s="37">
        <v>320.77894877254954</v>
      </c>
      <c r="M70" s="613">
        <v>115.6028818687364</v>
      </c>
      <c r="N70" s="37">
        <v>118.61903412326342</v>
      </c>
      <c r="O70" s="37">
        <v>190.744372</v>
      </c>
      <c r="P70" s="37">
        <v>111.24398352552299</v>
      </c>
      <c r="Q70" s="37">
        <v>108.91291099999999</v>
      </c>
      <c r="R70" s="83">
        <v>111.28605768496531</v>
      </c>
      <c r="S70" s="283"/>
      <c r="T70" s="282"/>
      <c r="U70" s="281"/>
      <c r="V70" s="281"/>
      <c r="W70" s="281"/>
    </row>
    <row r="71" spans="1:23" ht="16" thickBot="1" x14ac:dyDescent="0.4">
      <c r="A71" s="35"/>
      <c r="B71" s="42" t="s">
        <v>599</v>
      </c>
      <c r="C71" s="37">
        <v>3.0299730298771976</v>
      </c>
      <c r="D71" s="37">
        <v>3.0427645539053083</v>
      </c>
      <c r="E71" s="37">
        <v>1.9376325084744073</v>
      </c>
      <c r="F71" s="37">
        <v>1.0063567473887591</v>
      </c>
      <c r="G71" s="37">
        <v>2.3172475024784145</v>
      </c>
      <c r="H71" s="37">
        <v>1.828949604698682</v>
      </c>
      <c r="I71" s="37">
        <v>1.950954608075639</v>
      </c>
      <c r="J71" s="83">
        <v>2.1383578860981967</v>
      </c>
      <c r="K71" s="37">
        <v>320.59404599999999</v>
      </c>
      <c r="L71" s="37">
        <v>323.39255163333331</v>
      </c>
      <c r="M71" s="613">
        <v>116.32574379848606</v>
      </c>
      <c r="N71" s="37">
        <v>119.01887978686496</v>
      </c>
      <c r="O71" s="37">
        <v>191.95358899999999</v>
      </c>
      <c r="P71" s="37">
        <v>111.41818154105279</v>
      </c>
      <c r="Q71" s="37">
        <v>109.480419</v>
      </c>
      <c r="R71" s="83">
        <v>111.90665378211432</v>
      </c>
      <c r="S71" s="283"/>
      <c r="T71" s="282"/>
      <c r="U71" s="281"/>
      <c r="V71" s="281"/>
      <c r="W71" s="281"/>
    </row>
    <row r="72" spans="1:23" ht="16" thickBot="1" x14ac:dyDescent="0.4">
      <c r="A72" s="35"/>
      <c r="B72" s="42" t="s">
        <v>600</v>
      </c>
      <c r="C72" s="37">
        <v>3.0541557902065586</v>
      </c>
      <c r="D72" s="37">
        <v>3.0646544215290117</v>
      </c>
      <c r="E72" s="37">
        <v>1.9751495855763412</v>
      </c>
      <c r="F72" s="37">
        <v>1.0307253048831733</v>
      </c>
      <c r="G72" s="37">
        <v>2.4704946000627226</v>
      </c>
      <c r="H72" s="37">
        <v>1.851769579540008</v>
      </c>
      <c r="I72" s="37">
        <v>1.953213420943789</v>
      </c>
      <c r="J72" s="83">
        <v>2.1504135404268654</v>
      </c>
      <c r="K72" s="37">
        <v>321.60147599999999</v>
      </c>
      <c r="L72" s="37">
        <v>324.38863436547979</v>
      </c>
      <c r="M72" s="613">
        <v>116.6099184134482</v>
      </c>
      <c r="N72" s="37">
        <v>119.15812160239048</v>
      </c>
      <c r="O72" s="37">
        <v>193.22763</v>
      </c>
      <c r="P72" s="37">
        <v>111.66101309821323</v>
      </c>
      <c r="Q72" s="37">
        <v>110.01658500000001</v>
      </c>
      <c r="R72" s="83">
        <v>112.50042405546984</v>
      </c>
      <c r="S72" s="283"/>
      <c r="T72" s="282"/>
      <c r="U72" s="281"/>
      <c r="V72" s="281"/>
      <c r="W72" s="281"/>
    </row>
    <row r="73" spans="1:23" ht="16" thickBot="1" x14ac:dyDescent="0.4">
      <c r="A73" s="35"/>
      <c r="B73" s="42" t="s">
        <v>601</v>
      </c>
      <c r="C73" s="37">
        <v>3.0305653662994869</v>
      </c>
      <c r="D73" s="37">
        <v>3.0380927245496236</v>
      </c>
      <c r="E73" s="37">
        <v>1.9904339810080662</v>
      </c>
      <c r="F73" s="37">
        <v>1.0564650213716664</v>
      </c>
      <c r="G73" s="37">
        <v>2.6115172998590008</v>
      </c>
      <c r="H73" s="37">
        <v>1.8794703974082783</v>
      </c>
      <c r="I73" s="37">
        <v>2.0198582342796367</v>
      </c>
      <c r="J73" s="43">
        <v>2.1875772178489239</v>
      </c>
      <c r="K73" s="37">
        <v>323.75095499999998</v>
      </c>
      <c r="L73" s="37">
        <v>326.5552403419581</v>
      </c>
      <c r="M73" s="613">
        <v>116.95302252895792</v>
      </c>
      <c r="N73" s="37">
        <v>119.44183918398322</v>
      </c>
      <c r="O73" s="37">
        <v>194.56912600000001</v>
      </c>
      <c r="P73" s="37">
        <v>112.58955774990827</v>
      </c>
      <c r="Q73" s="37">
        <v>110.587338</v>
      </c>
      <c r="R73" s="43">
        <v>113.10389511899834</v>
      </c>
      <c r="S73" s="283"/>
      <c r="T73" s="282"/>
      <c r="U73" s="281"/>
      <c r="V73" s="281"/>
      <c r="W73" s="281"/>
    </row>
    <row r="74" spans="1:23" ht="16" thickBot="1" x14ac:dyDescent="0.4">
      <c r="A74" s="35"/>
      <c r="B74" s="42" t="s">
        <v>619</v>
      </c>
      <c r="C74" s="37">
        <v>3.0116426286185716</v>
      </c>
      <c r="D74" s="37">
        <v>3.0165187456099085</v>
      </c>
      <c r="E74" s="37">
        <v>2.0000000000000018</v>
      </c>
      <c r="F74" s="37">
        <v>1.0906834343902494</v>
      </c>
      <c r="G74" s="37">
        <v>2.7385064865766973</v>
      </c>
      <c r="H74" s="37">
        <v>1.9085655888160469</v>
      </c>
      <c r="I74" s="37">
        <v>2.0047063107146323</v>
      </c>
      <c r="J74" s="43">
        <v>2.1777839075041605</v>
      </c>
      <c r="K74" s="37">
        <v>327.59048100000001</v>
      </c>
      <c r="L74" s="37">
        <v>330.45530589424391</v>
      </c>
      <c r="M74" s="613">
        <v>117.91493950611112</v>
      </c>
      <c r="N74" s="37">
        <v>119.91279227847956</v>
      </c>
      <c r="O74" s="37">
        <v>195.96791899999999</v>
      </c>
      <c r="P74" s="37">
        <v>113.36714791471931</v>
      </c>
      <c r="Q74" s="37">
        <v>111.096295</v>
      </c>
      <c r="R74" s="43">
        <v>113.70962754052428</v>
      </c>
      <c r="S74" s="283"/>
      <c r="T74" s="282"/>
      <c r="U74" s="281"/>
      <c r="V74" s="281"/>
      <c r="W74" s="281"/>
    </row>
    <row r="75" spans="1:23" ht="16" thickBot="1" x14ac:dyDescent="0.4">
      <c r="A75" s="35"/>
      <c r="B75" s="42" t="s">
        <v>620</v>
      </c>
      <c r="C75" s="37">
        <v>2.9780606093975814</v>
      </c>
      <c r="D75" s="37">
        <v>2.9803852370244188</v>
      </c>
      <c r="E75" s="37">
        <v>2.0000000000000018</v>
      </c>
      <c r="F75" s="37">
        <v>1.1203499875993117</v>
      </c>
      <c r="G75" s="37">
        <v>2.8476300070638505</v>
      </c>
      <c r="H75" s="37">
        <v>1.916547044431316</v>
      </c>
      <c r="I75" s="37">
        <v>2.0680720997240609</v>
      </c>
      <c r="J75" s="43">
        <v>2.2000399175796437</v>
      </c>
      <c r="K75" s="37">
        <v>330.14153099999999</v>
      </c>
      <c r="L75" s="37">
        <v>333.03089549984975</v>
      </c>
      <c r="M75" s="613">
        <v>118.65225867445578</v>
      </c>
      <c r="N75" s="37">
        <v>120.35230779179793</v>
      </c>
      <c r="O75" s="37">
        <v>197.41971699999999</v>
      </c>
      <c r="P75" s="37">
        <v>113.55356340633695</v>
      </c>
      <c r="Q75" s="37">
        <v>111.744553</v>
      </c>
      <c r="R75" s="43">
        <v>114.36864483574848</v>
      </c>
      <c r="S75" s="283"/>
      <c r="T75" s="282"/>
      <c r="U75" s="281"/>
      <c r="V75" s="281"/>
      <c r="W75" s="281"/>
    </row>
    <row r="76" spans="1:23" x14ac:dyDescent="0.35">
      <c r="A76" s="35"/>
      <c r="B76" s="42" t="s">
        <v>621</v>
      </c>
      <c r="C76" s="37">
        <v>2.9520250087409439</v>
      </c>
      <c r="D76" s="37">
        <v>2.9520015706212321</v>
      </c>
      <c r="E76" s="37">
        <v>2.0000000000000018</v>
      </c>
      <c r="F76" s="37">
        <v>1.1434673818734309</v>
      </c>
      <c r="G76" s="37">
        <v>2.9533328127038461</v>
      </c>
      <c r="H76" s="37">
        <v>1.9243648510756328</v>
      </c>
      <c r="I76" s="37">
        <v>1.9930085995670588</v>
      </c>
      <c r="J76" s="43">
        <v>2.1472186300349527</v>
      </c>
      <c r="K76" s="37">
        <v>331.09523200000001</v>
      </c>
      <c r="L76" s="37">
        <v>333.96459194686554</v>
      </c>
      <c r="M76" s="613">
        <v>118.94211678171716</v>
      </c>
      <c r="N76" s="37">
        <v>120.5206558557669</v>
      </c>
      <c r="O76" s="37">
        <v>198.93428499999999</v>
      </c>
      <c r="P76" s="37">
        <v>113.8097783866302</v>
      </c>
      <c r="Q76" s="37">
        <v>112.209225</v>
      </c>
      <c r="R76" s="43">
        <v>114.9160541196572</v>
      </c>
      <c r="S76" s="283"/>
      <c r="T76" s="282"/>
      <c r="U76" s="281"/>
      <c r="V76" s="281"/>
      <c r="W76" s="281"/>
    </row>
    <row r="77" spans="1:23" x14ac:dyDescent="0.35">
      <c r="A77" s="35"/>
      <c r="B77" s="450" t="s">
        <v>622</v>
      </c>
      <c r="C77" s="451">
        <v>2.9477321541800494</v>
      </c>
      <c r="D77" s="451">
        <v>2.9457555730916685</v>
      </c>
      <c r="E77" s="451">
        <v>2.0000000000000018</v>
      </c>
      <c r="F77" s="451">
        <v>1.1532862432936275</v>
      </c>
      <c r="G77" s="451">
        <v>3.0582195245097532</v>
      </c>
      <c r="H77" s="451">
        <v>1.9591738421825378</v>
      </c>
      <c r="I77" s="451">
        <v>1.9853222255878933</v>
      </c>
      <c r="J77" s="452">
        <v>2.1380954706862854</v>
      </c>
      <c r="K77" s="451">
        <v>333.29426599999999</v>
      </c>
      <c r="L77" s="451">
        <v>336.17475953355421</v>
      </c>
      <c r="M77" s="614">
        <v>119.29208297953708</v>
      </c>
      <c r="N77" s="451">
        <v>120.819345484029</v>
      </c>
      <c r="O77" s="451">
        <v>200.51947699999999</v>
      </c>
      <c r="P77" s="451">
        <v>114.79538291437348</v>
      </c>
      <c r="Q77" s="451">
        <v>112.782853</v>
      </c>
      <c r="R77" s="452">
        <v>115.5221643777074</v>
      </c>
      <c r="S77" s="283"/>
      <c r="T77" s="282"/>
      <c r="U77" s="281"/>
      <c r="V77" s="281"/>
      <c r="W77" s="281"/>
    </row>
    <row r="78" spans="1:23" x14ac:dyDescent="0.35">
      <c r="A78" s="35"/>
      <c r="B78" s="42">
        <v>2008</v>
      </c>
      <c r="C78" s="37">
        <v>4.0062938755749178</v>
      </c>
      <c r="D78" s="37">
        <v>4.2552304742852431</v>
      </c>
      <c r="E78" s="37">
        <v>3.6177519616834797</v>
      </c>
      <c r="F78" s="37">
        <v>6.6848072562358363</v>
      </c>
      <c r="G78" s="37">
        <v>-0.28914733663175651</v>
      </c>
      <c r="H78" s="284">
        <v>3.3295609010762632</v>
      </c>
      <c r="I78" s="37">
        <v>3.7098869729706996</v>
      </c>
      <c r="J78" s="43">
        <v>3.0943627450980449</v>
      </c>
      <c r="K78" s="37">
        <v>214.82499999999999</v>
      </c>
      <c r="L78" s="37">
        <v>208.45833333333334</v>
      </c>
      <c r="M78" s="37">
        <v>84.73341666666667</v>
      </c>
      <c r="N78" s="37">
        <v>94.117251191255008</v>
      </c>
      <c r="O78" s="37">
        <v>98.01666666666668</v>
      </c>
      <c r="P78" s="352">
        <v>84.759</v>
      </c>
      <c r="Q78" s="37">
        <v>84.554460836541892</v>
      </c>
      <c r="R78" s="43">
        <v>84.125</v>
      </c>
      <c r="S78" s="283"/>
      <c r="T78" s="281"/>
      <c r="U78" s="285"/>
      <c r="V78" s="279"/>
      <c r="W78" s="281"/>
    </row>
    <row r="79" spans="1:23" x14ac:dyDescent="0.35">
      <c r="A79" s="35"/>
      <c r="B79" s="286">
        <v>2009</v>
      </c>
      <c r="C79" s="37">
        <v>-0.5314403196400086</v>
      </c>
      <c r="D79" s="37">
        <v>1.9788127123725685</v>
      </c>
      <c r="E79" s="37">
        <v>2.1653204511010493</v>
      </c>
      <c r="F79" s="37">
        <v>-0.15303519809556354</v>
      </c>
      <c r="G79" s="37">
        <v>-42.376594922026044</v>
      </c>
      <c r="H79" s="284">
        <v>1.8457233646770987</v>
      </c>
      <c r="I79" s="37">
        <v>0.45153350157225436</v>
      </c>
      <c r="J79" s="43">
        <v>1.6047548291233227</v>
      </c>
      <c r="K79" s="37">
        <v>213.68333333333334</v>
      </c>
      <c r="L79" s="37">
        <v>212.58333333333331</v>
      </c>
      <c r="M79" s="37">
        <v>86.56816666666667</v>
      </c>
      <c r="N79" s="37">
        <v>93.476582673181042</v>
      </c>
      <c r="O79" s="37">
        <v>97.866666666666674</v>
      </c>
      <c r="P79" s="352">
        <v>86.32341666666666</v>
      </c>
      <c r="Q79" s="37">
        <v>84.936252554292679</v>
      </c>
      <c r="R79" s="43">
        <v>85.474999999999994</v>
      </c>
      <c r="S79" s="283"/>
      <c r="T79" s="281"/>
      <c r="U79" s="285"/>
    </row>
    <row r="80" spans="1:23" x14ac:dyDescent="0.35">
      <c r="A80" s="35"/>
      <c r="B80" s="286">
        <v>2010</v>
      </c>
      <c r="C80" s="37">
        <v>4.6213243896731981</v>
      </c>
      <c r="D80" s="37">
        <v>4.7628381027048139</v>
      </c>
      <c r="E80" s="37">
        <v>3.2981715757716801</v>
      </c>
      <c r="F80" s="37">
        <v>2.1883514986375863</v>
      </c>
      <c r="G80" s="37">
        <v>0.51442630284053159</v>
      </c>
      <c r="H80" s="284">
        <v>1.3727445527044413</v>
      </c>
      <c r="I80" s="37">
        <v>1.862246146148272</v>
      </c>
      <c r="J80" s="43">
        <v>1.6086575021936333</v>
      </c>
      <c r="K80" s="37">
        <v>223.55833333333334</v>
      </c>
      <c r="L80" s="37">
        <v>222.70833333333331</v>
      </c>
      <c r="M80" s="37">
        <v>89.423333333333332</v>
      </c>
      <c r="N80" s="37">
        <v>93.299329815260251</v>
      </c>
      <c r="O80" s="37">
        <v>100.00833333333333</v>
      </c>
      <c r="P80" s="352">
        <v>87.508416666666676</v>
      </c>
      <c r="Q80" s="37">
        <v>86.517974644167751</v>
      </c>
      <c r="R80" s="43">
        <v>86.850000000000009</v>
      </c>
      <c r="S80" s="283"/>
      <c r="U80" s="285"/>
    </row>
    <row r="81" spans="1:20" x14ac:dyDescent="0.35">
      <c r="A81" s="35"/>
      <c r="B81" s="286">
        <v>2011</v>
      </c>
      <c r="C81" s="37">
        <v>5.1999850896484734</v>
      </c>
      <c r="D81" s="37">
        <v>5.2871842843779326</v>
      </c>
      <c r="E81" s="37">
        <v>4.463693294069393</v>
      </c>
      <c r="F81" s="37">
        <v>4.5579535038746899</v>
      </c>
      <c r="G81" s="37">
        <v>3.0559264204124137</v>
      </c>
      <c r="H81" s="284">
        <v>2.5092824404509662</v>
      </c>
      <c r="I81" s="37">
        <v>3.760582030805959</v>
      </c>
      <c r="J81" s="43">
        <v>2.0725388601036343</v>
      </c>
      <c r="K81" s="37">
        <v>235.18333333333331</v>
      </c>
      <c r="L81" s="37">
        <v>234.48333333333335</v>
      </c>
      <c r="M81" s="37">
        <v>93.414916666666656</v>
      </c>
      <c r="N81" s="37">
        <v>94.506248754616024</v>
      </c>
      <c r="O81" s="37">
        <v>104.56666666666666</v>
      </c>
      <c r="P81" s="352">
        <v>89.704250000000002</v>
      </c>
      <c r="Q81" s="37">
        <v>89.771554052053588</v>
      </c>
      <c r="R81" s="43">
        <v>88.65</v>
      </c>
      <c r="S81" s="283"/>
    </row>
    <row r="82" spans="1:20" x14ac:dyDescent="0.35">
      <c r="A82" s="35"/>
      <c r="B82" s="286" t="s">
        <v>311</v>
      </c>
      <c r="C82" s="37">
        <v>3.2067181631351582</v>
      </c>
      <c r="D82" s="37">
        <v>3.216291136541316</v>
      </c>
      <c r="E82" s="37">
        <v>2.8282420990937363</v>
      </c>
      <c r="F82" s="37">
        <v>1.9764105833598888</v>
      </c>
      <c r="G82" s="37">
        <v>2.3499352238376181</v>
      </c>
      <c r="H82" s="284">
        <v>3.3419078063005259</v>
      </c>
      <c r="I82" s="37">
        <v>1.8543053873945281</v>
      </c>
      <c r="J82" s="43">
        <v>1.6074450084602399</v>
      </c>
      <c r="K82" s="37">
        <v>242.72500000000002</v>
      </c>
      <c r="L82" s="37">
        <v>242.02499999999998</v>
      </c>
      <c r="M82" s="37">
        <v>96.056916666666652</v>
      </c>
      <c r="N82" s="37">
        <v>95.811666661913648</v>
      </c>
      <c r="O82" s="37">
        <v>106.63333333333333</v>
      </c>
      <c r="P82" s="352">
        <v>92.702083333333334</v>
      </c>
      <c r="Q82" s="37">
        <v>91.436192815188605</v>
      </c>
      <c r="R82" s="43">
        <v>90.075000000000003</v>
      </c>
      <c r="S82" s="283"/>
    </row>
    <row r="83" spans="1:20" x14ac:dyDescent="0.35">
      <c r="A83" s="35"/>
      <c r="B83" s="286" t="s">
        <v>312</v>
      </c>
      <c r="C83" s="37">
        <v>3.0418512033508316</v>
      </c>
      <c r="D83" s="37">
        <v>3.0540922081052191</v>
      </c>
      <c r="E83" s="37">
        <v>2.5647988215320439</v>
      </c>
      <c r="F83" s="37">
        <v>1.5004688965301716</v>
      </c>
      <c r="G83" s="37">
        <v>2.7952603635596596</v>
      </c>
      <c r="H83" s="284">
        <v>2.4712677259141058</v>
      </c>
      <c r="I83" s="37">
        <v>1.8234095511057147</v>
      </c>
      <c r="J83" s="43">
        <v>1.8318068276436117</v>
      </c>
      <c r="K83" s="37">
        <v>250.10833333333335</v>
      </c>
      <c r="L83" s="37">
        <v>249.41666666666666</v>
      </c>
      <c r="M83" s="37">
        <v>98.520583333333335</v>
      </c>
      <c r="N83" s="37">
        <v>97.021166973545007</v>
      </c>
      <c r="O83" s="37">
        <v>108.23333333333333</v>
      </c>
      <c r="P83" s="352">
        <v>94.992999999999995</v>
      </c>
      <c r="Q83" s="37">
        <v>93.103449088148196</v>
      </c>
      <c r="R83" s="43">
        <v>91.724999999999994</v>
      </c>
      <c r="S83" s="283"/>
    </row>
    <row r="84" spans="1:20" x14ac:dyDescent="0.35">
      <c r="B84" s="286">
        <v>2014</v>
      </c>
      <c r="C84" s="37">
        <v>2.3689734448405719</v>
      </c>
      <c r="D84" s="37">
        <v>2.4423655195455973</v>
      </c>
      <c r="E84" s="37">
        <v>1.4610314088342014</v>
      </c>
      <c r="F84" s="37">
        <v>0.15398829688944016</v>
      </c>
      <c r="G84" s="37">
        <v>-4.4465727185671877E-2</v>
      </c>
      <c r="H84" s="284">
        <v>2.3398215307092851</v>
      </c>
      <c r="I84" s="37">
        <v>1.4572160450147864</v>
      </c>
      <c r="J84" s="43">
        <v>1.7170891251022002</v>
      </c>
      <c r="K84" s="37">
        <v>256.03333333333336</v>
      </c>
      <c r="L84" s="37">
        <v>255.50833333333333</v>
      </c>
      <c r="M84" s="37">
        <v>99.960000000000008</v>
      </c>
      <c r="N84" s="37">
        <v>98.037668063148402</v>
      </c>
      <c r="O84" s="37">
        <v>108.4</v>
      </c>
      <c r="P84" s="352">
        <v>97.215666666666664</v>
      </c>
      <c r="Q84" s="37">
        <v>94.460167486722867</v>
      </c>
      <c r="R84" s="43">
        <v>93.3</v>
      </c>
      <c r="S84" s="283"/>
    </row>
    <row r="85" spans="1:20" x14ac:dyDescent="0.35">
      <c r="B85" s="286">
        <v>2015</v>
      </c>
      <c r="C85" s="37">
        <v>0.97969014451242398</v>
      </c>
      <c r="D85" s="37">
        <v>1.0273637519976564</v>
      </c>
      <c r="E85" s="37">
        <v>4.0099373082536083E-2</v>
      </c>
      <c r="F85" s="37">
        <v>-1.3453259532595241</v>
      </c>
      <c r="G85" s="37">
        <v>-0.42432330698422005</v>
      </c>
      <c r="H85" s="284">
        <v>2.864078835030015</v>
      </c>
      <c r="I85" s="37">
        <v>-4.732773763739262E-2</v>
      </c>
      <c r="J85" s="43">
        <v>0.66988210075027421</v>
      </c>
      <c r="K85" s="37">
        <v>258.54166666666669</v>
      </c>
      <c r="L85" s="37">
        <v>258.13333333333333</v>
      </c>
      <c r="M85" s="37">
        <v>100.00008333333332</v>
      </c>
      <c r="N85" s="37">
        <v>100.00008426253092</v>
      </c>
      <c r="O85" s="37">
        <v>106.94166666666668</v>
      </c>
      <c r="P85" s="352">
        <v>100</v>
      </c>
      <c r="Q85" s="37">
        <v>94.415461626482909</v>
      </c>
      <c r="R85" s="43">
        <v>93.924999999999997</v>
      </c>
      <c r="S85" s="283"/>
    </row>
    <row r="86" spans="1:20" x14ac:dyDescent="0.35">
      <c r="B86" s="286">
        <v>2016</v>
      </c>
      <c r="C86" s="37">
        <v>1.7437550362610521</v>
      </c>
      <c r="D86" s="37">
        <v>1.8724173553718915</v>
      </c>
      <c r="E86" s="37">
        <v>0.6596661169449014</v>
      </c>
      <c r="F86" s="37">
        <v>0.52988389308812334</v>
      </c>
      <c r="G86" s="37">
        <v>-3.0928897900271646</v>
      </c>
      <c r="H86" s="284">
        <v>1.7561666666666698</v>
      </c>
      <c r="I86" s="37">
        <v>1.3646395554793411</v>
      </c>
      <c r="J86" s="43">
        <v>2.129358530742631</v>
      </c>
      <c r="K86" s="37">
        <v>263.04999999999995</v>
      </c>
      <c r="L86" s="37">
        <v>262.96666666666664</v>
      </c>
      <c r="M86" s="37">
        <v>100.65974999999999</v>
      </c>
      <c r="N86" s="37">
        <v>102.42316422088642</v>
      </c>
      <c r="O86" s="37">
        <v>107.50833333333333</v>
      </c>
      <c r="P86" s="352">
        <v>101.75616666666667</v>
      </c>
      <c r="Q86" s="37">
        <v>95.703892362326314</v>
      </c>
      <c r="R86" s="43">
        <v>95.925000000000011</v>
      </c>
      <c r="S86" s="283"/>
    </row>
    <row r="87" spans="1:20" x14ac:dyDescent="0.35">
      <c r="B87" s="286">
        <v>2017</v>
      </c>
      <c r="C87" s="37">
        <v>3.582968922258134</v>
      </c>
      <c r="D87" s="37">
        <v>3.8059323108125209</v>
      </c>
      <c r="E87" s="37">
        <v>2.6831313740927509</v>
      </c>
      <c r="F87" s="37">
        <v>3.23230757305637</v>
      </c>
      <c r="G87" s="37">
        <v>-4.3760416326819929</v>
      </c>
      <c r="H87" s="284">
        <v>0.95088422159508301</v>
      </c>
      <c r="I87" s="37">
        <v>2.0540328236926531</v>
      </c>
      <c r="J87" s="43">
        <v>1.9546520719311733</v>
      </c>
      <c r="K87" s="37">
        <v>272.47499974999999</v>
      </c>
      <c r="L87" s="37">
        <v>272.97499999999997</v>
      </c>
      <c r="M87" s="37">
        <v>103.36058333333332</v>
      </c>
      <c r="N87" s="37">
        <v>104.19166832589691</v>
      </c>
      <c r="O87" s="37">
        <v>110.98333333333333</v>
      </c>
      <c r="P87" s="352">
        <v>102.72375</v>
      </c>
      <c r="Q87" s="37">
        <v>97.66968172499999</v>
      </c>
      <c r="R87" s="43">
        <v>97.8</v>
      </c>
      <c r="S87" s="283"/>
    </row>
    <row r="88" spans="1:20" x14ac:dyDescent="0.35">
      <c r="B88" s="286">
        <v>2018</v>
      </c>
      <c r="C88" s="37">
        <v>3.3428143897080709</v>
      </c>
      <c r="D88" s="37">
        <v>3.3397441768171943</v>
      </c>
      <c r="E88" s="37">
        <v>2.4780561900208831</v>
      </c>
      <c r="F88" s="37">
        <v>2.7181258447214196</v>
      </c>
      <c r="G88" s="37">
        <v>3.5972556620825102</v>
      </c>
      <c r="H88" s="284">
        <v>0.45348162750418197</v>
      </c>
      <c r="I88" s="37">
        <v>2.3844086607726744</v>
      </c>
      <c r="J88" s="43">
        <v>2.249488752556239</v>
      </c>
      <c r="K88" s="37">
        <v>281.58333325000001</v>
      </c>
      <c r="L88" s="37">
        <v>282.0916666666667</v>
      </c>
      <c r="M88" s="37">
        <v>105.92191666666668</v>
      </c>
      <c r="N88" s="37">
        <v>105.23224948310927</v>
      </c>
      <c r="O88" s="37">
        <v>114</v>
      </c>
      <c r="P88" s="352">
        <v>103.18958333333333</v>
      </c>
      <c r="Q88" s="37">
        <v>99.998526075000001</v>
      </c>
      <c r="R88" s="43">
        <v>100</v>
      </c>
      <c r="S88" s="283"/>
    </row>
    <row r="89" spans="1:20" x14ac:dyDescent="0.35">
      <c r="B89" s="286">
        <v>2019</v>
      </c>
      <c r="C89" s="37">
        <v>2.5628884588821732</v>
      </c>
      <c r="D89" s="37">
        <v>2.5464535759652351</v>
      </c>
      <c r="E89" s="37">
        <v>1.7910205867057716</v>
      </c>
      <c r="F89" s="37">
        <v>1.6447368421052655</v>
      </c>
      <c r="G89" s="37">
        <v>3.1072131365286415</v>
      </c>
      <c r="H89" s="284">
        <v>0.73416648159738696</v>
      </c>
      <c r="I89" s="37">
        <v>1.3720856485133881</v>
      </c>
      <c r="J89" s="43">
        <v>2.0999999999999908</v>
      </c>
      <c r="K89" s="37">
        <v>288.8</v>
      </c>
      <c r="L89" s="37">
        <v>289.27499999999998</v>
      </c>
      <c r="M89" s="37">
        <v>107.81900000000002</v>
      </c>
      <c r="N89" s="37">
        <v>106.55991557155455</v>
      </c>
      <c r="O89" s="37">
        <v>115.875</v>
      </c>
      <c r="P89" s="352">
        <v>103.94716666666667</v>
      </c>
      <c r="Q89" s="37">
        <v>101.37059149999999</v>
      </c>
      <c r="R89" s="43">
        <v>102.1</v>
      </c>
      <c r="S89" s="283"/>
    </row>
    <row r="90" spans="1:20" x14ac:dyDescent="0.35">
      <c r="B90" s="286">
        <v>2020</v>
      </c>
      <c r="C90" s="37">
        <v>1.4580811980609454</v>
      </c>
      <c r="D90" s="37">
        <v>1.6708930997611837</v>
      </c>
      <c r="E90" s="37">
        <v>0.84343654728658013</v>
      </c>
      <c r="F90" s="37">
        <v>-0.30167480004168468</v>
      </c>
      <c r="G90" s="37">
        <v>-6.8566469117800066</v>
      </c>
      <c r="H90" s="284">
        <v>1.4024883180415948</v>
      </c>
      <c r="I90" s="37">
        <v>1.0994542238613736</v>
      </c>
      <c r="J90" s="43">
        <v>6.8704685671051369</v>
      </c>
      <c r="K90" s="37">
        <v>293.01093850000001</v>
      </c>
      <c r="L90" s="37">
        <v>294.10847601433414</v>
      </c>
      <c r="M90" s="37">
        <v>108.72838485091894</v>
      </c>
      <c r="N90" s="37">
        <v>108.09042534474241</v>
      </c>
      <c r="O90" s="37">
        <v>115.5254343254517</v>
      </c>
      <c r="P90" s="352">
        <v>105.4050135361019</v>
      </c>
      <c r="Q90" s="37">
        <v>102.48511474999999</v>
      </c>
      <c r="R90" s="43">
        <v>109.11474840701433</v>
      </c>
      <c r="S90" s="283"/>
    </row>
    <row r="91" spans="1:20" x14ac:dyDescent="0.35">
      <c r="B91" s="286">
        <v>2021</v>
      </c>
      <c r="C91" s="37">
        <v>1.3658876595147973</v>
      </c>
      <c r="D91" s="37">
        <v>1.7675563321475352</v>
      </c>
      <c r="E91" s="37">
        <v>1.167775999933629</v>
      </c>
      <c r="F91" s="37">
        <v>0.20151758842597012</v>
      </c>
      <c r="G91" s="37">
        <v>-16.004433532330474</v>
      </c>
      <c r="H91" s="284">
        <v>1.1773539689691859</v>
      </c>
      <c r="I91" s="37">
        <v>1.0751556483962643</v>
      </c>
      <c r="J91" s="43">
        <v>-1.6981598128172792</v>
      </c>
      <c r="K91" s="37">
        <v>297.01313875</v>
      </c>
      <c r="L91" s="37">
        <v>299.30700900550812</v>
      </c>
      <c r="M91" s="37">
        <v>109.99808883432344</v>
      </c>
      <c r="N91" s="37">
        <v>109.1497817673567</v>
      </c>
      <c r="O91" s="37">
        <v>115.75823839472297</v>
      </c>
      <c r="P91" s="352">
        <v>106.64600364646171</v>
      </c>
      <c r="Q91" s="37">
        <v>103.58698925</v>
      </c>
      <c r="R91" s="43">
        <v>107.26180559970973</v>
      </c>
      <c r="S91" s="283"/>
    </row>
    <row r="92" spans="1:20" x14ac:dyDescent="0.35">
      <c r="B92" s="286">
        <v>2022</v>
      </c>
      <c r="C92" s="37">
        <v>1.5464597860319396</v>
      </c>
      <c r="D92" s="37">
        <v>1.6110010551388276</v>
      </c>
      <c r="E92" s="37">
        <v>1.5500225915037413</v>
      </c>
      <c r="F92" s="37">
        <v>0.68423431741517771</v>
      </c>
      <c r="G92" s="37">
        <v>-1.8798387891773793</v>
      </c>
      <c r="H92" s="284">
        <v>0.94438719577851771</v>
      </c>
      <c r="I92" s="37">
        <v>1.6067809403969235</v>
      </c>
      <c r="J92" s="43">
        <v>0.1640256369210169</v>
      </c>
      <c r="K92" s="37">
        <v>301.60632749999996</v>
      </c>
      <c r="L92" s="37">
        <v>304.12884807869131</v>
      </c>
      <c r="M92" s="37">
        <v>111.7030840614778</v>
      </c>
      <c r="N92" s="37">
        <v>109.40050147652339</v>
      </c>
      <c r="O92" s="37">
        <v>116.55029598705494</v>
      </c>
      <c r="P92" s="352">
        <v>107.65315484970839</v>
      </c>
      <c r="Q92" s="37">
        <v>105.25140525</v>
      </c>
      <c r="R92" s="43">
        <v>107.43774245951764</v>
      </c>
      <c r="S92" s="283"/>
    </row>
    <row r="93" spans="1:20" x14ac:dyDescent="0.35">
      <c r="B93" s="286">
        <v>2023</v>
      </c>
      <c r="C93" s="37">
        <v>2.5706488203567579</v>
      </c>
      <c r="D93" s="37">
        <v>2.58823294643582</v>
      </c>
      <c r="E93" s="37">
        <v>1.7276615507018311</v>
      </c>
      <c r="F93" s="37">
        <v>0.88713109668741019</v>
      </c>
      <c r="G93" s="37">
        <v>1.6039423355841409</v>
      </c>
      <c r="H93" s="284">
        <v>1.4741725090542834</v>
      </c>
      <c r="I93" s="37">
        <v>1.7968529688585644</v>
      </c>
      <c r="J93" s="43">
        <v>1.7359788998958958</v>
      </c>
      <c r="K93" s="37">
        <v>309.35956700000003</v>
      </c>
      <c r="L93" s="37">
        <v>312.00041112427976</v>
      </c>
      <c r="M93" s="37">
        <v>113.6329352957561</v>
      </c>
      <c r="N93" s="37">
        <v>110.01507264949331</v>
      </c>
      <c r="O93" s="37">
        <v>117.58424990603731</v>
      </c>
      <c r="P93" s="352">
        <v>109.24014806363243</v>
      </c>
      <c r="Q93" s="37">
        <v>107.14261825</v>
      </c>
      <c r="R93" s="43">
        <v>109.30283899913937</v>
      </c>
      <c r="S93" s="283"/>
    </row>
    <row r="94" spans="1:20" x14ac:dyDescent="0.35">
      <c r="B94" s="286">
        <v>2024</v>
      </c>
      <c r="C94" s="37">
        <v>2.9899177160407575</v>
      </c>
      <c r="D94" s="37">
        <v>3.0036180940690382</v>
      </c>
      <c r="E94" s="37">
        <v>1.9090819063319442</v>
      </c>
      <c r="F94" s="37">
        <v>0.98912175326633101</v>
      </c>
      <c r="G94" s="37">
        <v>2.2294395091590591</v>
      </c>
      <c r="H94" s="284">
        <v>1.8022434811611143</v>
      </c>
      <c r="I94" s="37">
        <v>1.9220402521757496</v>
      </c>
      <c r="J94" s="43">
        <v>2.0961044545005914</v>
      </c>
      <c r="K94" s="37">
        <v>318.60916350000002</v>
      </c>
      <c r="L94" s="37">
        <v>321.37171192637845</v>
      </c>
      <c r="M94" s="37">
        <v>115.80228110312126</v>
      </c>
      <c r="N94" s="37">
        <v>111.00576146132184</v>
      </c>
      <c r="O94" s="37">
        <v>118.74730130027297</v>
      </c>
      <c r="P94" s="352">
        <v>111.20892151092001</v>
      </c>
      <c r="Q94" s="37">
        <v>109.2019425</v>
      </c>
      <c r="R94" s="166">
        <v>111.59394067629594</v>
      </c>
      <c r="S94" s="489"/>
    </row>
    <row r="95" spans="1:20" x14ac:dyDescent="0.35">
      <c r="B95" s="466">
        <v>2025</v>
      </c>
      <c r="C95" s="451">
        <v>2.9928160713431629</v>
      </c>
      <c r="D95" s="451">
        <v>2.9964667508000753</v>
      </c>
      <c r="E95" s="451">
        <v>1.9976318667067172</v>
      </c>
      <c r="F95" s="451">
        <v>1.1028439913109311</v>
      </c>
      <c r="G95" s="451">
        <v>2.7886378349334384</v>
      </c>
      <c r="H95" s="467">
        <v>1.9073023320978599</v>
      </c>
      <c r="I95" s="451">
        <v>2.0214020002437216</v>
      </c>
      <c r="J95" s="452">
        <v>2.17808844522005</v>
      </c>
      <c r="K95" s="451">
        <v>328.14454975000001</v>
      </c>
      <c r="L95" s="451">
        <v>331.00150842072935</v>
      </c>
      <c r="M95" s="451">
        <v>118.1155843728105</v>
      </c>
      <c r="N95" s="451">
        <v>112.1403651593853</v>
      </c>
      <c r="O95" s="451">
        <v>120.0568987775069</v>
      </c>
      <c r="P95" s="468">
        <v>113.33001186439867</v>
      </c>
      <c r="Q95" s="451">
        <v>111.40935275</v>
      </c>
      <c r="R95" s="452">
        <v>114.02455540373207</v>
      </c>
      <c r="S95" s="283"/>
    </row>
    <row r="96" spans="1:20" x14ac:dyDescent="0.35">
      <c r="B96" s="286" t="s">
        <v>568</v>
      </c>
      <c r="C96" s="352">
        <v>2.9765472052419195</v>
      </c>
      <c r="D96" s="37">
        <v>3.9667782323044465</v>
      </c>
      <c r="E96" s="37">
        <v>3.769224768583479</v>
      </c>
      <c r="F96" s="37">
        <v>5.871822413175809</v>
      </c>
      <c r="G96" s="37">
        <v>-12.78432190138642</v>
      </c>
      <c r="H96" s="284">
        <v>3.2345869116985995</v>
      </c>
      <c r="I96" s="37">
        <v>3.5438566732363785</v>
      </c>
      <c r="J96" s="43">
        <v>2.7043451838346888</v>
      </c>
      <c r="K96" s="37">
        <v>214.78333333333333</v>
      </c>
      <c r="L96" s="37">
        <v>209.67500000000001</v>
      </c>
      <c r="M96" s="37">
        <v>85.356499999999997</v>
      </c>
      <c r="N96" s="37">
        <v>94.265335280463859</v>
      </c>
      <c r="O96" s="37">
        <v>98.566666666666677</v>
      </c>
      <c r="P96" s="352">
        <v>85.366916666666654</v>
      </c>
      <c r="Q96" s="37">
        <v>85.094736602956118</v>
      </c>
      <c r="R96" s="43">
        <v>84.5</v>
      </c>
      <c r="S96" s="283"/>
      <c r="T96" s="281"/>
    </row>
    <row r="97" spans="2:20" x14ac:dyDescent="0.35">
      <c r="B97" s="286" t="s">
        <v>569</v>
      </c>
      <c r="C97" s="37">
        <v>0.45782571583767862</v>
      </c>
      <c r="D97" s="37">
        <v>2.5197726640435514</v>
      </c>
      <c r="E97" s="37">
        <v>2.2387476837343101</v>
      </c>
      <c r="F97" s="37">
        <v>-0.40581670612107601</v>
      </c>
      <c r="G97" s="37">
        <v>-37.809863026797032</v>
      </c>
      <c r="H97" s="284">
        <v>1.4051110744502049</v>
      </c>
      <c r="I97" s="37">
        <v>-0.12211897189013943</v>
      </c>
      <c r="J97" s="43">
        <v>1.5976331360946672</v>
      </c>
      <c r="K97" s="37">
        <v>215.76666666666668</v>
      </c>
      <c r="L97" s="37">
        <v>214.95833333333331</v>
      </c>
      <c r="M97" s="37">
        <v>87.267416666666676</v>
      </c>
      <c r="N97" s="37">
        <v>93.171998564019603</v>
      </c>
      <c r="O97" s="37">
        <v>98.166666666666671</v>
      </c>
      <c r="P97" s="352">
        <v>86.566416666666669</v>
      </c>
      <c r="Q97" s="37">
        <v>84.990819785483964</v>
      </c>
      <c r="R97" s="43">
        <v>85.85</v>
      </c>
      <c r="S97" s="283"/>
      <c r="T97" s="281"/>
    </row>
    <row r="98" spans="2:20" x14ac:dyDescent="0.35">
      <c r="B98" s="286" t="s">
        <v>570</v>
      </c>
      <c r="C98" s="37">
        <v>4.9629229105515149</v>
      </c>
      <c r="D98" s="37">
        <v>4.9622019771273562</v>
      </c>
      <c r="E98" s="37">
        <v>3.5112379668241767</v>
      </c>
      <c r="F98" s="37">
        <v>2.9032258064515704</v>
      </c>
      <c r="G98" s="37">
        <v>4.8124231242312687</v>
      </c>
      <c r="H98" s="284">
        <v>1.555934412594584</v>
      </c>
      <c r="I98" s="37">
        <v>2.7847388524256278</v>
      </c>
      <c r="J98" s="43">
        <v>1.8345952242283081</v>
      </c>
      <c r="K98" s="37">
        <v>226.47499999999999</v>
      </c>
      <c r="L98" s="37">
        <v>225.625</v>
      </c>
      <c r="M98" s="37">
        <v>90.331583333333327</v>
      </c>
      <c r="N98" s="37">
        <v>93.563080580335509</v>
      </c>
      <c r="O98" s="37">
        <v>101.01666666666664</v>
      </c>
      <c r="P98" s="352">
        <v>87.913333333333341</v>
      </c>
      <c r="Q98" s="37">
        <v>87.357592165045389</v>
      </c>
      <c r="R98" s="43">
        <v>87.424999999999997</v>
      </c>
    </row>
    <row r="99" spans="2:20" x14ac:dyDescent="0.35">
      <c r="B99" s="286" t="s">
        <v>279</v>
      </c>
      <c r="C99" s="37">
        <v>4.7981749273282581</v>
      </c>
      <c r="D99" s="37">
        <v>4.9012003693444051</v>
      </c>
      <c r="E99" s="37">
        <v>4.3005445677453125</v>
      </c>
      <c r="F99" s="37">
        <v>4.33096848704837</v>
      </c>
      <c r="G99" s="37">
        <v>2.1197007481296604</v>
      </c>
      <c r="H99" s="284">
        <v>2.78787821339197</v>
      </c>
      <c r="I99" s="37">
        <v>3.3562051812396243</v>
      </c>
      <c r="J99" s="43">
        <v>1.5155847869602557</v>
      </c>
      <c r="K99" s="37">
        <v>237.34166666666667</v>
      </c>
      <c r="L99" s="37">
        <v>236.68333333333334</v>
      </c>
      <c r="M99" s="37">
        <v>94.216333333333324</v>
      </c>
      <c r="N99" s="37">
        <v>94.851497977647199</v>
      </c>
      <c r="O99" s="37">
        <v>105.39166666666667</v>
      </c>
      <c r="P99" s="352">
        <v>90.364249999999998</v>
      </c>
      <c r="Q99" s="37">
        <v>90.289492199494816</v>
      </c>
      <c r="R99" s="43">
        <v>88.75</v>
      </c>
    </row>
    <row r="100" spans="2:20" x14ac:dyDescent="0.35">
      <c r="B100" s="286" t="s">
        <v>280</v>
      </c>
      <c r="C100" s="37">
        <v>3.0897791510129613</v>
      </c>
      <c r="D100" s="37">
        <v>3.0737272023096951</v>
      </c>
      <c r="E100" s="37">
        <v>2.6538215242226437</v>
      </c>
      <c r="F100" s="37">
        <v>1.5814027041986201</v>
      </c>
      <c r="G100" s="37">
        <v>3.2320620555914781</v>
      </c>
      <c r="H100" s="284">
        <v>3.3981912094661393</v>
      </c>
      <c r="I100" s="37">
        <v>1.743073602159817</v>
      </c>
      <c r="J100" s="43">
        <v>2.0281690140845132</v>
      </c>
      <c r="K100" s="37">
        <v>244.67500000000001</v>
      </c>
      <c r="L100" s="37">
        <v>243.95833333333334</v>
      </c>
      <c r="M100" s="37">
        <v>96.716666666666669</v>
      </c>
      <c r="N100" s="37">
        <v>96.133918320039513</v>
      </c>
      <c r="O100" s="37">
        <v>107.05833333333332</v>
      </c>
      <c r="P100" s="352">
        <v>93.435000000000002</v>
      </c>
      <c r="Q100" s="37">
        <v>91.863304503548363</v>
      </c>
      <c r="R100" s="43">
        <v>90.55</v>
      </c>
    </row>
    <row r="101" spans="2:20" x14ac:dyDescent="0.35">
      <c r="B101" s="286" t="s">
        <v>281</v>
      </c>
      <c r="C101" s="37">
        <v>2.8847791287762492</v>
      </c>
      <c r="D101" s="37">
        <v>2.9137489325362864</v>
      </c>
      <c r="E101" s="37">
        <v>2.3043253489574145</v>
      </c>
      <c r="F101" s="37">
        <v>1.2921304584728066</v>
      </c>
      <c r="G101" s="37">
        <v>1.7985110971961316</v>
      </c>
      <c r="H101" s="284">
        <v>2.1783414494925157</v>
      </c>
      <c r="I101" s="37">
        <v>1.6414089204084048</v>
      </c>
      <c r="J101" s="43">
        <v>1.8221976808393103</v>
      </c>
      <c r="K101" s="37">
        <v>251.73333333333332</v>
      </c>
      <c r="L101" s="37">
        <v>251.06666666666666</v>
      </c>
      <c r="M101" s="37">
        <v>98.945333333333323</v>
      </c>
      <c r="N101" s="37">
        <v>97.263332354970416</v>
      </c>
      <c r="O101" s="37">
        <v>108.44166666666666</v>
      </c>
      <c r="P101" s="352">
        <v>95.470333333333329</v>
      </c>
      <c r="Q101" s="37">
        <v>93.371156978251534</v>
      </c>
      <c r="R101" s="43">
        <v>92.199999999999989</v>
      </c>
    </row>
    <row r="102" spans="2:20" x14ac:dyDescent="0.35">
      <c r="B102" s="286" t="s">
        <v>282</v>
      </c>
      <c r="C102" s="37">
        <v>1.9597457627118731</v>
      </c>
      <c r="D102" s="37">
        <v>2.0280138077535703</v>
      </c>
      <c r="E102" s="37">
        <v>1.0507485614952516</v>
      </c>
      <c r="F102" s="37">
        <v>-0.39191577653115983</v>
      </c>
      <c r="G102" s="37">
        <v>-5.1259269384551498E-2</v>
      </c>
      <c r="H102" s="284">
        <v>2.5326366654911947</v>
      </c>
      <c r="I102" s="37">
        <v>1.2854588805522038</v>
      </c>
      <c r="J102" s="43">
        <v>1.382863340563989</v>
      </c>
      <c r="K102" s="37">
        <v>256.66666666666669</v>
      </c>
      <c r="L102" s="37">
        <v>256.1583333333333</v>
      </c>
      <c r="M102" s="37">
        <v>99.985000000000014</v>
      </c>
      <c r="N102" s="37">
        <v>98.387668918552095</v>
      </c>
      <c r="O102" s="37">
        <v>108.01666666666667</v>
      </c>
      <c r="P102" s="352">
        <v>97.888249999999999</v>
      </c>
      <c r="Q102" s="37">
        <v>94.571404807502802</v>
      </c>
      <c r="R102" s="43">
        <v>93.474999999999994</v>
      </c>
    </row>
    <row r="103" spans="2:20" x14ac:dyDescent="0.35">
      <c r="B103" s="286" t="s">
        <v>283</v>
      </c>
      <c r="C103" s="37">
        <v>1.0779220779220777</v>
      </c>
      <c r="D103" s="37">
        <v>1.1386186928657338</v>
      </c>
      <c r="E103" s="37">
        <v>0.10134853561365453</v>
      </c>
      <c r="F103" s="37">
        <v>-1.1880882579848651</v>
      </c>
      <c r="G103" s="37">
        <v>-0.93681619256018589</v>
      </c>
      <c r="H103" s="284">
        <v>2.8951380783699854</v>
      </c>
      <c r="I103" s="37">
        <v>-3.4300401560327654E-2</v>
      </c>
      <c r="J103" s="43">
        <v>0.80235357047337974</v>
      </c>
      <c r="K103" s="37">
        <v>259.43333333333334</v>
      </c>
      <c r="L103" s="37">
        <v>259.07499999999993</v>
      </c>
      <c r="M103" s="37">
        <v>100.08633333333333</v>
      </c>
      <c r="N103" s="37">
        <v>100.63299962719358</v>
      </c>
      <c r="O103" s="37">
        <v>106.73333333333335</v>
      </c>
      <c r="P103" s="352">
        <v>100.72225</v>
      </c>
      <c r="Q103" s="37">
        <v>94.53896643589259</v>
      </c>
      <c r="R103" s="43">
        <v>94.224999999999994</v>
      </c>
    </row>
    <row r="104" spans="2:20" x14ac:dyDescent="0.35">
      <c r="B104" s="286" t="s">
        <v>284</v>
      </c>
      <c r="C104" s="37">
        <v>2.1424900102787969</v>
      </c>
      <c r="D104" s="37">
        <v>2.3191482517932682</v>
      </c>
      <c r="E104" s="37">
        <v>1.1074605590506881</v>
      </c>
      <c r="F104" s="37">
        <v>1.5771392879450286</v>
      </c>
      <c r="G104" s="37">
        <v>-4.2244771174156153</v>
      </c>
      <c r="H104" s="284">
        <v>1.3311358711704635</v>
      </c>
      <c r="I104" s="37">
        <v>1.7815058206978707</v>
      </c>
      <c r="J104" s="43">
        <v>2.4674980100822586</v>
      </c>
      <c r="K104" s="37">
        <v>264.99166658333331</v>
      </c>
      <c r="L104" s="37">
        <v>265.08333333333331</v>
      </c>
      <c r="M104" s="37">
        <v>101.19475</v>
      </c>
      <c r="N104" s="37">
        <v>102.957249789477</v>
      </c>
      <c r="O104" s="37">
        <v>108.41666666666667</v>
      </c>
      <c r="P104" s="352">
        <v>102.063</v>
      </c>
      <c r="Q104" s="37">
        <v>96.223183625775633</v>
      </c>
      <c r="R104" s="43">
        <v>96.55</v>
      </c>
    </row>
    <row r="105" spans="2:20" x14ac:dyDescent="0.35">
      <c r="B105" s="286" t="s">
        <v>285</v>
      </c>
      <c r="C105" s="37">
        <v>3.7422560469644539</v>
      </c>
      <c r="D105" s="37">
        <v>3.9075762338887099</v>
      </c>
      <c r="E105" s="37">
        <v>2.824915982960241</v>
      </c>
      <c r="F105" s="37">
        <v>3.0130668716372044</v>
      </c>
      <c r="G105" s="37">
        <v>-2.2882882162162166</v>
      </c>
      <c r="H105" s="284">
        <v>0.7263487584465711</v>
      </c>
      <c r="I105" s="37">
        <v>2.1579010338088178</v>
      </c>
      <c r="J105" s="43">
        <v>1.7866390471258597</v>
      </c>
      <c r="K105" s="37">
        <v>274.90833325</v>
      </c>
      <c r="L105" s="37">
        <v>275.44166666666666</v>
      </c>
      <c r="M105" s="37">
        <v>104.05341666666666</v>
      </c>
      <c r="N105" s="37">
        <v>104.47258412816387</v>
      </c>
      <c r="O105" s="37">
        <v>111.68333333333334</v>
      </c>
      <c r="P105" s="352">
        <v>102.80433333333333</v>
      </c>
      <c r="Q105" s="37">
        <v>98.299584699999997</v>
      </c>
      <c r="R105" s="43">
        <v>98.275000000000006</v>
      </c>
    </row>
    <row r="106" spans="2:20" x14ac:dyDescent="0.35">
      <c r="B106" s="286" t="s">
        <v>286</v>
      </c>
      <c r="C106" s="37">
        <v>3.0555639767970044</v>
      </c>
      <c r="D106" s="37">
        <v>3.0314948718724644</v>
      </c>
      <c r="E106" s="37">
        <v>2.2675853187585693</v>
      </c>
      <c r="F106" s="37">
        <v>2.6190120877480849</v>
      </c>
      <c r="G106" s="37">
        <v>4.0973630432621366</v>
      </c>
      <c r="H106" s="284">
        <v>0.54375139828735097</v>
      </c>
      <c r="I106" s="37">
        <v>2.0840436978977417</v>
      </c>
      <c r="J106" s="43">
        <v>2.2894937674891702</v>
      </c>
      <c r="K106" s="37">
        <v>283.30833325000003</v>
      </c>
      <c r="L106" s="37">
        <v>283.79166666666669</v>
      </c>
      <c r="M106" s="37">
        <v>106.41291666666667</v>
      </c>
      <c r="N106" s="37">
        <v>105.52700006250213</v>
      </c>
      <c r="O106" s="37">
        <v>114.60833333333333</v>
      </c>
      <c r="P106" s="352">
        <v>103.36333333333333</v>
      </c>
      <c r="Q106" s="37">
        <v>100.348191</v>
      </c>
      <c r="R106" s="43">
        <v>100.52499999999999</v>
      </c>
    </row>
    <row r="107" spans="2:20" x14ac:dyDescent="0.35">
      <c r="B107" s="286" t="s">
        <v>287</v>
      </c>
      <c r="C107" s="37">
        <v>2.5884636593194843</v>
      </c>
      <c r="D107" s="37">
        <v>2.6016737630303988</v>
      </c>
      <c r="E107" s="37">
        <v>1.7392938670509173</v>
      </c>
      <c r="F107" s="37">
        <v>1.3015342107176586</v>
      </c>
      <c r="G107" s="37">
        <v>1.8422730454749958</v>
      </c>
      <c r="H107" s="284">
        <v>0.75518397884486443</v>
      </c>
      <c r="I107" s="37">
        <v>1.3887542327494451</v>
      </c>
      <c r="J107" s="43">
        <v>2.4620741109177002</v>
      </c>
      <c r="K107" s="37">
        <v>290.64166650000004</v>
      </c>
      <c r="L107" s="37">
        <v>291.17500000000001</v>
      </c>
      <c r="M107" s="37">
        <v>108.26375</v>
      </c>
      <c r="N107" s="37">
        <v>106.93191551513119</v>
      </c>
      <c r="O107" s="37">
        <v>116.10000000000001</v>
      </c>
      <c r="P107" s="352">
        <v>104.14391666666667</v>
      </c>
      <c r="Q107" s="37">
        <v>101.74178075</v>
      </c>
      <c r="R107" s="43">
        <v>103</v>
      </c>
    </row>
    <row r="108" spans="2:20" x14ac:dyDescent="0.35">
      <c r="B108" s="286" t="s">
        <v>288</v>
      </c>
      <c r="C108" s="37">
        <v>1.1073457872565307</v>
      </c>
      <c r="D108" s="37">
        <v>1.4118898540208313</v>
      </c>
      <c r="E108" s="37">
        <v>0.58444858245327858</v>
      </c>
      <c r="F108" s="37">
        <v>-0.59202064222351192</v>
      </c>
      <c r="G108" s="37">
        <v>-10.861141306616574</v>
      </c>
      <c r="H108" s="284">
        <v>1.6431713935192827</v>
      </c>
      <c r="I108" s="37">
        <v>0.90875719216265693</v>
      </c>
      <c r="J108" s="43">
        <v>6.7699419746575007</v>
      </c>
      <c r="K108" s="37">
        <v>293.86007474999997</v>
      </c>
      <c r="L108" s="37">
        <v>295.28607028244517</v>
      </c>
      <c r="M108" s="37">
        <v>108.89649595218577</v>
      </c>
      <c r="N108" s="37">
        <v>108.47008815844303</v>
      </c>
      <c r="O108" s="37">
        <v>115.41266403437851</v>
      </c>
      <c r="P108" s="352">
        <v>105.85517971342389</v>
      </c>
      <c r="Q108" s="37">
        <v>102.66636649999998</v>
      </c>
      <c r="R108" s="43">
        <v>109.97304023389722</v>
      </c>
    </row>
    <row r="109" spans="2:20" x14ac:dyDescent="0.35">
      <c r="B109" s="286" t="s">
        <v>289</v>
      </c>
      <c r="C109" s="37">
        <v>1.3661503705174605</v>
      </c>
      <c r="D109" s="37">
        <v>1.6976398555259564</v>
      </c>
      <c r="E109" s="37">
        <v>1.3816272579449063</v>
      </c>
      <c r="F109" s="37">
        <v>0.40496733313628575</v>
      </c>
      <c r="G109" s="37">
        <v>-13.732850965346044</v>
      </c>
      <c r="H109" s="284">
        <v>0.96669702396396939</v>
      </c>
      <c r="I109" s="37">
        <v>1.2838574062129737</v>
      </c>
      <c r="J109" s="43">
        <v>-2.7921823870877271</v>
      </c>
      <c r="K109" s="37">
        <v>297.87464524999996</v>
      </c>
      <c r="L109" s="37">
        <v>300.29896429937634</v>
      </c>
      <c r="M109" s="37">
        <v>110.40103962320805</v>
      </c>
      <c r="N109" s="37">
        <v>109.22224555054112</v>
      </c>
      <c r="O109" s="37">
        <v>115.88004762202007</v>
      </c>
      <c r="P109" s="352">
        <v>106.87847858542527</v>
      </c>
      <c r="Q109" s="37">
        <v>103.98445624999999</v>
      </c>
      <c r="R109" s="43">
        <v>106.90239237394144</v>
      </c>
    </row>
    <row r="110" spans="2:20" x14ac:dyDescent="0.35">
      <c r="B110" s="286" t="s">
        <v>290</v>
      </c>
      <c r="C110" s="37">
        <v>1.8241004518661841</v>
      </c>
      <c r="D110" s="37">
        <v>1.8507240597177788</v>
      </c>
      <c r="E110" s="37">
        <v>1.5942729226603669</v>
      </c>
      <c r="F110" s="37">
        <v>0.79134915060581346</v>
      </c>
      <c r="G110" s="37">
        <v>0.37849899270980814</v>
      </c>
      <c r="H110" s="284">
        <v>1.0574510477299848</v>
      </c>
      <c r="I110" s="37">
        <v>1.642329836196077</v>
      </c>
      <c r="J110" s="43">
        <v>0.87159949462147779</v>
      </c>
      <c r="K110" s="37">
        <v>303.308178</v>
      </c>
      <c r="L110" s="37">
        <v>305.8566694827482</v>
      </c>
      <c r="M110" s="37">
        <v>112.1611335042564</v>
      </c>
      <c r="N110" s="37">
        <v>109.50901757568232</v>
      </c>
      <c r="O110" s="37">
        <v>116.79706339459854</v>
      </c>
      <c r="P110" s="352">
        <v>108.00866617702471</v>
      </c>
      <c r="Q110" s="37">
        <v>105.692224</v>
      </c>
      <c r="R110" s="43">
        <v>107.83415308561098</v>
      </c>
    </row>
    <row r="111" spans="2:20" x14ac:dyDescent="0.35">
      <c r="B111" s="286" t="s">
        <v>291</v>
      </c>
      <c r="C111" s="37">
        <v>2.7241532208208463</v>
      </c>
      <c r="D111" s="37">
        <v>2.7419321136757491</v>
      </c>
      <c r="E111" s="37">
        <v>1.7723776612699194</v>
      </c>
      <c r="F111" s="37">
        <v>0.91013069357444021</v>
      </c>
      <c r="G111" s="37">
        <v>1.7446432281845947</v>
      </c>
      <c r="H111" s="284">
        <v>1.5754505074679459</v>
      </c>
      <c r="I111" s="37">
        <v>1.8500140559063238</v>
      </c>
      <c r="J111" s="43">
        <v>1.8723692116134227</v>
      </c>
      <c r="K111" s="37">
        <v>311.57075750000001</v>
      </c>
      <c r="L111" s="37">
        <v>314.24305172511475</v>
      </c>
      <c r="M111" s="37">
        <v>114.14905237911297</v>
      </c>
      <c r="N111" s="37">
        <v>110.23762477114499</v>
      </c>
      <c r="O111" s="37">
        <v>117.86006931774637</v>
      </c>
      <c r="P111" s="352">
        <v>109.71028925642</v>
      </c>
      <c r="Q111" s="37">
        <v>107.64754499999999</v>
      </c>
      <c r="R111" s="43">
        <v>109.85320656759004</v>
      </c>
    </row>
    <row r="112" spans="2:20" x14ac:dyDescent="0.35">
      <c r="B112" s="286" t="s">
        <v>602</v>
      </c>
      <c r="C112" s="37">
        <v>3.0231103283176353</v>
      </c>
      <c r="D112" s="37">
        <v>3.0345275737574173</v>
      </c>
      <c r="E112" s="37">
        <v>1.9481889923258722</v>
      </c>
      <c r="F112" s="37">
        <v>1.0176469124123955</v>
      </c>
      <c r="G112" s="37">
        <v>2.3879230622077863</v>
      </c>
      <c r="H112" s="284">
        <v>1.8392939585985424</v>
      </c>
      <c r="I112" s="37">
        <v>1.9524534906950386</v>
      </c>
      <c r="J112" s="469">
        <v>2.1356236800911699</v>
      </c>
      <c r="K112" s="37">
        <v>320.98988524999999</v>
      </c>
      <c r="L112" s="37">
        <v>323.77884377833016</v>
      </c>
      <c r="M112" s="37">
        <v>116.37289165240713</v>
      </c>
      <c r="N112" s="37">
        <v>111.28198605123791</v>
      </c>
      <c r="O112" s="37">
        <v>119.05946867412553</v>
      </c>
      <c r="P112" s="352">
        <v>111.72818397867431</v>
      </c>
      <c r="Q112" s="37">
        <v>109.74931325</v>
      </c>
      <c r="R112" s="43">
        <v>112.19925766038696</v>
      </c>
    </row>
    <row r="113" spans="2:18" x14ac:dyDescent="0.35">
      <c r="B113" s="286" t="s">
        <v>623</v>
      </c>
      <c r="C113" s="37">
        <v>2.9722096204275905</v>
      </c>
      <c r="D113" s="37">
        <v>2.9734939837173346</v>
      </c>
      <c r="E113" s="37">
        <v>2.0000000000000018</v>
      </c>
      <c r="F113" s="37">
        <v>1.1270054312651379</v>
      </c>
      <c r="G113" s="37">
        <v>2.900302949124578</v>
      </c>
      <c r="H113" s="284">
        <v>1.9272524623256126</v>
      </c>
      <c r="I113" s="37">
        <v>2.0126943710055523</v>
      </c>
      <c r="J113" s="287">
        <v>2.1656694604676119</v>
      </c>
      <c r="K113" s="37">
        <v>330.53037749999999</v>
      </c>
      <c r="L113" s="37">
        <v>333.40638821862836</v>
      </c>
      <c r="M113" s="37">
        <v>118.70034948545529</v>
      </c>
      <c r="N113" s="37">
        <v>112.43475028129504</v>
      </c>
      <c r="O113" s="37">
        <v>120.40127535251834</v>
      </c>
      <c r="P113" s="352">
        <v>113.88146815551499</v>
      </c>
      <c r="Q113" s="37">
        <v>111.9582315</v>
      </c>
      <c r="R113" s="43">
        <v>114.62912271840933</v>
      </c>
    </row>
    <row r="114" spans="2:18" ht="15.75" customHeight="1" x14ac:dyDescent="0.35">
      <c r="B114" s="701" t="s">
        <v>44</v>
      </c>
      <c r="C114" s="702"/>
      <c r="D114" s="702"/>
      <c r="E114" s="702"/>
      <c r="F114" s="702"/>
      <c r="G114" s="702"/>
      <c r="H114" s="702"/>
      <c r="I114" s="702"/>
      <c r="J114" s="702"/>
      <c r="K114" s="702"/>
      <c r="L114" s="702"/>
      <c r="M114" s="702"/>
      <c r="N114" s="702"/>
      <c r="O114" s="702"/>
      <c r="P114" s="702"/>
      <c r="Q114" s="702"/>
      <c r="R114" s="703"/>
    </row>
    <row r="115" spans="2:18" ht="16.5" customHeight="1" x14ac:dyDescent="0.35">
      <c r="B115" s="704" t="s">
        <v>610</v>
      </c>
      <c r="C115" s="705"/>
      <c r="D115" s="705"/>
      <c r="E115" s="705"/>
      <c r="F115" s="705"/>
      <c r="G115" s="705"/>
      <c r="H115" s="705"/>
      <c r="I115" s="705"/>
      <c r="J115" s="705"/>
      <c r="K115" s="705"/>
      <c r="L115" s="705"/>
      <c r="M115" s="705"/>
      <c r="N115" s="705"/>
      <c r="O115" s="705"/>
      <c r="P115" s="705"/>
      <c r="Q115" s="705"/>
      <c r="R115" s="706"/>
    </row>
    <row r="116" spans="2:18" ht="16.5" customHeight="1" x14ac:dyDescent="0.35">
      <c r="B116" s="707" t="s">
        <v>708</v>
      </c>
      <c r="C116" s="708"/>
      <c r="D116" s="708"/>
      <c r="E116" s="708"/>
      <c r="F116" s="708"/>
      <c r="G116" s="708"/>
      <c r="H116" s="708"/>
      <c r="I116" s="708"/>
      <c r="J116" s="708"/>
      <c r="K116" s="708"/>
      <c r="L116" s="708"/>
      <c r="M116" s="708"/>
      <c r="N116" s="708"/>
      <c r="O116" s="708"/>
      <c r="P116" s="708"/>
      <c r="Q116" s="708"/>
      <c r="R116" s="709"/>
    </row>
    <row r="117" spans="2:18" ht="15.75" customHeight="1" x14ac:dyDescent="0.35">
      <c r="B117" s="710" t="s">
        <v>31</v>
      </c>
      <c r="C117" s="711"/>
      <c r="D117" s="711"/>
      <c r="E117" s="711"/>
      <c r="F117" s="711"/>
      <c r="G117" s="711"/>
      <c r="H117" s="711"/>
      <c r="I117" s="711"/>
      <c r="J117" s="711"/>
      <c r="K117" s="711"/>
      <c r="L117" s="711"/>
      <c r="M117" s="711"/>
      <c r="N117" s="711"/>
      <c r="O117" s="711"/>
      <c r="P117" s="711"/>
      <c r="Q117" s="711"/>
      <c r="R117" s="712"/>
    </row>
    <row r="118" spans="2:18" ht="25.5" customHeight="1" x14ac:dyDescent="0.35">
      <c r="B118" s="693" t="s">
        <v>313</v>
      </c>
      <c r="C118" s="694"/>
      <c r="D118" s="694"/>
      <c r="E118" s="694"/>
      <c r="F118" s="694"/>
      <c r="G118" s="694"/>
      <c r="H118" s="694"/>
      <c r="I118" s="694"/>
      <c r="J118" s="694"/>
      <c r="K118" s="694"/>
      <c r="L118" s="694"/>
      <c r="M118" s="694"/>
      <c r="N118" s="694"/>
      <c r="O118" s="694"/>
      <c r="P118" s="694"/>
      <c r="Q118" s="694"/>
      <c r="R118" s="695"/>
    </row>
    <row r="119" spans="2:18" ht="16.5" customHeight="1" x14ac:dyDescent="0.35">
      <c r="B119" s="693" t="s">
        <v>314</v>
      </c>
      <c r="C119" s="694"/>
      <c r="D119" s="694"/>
      <c r="E119" s="694"/>
      <c r="F119" s="694"/>
      <c r="G119" s="694"/>
      <c r="H119" s="694"/>
      <c r="I119" s="694"/>
      <c r="J119" s="694"/>
      <c r="K119" s="694"/>
      <c r="L119" s="694"/>
      <c r="M119" s="694"/>
      <c r="N119" s="694"/>
      <c r="O119" s="694"/>
      <c r="P119" s="694"/>
      <c r="Q119" s="694"/>
      <c r="R119" s="695"/>
    </row>
    <row r="120" spans="2:18" ht="15.75" customHeight="1" x14ac:dyDescent="0.35">
      <c r="B120" s="696" t="s">
        <v>315</v>
      </c>
      <c r="C120" s="697"/>
      <c r="D120" s="697"/>
      <c r="E120" s="697"/>
      <c r="F120" s="697"/>
      <c r="G120" s="697"/>
      <c r="H120" s="697"/>
      <c r="I120" s="697"/>
      <c r="J120" s="697"/>
      <c r="K120" s="697"/>
      <c r="L120" s="697"/>
      <c r="M120" s="697"/>
      <c r="N120" s="697"/>
      <c r="O120" s="697"/>
      <c r="P120" s="697"/>
      <c r="Q120" s="697"/>
      <c r="R120" s="698"/>
    </row>
    <row r="121" spans="2:18" ht="15.75" customHeight="1" x14ac:dyDescent="0.35">
      <c r="B121" s="696" t="s">
        <v>316</v>
      </c>
      <c r="C121" s="697"/>
      <c r="D121" s="697"/>
      <c r="E121" s="697"/>
      <c r="F121" s="697"/>
      <c r="G121" s="697"/>
      <c r="H121" s="697"/>
      <c r="I121" s="697"/>
      <c r="J121" s="697"/>
      <c r="K121" s="697"/>
      <c r="L121" s="697"/>
      <c r="M121" s="697"/>
      <c r="N121" s="697"/>
      <c r="O121" s="697"/>
      <c r="P121" s="697"/>
      <c r="Q121" s="697"/>
      <c r="R121" s="698"/>
    </row>
    <row r="122" spans="2:18" ht="16.5" customHeight="1" thickBot="1" x14ac:dyDescent="0.4">
      <c r="B122" s="713" t="s">
        <v>710</v>
      </c>
      <c r="C122" s="714"/>
      <c r="D122" s="714"/>
      <c r="E122" s="714"/>
      <c r="F122" s="714"/>
      <c r="G122" s="714"/>
      <c r="H122" s="714"/>
      <c r="I122" s="714"/>
      <c r="J122" s="714"/>
      <c r="K122" s="714"/>
      <c r="L122" s="714"/>
      <c r="M122" s="714"/>
      <c r="N122" s="714"/>
      <c r="O122" s="714"/>
      <c r="P122" s="714"/>
      <c r="Q122" s="714"/>
      <c r="R122" s="715"/>
    </row>
    <row r="123" spans="2:18" ht="17.5" x14ac:dyDescent="0.35">
      <c r="B123" s="288"/>
      <c r="C123" s="268"/>
      <c r="D123" s="268"/>
      <c r="E123" s="268"/>
      <c r="F123" s="268"/>
      <c r="G123" s="268"/>
      <c r="H123" s="268"/>
      <c r="I123" s="268"/>
      <c r="K123" s="289"/>
      <c r="L123" s="289"/>
      <c r="M123" s="289"/>
      <c r="N123" s="289"/>
      <c r="O123" s="289"/>
      <c r="P123" s="289"/>
      <c r="Q123" s="289"/>
      <c r="R123" s="268"/>
    </row>
    <row r="124" spans="2:18" x14ac:dyDescent="0.35">
      <c r="B124" s="612" t="s">
        <v>709</v>
      </c>
      <c r="K124" s="290"/>
      <c r="L124" s="290"/>
      <c r="M124" s="290"/>
      <c r="N124" s="290"/>
      <c r="O124" s="290"/>
      <c r="P124" s="290"/>
      <c r="Q124" s="290"/>
      <c r="R124" s="268"/>
    </row>
    <row r="125" spans="2:18" x14ac:dyDescent="0.35">
      <c r="K125" s="289"/>
      <c r="L125" s="289"/>
      <c r="M125" s="289"/>
      <c r="N125" s="289"/>
      <c r="O125" s="289"/>
      <c r="P125" s="289"/>
      <c r="Q125" s="289"/>
      <c r="R125" s="268"/>
    </row>
    <row r="126" spans="2:18" x14ac:dyDescent="0.35">
      <c r="K126" s="268"/>
      <c r="L126" s="268"/>
      <c r="M126" s="268"/>
      <c r="N126" s="268"/>
      <c r="O126" s="268"/>
      <c r="P126" s="268"/>
      <c r="Q126" s="268"/>
      <c r="R126" s="268"/>
    </row>
    <row r="127" spans="2:18" x14ac:dyDescent="0.35">
      <c r="K127" s="268"/>
      <c r="L127" s="268"/>
      <c r="M127" s="268"/>
      <c r="N127" s="268"/>
      <c r="O127" s="268"/>
      <c r="P127" s="268"/>
      <c r="Q127" s="268"/>
      <c r="R127" s="268"/>
    </row>
    <row r="128" spans="2:18" x14ac:dyDescent="0.35">
      <c r="K128" s="268"/>
      <c r="L128" s="268"/>
      <c r="M128" s="268"/>
      <c r="N128" s="268"/>
      <c r="O128" s="268"/>
      <c r="P128" s="268"/>
      <c r="Q128" s="268"/>
      <c r="R128" s="268"/>
    </row>
    <row r="129" spans="11:18" x14ac:dyDescent="0.35">
      <c r="K129" s="268"/>
      <c r="L129" s="268"/>
      <c r="M129" s="268"/>
      <c r="N129" s="268"/>
      <c r="O129" s="268"/>
      <c r="P129" s="268"/>
      <c r="Q129" s="268"/>
      <c r="R129" s="268"/>
    </row>
  </sheetData>
  <mergeCells count="11">
    <mergeCell ref="B121:R121"/>
    <mergeCell ref="B122:R122"/>
    <mergeCell ref="B118:R118"/>
    <mergeCell ref="B119:R119"/>
    <mergeCell ref="B120:R120"/>
    <mergeCell ref="B2:R2"/>
    <mergeCell ref="C3:J3"/>
    <mergeCell ref="B114:R114"/>
    <mergeCell ref="B115:R115"/>
    <mergeCell ref="B116:R116"/>
    <mergeCell ref="B117:R117"/>
  </mergeCells>
  <hyperlinks>
    <hyperlink ref="A1" location="Contents!A1" display="Back to contents" xr:uid="{00000000-0004-0000-0700-000000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8"/>
    <pageSetUpPr fitToPage="1"/>
  </sheetPr>
  <dimension ref="A1:AD141"/>
  <sheetViews>
    <sheetView zoomScaleNormal="100" zoomScaleSheetLayoutView="100" workbookViewId="0"/>
  </sheetViews>
  <sheetFormatPr defaultColWidth="8.84375" defaultRowHeight="14.5" x14ac:dyDescent="0.35"/>
  <cols>
    <col min="1" max="1" width="9.3046875" style="22" customWidth="1"/>
    <col min="2" max="2" width="10.07421875" style="22" customWidth="1"/>
    <col min="3" max="4" width="11.4609375" style="22" customWidth="1"/>
    <col min="5" max="5" width="9.3046875" style="22" customWidth="1"/>
    <col min="6" max="7" width="8.69140625" style="22" customWidth="1"/>
    <col min="8" max="8" width="11.4609375" style="22" customWidth="1"/>
    <col min="9" max="9" width="14.4609375" style="22" customWidth="1"/>
    <col min="10" max="10" width="6.07421875" style="22" customWidth="1"/>
    <col min="11" max="11" width="15.23046875" style="22" customWidth="1"/>
    <col min="12" max="12" width="13.07421875" style="22" customWidth="1"/>
    <col min="13" max="14" width="12.23046875" style="22" customWidth="1"/>
    <col min="15" max="15" width="14.3046875" style="22" customWidth="1"/>
    <col min="16" max="18" width="13.4609375" style="22" customWidth="1"/>
    <col min="19" max="19" width="12.69140625" style="22" customWidth="1"/>
    <col min="20" max="20" width="13.4609375" style="22" customWidth="1"/>
    <col min="21" max="21" width="10.84375" style="22" customWidth="1"/>
    <col min="22" max="16384" width="8.84375" style="22"/>
  </cols>
  <sheetData>
    <row r="1" spans="1:30" ht="33.75" customHeight="1" thickBot="1" x14ac:dyDescent="0.4">
      <c r="A1" s="47" t="s">
        <v>91</v>
      </c>
      <c r="B1" s="63"/>
      <c r="C1" s="63"/>
      <c r="D1" s="63"/>
      <c r="E1" s="63"/>
      <c r="F1" s="63"/>
      <c r="G1" s="63"/>
      <c r="H1" s="63"/>
      <c r="I1" s="63"/>
      <c r="J1" s="63"/>
    </row>
    <row r="2" spans="1:30" s="65" customFormat="1" ht="19" thickBot="1" x14ac:dyDescent="0.5">
      <c r="B2" s="719" t="s">
        <v>108</v>
      </c>
      <c r="C2" s="637"/>
      <c r="D2" s="637"/>
      <c r="E2" s="637"/>
      <c r="F2" s="637"/>
      <c r="G2" s="637"/>
      <c r="H2" s="637"/>
      <c r="I2" s="654"/>
      <c r="J2" s="66"/>
      <c r="K2" s="66"/>
      <c r="L2" s="66"/>
      <c r="M2" s="66"/>
      <c r="S2" s="22"/>
      <c r="T2" s="22"/>
      <c r="U2" s="22"/>
      <c r="V2" s="22"/>
      <c r="W2" s="22"/>
      <c r="X2" s="22"/>
      <c r="Y2" s="22"/>
      <c r="Z2" s="22"/>
      <c r="AA2" s="22"/>
      <c r="AB2" s="22"/>
      <c r="AC2" s="22"/>
      <c r="AD2" s="22"/>
    </row>
    <row r="3" spans="1:30" s="65" customFormat="1" ht="52.5" customHeight="1" x14ac:dyDescent="0.35">
      <c r="B3" s="64"/>
      <c r="C3" s="51" t="s">
        <v>32</v>
      </c>
      <c r="D3" s="51" t="s">
        <v>33</v>
      </c>
      <c r="E3" s="51" t="s">
        <v>34</v>
      </c>
      <c r="F3" s="51" t="s">
        <v>35</v>
      </c>
      <c r="G3" s="51" t="s">
        <v>36</v>
      </c>
      <c r="H3" s="51" t="s">
        <v>37</v>
      </c>
      <c r="I3" s="52" t="s">
        <v>38</v>
      </c>
      <c r="L3" s="66"/>
      <c r="M3" s="66"/>
      <c r="S3" s="22"/>
      <c r="T3" s="22"/>
      <c r="U3" s="22"/>
      <c r="V3" s="22"/>
      <c r="W3" s="22"/>
      <c r="X3" s="22"/>
      <c r="Y3" s="22"/>
      <c r="Z3" s="22"/>
      <c r="AA3" s="22"/>
      <c r="AB3" s="22"/>
      <c r="AC3" s="22"/>
      <c r="AD3" s="22"/>
    </row>
    <row r="4" spans="1:30" x14ac:dyDescent="0.35">
      <c r="B4" s="36" t="s">
        <v>121</v>
      </c>
      <c r="C4" s="37">
        <v>-10.991000000000014</v>
      </c>
      <c r="D4" s="37">
        <v>-2.7430319849858278</v>
      </c>
      <c r="E4" s="37">
        <v>0.93500000000000005</v>
      </c>
      <c r="F4" s="37">
        <v>-0.13500000000000001</v>
      </c>
      <c r="G4" s="37">
        <v>-4.0030000000000001</v>
      </c>
      <c r="H4" s="37">
        <v>-14.113</v>
      </c>
      <c r="I4" s="38">
        <v>-3.5221918300523098</v>
      </c>
      <c r="J4" s="39"/>
      <c r="K4" s="40"/>
      <c r="L4" s="41"/>
    </row>
    <row r="5" spans="1:30" x14ac:dyDescent="0.35">
      <c r="B5" s="36" t="s">
        <v>122</v>
      </c>
      <c r="C5" s="37">
        <v>-10.055999999999997</v>
      </c>
      <c r="D5" s="37">
        <v>-2.5208377724577913</v>
      </c>
      <c r="E5" s="37">
        <v>-2.8439999999999999</v>
      </c>
      <c r="F5" s="37">
        <v>-0.19900000000000001</v>
      </c>
      <c r="G5" s="37">
        <v>-3.6389999999999998</v>
      </c>
      <c r="H5" s="37">
        <v>-16.655999999999999</v>
      </c>
      <c r="I5" s="38">
        <v>-4.1753255706102808</v>
      </c>
      <c r="J5" s="39"/>
      <c r="K5" s="40"/>
      <c r="L5" s="41"/>
    </row>
    <row r="6" spans="1:30" x14ac:dyDescent="0.35">
      <c r="B6" s="36" t="s">
        <v>123</v>
      </c>
      <c r="C6" s="37">
        <v>-7.423</v>
      </c>
      <c r="D6" s="37">
        <v>-1.8688882846410264</v>
      </c>
      <c r="E6" s="37">
        <v>-2.8940000000000001</v>
      </c>
      <c r="F6" s="37">
        <v>-0.16500000000000001</v>
      </c>
      <c r="G6" s="37">
        <v>-3.5249999999999999</v>
      </c>
      <c r="H6" s="37">
        <v>-13.897</v>
      </c>
      <c r="I6" s="38">
        <v>-3.4988468936624471</v>
      </c>
      <c r="J6" s="39"/>
      <c r="K6" s="40"/>
      <c r="L6" s="41"/>
    </row>
    <row r="7" spans="1:30" x14ac:dyDescent="0.35">
      <c r="B7" s="36" t="s">
        <v>136</v>
      </c>
      <c r="C7" s="37">
        <v>-6.2180000000000293</v>
      </c>
      <c r="D7" s="37">
        <v>-1.5843329902055783</v>
      </c>
      <c r="E7" s="37">
        <v>-9.577</v>
      </c>
      <c r="F7" s="37">
        <v>-0.216</v>
      </c>
      <c r="G7" s="37">
        <v>-2.395</v>
      </c>
      <c r="H7" s="37">
        <v>-18.315999999999999</v>
      </c>
      <c r="I7" s="38">
        <v>-4.6668772995505368</v>
      </c>
      <c r="J7" s="39"/>
      <c r="K7" s="40"/>
      <c r="L7" s="41"/>
    </row>
    <row r="8" spans="1:30" x14ac:dyDescent="0.35">
      <c r="B8" s="36" t="s">
        <v>2</v>
      </c>
      <c r="C8" s="37">
        <v>-6.4999999999999876</v>
      </c>
      <c r="D8" s="37">
        <v>-1.690766593573523</v>
      </c>
      <c r="E8" s="37">
        <v>-6.2709999999999999</v>
      </c>
      <c r="F8" s="37">
        <v>-2.5000000000000001E-2</v>
      </c>
      <c r="G8" s="37">
        <v>-3.7280000000000002</v>
      </c>
      <c r="H8" s="37">
        <v>-16.414000000000001</v>
      </c>
      <c r="I8" s="38">
        <v>-4.2695758256793628</v>
      </c>
      <c r="J8" s="39"/>
      <c r="K8" s="40"/>
      <c r="L8" s="41"/>
    </row>
    <row r="9" spans="1:30" x14ac:dyDescent="0.35">
      <c r="B9" s="36" t="s">
        <v>3</v>
      </c>
      <c r="C9" s="37">
        <v>-6.3730000000000002</v>
      </c>
      <c r="D9" s="37">
        <v>-1.652667529348917</v>
      </c>
      <c r="E9" s="37">
        <v>-5.55</v>
      </c>
      <c r="F9" s="37">
        <v>-4.1000000000000002E-2</v>
      </c>
      <c r="G9" s="37">
        <v>-4.391</v>
      </c>
      <c r="H9" s="37">
        <v>-16.13</v>
      </c>
      <c r="I9" s="38">
        <v>-4.1828851794128399</v>
      </c>
      <c r="J9" s="39"/>
      <c r="K9" s="40"/>
      <c r="L9" s="41"/>
    </row>
    <row r="10" spans="1:30" x14ac:dyDescent="0.35">
      <c r="B10" s="36" t="s">
        <v>4</v>
      </c>
      <c r="C10" s="37">
        <v>-5.178000000000015</v>
      </c>
      <c r="D10" s="37">
        <v>-1.3284553179261975</v>
      </c>
      <c r="E10" s="37">
        <v>0.81200000000000006</v>
      </c>
      <c r="F10" s="37">
        <v>-9.5000000000000001E-2</v>
      </c>
      <c r="G10" s="37">
        <v>-3.7749999999999999</v>
      </c>
      <c r="H10" s="37">
        <v>-8.02</v>
      </c>
      <c r="I10" s="38">
        <v>-2.0575920528713927</v>
      </c>
      <c r="J10" s="39"/>
      <c r="K10" s="40"/>
      <c r="L10" s="41"/>
    </row>
    <row r="11" spans="1:30" x14ac:dyDescent="0.35">
      <c r="B11" s="36" t="s">
        <v>5</v>
      </c>
      <c r="C11" s="37">
        <v>-6.8199999999999985</v>
      </c>
      <c r="D11" s="37">
        <v>-1.7546703303771507</v>
      </c>
      <c r="E11" s="37">
        <v>-1.0269999999999999</v>
      </c>
      <c r="F11" s="37">
        <v>-9.8000000000000004E-2</v>
      </c>
      <c r="G11" s="37">
        <v>-3.298</v>
      </c>
      <c r="H11" s="37">
        <v>-11.04</v>
      </c>
      <c r="I11" s="38">
        <v>-2.8404047576779692</v>
      </c>
      <c r="J11" s="39"/>
      <c r="K11" s="40"/>
      <c r="L11" s="41"/>
    </row>
    <row r="12" spans="1:30" x14ac:dyDescent="0.35">
      <c r="B12" s="36" t="s">
        <v>6</v>
      </c>
      <c r="C12" s="37">
        <v>-6.7050000000000134</v>
      </c>
      <c r="D12" s="37">
        <v>-1.6979927977755189</v>
      </c>
      <c r="E12" s="37">
        <v>0.26600000000000001</v>
      </c>
      <c r="F12" s="37">
        <v>-0.04</v>
      </c>
      <c r="G12" s="37">
        <v>-4.532</v>
      </c>
      <c r="H12" s="37">
        <v>-10.835000000000001</v>
      </c>
      <c r="I12" s="38">
        <v>-2.7438854532285921</v>
      </c>
      <c r="J12" s="39"/>
      <c r="K12" s="40"/>
      <c r="L12" s="41"/>
    </row>
    <row r="13" spans="1:30" x14ac:dyDescent="0.35">
      <c r="B13" s="36" t="s">
        <v>7</v>
      </c>
      <c r="C13" s="37">
        <v>-6.9380000000000015</v>
      </c>
      <c r="D13" s="37">
        <v>-1.7276412641812011</v>
      </c>
      <c r="E13" s="37">
        <v>0.88700000000000001</v>
      </c>
      <c r="F13" s="37">
        <v>-9.6000000000000002E-2</v>
      </c>
      <c r="G13" s="37">
        <v>-4.2880000000000003</v>
      </c>
      <c r="H13" s="37">
        <v>-10.445</v>
      </c>
      <c r="I13" s="38">
        <v>-2.600924330408279</v>
      </c>
      <c r="J13" s="39"/>
      <c r="K13" s="40"/>
      <c r="L13" s="41"/>
      <c r="S13" s="29"/>
      <c r="V13" s="101"/>
    </row>
    <row r="14" spans="1:30" x14ac:dyDescent="0.35">
      <c r="B14" s="36" t="s">
        <v>8</v>
      </c>
      <c r="C14" s="37">
        <v>-8.9840000000000018</v>
      </c>
      <c r="D14" s="37">
        <v>-2.2267883832237376</v>
      </c>
      <c r="E14" s="37">
        <v>-0.42099999999999999</v>
      </c>
      <c r="F14" s="37">
        <v>-8.8999999999999996E-2</v>
      </c>
      <c r="G14" s="37">
        <v>-4.9050000000000002</v>
      </c>
      <c r="H14" s="37">
        <v>-14.423</v>
      </c>
      <c r="I14" s="38">
        <v>-3.5749074856674046</v>
      </c>
      <c r="J14" s="39"/>
      <c r="K14" s="40"/>
      <c r="L14" s="41"/>
      <c r="S14" s="29"/>
      <c r="V14" s="101"/>
      <c r="W14" s="41"/>
    </row>
    <row r="15" spans="1:30" x14ac:dyDescent="0.35">
      <c r="B15" s="36" t="s">
        <v>9</v>
      </c>
      <c r="C15" s="37">
        <v>-8.4959999999999845</v>
      </c>
      <c r="D15" s="37">
        <v>-2.0920440274802354</v>
      </c>
      <c r="E15" s="37">
        <v>0.67400000000000004</v>
      </c>
      <c r="F15" s="37">
        <v>-0.16400000000000001</v>
      </c>
      <c r="G15" s="37">
        <v>-6.2220000000000004</v>
      </c>
      <c r="H15" s="37">
        <v>-14.234999999999999</v>
      </c>
      <c r="I15" s="38">
        <v>-3.5052079485853587</v>
      </c>
      <c r="J15" s="39"/>
      <c r="K15" s="40"/>
      <c r="L15" s="41"/>
      <c r="S15" s="29"/>
      <c r="V15" s="101"/>
    </row>
    <row r="16" spans="1:30" x14ac:dyDescent="0.35">
      <c r="B16" s="36" t="s">
        <v>10</v>
      </c>
      <c r="C16" s="37">
        <v>-3.0770000000000017</v>
      </c>
      <c r="D16" s="37">
        <v>-0.7428025164034554</v>
      </c>
      <c r="E16" s="37">
        <v>1.954</v>
      </c>
      <c r="F16" s="37">
        <v>-4.8000000000000001E-2</v>
      </c>
      <c r="G16" s="37">
        <v>-5.3689999999999998</v>
      </c>
      <c r="H16" s="37">
        <v>-6.5810000000000004</v>
      </c>
      <c r="I16" s="38">
        <v>-1.588684875024744</v>
      </c>
      <c r="J16" s="39"/>
      <c r="K16" s="40"/>
      <c r="L16" s="41"/>
      <c r="S16" s="29"/>
      <c r="V16" s="101"/>
    </row>
    <row r="17" spans="2:22" x14ac:dyDescent="0.35">
      <c r="B17" s="36" t="s">
        <v>11</v>
      </c>
      <c r="C17" s="37">
        <v>-2.8119999999999998</v>
      </c>
      <c r="D17" s="37">
        <v>-0.68292374908623732</v>
      </c>
      <c r="E17" s="37">
        <v>4.7679999999999998</v>
      </c>
      <c r="F17" s="37">
        <v>-6.6000000000000003E-2</v>
      </c>
      <c r="G17" s="37">
        <v>-4.4509999999999996</v>
      </c>
      <c r="H17" s="37">
        <v>-2.4790000000000001</v>
      </c>
      <c r="I17" s="38">
        <v>-0.60205119985234079</v>
      </c>
      <c r="J17" s="39"/>
      <c r="K17" s="40"/>
      <c r="L17" s="41"/>
      <c r="S17" s="29"/>
      <c r="V17" s="101"/>
    </row>
    <row r="18" spans="2:22" x14ac:dyDescent="0.35">
      <c r="B18" s="36" t="s">
        <v>12</v>
      </c>
      <c r="C18" s="37">
        <v>-5.101</v>
      </c>
      <c r="D18" s="37">
        <v>-1.2295595665085426</v>
      </c>
      <c r="E18" s="37">
        <v>-0.76900000000000002</v>
      </c>
      <c r="F18" s="37">
        <v>-6.0000000000000001E-3</v>
      </c>
      <c r="G18" s="37">
        <v>-5.6289999999999996</v>
      </c>
      <c r="H18" s="37">
        <v>-11.401</v>
      </c>
      <c r="I18" s="38">
        <v>-2.7481295075012535</v>
      </c>
      <c r="J18" s="39"/>
      <c r="K18" s="40"/>
      <c r="L18" s="41"/>
      <c r="S18" s="29"/>
      <c r="V18" s="101"/>
    </row>
    <row r="19" spans="2:22" x14ac:dyDescent="0.35">
      <c r="B19" s="36" t="s">
        <v>13</v>
      </c>
      <c r="C19" s="37">
        <v>-4.8470000000000004</v>
      </c>
      <c r="D19" s="37">
        <v>-1.1560404125206307</v>
      </c>
      <c r="E19" s="37">
        <v>0.58799999999999997</v>
      </c>
      <c r="F19" s="37">
        <v>-5.2999999999999999E-2</v>
      </c>
      <c r="G19" s="37">
        <v>-5.3730000000000002</v>
      </c>
      <c r="H19" s="37">
        <v>-9.6029999999999998</v>
      </c>
      <c r="I19" s="38">
        <v>-2.2903767446741528</v>
      </c>
      <c r="J19" s="39"/>
      <c r="K19" s="40"/>
      <c r="L19" s="41"/>
      <c r="S19" s="29"/>
      <c r="V19" s="101"/>
    </row>
    <row r="20" spans="2:22" x14ac:dyDescent="0.35">
      <c r="B20" s="36" t="s">
        <v>14</v>
      </c>
      <c r="C20" s="37">
        <v>-3.4119999999999999</v>
      </c>
      <c r="D20" s="37">
        <v>-0.80959171615885273</v>
      </c>
      <c r="E20" s="37">
        <v>-2.78</v>
      </c>
      <c r="F20" s="37">
        <v>-1.2999999999999999E-2</v>
      </c>
      <c r="G20" s="37">
        <v>-5.15</v>
      </c>
      <c r="H20" s="37">
        <v>-11.276</v>
      </c>
      <c r="I20" s="38">
        <v>-2.6755440185835941</v>
      </c>
      <c r="J20" s="39"/>
      <c r="K20" s="40"/>
      <c r="L20" s="41"/>
      <c r="S20" s="29"/>
      <c r="V20" s="101"/>
    </row>
    <row r="21" spans="2:22" x14ac:dyDescent="0.35">
      <c r="B21" s="36" t="s">
        <v>15</v>
      </c>
      <c r="C21" s="37">
        <v>-8.1479999999999979</v>
      </c>
      <c r="D21" s="37">
        <v>-1.9230723842746107</v>
      </c>
      <c r="E21" s="37">
        <v>-3.9750000000000001</v>
      </c>
      <c r="F21" s="37">
        <v>-2.5000000000000001E-2</v>
      </c>
      <c r="G21" s="37">
        <v>-4.7569999999999997</v>
      </c>
      <c r="H21" s="37">
        <v>-17.027999999999999</v>
      </c>
      <c r="I21" s="38">
        <v>-4.0189097397432603</v>
      </c>
      <c r="J21" s="39"/>
      <c r="K21" s="40"/>
      <c r="L21" s="41"/>
      <c r="S21" s="29"/>
      <c r="V21" s="101"/>
    </row>
    <row r="22" spans="2:22" x14ac:dyDescent="0.35">
      <c r="B22" s="36" t="s">
        <v>16</v>
      </c>
      <c r="C22" s="37">
        <v>-4.3539999999999832</v>
      </c>
      <c r="D22" s="37">
        <v>-1.0064166574207589</v>
      </c>
      <c r="E22" s="37">
        <v>-3.641</v>
      </c>
      <c r="F22" s="37">
        <v>-4.2999999999999997E-2</v>
      </c>
      <c r="G22" s="37">
        <v>-5.1630000000000003</v>
      </c>
      <c r="H22" s="37">
        <v>-13.326000000000001</v>
      </c>
      <c r="I22" s="38">
        <v>-3.0802729390879842</v>
      </c>
      <c r="J22" s="39"/>
      <c r="K22" s="40"/>
      <c r="L22" s="41"/>
      <c r="S22" s="29"/>
      <c r="V22" s="101"/>
    </row>
    <row r="23" spans="2:22" x14ac:dyDescent="0.35">
      <c r="B23" s="36" t="s">
        <v>17</v>
      </c>
      <c r="C23" s="37">
        <v>-5.2759999999999998</v>
      </c>
      <c r="D23" s="37">
        <v>-1.2156626006331768</v>
      </c>
      <c r="E23" s="37">
        <v>-6.9660000000000002</v>
      </c>
      <c r="F23" s="37">
        <v>-6.7000000000000004E-2</v>
      </c>
      <c r="G23" s="37">
        <v>-5.827</v>
      </c>
      <c r="H23" s="37">
        <v>-18.238</v>
      </c>
      <c r="I23" s="38">
        <v>-4.2022847820977782</v>
      </c>
      <c r="J23" s="39"/>
      <c r="K23" s="40"/>
      <c r="L23" s="41"/>
      <c r="S23" s="29"/>
      <c r="V23" s="101"/>
    </row>
    <row r="24" spans="2:22" x14ac:dyDescent="0.35">
      <c r="B24" s="36" t="s">
        <v>18</v>
      </c>
      <c r="C24" s="37">
        <v>-2.4399999999999982</v>
      </c>
      <c r="D24" s="37">
        <v>-0.55958810645934343</v>
      </c>
      <c r="E24" s="37">
        <v>-12.377000000000001</v>
      </c>
      <c r="F24" s="37">
        <v>-9.5000000000000001E-2</v>
      </c>
      <c r="G24" s="37">
        <v>-6.3470000000000004</v>
      </c>
      <c r="H24" s="37">
        <v>-21.358000000000001</v>
      </c>
      <c r="I24" s="38">
        <v>-4.8982306466224044</v>
      </c>
      <c r="J24" s="39"/>
      <c r="K24" s="40"/>
      <c r="L24" s="41"/>
      <c r="S24" s="29"/>
      <c r="V24" s="101"/>
    </row>
    <row r="25" spans="2:22" x14ac:dyDescent="0.35">
      <c r="B25" s="36" t="s">
        <v>19</v>
      </c>
      <c r="C25" s="37">
        <v>-4.007000000000029</v>
      </c>
      <c r="D25" s="37">
        <v>-0.91026185646168456</v>
      </c>
      <c r="E25" s="37">
        <v>-5.5250000000000004</v>
      </c>
      <c r="F25" s="37">
        <v>-6.2E-2</v>
      </c>
      <c r="G25" s="37">
        <v>-6.476</v>
      </c>
      <c r="H25" s="37">
        <v>-16.181000000000001</v>
      </c>
      <c r="I25" s="38">
        <v>-3.6758041176457223</v>
      </c>
      <c r="J25" s="39"/>
      <c r="K25" s="40"/>
      <c r="L25" s="41"/>
      <c r="S25" s="29"/>
      <c r="V25" s="101"/>
    </row>
    <row r="26" spans="2:22" x14ac:dyDescent="0.35">
      <c r="B26" s="36" t="s">
        <v>20</v>
      </c>
      <c r="C26" s="37">
        <v>-5.9639999999999818</v>
      </c>
      <c r="D26" s="37">
        <v>-1.327572505626152</v>
      </c>
      <c r="E26" s="37">
        <v>-8.7639999999999993</v>
      </c>
      <c r="F26" s="37">
        <v>-8.1000000000000003E-2</v>
      </c>
      <c r="G26" s="37">
        <v>-6.7960000000000003</v>
      </c>
      <c r="H26" s="37">
        <v>-21.75</v>
      </c>
      <c r="I26" s="38">
        <v>-4.8414993288680241</v>
      </c>
      <c r="J26" s="39"/>
      <c r="K26" s="40"/>
      <c r="L26" s="41"/>
      <c r="S26" s="29"/>
      <c r="V26" s="101"/>
    </row>
    <row r="27" spans="2:22" x14ac:dyDescent="0.35">
      <c r="B27" s="36" t="s">
        <v>21</v>
      </c>
      <c r="C27" s="37">
        <v>-12.595000000000002</v>
      </c>
      <c r="D27" s="37">
        <v>-2.7690021259428792</v>
      </c>
      <c r="E27" s="37">
        <v>-8.8770000000000007</v>
      </c>
      <c r="F27" s="37">
        <v>-8.7999999999999995E-2</v>
      </c>
      <c r="G27" s="37">
        <v>-6.1210000000000004</v>
      </c>
      <c r="H27" s="37">
        <v>-27.8</v>
      </c>
      <c r="I27" s="38">
        <v>-6.1118109647647501</v>
      </c>
      <c r="J27" s="39"/>
      <c r="K27" s="40"/>
      <c r="L27" s="41"/>
      <c r="S27" s="29"/>
      <c r="V27" s="101"/>
    </row>
    <row r="28" spans="2:22" x14ac:dyDescent="0.35">
      <c r="B28" s="36" t="s">
        <v>22</v>
      </c>
      <c r="C28" s="37">
        <v>-6.4600000000000017</v>
      </c>
      <c r="D28" s="37">
        <v>-1.4055975856794416</v>
      </c>
      <c r="E28" s="37">
        <v>-7.3280000000000003</v>
      </c>
      <c r="F28" s="37">
        <v>-7.6999999999999999E-2</v>
      </c>
      <c r="G28" s="37">
        <v>-5.7510000000000003</v>
      </c>
      <c r="H28" s="37">
        <v>-19.7</v>
      </c>
      <c r="I28" s="38">
        <v>-4.2864198820255401</v>
      </c>
      <c r="J28" s="39"/>
      <c r="K28" s="40"/>
      <c r="L28" s="41"/>
      <c r="S28" s="29"/>
      <c r="V28" s="101"/>
    </row>
    <row r="29" spans="2:22" x14ac:dyDescent="0.35">
      <c r="B29" s="36" t="s">
        <v>23</v>
      </c>
      <c r="C29" s="37">
        <v>-6.4430000000000014</v>
      </c>
      <c r="D29" s="37">
        <v>-1.3896527701389658</v>
      </c>
      <c r="E29" s="37">
        <v>-7.68</v>
      </c>
      <c r="F29" s="37">
        <v>-0.09</v>
      </c>
      <c r="G29" s="37">
        <v>-6.3339999999999996</v>
      </c>
      <c r="H29" s="37">
        <v>-20.733000000000001</v>
      </c>
      <c r="I29" s="38">
        <v>-4.4717788116236488</v>
      </c>
      <c r="J29" s="39"/>
      <c r="K29" s="40"/>
      <c r="L29" s="41"/>
      <c r="S29" s="29"/>
      <c r="V29" s="101"/>
    </row>
    <row r="30" spans="2:22" x14ac:dyDescent="0.35">
      <c r="B30" s="36" t="s">
        <v>24</v>
      </c>
      <c r="C30" s="37">
        <v>-6.7879999999999994</v>
      </c>
      <c r="D30" s="37">
        <v>-1.4474612919253067</v>
      </c>
      <c r="E30" s="37">
        <v>-10.561999999999999</v>
      </c>
      <c r="F30" s="37">
        <v>-0.13500000000000001</v>
      </c>
      <c r="G30" s="37">
        <v>-4.6219999999999999</v>
      </c>
      <c r="H30" s="37">
        <v>-22.283000000000001</v>
      </c>
      <c r="I30" s="38">
        <v>-4.7515880919227484</v>
      </c>
      <c r="J30" s="39"/>
      <c r="K30" s="40"/>
      <c r="L30" s="41"/>
      <c r="S30" s="29"/>
      <c r="V30" s="101"/>
    </row>
    <row r="31" spans="2:22" x14ac:dyDescent="0.35">
      <c r="B31" s="36" t="s">
        <v>25</v>
      </c>
      <c r="C31" s="37">
        <v>-9.2419999999999813</v>
      </c>
      <c r="D31" s="37">
        <v>-1.9629707508437422</v>
      </c>
      <c r="E31" s="37">
        <v>-11.318</v>
      </c>
      <c r="F31" s="37">
        <v>-0.16700000000000001</v>
      </c>
      <c r="G31" s="37">
        <v>-7.2370000000000001</v>
      </c>
      <c r="H31" s="37">
        <v>-28.172000000000001</v>
      </c>
      <c r="I31" s="38">
        <v>-5.9836412024204737</v>
      </c>
      <c r="J31" s="39"/>
      <c r="K31" s="40"/>
      <c r="L31" s="41"/>
      <c r="S31" s="29"/>
      <c r="V31" s="101"/>
    </row>
    <row r="32" spans="2:22" x14ac:dyDescent="0.35">
      <c r="B32" s="36" t="s">
        <v>26</v>
      </c>
      <c r="C32" s="37">
        <v>-11.351000000000001</v>
      </c>
      <c r="D32" s="37">
        <v>-2.3955444687846903</v>
      </c>
      <c r="E32" s="37">
        <v>-10.11</v>
      </c>
      <c r="F32" s="37">
        <v>-6.9000000000000006E-2</v>
      </c>
      <c r="G32" s="37">
        <v>-5.7030000000000003</v>
      </c>
      <c r="H32" s="37">
        <v>-27.462</v>
      </c>
      <c r="I32" s="38">
        <v>-5.7956516784217387</v>
      </c>
      <c r="J32" s="39"/>
      <c r="K32" s="40"/>
      <c r="L32" s="41"/>
      <c r="S32" s="29"/>
      <c r="V32" s="101"/>
    </row>
    <row r="33" spans="2:22" x14ac:dyDescent="0.35">
      <c r="B33" s="36" t="s">
        <v>27</v>
      </c>
      <c r="C33" s="37">
        <v>-4.4450000000000154</v>
      </c>
      <c r="D33" s="37">
        <v>-0.92422402608204191</v>
      </c>
      <c r="E33" s="37">
        <v>-6.0620000000000003</v>
      </c>
      <c r="F33" s="37">
        <v>-8.1000000000000003E-2</v>
      </c>
      <c r="G33" s="37">
        <v>-6.0309999999999997</v>
      </c>
      <c r="H33" s="37">
        <v>-16.928000000000001</v>
      </c>
      <c r="I33" s="38">
        <v>-3.519744502478459</v>
      </c>
      <c r="J33" s="39"/>
      <c r="K33" s="40"/>
      <c r="L33" s="41"/>
      <c r="S33" s="29"/>
      <c r="V33" s="101"/>
    </row>
    <row r="34" spans="2:22" x14ac:dyDescent="0.35">
      <c r="B34" s="36" t="s">
        <v>28</v>
      </c>
      <c r="C34" s="37">
        <v>-6.9350000000000005</v>
      </c>
      <c r="D34" s="37">
        <v>-1.4396539018046017</v>
      </c>
      <c r="E34" s="37">
        <v>-8.782</v>
      </c>
      <c r="F34" s="37">
        <v>0.13100000000000001</v>
      </c>
      <c r="G34" s="37">
        <v>-4.7649999999999997</v>
      </c>
      <c r="H34" s="37">
        <v>-20.648</v>
      </c>
      <c r="I34" s="38">
        <v>-4.2863696848538444</v>
      </c>
      <c r="J34" s="39"/>
      <c r="K34" s="40"/>
      <c r="L34" s="41"/>
      <c r="S34" s="29"/>
      <c r="V34" s="101"/>
    </row>
    <row r="35" spans="2:22" x14ac:dyDescent="0.35">
      <c r="B35" s="36" t="s">
        <v>29</v>
      </c>
      <c r="C35" s="37">
        <v>-5.5410000000000297</v>
      </c>
      <c r="D35" s="37">
        <v>-1.1468582995616294</v>
      </c>
      <c r="E35" s="37">
        <v>-18.114000000000001</v>
      </c>
      <c r="F35" s="37">
        <v>-7.0000000000000007E-2</v>
      </c>
      <c r="G35" s="37">
        <v>-7.3760000000000003</v>
      </c>
      <c r="H35" s="37">
        <v>-31.396999999999998</v>
      </c>
      <c r="I35" s="38">
        <v>-6.498449743969732</v>
      </c>
      <c r="J35" s="39"/>
      <c r="K35" s="40"/>
      <c r="L35" s="41"/>
      <c r="S35" s="29"/>
      <c r="V35" s="101"/>
    </row>
    <row r="36" spans="2:22" x14ac:dyDescent="0.35">
      <c r="B36" s="36" t="s">
        <v>30</v>
      </c>
      <c r="C36" s="37">
        <v>-8.8689999999999998</v>
      </c>
      <c r="D36" s="37">
        <v>-1.8108499908120137</v>
      </c>
      <c r="E36" s="37">
        <v>-14.778</v>
      </c>
      <c r="F36" s="37">
        <v>1.7999999999999999E-2</v>
      </c>
      <c r="G36" s="37">
        <v>-5.6859999999999999</v>
      </c>
      <c r="H36" s="37">
        <v>-29.645</v>
      </c>
      <c r="I36" s="38">
        <v>-6.0528411295097699</v>
      </c>
      <c r="J36" s="39"/>
      <c r="K36" s="40"/>
      <c r="L36" s="41"/>
      <c r="S36" s="29"/>
      <c r="V36" s="101"/>
    </row>
    <row r="37" spans="2:22" x14ac:dyDescent="0.35">
      <c r="B37" s="36" t="s">
        <v>52</v>
      </c>
      <c r="C37" s="37">
        <v>-5.745000000000001</v>
      </c>
      <c r="D37" s="37">
        <v>-1.1555287373661187</v>
      </c>
      <c r="E37" s="37">
        <v>-14.102</v>
      </c>
      <c r="F37" s="37">
        <v>-5.7000000000000002E-2</v>
      </c>
      <c r="G37" s="37">
        <v>-5.8390000000000004</v>
      </c>
      <c r="H37" s="37">
        <v>-25.902000000000001</v>
      </c>
      <c r="I37" s="38">
        <v>-5.2098355709760149</v>
      </c>
      <c r="J37" s="39"/>
      <c r="K37" s="40"/>
      <c r="L37" s="41"/>
      <c r="S37" s="29"/>
      <c r="V37" s="101"/>
    </row>
    <row r="38" spans="2:22" x14ac:dyDescent="0.35">
      <c r="B38" s="36" t="s">
        <v>53</v>
      </c>
      <c r="C38" s="37">
        <v>-15.478999999999997</v>
      </c>
      <c r="D38" s="37">
        <v>-3.0920091967248151</v>
      </c>
      <c r="E38" s="37">
        <v>-10.335000000000001</v>
      </c>
      <c r="F38" s="37">
        <v>-0.14899999999999999</v>
      </c>
      <c r="G38" s="37">
        <v>-6.3879999999999999</v>
      </c>
      <c r="H38" s="37">
        <v>-32.54</v>
      </c>
      <c r="I38" s="38">
        <v>-6.5000309620405385</v>
      </c>
      <c r="J38" s="39"/>
      <c r="K38" s="40"/>
      <c r="L38" s="41"/>
      <c r="S38" s="29"/>
      <c r="V38" s="101"/>
    </row>
    <row r="39" spans="2:22" x14ac:dyDescent="0.35">
      <c r="B39" s="36" t="s">
        <v>54</v>
      </c>
      <c r="C39" s="37">
        <v>-6.0200000000000289</v>
      </c>
      <c r="D39" s="37">
        <v>-1.1870161726024104</v>
      </c>
      <c r="E39" s="37">
        <v>-7.9580000000000002</v>
      </c>
      <c r="F39" s="37">
        <v>-0.17199999999999999</v>
      </c>
      <c r="G39" s="37">
        <v>-5.9349999999999996</v>
      </c>
      <c r="H39" s="37">
        <v>-20.303000000000001</v>
      </c>
      <c r="I39" s="38">
        <v>-4.0033204904230271</v>
      </c>
      <c r="J39" s="39"/>
      <c r="K39" s="40"/>
      <c r="L39" s="41"/>
      <c r="S39" s="29"/>
      <c r="V39" s="101"/>
    </row>
    <row r="40" spans="2:22" x14ac:dyDescent="0.35">
      <c r="B40" s="36" t="s">
        <v>55</v>
      </c>
      <c r="C40" s="37">
        <v>-8.5190001123539876</v>
      </c>
      <c r="D40" s="37">
        <v>-1.6635910273399901</v>
      </c>
      <c r="E40" s="37">
        <v>-4.7370000000000001</v>
      </c>
      <c r="F40" s="37">
        <v>4.4999999999999998E-2</v>
      </c>
      <c r="G40" s="37">
        <v>-4.9729999999999999</v>
      </c>
      <c r="H40" s="37">
        <v>-18.399999999999999</v>
      </c>
      <c r="I40" s="38">
        <v>-3.5931534803792338</v>
      </c>
      <c r="J40" s="39"/>
      <c r="K40" s="40"/>
      <c r="L40" s="41"/>
      <c r="S40" s="29"/>
      <c r="V40" s="101"/>
    </row>
    <row r="41" spans="2:22" x14ac:dyDescent="0.35">
      <c r="B41" s="36" t="s">
        <v>85</v>
      </c>
      <c r="C41" s="37">
        <v>-7.9869999805979885</v>
      </c>
      <c r="D41" s="37">
        <v>-1.5540331471161737</v>
      </c>
      <c r="E41" s="37">
        <v>-8.8190000000000008</v>
      </c>
      <c r="F41" s="37">
        <v>-9.1999999999999998E-2</v>
      </c>
      <c r="G41" s="37">
        <v>-7.2990000000000004</v>
      </c>
      <c r="H41" s="37">
        <v>-24.571999999999999</v>
      </c>
      <c r="I41" s="38">
        <v>-4.7809819185801032</v>
      </c>
      <c r="J41" s="39"/>
      <c r="K41" s="40"/>
      <c r="L41" s="41"/>
      <c r="S41" s="29"/>
      <c r="V41" s="101"/>
    </row>
    <row r="42" spans="2:22" x14ac:dyDescent="0.35">
      <c r="B42" s="36" t="s">
        <v>86</v>
      </c>
      <c r="C42" s="37">
        <v>-6.4810000072109695</v>
      </c>
      <c r="D42" s="37">
        <v>-1.2524107132636439</v>
      </c>
      <c r="E42" s="37">
        <v>-5.1760000000000002</v>
      </c>
      <c r="F42" s="37">
        <v>-8.7999999999999995E-2</v>
      </c>
      <c r="G42" s="37">
        <v>-5.657</v>
      </c>
      <c r="H42" s="37">
        <v>-17.748999999999999</v>
      </c>
      <c r="I42" s="38">
        <v>-3.4298777542020784</v>
      </c>
      <c r="J42" s="39"/>
      <c r="K42" s="40"/>
      <c r="L42" s="41"/>
      <c r="S42" s="29"/>
      <c r="V42" s="101"/>
    </row>
    <row r="43" spans="2:22" x14ac:dyDescent="0.35">
      <c r="B43" s="36" t="s">
        <v>87</v>
      </c>
      <c r="C43" s="37">
        <v>-6.9020000219370221</v>
      </c>
      <c r="D43" s="37">
        <v>-1.3140734605401034</v>
      </c>
      <c r="E43" s="37">
        <v>-5.3280000000000003</v>
      </c>
      <c r="F43" s="37">
        <v>-0.17499999999999999</v>
      </c>
      <c r="G43" s="37">
        <v>-4.5330000000000004</v>
      </c>
      <c r="H43" s="37">
        <v>-17.242000000000001</v>
      </c>
      <c r="I43" s="38">
        <v>-3.2827085677513197</v>
      </c>
      <c r="J43" s="39"/>
      <c r="K43" s="40"/>
      <c r="L43" s="41"/>
      <c r="S43" s="29"/>
      <c r="V43" s="101"/>
    </row>
    <row r="44" spans="2:22" x14ac:dyDescent="0.35">
      <c r="B44" s="36" t="s">
        <v>88</v>
      </c>
      <c r="C44" s="37">
        <v>-5.3240002364769738</v>
      </c>
      <c r="D44" s="37">
        <v>-1.0085836138278574</v>
      </c>
      <c r="E44" s="37">
        <v>-6.1630000000000003</v>
      </c>
      <c r="F44" s="37">
        <v>-9.7000000000000003E-2</v>
      </c>
      <c r="G44" s="37">
        <v>-5.9729999999999999</v>
      </c>
      <c r="H44" s="37">
        <v>-17.882999999999999</v>
      </c>
      <c r="I44" s="38">
        <v>-3.3877723450325745</v>
      </c>
      <c r="J44" s="39"/>
      <c r="K44" s="40"/>
      <c r="L44" s="41"/>
      <c r="S44" s="29"/>
      <c r="V44" s="101"/>
    </row>
    <row r="45" spans="2:22" x14ac:dyDescent="0.35">
      <c r="B45" s="36" t="s">
        <v>98</v>
      </c>
      <c r="C45" s="37">
        <v>-6.0259996218839991</v>
      </c>
      <c r="D45" s="37">
        <v>-1.1306536668162694</v>
      </c>
      <c r="E45" s="37">
        <v>-5.444</v>
      </c>
      <c r="F45" s="37">
        <v>-8.3000000000000004E-2</v>
      </c>
      <c r="G45" s="37">
        <v>-6.0830000000000002</v>
      </c>
      <c r="H45" s="37">
        <v>-17.873000000000001</v>
      </c>
      <c r="I45" s="38">
        <v>-3.3534972212111089</v>
      </c>
      <c r="J45" s="39"/>
      <c r="K45" s="40"/>
      <c r="L45" s="41"/>
      <c r="S45" s="29"/>
      <c r="V45" s="101"/>
    </row>
    <row r="46" spans="2:22" x14ac:dyDescent="0.35">
      <c r="B46" s="36" t="s">
        <v>99</v>
      </c>
      <c r="C46" s="37">
        <v>-4.319000792590006</v>
      </c>
      <c r="D46" s="37">
        <v>-0.8008724097910771</v>
      </c>
      <c r="E46" s="37">
        <v>-5.7</v>
      </c>
      <c r="F46" s="37">
        <v>-0.105</v>
      </c>
      <c r="G46" s="37">
        <v>-7.18</v>
      </c>
      <c r="H46" s="37">
        <v>-17.574000000000002</v>
      </c>
      <c r="I46" s="38">
        <v>-3.2587471976888001</v>
      </c>
      <c r="J46" s="39"/>
      <c r="K46" s="40"/>
      <c r="L46" s="41"/>
      <c r="S46" s="29"/>
      <c r="V46" s="101"/>
    </row>
    <row r="47" spans="2:22" x14ac:dyDescent="0.35">
      <c r="B47" s="36" t="s">
        <v>100</v>
      </c>
      <c r="C47" s="37">
        <v>-9.818000528726035</v>
      </c>
      <c r="D47" s="37">
        <v>-1.8125427896553317</v>
      </c>
      <c r="E47" s="37">
        <v>-9.0530000000000008</v>
      </c>
      <c r="F47" s="37">
        <v>-0.10100000000000001</v>
      </c>
      <c r="G47" s="37">
        <v>-6.2519999999999998</v>
      </c>
      <c r="H47" s="37">
        <v>-25.523</v>
      </c>
      <c r="I47" s="38">
        <v>-4.7119094651725222</v>
      </c>
      <c r="J47" s="39"/>
      <c r="K47" s="40"/>
      <c r="L47" s="41"/>
      <c r="S47" s="29"/>
      <c r="V47" s="101"/>
    </row>
    <row r="48" spans="2:22" x14ac:dyDescent="0.35">
      <c r="B48" s="36" t="s">
        <v>101</v>
      </c>
      <c r="C48" s="37">
        <v>-22.527999993537989</v>
      </c>
      <c r="D48" s="37">
        <v>-4.1076433004713344</v>
      </c>
      <c r="E48" s="37">
        <v>-5.8490000000000002</v>
      </c>
      <c r="F48" s="37">
        <v>-0.122</v>
      </c>
      <c r="G48" s="37">
        <v>-7.3220000000000001</v>
      </c>
      <c r="H48" s="37">
        <v>-36.106000000000002</v>
      </c>
      <c r="I48" s="38">
        <v>-6.5833881857847976</v>
      </c>
      <c r="J48" s="39"/>
      <c r="K48" s="40"/>
      <c r="L48" s="41"/>
      <c r="S48" s="29"/>
      <c r="V48" s="101"/>
    </row>
    <row r="49" spans="2:22" x14ac:dyDescent="0.35">
      <c r="B49" s="36" t="s">
        <v>128</v>
      </c>
      <c r="C49" s="37">
        <v>-8.0460007961400208</v>
      </c>
      <c r="D49" s="37">
        <v>-1.4595178469193437</v>
      </c>
      <c r="E49" s="37">
        <v>-7.2389999999999999</v>
      </c>
      <c r="F49" s="37">
        <v>-0.105</v>
      </c>
      <c r="G49" s="37">
        <v>-6.7290000000000001</v>
      </c>
      <c r="H49" s="37">
        <v>-22.442</v>
      </c>
      <c r="I49" s="38">
        <v>-4.0709043350179037</v>
      </c>
      <c r="J49" s="39"/>
      <c r="K49" s="40"/>
      <c r="L49" s="41"/>
      <c r="S49" s="29"/>
      <c r="V49" s="101"/>
    </row>
    <row r="50" spans="2:22" x14ac:dyDescent="0.35">
      <c r="B50" s="36" t="s">
        <v>129</v>
      </c>
      <c r="C50" s="37">
        <v>-3.482999614678012</v>
      </c>
      <c r="D50" s="37">
        <v>-0.62618425148734735</v>
      </c>
      <c r="E50" s="37">
        <v>-12.602</v>
      </c>
      <c r="F50" s="37">
        <v>-9.2999999999999999E-2</v>
      </c>
      <c r="G50" s="37">
        <v>-7.0289999999999999</v>
      </c>
      <c r="H50" s="37">
        <v>-23.507999999999999</v>
      </c>
      <c r="I50" s="38">
        <v>-4.2263396533063897</v>
      </c>
      <c r="J50" s="39"/>
      <c r="K50" s="40"/>
      <c r="L50" s="41"/>
      <c r="S50" s="29"/>
      <c r="V50" s="101"/>
    </row>
    <row r="51" spans="2:22" x14ac:dyDescent="0.35">
      <c r="B51" s="36" t="s">
        <v>130</v>
      </c>
      <c r="C51" s="37">
        <v>3.5550002780150125</v>
      </c>
      <c r="D51" s="37">
        <v>0.63662106956181719</v>
      </c>
      <c r="E51" s="37">
        <v>-10.010999999999999</v>
      </c>
      <c r="F51" s="37">
        <v>-0.13700000000000001</v>
      </c>
      <c r="G51" s="37">
        <v>-6.415</v>
      </c>
      <c r="H51" s="37">
        <v>-13.254</v>
      </c>
      <c r="I51" s="38">
        <v>-2.3734950762602143</v>
      </c>
      <c r="J51" s="39"/>
      <c r="K51" s="40"/>
      <c r="L51" s="41"/>
      <c r="S51" s="29"/>
      <c r="V51" s="101"/>
    </row>
    <row r="52" spans="2:22" x14ac:dyDescent="0.35">
      <c r="B52" s="36" t="s">
        <v>131</v>
      </c>
      <c r="C52" s="37">
        <v>0.49299992687297617</v>
      </c>
      <c r="D52" s="37">
        <v>8.8689788416891763E-2</v>
      </c>
      <c r="E52" s="37">
        <v>-14.71</v>
      </c>
      <c r="F52" s="37">
        <v>1.4E-2</v>
      </c>
      <c r="G52" s="37">
        <v>-6.4189999999999996</v>
      </c>
      <c r="H52" s="37">
        <v>-20.814</v>
      </c>
      <c r="I52" s="38">
        <v>-3.7444006692212208</v>
      </c>
      <c r="J52" s="39"/>
      <c r="K52" s="40"/>
      <c r="L52" s="41"/>
      <c r="S52" s="29"/>
      <c r="V52" s="101"/>
    </row>
    <row r="53" spans="2:22" x14ac:dyDescent="0.35">
      <c r="B53" s="36" t="s">
        <v>138</v>
      </c>
      <c r="C53" s="37">
        <v>16.922999608084986</v>
      </c>
      <c r="D53" s="37">
        <v>3.5588482496146288</v>
      </c>
      <c r="E53" s="37">
        <v>-9.8490000000000002</v>
      </c>
      <c r="F53" s="37">
        <v>-6.3E-2</v>
      </c>
      <c r="G53" s="37">
        <v>-9.1389999999999993</v>
      </c>
      <c r="H53" s="37">
        <v>-2.7639999999999998</v>
      </c>
      <c r="I53" s="38">
        <v>-0.58125963421019977</v>
      </c>
      <c r="J53" s="39"/>
      <c r="K53" s="40"/>
      <c r="L53" s="41"/>
      <c r="S53" s="29"/>
      <c r="V53" s="101"/>
    </row>
    <row r="54" spans="2:22" x14ac:dyDescent="0.35">
      <c r="B54" s="36" t="s">
        <v>139</v>
      </c>
      <c r="C54" s="37">
        <v>5.0790000569699849</v>
      </c>
      <c r="D54" s="37">
        <v>0.94820972572487638</v>
      </c>
      <c r="E54" s="37">
        <v>-9.7316234000000001</v>
      </c>
      <c r="F54" s="37">
        <v>-0.16765468510000001</v>
      </c>
      <c r="G54" s="37">
        <v>-5.9019658600000007</v>
      </c>
      <c r="H54" s="37">
        <v>-10.722243899999999</v>
      </c>
      <c r="I54" s="38">
        <v>-2.0017593686816353</v>
      </c>
      <c r="J54" s="39"/>
      <c r="K54" s="40"/>
      <c r="L54" s="41"/>
      <c r="S54" s="29"/>
      <c r="V54" s="101"/>
    </row>
    <row r="55" spans="2:22" x14ac:dyDescent="0.35">
      <c r="B55" s="36" t="s">
        <v>140</v>
      </c>
      <c r="C55" s="37">
        <v>7.4700579816696129</v>
      </c>
      <c r="D55" s="37">
        <v>1.4144852227990952</v>
      </c>
      <c r="E55" s="37">
        <v>-9.5121702499999987</v>
      </c>
      <c r="F55" s="37">
        <v>-0.23800324719999996</v>
      </c>
      <c r="G55" s="37">
        <v>-5.6748853700000002</v>
      </c>
      <c r="H55" s="37">
        <v>-7.9550009200000007</v>
      </c>
      <c r="I55" s="38">
        <v>-1.5063110990978215</v>
      </c>
      <c r="J55" s="39"/>
      <c r="K55" s="40"/>
      <c r="L55" s="41"/>
      <c r="S55" s="29"/>
      <c r="V55" s="101"/>
    </row>
    <row r="56" spans="2:22" x14ac:dyDescent="0.35">
      <c r="B56" s="36" t="s">
        <v>141</v>
      </c>
      <c r="C56" s="37">
        <v>-5.2048350611122443</v>
      </c>
      <c r="D56" s="37">
        <v>-0.98702079079301575</v>
      </c>
      <c r="E56" s="37">
        <v>-9.5012496500000001</v>
      </c>
      <c r="F56" s="37">
        <v>-0.28270529239999997</v>
      </c>
      <c r="G56" s="37">
        <v>-5.4936160900000006</v>
      </c>
      <c r="H56" s="37">
        <v>-20.482406599999994</v>
      </c>
      <c r="I56" s="38">
        <v>-3.8841886289007426</v>
      </c>
      <c r="J56" s="39"/>
      <c r="K56" s="40"/>
      <c r="L56" s="41"/>
      <c r="S56" s="29"/>
      <c r="V56" s="101"/>
    </row>
    <row r="57" spans="2:22" x14ac:dyDescent="0.35">
      <c r="B57" s="36" t="s">
        <v>154</v>
      </c>
      <c r="C57" s="37">
        <v>-13.957969307686472</v>
      </c>
      <c r="D57" s="37">
        <v>-2.5964690223676574</v>
      </c>
      <c r="E57" s="37">
        <v>-9.4043852799999996</v>
      </c>
      <c r="F57" s="37">
        <v>-0.28937685690000003</v>
      </c>
      <c r="G57" s="37">
        <v>-5.2271047700000031</v>
      </c>
      <c r="H57" s="37">
        <v>-28.878836700000001</v>
      </c>
      <c r="I57" s="38">
        <v>-5.3720568687790458</v>
      </c>
      <c r="J57" s="39"/>
      <c r="K57" s="40"/>
      <c r="L57" s="41"/>
      <c r="S57" s="29"/>
      <c r="V57" s="101"/>
    </row>
    <row r="58" spans="2:22" x14ac:dyDescent="0.35">
      <c r="B58" s="36" t="s">
        <v>155</v>
      </c>
      <c r="C58" s="37">
        <v>-17.263572369463859</v>
      </c>
      <c r="D58" s="37">
        <v>-3.1370436584995716</v>
      </c>
      <c r="E58" s="37">
        <v>-9.650044320000001</v>
      </c>
      <c r="F58" s="37">
        <v>-0.30598083389999997</v>
      </c>
      <c r="G58" s="37">
        <v>-5.0619610700000006</v>
      </c>
      <c r="H58" s="37">
        <v>-32.281558400000002</v>
      </c>
      <c r="I58" s="38">
        <v>-5.8660314272108334</v>
      </c>
      <c r="J58" s="39"/>
      <c r="K58" s="40"/>
      <c r="L58" s="41"/>
      <c r="S58" s="29"/>
      <c r="V58" s="101"/>
    </row>
    <row r="59" spans="2:22" x14ac:dyDescent="0.35">
      <c r="B59" s="36" t="s">
        <v>156</v>
      </c>
      <c r="C59" s="37">
        <v>-17.955039439468077</v>
      </c>
      <c r="D59" s="37">
        <v>-3.1997871816450782</v>
      </c>
      <c r="E59" s="37">
        <v>-9.7892405400000015</v>
      </c>
      <c r="F59" s="37">
        <v>-0.31593111700000004</v>
      </c>
      <c r="G59" s="37">
        <v>-4.9098906500000004</v>
      </c>
      <c r="H59" s="37">
        <v>-32.970101900000003</v>
      </c>
      <c r="I59" s="38">
        <v>-5.8756378560356666</v>
      </c>
      <c r="J59" s="39"/>
      <c r="K59" s="40"/>
      <c r="L59" s="41"/>
      <c r="S59" s="29"/>
      <c r="V59" s="101"/>
    </row>
    <row r="60" spans="2:22" x14ac:dyDescent="0.35">
      <c r="B60" s="36" t="s">
        <v>157</v>
      </c>
      <c r="C60" s="37">
        <v>-16.743759573736629</v>
      </c>
      <c r="D60" s="37">
        <v>-2.9358990289806974</v>
      </c>
      <c r="E60" s="37">
        <v>-9.8100379900000014</v>
      </c>
      <c r="F60" s="37">
        <v>-0.320683632</v>
      </c>
      <c r="G60" s="37">
        <v>-4.7576599599999998</v>
      </c>
      <c r="H60" s="37">
        <v>-31.632141300000001</v>
      </c>
      <c r="I60" s="38">
        <v>-5.5464707623322083</v>
      </c>
      <c r="J60" s="39"/>
      <c r="K60" s="40"/>
      <c r="L60" s="41"/>
      <c r="S60" s="29"/>
      <c r="V60" s="101"/>
    </row>
    <row r="61" spans="2:22" x14ac:dyDescent="0.35">
      <c r="B61" s="36" t="s">
        <v>158</v>
      </c>
      <c r="C61" s="37">
        <v>-14.997305872967329</v>
      </c>
      <c r="D61" s="37">
        <v>-2.5920206860787127</v>
      </c>
      <c r="E61" s="37">
        <v>-9.8313251400000006</v>
      </c>
      <c r="F61" s="37">
        <v>-0.32401701579999997</v>
      </c>
      <c r="G61" s="37">
        <v>-4.6116759800000002</v>
      </c>
      <c r="H61" s="37">
        <v>-29.7643235</v>
      </c>
      <c r="I61" s="38">
        <v>-5.1442400970297806</v>
      </c>
      <c r="J61" s="39"/>
      <c r="K61" s="40"/>
      <c r="L61" s="41"/>
      <c r="S61" s="29"/>
      <c r="V61" s="101"/>
    </row>
    <row r="62" spans="2:22" x14ac:dyDescent="0.35">
      <c r="B62" s="36" t="s">
        <v>159</v>
      </c>
      <c r="C62" s="37">
        <v>-14.137850770992499</v>
      </c>
      <c r="D62" s="37">
        <v>-2.4179818949210423</v>
      </c>
      <c r="E62" s="37">
        <v>-9.872128609999999</v>
      </c>
      <c r="F62" s="37">
        <v>-0.32725018099999997</v>
      </c>
      <c r="G62" s="37">
        <v>-4.4130542899999972</v>
      </c>
      <c r="H62" s="37">
        <v>-28.750283800000002</v>
      </c>
      <c r="I62" s="38">
        <v>-4.917131099224461</v>
      </c>
      <c r="J62" s="39"/>
      <c r="K62" s="40"/>
      <c r="L62" s="41"/>
      <c r="S62" s="29"/>
      <c r="V62" s="101"/>
    </row>
    <row r="63" spans="2:22" x14ac:dyDescent="0.35">
      <c r="B63" s="36" t="s">
        <v>160</v>
      </c>
      <c r="C63" s="37">
        <v>-14.06763326414616</v>
      </c>
      <c r="D63" s="37">
        <v>-2.3816671185732305</v>
      </c>
      <c r="E63" s="37">
        <v>-9.9009631300000009</v>
      </c>
      <c r="F63" s="37">
        <v>-0.32812803459999995</v>
      </c>
      <c r="G63" s="37">
        <v>-4.2176512299999995</v>
      </c>
      <c r="H63" s="37">
        <v>-28.514375700000002</v>
      </c>
      <c r="I63" s="38">
        <v>-4.8275178728477801</v>
      </c>
      <c r="J63" s="39"/>
      <c r="K63" s="40"/>
      <c r="L63" s="41"/>
      <c r="S63" s="29"/>
      <c r="V63" s="101"/>
    </row>
    <row r="64" spans="2:22" x14ac:dyDescent="0.35">
      <c r="B64" s="36" t="s">
        <v>161</v>
      </c>
      <c r="C64" s="37">
        <v>-14.632266344328061</v>
      </c>
      <c r="D64" s="37">
        <v>-2.4535622735447946</v>
      </c>
      <c r="E64" s="37">
        <v>-10.002399299999997</v>
      </c>
      <c r="F64" s="37">
        <v>-0.32955938449999994</v>
      </c>
      <c r="G64" s="37">
        <v>-4.034518590000002</v>
      </c>
      <c r="H64" s="37">
        <v>-28.9987438</v>
      </c>
      <c r="I64" s="38">
        <v>-4.8625566329614509</v>
      </c>
      <c r="J64" s="39"/>
      <c r="K64" s="40"/>
      <c r="L64" s="41"/>
      <c r="S64" s="29"/>
      <c r="V64" s="101"/>
    </row>
    <row r="65" spans="2:22" x14ac:dyDescent="0.35">
      <c r="B65" s="36" t="s">
        <v>170</v>
      </c>
      <c r="C65" s="37">
        <v>-15.337670614335771</v>
      </c>
      <c r="D65" s="37">
        <v>-2.5478430285309583</v>
      </c>
      <c r="E65" s="37">
        <v>-10.100056800000001</v>
      </c>
      <c r="F65" s="37">
        <v>-0.33080819189999999</v>
      </c>
      <c r="G65" s="37">
        <v>-3.8598091400000003</v>
      </c>
      <c r="H65" s="37">
        <v>-29.628344999999999</v>
      </c>
      <c r="I65" s="38">
        <v>-4.9217625122685069</v>
      </c>
      <c r="J65" s="39"/>
      <c r="K65" s="40"/>
      <c r="L65" s="41"/>
      <c r="S65" s="29"/>
      <c r="V65" s="101"/>
    </row>
    <row r="66" spans="2:22" x14ac:dyDescent="0.35">
      <c r="B66" s="36" t="s">
        <v>171</v>
      </c>
      <c r="C66" s="37">
        <v>-16.031197818964095</v>
      </c>
      <c r="D66" s="37">
        <v>-2.63935800801123</v>
      </c>
      <c r="E66" s="37">
        <v>-10.197004699999999</v>
      </c>
      <c r="F66" s="37">
        <v>-0.3321372802</v>
      </c>
      <c r="G66" s="37">
        <v>-3.6993958000000005</v>
      </c>
      <c r="H66" s="37">
        <v>-30.2597351</v>
      </c>
      <c r="I66" s="38">
        <v>-4.9819280541848068</v>
      </c>
      <c r="J66" s="39"/>
      <c r="K66" s="40"/>
      <c r="L66" s="41"/>
      <c r="S66" s="29"/>
      <c r="V66" s="101"/>
    </row>
    <row r="67" spans="2:22" x14ac:dyDescent="0.35">
      <c r="B67" s="36" t="s">
        <v>172</v>
      </c>
      <c r="C67" s="37">
        <v>-16.531936098336743</v>
      </c>
      <c r="D67" s="37">
        <v>-2.6966965978967248</v>
      </c>
      <c r="E67" s="37">
        <v>-10.288911400000003</v>
      </c>
      <c r="F67" s="37">
        <v>-0.3327874656</v>
      </c>
      <c r="G67" s="37">
        <v>-3.5508853200000003</v>
      </c>
      <c r="H67" s="37">
        <v>-30.7045204</v>
      </c>
      <c r="I67" s="38">
        <v>-5.0085347058086587</v>
      </c>
      <c r="J67" s="39"/>
      <c r="K67" s="40"/>
      <c r="L67" s="41"/>
      <c r="S67" s="29"/>
      <c r="V67" s="101"/>
    </row>
    <row r="68" spans="2:22" x14ac:dyDescent="0.35">
      <c r="B68" s="36" t="s">
        <v>173</v>
      </c>
      <c r="C68" s="37">
        <v>-16.895351765951759</v>
      </c>
      <c r="D68" s="37">
        <v>-2.7313444058062473</v>
      </c>
      <c r="E68" s="37">
        <v>-10.3650929</v>
      </c>
      <c r="F68" s="37">
        <v>-0.33613683610000006</v>
      </c>
      <c r="G68" s="37">
        <v>-3.4252617599999993</v>
      </c>
      <c r="H68" s="37">
        <v>-31.021843000000001</v>
      </c>
      <c r="I68" s="38">
        <v>-5.0150679612722797</v>
      </c>
      <c r="J68" s="39"/>
      <c r="K68" s="40"/>
      <c r="L68" s="41"/>
      <c r="S68" s="29"/>
      <c r="V68" s="101"/>
    </row>
    <row r="69" spans="2:22" x14ac:dyDescent="0.35">
      <c r="B69" s="36" t="s">
        <v>598</v>
      </c>
      <c r="C69" s="37">
        <v>-17.103283476532496</v>
      </c>
      <c r="D69" s="37">
        <v>-2.7381924028289042</v>
      </c>
      <c r="E69" s="37">
        <v>-10.4109324</v>
      </c>
      <c r="F69" s="37">
        <v>-0.33536150680000004</v>
      </c>
      <c r="G69" s="37">
        <v>-3.3092265399999996</v>
      </c>
      <c r="H69" s="37">
        <v>-31.158803899999999</v>
      </c>
      <c r="I69" s="38">
        <v>-4.9884456535659947</v>
      </c>
      <c r="J69" s="39"/>
      <c r="K69" s="40"/>
      <c r="L69" s="41"/>
      <c r="S69" s="29"/>
      <c r="V69" s="101"/>
    </row>
    <row r="70" spans="2:22" x14ac:dyDescent="0.35">
      <c r="B70" s="36" t="s">
        <v>599</v>
      </c>
      <c r="C70" s="37">
        <v>-17.416436041691938</v>
      </c>
      <c r="D70" s="37">
        <v>-2.7609919595766552</v>
      </c>
      <c r="E70" s="37">
        <v>-10.4837677</v>
      </c>
      <c r="F70" s="37">
        <v>-0.33676336470000001</v>
      </c>
      <c r="G70" s="37">
        <v>-3.229796620000001</v>
      </c>
      <c r="H70" s="37">
        <v>-31.4667636</v>
      </c>
      <c r="I70" s="38">
        <v>-4.9883616306760414</v>
      </c>
      <c r="J70" s="39"/>
      <c r="K70" s="40"/>
      <c r="L70" s="41"/>
      <c r="S70" s="29"/>
      <c r="V70" s="101"/>
    </row>
    <row r="71" spans="2:22" x14ac:dyDescent="0.35">
      <c r="B71" s="36" t="s">
        <v>600</v>
      </c>
      <c r="C71" s="37">
        <v>-17.708823756641234</v>
      </c>
      <c r="D71" s="37">
        <v>-2.7802933098183349</v>
      </c>
      <c r="E71" s="37">
        <v>-10.556840899999999</v>
      </c>
      <c r="F71" s="37">
        <v>-0.33855857269999995</v>
      </c>
      <c r="G71" s="37">
        <v>-3.1898937599999999</v>
      </c>
      <c r="H71" s="37">
        <v>-31.794116800000001</v>
      </c>
      <c r="I71" s="38">
        <v>-4.9916906648004638</v>
      </c>
      <c r="J71" s="39"/>
      <c r="K71" s="40"/>
      <c r="L71" s="41"/>
      <c r="S71" s="29"/>
      <c r="V71" s="101"/>
    </row>
    <row r="72" spans="2:22" x14ac:dyDescent="0.35">
      <c r="B72" s="36" t="s">
        <v>601</v>
      </c>
      <c r="C72" s="37">
        <v>-18.010178132114916</v>
      </c>
      <c r="D72" s="37">
        <v>-2.8001983739971577</v>
      </c>
      <c r="E72" s="37">
        <v>-10.6436069</v>
      </c>
      <c r="F72" s="37">
        <v>-0.33930460410000002</v>
      </c>
      <c r="G72" s="37">
        <v>-3.1880091200000007</v>
      </c>
      <c r="H72" s="37">
        <v>-32.181098300000002</v>
      </c>
      <c r="I72" s="38">
        <v>-5.0034740618370979</v>
      </c>
      <c r="J72" s="39"/>
      <c r="K72" s="40"/>
      <c r="L72" s="41"/>
      <c r="S72" s="29"/>
      <c r="V72" s="101"/>
    </row>
    <row r="73" spans="2:22" x14ac:dyDescent="0.35">
      <c r="B73" s="36" t="s">
        <v>619</v>
      </c>
      <c r="C73" s="37">
        <v>-18.131984335279828</v>
      </c>
      <c r="D73" s="37">
        <v>-2.7915570615894461</v>
      </c>
      <c r="E73" s="37">
        <v>-10.7160987</v>
      </c>
      <c r="F73" s="37">
        <v>-0.33997328930000004</v>
      </c>
      <c r="G73" s="37">
        <v>-3.2296047399999996</v>
      </c>
      <c r="H73" s="37">
        <v>-32.417661299999999</v>
      </c>
      <c r="I73" s="38">
        <v>-4.9909458142510186</v>
      </c>
      <c r="J73" s="39"/>
      <c r="K73" s="40"/>
      <c r="L73" s="41"/>
      <c r="S73" s="29"/>
      <c r="V73" s="101"/>
    </row>
    <row r="74" spans="2:22" x14ac:dyDescent="0.35">
      <c r="B74" s="36" t="s">
        <v>620</v>
      </c>
      <c r="C74" s="37">
        <v>-18.324440099127283</v>
      </c>
      <c r="D74" s="37">
        <v>-2.7923651528755751</v>
      </c>
      <c r="E74" s="37">
        <v>-10.799635800000001</v>
      </c>
      <c r="F74" s="37">
        <v>-0.34086313089999998</v>
      </c>
      <c r="G74" s="37">
        <v>-3.2614481499999992</v>
      </c>
      <c r="H74" s="37">
        <v>-32.7263874</v>
      </c>
      <c r="I74" s="38">
        <v>-4.9870022364076769</v>
      </c>
      <c r="J74" s="39"/>
      <c r="K74" s="40"/>
      <c r="L74" s="41"/>
      <c r="S74" s="29"/>
      <c r="V74" s="101"/>
    </row>
    <row r="75" spans="2:22" x14ac:dyDescent="0.35">
      <c r="B75" s="36" t="s">
        <v>621</v>
      </c>
      <c r="C75" s="37">
        <v>-18.479430283438944</v>
      </c>
      <c r="D75" s="37">
        <v>-2.7900141300362655</v>
      </c>
      <c r="E75" s="37">
        <v>-10.9022366</v>
      </c>
      <c r="F75" s="37">
        <v>-0.34371815500000003</v>
      </c>
      <c r="G75" s="37">
        <v>-3.289796050000001</v>
      </c>
      <c r="H75" s="37">
        <v>-33.0151811</v>
      </c>
      <c r="I75" s="38">
        <v>-4.9846137224942879</v>
      </c>
      <c r="J75" s="39"/>
      <c r="K75" s="40"/>
      <c r="L75" s="41"/>
      <c r="S75" s="29"/>
      <c r="V75" s="101"/>
    </row>
    <row r="76" spans="2:22" x14ac:dyDescent="0.35">
      <c r="B76" s="453" t="s">
        <v>622</v>
      </c>
      <c r="C76" s="451">
        <v>-18.649691845088157</v>
      </c>
      <c r="D76" s="451">
        <v>-2.7889543852839371</v>
      </c>
      <c r="E76" s="451">
        <v>-10.9688891</v>
      </c>
      <c r="F76" s="451">
        <v>-0.34530458199999997</v>
      </c>
      <c r="G76" s="451">
        <v>-3.3084080199999999</v>
      </c>
      <c r="H76" s="451">
        <v>-33.272293599999998</v>
      </c>
      <c r="I76" s="454">
        <v>-4.9756805589586426</v>
      </c>
      <c r="J76" s="39"/>
      <c r="K76" s="40"/>
      <c r="L76" s="41"/>
      <c r="S76" s="29"/>
      <c r="V76" s="101"/>
    </row>
    <row r="77" spans="2:22" x14ac:dyDescent="0.35">
      <c r="B77" s="24">
        <v>2008</v>
      </c>
      <c r="C77" s="37">
        <f ca="1">SUM(OFFSET(C$4,4*ROWS(C$4:C4)-4,,4))</f>
        <v>-34.688000000000045</v>
      </c>
      <c r="D77" s="37">
        <v>-2.1826524185170575</v>
      </c>
      <c r="E77" s="37">
        <f ca="1">SUM(OFFSET(E$4,4*ROWS(E$4:E4)-4,,4))</f>
        <v>-14.379999999999999</v>
      </c>
      <c r="F77" s="37">
        <f ca="1">SUM(OFFSET(F$4,4*ROWS(F$4:F4)-4,,4))</f>
        <v>-0.71499999999999997</v>
      </c>
      <c r="G77" s="37">
        <f ca="1">SUM(OFFSET(G$4,4*ROWS(G$4:G4)-4,,4))</f>
        <v>-13.561999999999999</v>
      </c>
      <c r="H77" s="37">
        <v>-62.981999999999999</v>
      </c>
      <c r="I77" s="38">
        <v>-3.9629789732195948</v>
      </c>
      <c r="J77" s="101"/>
      <c r="K77" s="101"/>
      <c r="L77" s="41"/>
      <c r="V77" s="101"/>
    </row>
    <row r="78" spans="2:22" x14ac:dyDescent="0.35">
      <c r="B78" s="24">
        <v>2009</v>
      </c>
      <c r="C78" s="37">
        <f ca="1">SUM(OFFSET(C$4,4*ROWS(C$4:C5)-4,,4))</f>
        <v>-24.871000000000002</v>
      </c>
      <c r="D78" s="37">
        <v>-1.6061214855800372</v>
      </c>
      <c r="E78" s="37">
        <f ca="1">SUM(OFFSET(E$4,4*ROWS(E$4:E5)-4,,4))</f>
        <v>-12.036</v>
      </c>
      <c r="F78" s="37">
        <f ca="1">SUM(OFFSET(F$4,4*ROWS(F$4:F5)-4,,4))</f>
        <v>-0.25900000000000001</v>
      </c>
      <c r="G78" s="37">
        <f ca="1">SUM(OFFSET(G$4,4*ROWS(G$4:G5)-4,,4))</f>
        <v>-15.192</v>
      </c>
      <c r="H78" s="37">
        <v>-51.603999999999999</v>
      </c>
      <c r="I78" s="38">
        <v>-3.3324873604548362</v>
      </c>
      <c r="J78" s="101"/>
      <c r="K78" s="101"/>
      <c r="L78" s="41"/>
      <c r="V78" s="101"/>
    </row>
    <row r="79" spans="2:22" x14ac:dyDescent="0.35">
      <c r="B79" s="24">
        <v>2010</v>
      </c>
      <c r="C79" s="37">
        <f ca="1">SUM(OFFSET(C$4,4*ROWS(C$4:C6)-4,,4))</f>
        <v>-31.123000000000001</v>
      </c>
      <c r="D79" s="37">
        <v>-1.937887719197747</v>
      </c>
      <c r="E79" s="37">
        <f ca="1">SUM(OFFSET(E$4,4*ROWS(E$4:E6)-4,,4))</f>
        <v>1.4060000000000001</v>
      </c>
      <c r="F79" s="37">
        <f ca="1">SUM(OFFSET(F$4,4*ROWS(F$4:F6)-4,,4))</f>
        <v>-0.38900000000000001</v>
      </c>
      <c r="G79" s="37">
        <f ca="1">SUM(OFFSET(G$4,4*ROWS(G$4:G6)-4,,4))</f>
        <v>-19.947000000000003</v>
      </c>
      <c r="H79" s="37">
        <v>-49.938000000000002</v>
      </c>
      <c r="I79" s="38">
        <v>-3.109412232795588</v>
      </c>
      <c r="J79" s="101"/>
      <c r="K79" s="101"/>
      <c r="L79" s="41"/>
      <c r="V79" s="101"/>
    </row>
    <row r="80" spans="2:22" x14ac:dyDescent="0.35">
      <c r="B80" s="24">
        <v>2011</v>
      </c>
      <c r="C80" s="37">
        <f ca="1">SUM(OFFSET(C$4,4*ROWS(C$4:C7)-4,,4))</f>
        <v>-15.837000000000003</v>
      </c>
      <c r="D80" s="37">
        <v>-0.95395511586064075</v>
      </c>
      <c r="E80" s="37">
        <f ca="1">SUM(OFFSET(E$4,4*ROWS(E$4:E7)-4,,4))</f>
        <v>6.5409999999999995</v>
      </c>
      <c r="F80" s="37">
        <f ca="1">SUM(OFFSET(F$4,4*ROWS(F$4:F7)-4,,4))</f>
        <v>-0.17300000000000001</v>
      </c>
      <c r="G80" s="37">
        <f ca="1">SUM(OFFSET(G$4,4*ROWS(G$4:G7)-4,,4))</f>
        <v>-20.821999999999999</v>
      </c>
      <c r="H80" s="37">
        <v>-30.064</v>
      </c>
      <c r="I80" s="38">
        <v>-1.8109305173476229</v>
      </c>
      <c r="J80" s="101"/>
      <c r="K80" s="101"/>
      <c r="L80" s="41"/>
      <c r="V80" s="101"/>
    </row>
    <row r="81" spans="2:12" x14ac:dyDescent="0.35">
      <c r="B81" s="24">
        <v>2012</v>
      </c>
      <c r="C81" s="37">
        <f ca="1">SUM(OFFSET(C$4,4*ROWS(C$4:C8)-4,,4))</f>
        <v>-21.189999999999984</v>
      </c>
      <c r="D81" s="37">
        <v>-1.2378999515121774</v>
      </c>
      <c r="E81" s="37">
        <f ca="1">SUM(OFFSET(E$4,4*ROWS(E$4:E8)-4,,4))</f>
        <v>-17.362000000000002</v>
      </c>
      <c r="F81" s="37">
        <f ca="1">SUM(OFFSET(F$4,4*ROWS(F$4:F8)-4,,4))</f>
        <v>-0.14799999999999999</v>
      </c>
      <c r="G81" s="37">
        <f ca="1">SUM(OFFSET(G$4,4*ROWS(G$4:G8)-4,,4))</f>
        <v>-20.896999999999998</v>
      </c>
      <c r="H81" s="37">
        <v>-59.868000000000002</v>
      </c>
      <c r="I81" s="38">
        <v>-3.4974324821675813</v>
      </c>
      <c r="J81" s="101"/>
      <c r="K81" s="101"/>
      <c r="L81" s="41"/>
    </row>
    <row r="82" spans="2:12" x14ac:dyDescent="0.35">
      <c r="B82" s="24">
        <v>2013</v>
      </c>
      <c r="C82" s="37">
        <f ca="1">SUM(OFFSET(C$4,4*ROWS(C$4:C9)-4,,4))</f>
        <v>-25.006000000000011</v>
      </c>
      <c r="D82" s="37">
        <v>-1.4045663290524935</v>
      </c>
      <c r="E82" s="37">
        <f ca="1">SUM(OFFSET(E$4,4*ROWS(E$4:E9)-4,,4))</f>
        <v>-35.542999999999999</v>
      </c>
      <c r="F82" s="37">
        <f ca="1">SUM(OFFSET(F$4,4*ROWS(F$4:F9)-4,,4))</f>
        <v>-0.32599999999999996</v>
      </c>
      <c r="G82" s="37">
        <f ca="1">SUM(OFFSET(G$4,4*ROWS(G$4:G9)-4,,4))</f>
        <v>-25.740000000000002</v>
      </c>
      <c r="H82" s="37">
        <v>-87.088999999999999</v>
      </c>
      <c r="I82" s="38">
        <v>-4.8917170691375116</v>
      </c>
      <c r="J82" s="101"/>
      <c r="K82" s="101"/>
      <c r="L82" s="41"/>
    </row>
    <row r="83" spans="2:12" x14ac:dyDescent="0.35">
      <c r="B83" s="24">
        <v>2014</v>
      </c>
      <c r="C83" s="37">
        <f ca="1">SUM(OFFSET(C$4,4*ROWS(C$4:C10)-4,,4))</f>
        <v>-28.932999999999986</v>
      </c>
      <c r="D83" s="37">
        <v>-1.5530260739621087</v>
      </c>
      <c r="E83" s="37">
        <f ca="1">SUM(OFFSET(E$4,4*ROWS(E$4:E10)-4,,4))</f>
        <v>-36.887999999999998</v>
      </c>
      <c r="F83" s="37">
        <f ca="1">SUM(OFFSET(F$4,4*ROWS(F$4:F10)-4,,4))</f>
        <v>-0.46899999999999997</v>
      </c>
      <c r="G83" s="37">
        <f ca="1">SUM(OFFSET(G$4,4*ROWS(G$4:G10)-4,,4))</f>
        <v>-23.944000000000003</v>
      </c>
      <c r="H83" s="37">
        <v>-90.888000000000005</v>
      </c>
      <c r="I83" s="38">
        <v>-4.878561981483708</v>
      </c>
      <c r="J83" s="101"/>
      <c r="K83" s="101"/>
      <c r="L83" s="41"/>
    </row>
    <row r="84" spans="2:12" x14ac:dyDescent="0.35">
      <c r="B84" s="24">
        <v>2015</v>
      </c>
      <c r="C84" s="37">
        <f ca="1">SUM(OFFSET(C$4,4*ROWS(C$4:C11)-4,,4))</f>
        <v>-28.272000000000045</v>
      </c>
      <c r="D84" s="37">
        <v>-1.472775378312924</v>
      </c>
      <c r="E84" s="37">
        <f ca="1">SUM(OFFSET(E$4,4*ROWS(E$4:E11)-4,,4))</f>
        <v>-43.067999999999998</v>
      </c>
      <c r="F84" s="37">
        <f ca="1">SUM(OFFSET(F$4,4*ROWS(F$4:F11)-4,,4))</f>
        <v>-8.9000000000000024E-2</v>
      </c>
      <c r="G84" s="37">
        <f ca="1">SUM(OFFSET(G$4,4*ROWS(G$4:G11)-4,,4))</f>
        <v>-23.875</v>
      </c>
      <c r="H84" s="37">
        <v>-96.435000000000002</v>
      </c>
      <c r="I84" s="38">
        <v>-5.0235955577110509</v>
      </c>
      <c r="J84" s="101"/>
      <c r="K84" s="101"/>
      <c r="L84" s="41"/>
    </row>
    <row r="85" spans="2:12" x14ac:dyDescent="0.35">
      <c r="B85" s="24">
        <v>2016</v>
      </c>
      <c r="C85" s="37">
        <f ca="1">SUM(OFFSET(C$4,4*ROWS(C$4:C12)-4,,4))</f>
        <v>-36.113000000000028</v>
      </c>
      <c r="D85" s="37">
        <v>-1.8104367948856777</v>
      </c>
      <c r="E85" s="37">
        <f ca="1">SUM(OFFSET(E$4,4*ROWS(E$4:E12)-4,,4))</f>
        <v>-47.173000000000002</v>
      </c>
      <c r="F85" s="37">
        <f ca="1">SUM(OFFSET(F$4,4*ROWS(F$4:F12)-4,,4))</f>
        <v>-0.36</v>
      </c>
      <c r="G85" s="37">
        <f ca="1">SUM(OFFSET(G$4,4*ROWS(G$4:G12)-4,,4))</f>
        <v>-23.847999999999999</v>
      </c>
      <c r="H85" s="37">
        <v>-108.39</v>
      </c>
      <c r="I85" s="38">
        <v>-5.4338671447306677</v>
      </c>
      <c r="J85" s="101"/>
      <c r="K85" s="101"/>
      <c r="L85" s="41"/>
    </row>
    <row r="86" spans="2:12" x14ac:dyDescent="0.35">
      <c r="B86" s="24">
        <v>2017</v>
      </c>
      <c r="C86" s="37">
        <f ca="1">SUM(OFFSET(C$4,4*ROWS(C$4:C13)-4,,4))</f>
        <v>-29.889000122099965</v>
      </c>
      <c r="D86" s="37">
        <v>-1.4447806157078864</v>
      </c>
      <c r="E86" s="37">
        <f ca="1">SUM(OFFSET(E$4,4*ROWS(E$4:E13)-4,,4))</f>
        <v>-24.06</v>
      </c>
      <c r="F86" s="37">
        <f ca="1">SUM(OFFSET(F$4,4*ROWS(F$4:F13)-4,,4))</f>
        <v>-0.31</v>
      </c>
      <c r="G86" s="37">
        <f ca="1">SUM(OFFSET(G$4,4*ROWS(G$4:G13)-4,,4))</f>
        <v>-22.462000000000003</v>
      </c>
      <c r="H86" s="37">
        <v>-77.962999999999994</v>
      </c>
      <c r="I86" s="38">
        <v>-3.7685914778777785</v>
      </c>
      <c r="J86" s="101"/>
      <c r="K86" s="101"/>
      <c r="L86" s="41"/>
    </row>
    <row r="87" spans="2:12" x14ac:dyDescent="0.35">
      <c r="B87" s="24">
        <v>2018</v>
      </c>
      <c r="C87" s="37">
        <f ca="1">SUM(OFFSET(C$4,4*ROWS(C$4:C14)-4,,4))</f>
        <v>-25.487001179677016</v>
      </c>
      <c r="D87" s="37">
        <v>-1.1899848902076895</v>
      </c>
      <c r="E87" s="37">
        <f ca="1">SUM(OFFSET(E$4,4*ROWS(E$4:E14)-4,,4))</f>
        <v>-26.36</v>
      </c>
      <c r="F87" s="37">
        <f ca="1">SUM(OFFSET(F$4,4*ROWS(F$4:F14)-4,,4))</f>
        <v>-0.38600000000000001</v>
      </c>
      <c r="G87" s="37">
        <f ca="1">SUM(OFFSET(G$4,4*ROWS(G$4:G14)-4,,4))</f>
        <v>-25.488</v>
      </c>
      <c r="H87" s="37">
        <v>-78.852999999999994</v>
      </c>
      <c r="I87" s="38">
        <v>-3.6816366855418265</v>
      </c>
      <c r="J87" s="101"/>
      <c r="K87" s="101"/>
      <c r="L87" s="41"/>
    </row>
    <row r="88" spans="2:12" x14ac:dyDescent="0.35">
      <c r="B88" s="24">
        <v>2019</v>
      </c>
      <c r="C88" s="37">
        <f ca="1">SUM(OFFSET(C$4,4*ROWS(C$4:C15)-4,,4))</f>
        <v>-30.502000126341013</v>
      </c>
      <c r="D88" s="37">
        <v>-1.3774622273296386</v>
      </c>
      <c r="E88" s="37">
        <f ca="1">SUM(OFFSET(E$4,4*ROWS(E$4:E15)-4,,4))</f>
        <v>-35.701000000000001</v>
      </c>
      <c r="F88" s="37">
        <f ca="1">SUM(OFFSET(F$4,4*ROWS(F$4:F15)-4,,4))</f>
        <v>-0.45699999999999996</v>
      </c>
      <c r="G88" s="37">
        <f ca="1">SUM(OFFSET(G$4,4*ROWS(G$4:G15)-4,,4))</f>
        <v>-27.494999999999997</v>
      </c>
      <c r="H88" s="37">
        <v>-95.31</v>
      </c>
      <c r="I88" s="38">
        <v>-4.3041742948984858</v>
      </c>
      <c r="J88" s="101"/>
      <c r="K88" s="101"/>
      <c r="L88" s="41"/>
    </row>
    <row r="89" spans="2:12" x14ac:dyDescent="0.35">
      <c r="B89" s="24">
        <v>2020</v>
      </c>
      <c r="C89" s="37">
        <f ca="1">SUM(OFFSET(C$4,4*ROWS(C$4:C16)-4,,4))</f>
        <v>29.965057573597559</v>
      </c>
      <c r="D89" s="37">
        <v>1.4302164666239847</v>
      </c>
      <c r="E89" s="37">
        <f ca="1">SUM(OFFSET(E$4,4*ROWS(E$4:E16)-4,,4))</f>
        <v>-43.802793649999998</v>
      </c>
      <c r="F89" s="37">
        <f ca="1">SUM(OFFSET(F$4,4*ROWS(F$4:F16)-4,,4))</f>
        <v>-0.45465793229999996</v>
      </c>
      <c r="G89" s="37">
        <f ca="1">SUM(OFFSET(G$4,4*ROWS(G$4:G16)-4,,4))</f>
        <v>-27.134851230000002</v>
      </c>
      <c r="H89" s="37">
        <v>-42.255244820000001</v>
      </c>
      <c r="I89" s="38">
        <v>-2.0168206516659963</v>
      </c>
      <c r="J89" s="101"/>
      <c r="K89" s="102"/>
      <c r="L89" s="41"/>
    </row>
    <row r="90" spans="2:12" x14ac:dyDescent="0.35">
      <c r="B90" s="24">
        <v>2021</v>
      </c>
      <c r="C90" s="37">
        <f ca="1">SUM(OFFSET(C$4,4*ROWS(C$4:C17)-4,,4))</f>
        <v>-54.381416177730657</v>
      </c>
      <c r="D90" s="37">
        <v>-2.4987456985201866</v>
      </c>
      <c r="E90" s="37">
        <f ca="1">SUM(OFFSET(E$4,4*ROWS(E$4:E17)-4,,4))</f>
        <v>-38.344919789999999</v>
      </c>
      <c r="F90" s="37">
        <f ca="1">SUM(OFFSET(F$4,4*ROWS(F$4:F17)-4,,4))</f>
        <v>-1.1939941002000001</v>
      </c>
      <c r="G90" s="37">
        <f ca="1">SUM(OFFSET(G$4,4*ROWS(G$4:G17)-4,,4))</f>
        <v>-20.692572580000004</v>
      </c>
      <c r="H90" s="37">
        <v>-114.6129036</v>
      </c>
      <c r="I90" s="38">
        <v>-5.2662935244169882</v>
      </c>
      <c r="J90" s="101"/>
      <c r="K90" s="102"/>
      <c r="L90" s="41"/>
    </row>
    <row r="91" spans="2:12" x14ac:dyDescent="0.35">
      <c r="B91" s="24">
        <v>2022</v>
      </c>
      <c r="C91" s="37">
        <f ca="1">SUM(OFFSET(C$4,4*ROWS(C$4:C18)-4,,4))</f>
        <v>-59.946549481842617</v>
      </c>
      <c r="D91" s="37">
        <v>-2.5791605767370136</v>
      </c>
      <c r="E91" s="37">
        <f ca="1">SUM(OFFSET(E$4,4*ROWS(E$4:E18)-4,,4))</f>
        <v>-39.41445487</v>
      </c>
      <c r="F91" s="37">
        <f ca="1">SUM(OFFSET(F$4,4*ROWS(F$4:F18)-4,,4))</f>
        <v>-1.3000788633999998</v>
      </c>
      <c r="G91" s="37">
        <f ca="1">SUM(OFFSET(G$4,4*ROWS(G$4:G18)-4,,4))</f>
        <v>-18.000041459999998</v>
      </c>
      <c r="H91" s="37">
        <v>-118.66112430000001</v>
      </c>
      <c r="I91" s="38">
        <v>-5.1053162597548747</v>
      </c>
      <c r="J91" s="101"/>
      <c r="K91" s="102"/>
      <c r="L91" s="41"/>
    </row>
    <row r="92" spans="2:12" x14ac:dyDescent="0.35">
      <c r="B92" s="24">
        <v>2023</v>
      </c>
      <c r="C92" s="37">
        <f ca="1">SUM(OFFSET(C$4,4*ROWS(C$4:C19)-4,,4))</f>
        <v>-62.533070875964668</v>
      </c>
      <c r="D92" s="37">
        <v>-2.5853051769218189</v>
      </c>
      <c r="E92" s="37">
        <f ca="1">SUM(OFFSET(E$4,4*ROWS(E$4:E19)-4,,4))</f>
        <v>-40.588372200000002</v>
      </c>
      <c r="F92" s="37">
        <f ca="1">SUM(OFFSET(F$4,4*ROWS(F$4:F19)-4,,4))</f>
        <v>-1.3252923221999999</v>
      </c>
      <c r="G92" s="37">
        <f ca="1">SUM(OFFSET(G$4,4*ROWS(G$4:G19)-4,,4))</f>
        <v>-15.144608850000003</v>
      </c>
      <c r="H92" s="37">
        <v>-119.5913443</v>
      </c>
      <c r="I92" s="38">
        <v>-4.9442657653434745</v>
      </c>
      <c r="J92" s="101"/>
      <c r="K92" s="102"/>
      <c r="L92" s="41"/>
    </row>
    <row r="93" spans="2:12" x14ac:dyDescent="0.35">
      <c r="B93" s="24">
        <v>2024</v>
      </c>
      <c r="C93" s="37">
        <f ca="1">SUM(OFFSET(C$4,4*ROWS(C$4:C20)-4,,4))</f>
        <v>-69.12389504081743</v>
      </c>
      <c r="D93" s="37">
        <v>-2.7529127443664305</v>
      </c>
      <c r="E93" s="37">
        <f ca="1">SUM(OFFSET(E$4,4*ROWS(E$4:E20)-4,,4))</f>
        <v>-41.816633899999999</v>
      </c>
      <c r="F93" s="37">
        <f ca="1">SUM(OFFSET(F$4,4*ROWS(F$4:F20)-4,,4))</f>
        <v>-1.3468202803</v>
      </c>
      <c r="G93" s="37">
        <f ca="1">SUM(OFFSET(G$4,4*ROWS(G$4:G20)-4,,4))</f>
        <v>-13.154178680000001</v>
      </c>
      <c r="H93" s="37">
        <v>-125.4415273</v>
      </c>
      <c r="I93" s="38">
        <v>-4.9958061387171995</v>
      </c>
      <c r="J93" s="101"/>
      <c r="K93" s="102"/>
      <c r="L93" s="41"/>
    </row>
    <row r="94" spans="2:12" x14ac:dyDescent="0.35">
      <c r="B94" s="461">
        <v>2025</v>
      </c>
      <c r="C94" s="451">
        <f ca="1">SUM(OFFSET(C$4,4*ROWS(C$4:C21)-4,,4))</f>
        <v>-72.946032849960972</v>
      </c>
      <c r="D94" s="451">
        <v>-2.7934971926589771</v>
      </c>
      <c r="E94" s="451">
        <f ca="1">SUM(OFFSET(E$4,4*ROWS(E$4:E21)-4,,4))</f>
        <v>-43.061578000000004</v>
      </c>
      <c r="F94" s="451">
        <f ca="1">SUM(OFFSET(F$4,4*ROWS(F$4:F21)-4,,4))</f>
        <v>-1.3638591792999999</v>
      </c>
      <c r="G94" s="451">
        <f ca="1">SUM(OFFSET(G$4,4*ROWS(G$4:G21)-4,,4))</f>
        <v>-12.968858060000001</v>
      </c>
      <c r="H94" s="451">
        <v>-130.34032809999999</v>
      </c>
      <c r="I94" s="454">
        <v>-4.9914344401224655</v>
      </c>
      <c r="J94" s="101"/>
      <c r="K94" s="102"/>
      <c r="L94" s="41"/>
    </row>
    <row r="95" spans="2:12" x14ac:dyDescent="0.35">
      <c r="B95" s="24" t="s">
        <v>568</v>
      </c>
      <c r="C95" s="37">
        <f ca="1">SUM(OFFSET(C$5,4*ROWS(C$5:C5)-4,,4))</f>
        <v>-30.197000000000017</v>
      </c>
      <c r="D95" s="37">
        <v>-1.9196929203337292</v>
      </c>
      <c r="E95" s="37">
        <f ca="1">SUM(OFFSET(E$5,4*ROWS(E$5:E5)-4,,4))</f>
        <v>-21.585999999999999</v>
      </c>
      <c r="F95" s="37">
        <f ca="1">SUM(OFFSET(F$5,4*ROWS(F$5:F5)-4,,4))</f>
        <v>-0.60499999999999998</v>
      </c>
      <c r="G95" s="37">
        <f ca="1">SUM(OFFSET(G$5,4*ROWS(G$5:G5)-4,,4))</f>
        <v>-13.286999999999999</v>
      </c>
      <c r="H95" s="37">
        <v>-65.283000000000001</v>
      </c>
      <c r="I95" s="38">
        <v>-4.1501908440622195</v>
      </c>
      <c r="J95" s="101"/>
      <c r="K95" s="102"/>
      <c r="L95" s="41"/>
    </row>
    <row r="96" spans="2:12" x14ac:dyDescent="0.35">
      <c r="B96" s="104" t="s">
        <v>569</v>
      </c>
      <c r="C96" s="37">
        <f ca="1">SUM(OFFSET(C$5,4*ROWS(C$5:C6)-4,,4))</f>
        <v>-25.076000000000029</v>
      </c>
      <c r="D96" s="37">
        <v>-1.6085185541550404</v>
      </c>
      <c r="E96" s="37">
        <f ca="1">SUM(OFFSET(E$5,4*ROWS(E$5:E6)-4,,4))</f>
        <v>-5.4989999999999997</v>
      </c>
      <c r="F96" s="37">
        <f ca="1">SUM(OFFSET(F$5,4*ROWS(F$5:F6)-4,,4))</f>
        <v>-0.27400000000000002</v>
      </c>
      <c r="G96" s="37">
        <f ca="1">SUM(OFFSET(G$5,4*ROWS(G$5:G6)-4,,4))</f>
        <v>-15.996</v>
      </c>
      <c r="H96" s="37">
        <v>-46.024999999999999</v>
      </c>
      <c r="I96" s="38">
        <v>-2.9523076429648158</v>
      </c>
      <c r="J96" s="101"/>
      <c r="K96" s="102"/>
      <c r="L96" s="41"/>
    </row>
    <row r="97" spans="2:12" x14ac:dyDescent="0.35">
      <c r="B97" s="104" t="s">
        <v>570</v>
      </c>
      <c r="C97" s="37">
        <f ca="1">SUM(OFFSET(C$5,4*ROWS(C$5:C7)-4,,4))</f>
        <v>-27.49499999999999</v>
      </c>
      <c r="D97" s="37">
        <v>-1.6915929767052973</v>
      </c>
      <c r="E97" s="37">
        <f ca="1">SUM(OFFSET(E$5,4*ROWS(E$5:E7)-4,,4))</f>
        <v>3.0940000000000003</v>
      </c>
      <c r="F97" s="37">
        <f ca="1">SUM(OFFSET(F$5,4*ROWS(F$5:F7)-4,,4))</f>
        <v>-0.39699999999999996</v>
      </c>
      <c r="G97" s="37">
        <f ca="1">SUM(OFFSET(G$5,4*ROWS(G$5:G7)-4,,4))</f>
        <v>-20.784000000000002</v>
      </c>
      <c r="H97" s="37">
        <v>-45.683999999999997</v>
      </c>
      <c r="I97" s="38">
        <v>-2.8106467920641864</v>
      </c>
      <c r="J97" s="101"/>
      <c r="K97" s="102"/>
      <c r="L97" s="41"/>
    </row>
    <row r="98" spans="2:12" x14ac:dyDescent="0.35">
      <c r="B98" s="104" t="s">
        <v>279</v>
      </c>
      <c r="C98" s="37">
        <f ca="1">SUM(OFFSET(C$5,4*ROWS(C$5:C8)-4,,4))</f>
        <v>-16.172000000000001</v>
      </c>
      <c r="D98" s="37">
        <v>-0.96992465870911015</v>
      </c>
      <c r="E98" s="37">
        <f ca="1">SUM(OFFSET(E$5,4*ROWS(E$5:E8)-4,,4))</f>
        <v>1.8069999999999999</v>
      </c>
      <c r="F98" s="37">
        <f ca="1">SUM(OFFSET(F$5,4*ROWS(F$5:F8)-4,,4))</f>
        <v>-0.13800000000000001</v>
      </c>
      <c r="G98" s="37">
        <f ca="1">SUM(OFFSET(G$5,4*ROWS(G$5:G8)-4,,4))</f>
        <v>-20.603000000000002</v>
      </c>
      <c r="H98" s="37">
        <v>-34.759</v>
      </c>
      <c r="I98" s="38">
        <v>-2.0846902802417735</v>
      </c>
      <c r="J98" s="101"/>
      <c r="K98" s="102"/>
      <c r="L98" s="41"/>
    </row>
    <row r="99" spans="2:12" x14ac:dyDescent="0.35">
      <c r="B99" s="104" t="s">
        <v>280</v>
      </c>
      <c r="C99" s="37">
        <f ca="1">SUM(OFFSET(C$5,4*ROWS(C$5:C9)-4,,4))</f>
        <v>-20.217999999999979</v>
      </c>
      <c r="D99" s="37">
        <v>-1.1711359984429646</v>
      </c>
      <c r="E99" s="37">
        <f ca="1">SUM(OFFSET(E$5,4*ROWS(E$5:E9)-4,,4))</f>
        <v>-26.959000000000003</v>
      </c>
      <c r="F99" s="37">
        <f ca="1">SUM(OFFSET(F$5,4*ROWS(F$5:F9)-4,,4))</f>
        <v>-0.23</v>
      </c>
      <c r="G99" s="37">
        <f ca="1">SUM(OFFSET(G$5,4*ROWS(G$5:G9)-4,,4))</f>
        <v>-22.094000000000001</v>
      </c>
      <c r="H99" s="37">
        <v>-69.95</v>
      </c>
      <c r="I99" s="38">
        <v>-4.0518826338453557</v>
      </c>
      <c r="J99" s="101"/>
      <c r="K99" s="102"/>
      <c r="L99" s="41"/>
    </row>
    <row r="100" spans="2:12" x14ac:dyDescent="0.35">
      <c r="B100" s="104" t="s">
        <v>281</v>
      </c>
      <c r="C100" s="37">
        <f ca="1">SUM(OFFSET(C$5,4*ROWS(C$5:C10)-4,,4))</f>
        <v>-29.026000000000014</v>
      </c>
      <c r="D100" s="37">
        <v>-1.6090763748605792</v>
      </c>
      <c r="E100" s="37">
        <f ca="1">SUM(OFFSET(E$5,4*ROWS(E$5:E10)-4,,4))</f>
        <v>-30.494</v>
      </c>
      <c r="F100" s="37">
        <f ca="1">SUM(OFFSET(F$5,4*ROWS(F$5:F10)-4,,4))</f>
        <v>-0.308</v>
      </c>
      <c r="G100" s="37">
        <f ca="1">SUM(OFFSET(G$5,4*ROWS(G$5:G10)-4,,4))</f>
        <v>-25.144000000000002</v>
      </c>
      <c r="H100" s="37">
        <v>-85.430999999999997</v>
      </c>
      <c r="I100" s="38">
        <v>-4.7359265410567817</v>
      </c>
      <c r="J100" s="101"/>
      <c r="K100" s="102"/>
      <c r="L100" s="41"/>
    </row>
    <row r="101" spans="2:12" x14ac:dyDescent="0.35">
      <c r="B101" s="104" t="s">
        <v>282</v>
      </c>
      <c r="C101" s="37">
        <f ca="1">SUM(OFFSET(C$5,4*ROWS(C$5:C11)-4,,4))</f>
        <v>-33.823999999999984</v>
      </c>
      <c r="D101" s="37">
        <v>-1.8017797262492308</v>
      </c>
      <c r="E101" s="37">
        <f ca="1">SUM(OFFSET(E$5,4*ROWS(E$5:E11)-4,,4))</f>
        <v>-39.669999999999995</v>
      </c>
      <c r="F101" s="37">
        <f ca="1">SUM(OFFSET(F$5,4*ROWS(F$5:F11)-4,,4))</f>
        <v>-0.46100000000000002</v>
      </c>
      <c r="G101" s="37">
        <f ca="1">SUM(OFFSET(G$5,4*ROWS(G$5:G11)-4,,4))</f>
        <v>-23.895999999999997</v>
      </c>
      <c r="H101" s="37">
        <v>-98.65</v>
      </c>
      <c r="I101" s="38">
        <v>-5.2550133039997231</v>
      </c>
      <c r="J101" s="101"/>
      <c r="K101" s="102"/>
      <c r="L101" s="41"/>
    </row>
    <row r="102" spans="2:12" x14ac:dyDescent="0.35">
      <c r="B102" s="104" t="s">
        <v>283</v>
      </c>
      <c r="C102" s="37">
        <f ca="1">SUM(OFFSET(C$5,4*ROWS(C$5:C12)-4,,4))</f>
        <v>-25.790000000000045</v>
      </c>
      <c r="D102" s="37">
        <v>-1.3324219753013706</v>
      </c>
      <c r="E102" s="37">
        <f ca="1">SUM(OFFSET(E$5,4*ROWS(E$5:E12)-4,,4))</f>
        <v>-47.735999999999997</v>
      </c>
      <c r="F102" s="37">
        <f ca="1">SUM(OFFSET(F$5,4*ROWS(F$5:F12)-4,,4))</f>
        <v>-2.0000000000000052E-3</v>
      </c>
      <c r="G102" s="37">
        <f ca="1">SUM(OFFSET(G$5,4*ROWS(G$5:G12)-4,,4))</f>
        <v>-23.858000000000001</v>
      </c>
      <c r="H102" s="37">
        <v>-98.617999999999995</v>
      </c>
      <c r="I102" s="38">
        <v>-5.0950287072613643</v>
      </c>
      <c r="J102" s="101"/>
      <c r="K102" s="102"/>
      <c r="L102" s="41"/>
    </row>
    <row r="103" spans="2:12" x14ac:dyDescent="0.35">
      <c r="B103" s="104" t="s">
        <v>284</v>
      </c>
      <c r="C103" s="37">
        <f ca="1">SUM(OFFSET(C$5,4*ROWS(C$5:C13)-4,,4))</f>
        <v>-35.763000112354014</v>
      </c>
      <c r="D103" s="37">
        <v>-1.7730551010152091</v>
      </c>
      <c r="E103" s="37">
        <f ca="1">SUM(OFFSET(E$5,4*ROWS(E$5:E13)-4,,4))</f>
        <v>-37.132000000000005</v>
      </c>
      <c r="F103" s="37">
        <f ca="1">SUM(OFFSET(F$5,4*ROWS(F$5:F13)-4,,4))</f>
        <v>-0.33300000000000002</v>
      </c>
      <c r="G103" s="37">
        <f ca="1">SUM(OFFSET(G$5,4*ROWS(G$5:G13)-4,,4))</f>
        <v>-23.134999999999998</v>
      </c>
      <c r="H103" s="37">
        <v>-97.144999999999996</v>
      </c>
      <c r="I103" s="38">
        <v>-4.8162468821686568</v>
      </c>
      <c r="J103" s="101"/>
      <c r="K103" s="102"/>
      <c r="L103" s="41"/>
    </row>
    <row r="104" spans="2:12" x14ac:dyDescent="0.35">
      <c r="B104" s="104" t="s">
        <v>285</v>
      </c>
      <c r="C104" s="37">
        <f ca="1">SUM(OFFSET(C$5,4*ROWS(C$5:C14)-4,,4))</f>
        <v>-26.694000246222952</v>
      </c>
      <c r="D104" s="37">
        <v>-1.2805696911801172</v>
      </c>
      <c r="E104" s="37">
        <f ca="1">SUM(OFFSET(E$5,4*ROWS(E$5:E14)-4,,4))</f>
        <v>-25.486000000000001</v>
      </c>
      <c r="F104" s="37">
        <f ca="1">SUM(OFFSET(F$5,4*ROWS(F$5:F14)-4,,4))</f>
        <v>-0.45199999999999996</v>
      </c>
      <c r="G104" s="37">
        <f ca="1">SUM(OFFSET(G$5,4*ROWS(G$5:G14)-4,,4))</f>
        <v>-23.462</v>
      </c>
      <c r="H104" s="37">
        <v>-77.445999999999998</v>
      </c>
      <c r="I104" s="38">
        <v>-3.7152543413633983</v>
      </c>
      <c r="J104" s="101"/>
      <c r="K104" s="102"/>
      <c r="L104" s="41"/>
    </row>
    <row r="105" spans="2:12" x14ac:dyDescent="0.35">
      <c r="B105" s="104" t="s">
        <v>286</v>
      </c>
      <c r="C105" s="37">
        <f ca="1">SUM(OFFSET(C$5,4*ROWS(C$5:C15)-4,,4))</f>
        <v>-42.691000936738028</v>
      </c>
      <c r="D105" s="37">
        <v>-1.9742744948000446</v>
      </c>
      <c r="E105" s="37">
        <f ca="1">SUM(OFFSET(E$5,4*ROWS(E$5:E15)-4,,4))</f>
        <v>-26.046000000000003</v>
      </c>
      <c r="F105" s="37">
        <f ca="1">SUM(OFFSET(F$5,4*ROWS(F$5:F15)-4,,4))</f>
        <v>-0.41100000000000003</v>
      </c>
      <c r="G105" s="37">
        <f ca="1">SUM(OFFSET(G$5,4*ROWS(G$5:G15)-4,,4))</f>
        <v>-26.837</v>
      </c>
      <c r="H105" s="37">
        <v>-97.075999999999993</v>
      </c>
      <c r="I105" s="38">
        <v>-4.4893459195584091</v>
      </c>
      <c r="J105" s="101"/>
      <c r="K105" s="102"/>
      <c r="L105" s="41"/>
    </row>
    <row r="106" spans="2:12" x14ac:dyDescent="0.35">
      <c r="B106" s="104" t="s">
        <v>287</v>
      </c>
      <c r="C106" s="37">
        <f ca="1">SUM(OFFSET(C$5,4*ROWS(C$5:C16)-4,,4))</f>
        <v>-7.4810002059300436</v>
      </c>
      <c r="D106" s="37">
        <v>-0.33671034790986626</v>
      </c>
      <c r="E106" s="37">
        <f ca="1">SUM(OFFSET(E$5,4*ROWS(E$5:E16)-4,,4))</f>
        <v>-44.561999999999998</v>
      </c>
      <c r="F106" s="37">
        <f ca="1">SUM(OFFSET(F$5,4*ROWS(F$5:F16)-4,,4))</f>
        <v>-0.32100000000000001</v>
      </c>
      <c r="G106" s="37">
        <f ca="1">SUM(OFFSET(G$5,4*ROWS(G$5:G16)-4,,4))</f>
        <v>-26.591999999999999</v>
      </c>
      <c r="H106" s="37">
        <v>-80.018000000000001</v>
      </c>
      <c r="I106" s="38">
        <v>-3.6015088727967663</v>
      </c>
      <c r="J106" s="101"/>
      <c r="K106" s="102"/>
      <c r="L106" s="41"/>
    </row>
    <row r="107" spans="2:12" x14ac:dyDescent="0.35">
      <c r="B107" s="104" t="s">
        <v>288</v>
      </c>
      <c r="C107" s="37">
        <f ca="1">SUM(OFFSET(C$5,4*ROWS(C$5:C17)-4,,4))</f>
        <v>24.267222585612338</v>
      </c>
      <c r="D107" s="37">
        <v>1.1742587684894499</v>
      </c>
      <c r="E107" s="37">
        <f ca="1">SUM(OFFSET(E$5,4*ROWS(E$5:E17)-4,,4))</f>
        <v>-38.594043299999996</v>
      </c>
      <c r="F107" s="37">
        <f ca="1">SUM(OFFSET(F$5,4*ROWS(F$5:F17)-4,,4))</f>
        <v>-0.75136322469999994</v>
      </c>
      <c r="G107" s="37">
        <f ca="1">SUM(OFFSET(G$5,4*ROWS(G$5:G17)-4,,4))</f>
        <v>-26.209467319999998</v>
      </c>
      <c r="H107" s="37">
        <v>-41.923651419999992</v>
      </c>
      <c r="I107" s="38">
        <v>-2.0286299807633283</v>
      </c>
      <c r="J107" s="101"/>
      <c r="K107" s="102"/>
      <c r="L107" s="41"/>
    </row>
    <row r="108" spans="2:12" x14ac:dyDescent="0.35">
      <c r="B108" s="104" t="s">
        <v>289</v>
      </c>
      <c r="C108" s="37">
        <f ca="1">SUM(OFFSET(C$5,4*ROWS(C$5:C18)-4,,4))</f>
        <v>-65.920340690355033</v>
      </c>
      <c r="D108" s="37">
        <v>-2.9702785903503668</v>
      </c>
      <c r="E108" s="37">
        <f ca="1">SUM(OFFSET(E$5,4*ROWS(E$5:E18)-4,,4))</f>
        <v>-38.653708129999998</v>
      </c>
      <c r="F108" s="37">
        <f ca="1">SUM(OFFSET(F$5,4*ROWS(F$5:F18)-4,,4))</f>
        <v>-1.2319724398</v>
      </c>
      <c r="G108" s="37">
        <f ca="1">SUM(OFFSET(G$5,4*ROWS(G$5:G18)-4,,4))</f>
        <v>-19.956616450000006</v>
      </c>
      <c r="H108" s="37">
        <v>-125.76263830000001</v>
      </c>
      <c r="I108" s="38">
        <v>-5.6666890385644226</v>
      </c>
      <c r="J108" s="101"/>
      <c r="K108" s="102"/>
      <c r="L108" s="41"/>
    </row>
    <row r="109" spans="2:12" x14ac:dyDescent="0.35">
      <c r="B109" s="104" t="s">
        <v>290</v>
      </c>
      <c r="C109" s="37">
        <f ca="1">SUM(OFFSET(C$5,4*ROWS(C$5:C19)-4,,4))</f>
        <v>-57.835056252434043</v>
      </c>
      <c r="D109" s="37">
        <v>-2.4607280210486202</v>
      </c>
      <c r="E109" s="37">
        <f ca="1">SUM(OFFSET(E$5,4*ROWS(E$5:E19)-4,,4))</f>
        <v>-39.606816179999996</v>
      </c>
      <c r="F109" s="37">
        <f ca="1">SUM(OFFSET(F$5,4*ROWS(F$5:F19)-4,,4))</f>
        <v>-1.3089546158999998</v>
      </c>
      <c r="G109" s="37">
        <f ca="1">SUM(OFFSET(G$5,4*ROWS(G$5:G19)-4,,4))</f>
        <v>-17.276900089999998</v>
      </c>
      <c r="H109" s="37">
        <v>-116.02772680000001</v>
      </c>
      <c r="I109" s="38">
        <v>-4.9366715804537264</v>
      </c>
      <c r="J109" s="101"/>
      <c r="K109" s="102"/>
      <c r="L109" s="41"/>
    </row>
    <row r="110" spans="2:12" x14ac:dyDescent="0.35">
      <c r="B110" s="104" t="s">
        <v>291</v>
      </c>
      <c r="C110" s="37">
        <f ca="1">SUM(OFFSET(C$5,4*ROWS(C$5:C20)-4,,4))</f>
        <v>-64.796156297588368</v>
      </c>
      <c r="D110" s="37">
        <v>-2.6544996207194926</v>
      </c>
      <c r="E110" s="37">
        <f ca="1">SUM(OFFSET(E$5,4*ROWS(E$5:E20)-4,,4))</f>
        <v>-40.951065800000002</v>
      </c>
      <c r="F110" s="37">
        <f ca="1">SUM(OFFSET(F$5,4*ROWS(F$5:F20)-4,,4))</f>
        <v>-1.3318697738</v>
      </c>
      <c r="G110" s="37">
        <f ca="1">SUM(OFFSET(G$5,4*ROWS(G$5:G20)-4,,4))</f>
        <v>-14.535352020000001</v>
      </c>
      <c r="H110" s="37">
        <v>-121.61444349999999</v>
      </c>
      <c r="I110" s="38">
        <v>-4.9821704340320085</v>
      </c>
      <c r="J110" s="101"/>
      <c r="K110" s="102"/>
      <c r="L110" s="41"/>
    </row>
    <row r="111" spans="2:12" x14ac:dyDescent="0.35">
      <c r="B111" s="104" t="s">
        <v>602</v>
      </c>
      <c r="C111" s="37">
        <f ca="1">SUM(OFFSET(C$5,4*ROWS(C$5:C21)-4,,4))</f>
        <v>-70.238721406980588</v>
      </c>
      <c r="D111" s="37">
        <v>-2.7701692428232123</v>
      </c>
      <c r="E111" s="37">
        <f ca="1">SUM(OFFSET(E$5,4*ROWS(E$5:E21)-4,,4))</f>
        <v>-42.095147900000001</v>
      </c>
      <c r="F111" s="37">
        <f ca="1">SUM(OFFSET(F$5,4*ROWS(F$5:F21)-4,,4))</f>
        <v>-1.3499880483000002</v>
      </c>
      <c r="G111" s="37">
        <f ca="1">SUM(OFFSET(G$5,4*ROWS(G$5:G21)-4,,4))</f>
        <v>-12.916926040000002</v>
      </c>
      <c r="H111" s="37">
        <v>-126.60078259999999</v>
      </c>
      <c r="I111" s="38">
        <v>-4.9930520808286545</v>
      </c>
      <c r="J111" s="101"/>
      <c r="K111" s="102"/>
      <c r="L111" s="41"/>
    </row>
    <row r="112" spans="2:12" x14ac:dyDescent="0.35">
      <c r="B112" s="104" t="s">
        <v>623</v>
      </c>
      <c r="C112" s="37">
        <f ca="1">SUM(OFFSET(C$5,4*ROWS(C$5:C22)-4,,4))</f>
        <v>-73.585546562934212</v>
      </c>
      <c r="D112" s="37">
        <v>-2.790710560535147</v>
      </c>
      <c r="E112" s="37">
        <f ca="1">SUM(OFFSET(E$5,4*ROWS(E$5:E22)-4,,4))</f>
        <v>-43.386860200000001</v>
      </c>
      <c r="F112" s="37">
        <f ca="1">SUM(OFFSET(F$5,4*ROWS(F$5:F22)-4,,4))</f>
        <v>-1.3698591572000001</v>
      </c>
      <c r="G112" s="37">
        <f ca="1">SUM(OFFSET(G$5,4*ROWS(G$5:G22)-4,,4))</f>
        <v>-13.08925696</v>
      </c>
      <c r="H112" s="37">
        <v>-131.4315234</v>
      </c>
      <c r="I112" s="38">
        <v>-4.9845024936507931</v>
      </c>
      <c r="J112" s="101"/>
      <c r="K112" s="102"/>
      <c r="L112" s="41"/>
    </row>
    <row r="113" spans="2:9" x14ac:dyDescent="0.35">
      <c r="B113" s="626" t="s">
        <v>31</v>
      </c>
      <c r="C113" s="627"/>
      <c r="D113" s="627"/>
      <c r="E113" s="627"/>
      <c r="F113" s="627"/>
      <c r="G113" s="627"/>
      <c r="H113" s="627"/>
      <c r="I113" s="643"/>
    </row>
    <row r="114" spans="2:9" x14ac:dyDescent="0.35">
      <c r="B114" s="629" t="s">
        <v>39</v>
      </c>
      <c r="C114" s="630"/>
      <c r="D114" s="630"/>
      <c r="E114" s="630"/>
      <c r="F114" s="630"/>
      <c r="G114" s="630"/>
      <c r="H114" s="630"/>
      <c r="I114" s="647"/>
    </row>
    <row r="115" spans="2:9" x14ac:dyDescent="0.35">
      <c r="B115" s="629" t="s">
        <v>40</v>
      </c>
      <c r="C115" s="630"/>
      <c r="D115" s="630"/>
      <c r="E115" s="630"/>
      <c r="F115" s="630"/>
      <c r="G115" s="630"/>
      <c r="H115" s="630"/>
      <c r="I115" s="647"/>
    </row>
    <row r="116" spans="2:9" x14ac:dyDescent="0.35">
      <c r="B116" s="629" t="s">
        <v>41</v>
      </c>
      <c r="C116" s="630"/>
      <c r="D116" s="630"/>
      <c r="E116" s="630"/>
      <c r="F116" s="630"/>
      <c r="G116" s="630"/>
      <c r="H116" s="630"/>
      <c r="I116" s="647"/>
    </row>
    <row r="117" spans="2:9" x14ac:dyDescent="0.35">
      <c r="B117" s="629" t="s">
        <v>42</v>
      </c>
      <c r="C117" s="630"/>
      <c r="D117" s="630"/>
      <c r="E117" s="630"/>
      <c r="F117" s="630"/>
      <c r="G117" s="630"/>
      <c r="H117" s="630"/>
      <c r="I117" s="647"/>
    </row>
    <row r="118" spans="2:9" ht="15" thickBot="1" x14ac:dyDescent="0.4">
      <c r="B118" s="716" t="s">
        <v>43</v>
      </c>
      <c r="C118" s="717"/>
      <c r="D118" s="717"/>
      <c r="E118" s="717"/>
      <c r="F118" s="717"/>
      <c r="G118" s="717"/>
      <c r="H118" s="717"/>
      <c r="I118" s="718"/>
    </row>
    <row r="119" spans="2:9" x14ac:dyDescent="0.35">
      <c r="C119" s="101"/>
      <c r="D119" s="101"/>
      <c r="E119" s="101"/>
      <c r="F119" s="102"/>
      <c r="G119" s="101"/>
      <c r="H119" s="101"/>
      <c r="I119" s="101"/>
    </row>
    <row r="120" spans="2:9" x14ac:dyDescent="0.35">
      <c r="C120" s="101"/>
      <c r="D120" s="101"/>
      <c r="E120" s="101"/>
      <c r="F120" s="102"/>
      <c r="G120" s="101"/>
      <c r="H120" s="101"/>
      <c r="I120" s="101"/>
    </row>
    <row r="121" spans="2:9" x14ac:dyDescent="0.35">
      <c r="B121" s="103"/>
      <c r="C121" s="101"/>
      <c r="D121" s="101"/>
      <c r="E121" s="101"/>
      <c r="F121" s="102"/>
      <c r="G121" s="101"/>
      <c r="H121" s="101"/>
      <c r="I121" s="101"/>
    </row>
    <row r="122" spans="2:9" x14ac:dyDescent="0.35">
      <c r="B122" s="103"/>
      <c r="C122" s="101"/>
      <c r="D122" s="101"/>
      <c r="E122" s="101"/>
      <c r="F122" s="102"/>
      <c r="G122" s="101"/>
      <c r="H122" s="101"/>
      <c r="I122" s="101"/>
    </row>
    <row r="123" spans="2:9" x14ac:dyDescent="0.35">
      <c r="B123" s="103"/>
      <c r="C123" s="101"/>
      <c r="D123" s="101"/>
      <c r="E123" s="101"/>
      <c r="F123" s="102"/>
      <c r="G123" s="101"/>
      <c r="H123" s="101"/>
      <c r="I123" s="101"/>
    </row>
    <row r="124" spans="2:9" x14ac:dyDescent="0.35">
      <c r="B124" s="103"/>
      <c r="C124" s="101"/>
      <c r="D124" s="101"/>
      <c r="E124" s="101"/>
      <c r="F124" s="102"/>
      <c r="G124" s="101"/>
      <c r="H124" s="101"/>
      <c r="I124" s="101"/>
    </row>
    <row r="125" spans="2:9" x14ac:dyDescent="0.35">
      <c r="B125" s="103"/>
      <c r="C125" s="101"/>
      <c r="D125" s="101"/>
      <c r="E125" s="101"/>
      <c r="F125" s="102"/>
      <c r="G125" s="101"/>
      <c r="H125" s="101"/>
      <c r="I125" s="101"/>
    </row>
    <row r="126" spans="2:9" x14ac:dyDescent="0.35">
      <c r="B126" s="103"/>
      <c r="C126" s="101"/>
      <c r="D126" s="101"/>
      <c r="E126" s="101"/>
      <c r="F126" s="102"/>
      <c r="G126" s="101"/>
      <c r="H126" s="101"/>
      <c r="I126" s="101"/>
    </row>
    <row r="127" spans="2:9" x14ac:dyDescent="0.35">
      <c r="B127" s="103"/>
      <c r="C127" s="101"/>
      <c r="D127" s="101"/>
      <c r="E127" s="101"/>
      <c r="F127" s="102"/>
      <c r="G127" s="101"/>
      <c r="H127" s="101"/>
      <c r="I127" s="101"/>
    </row>
    <row r="128" spans="2:9" x14ac:dyDescent="0.35">
      <c r="B128" s="103"/>
      <c r="C128" s="101"/>
      <c r="D128" s="101"/>
      <c r="E128" s="101"/>
      <c r="F128" s="102"/>
      <c r="G128" s="101"/>
      <c r="H128" s="101"/>
      <c r="I128" s="101"/>
    </row>
    <row r="129" spans="2:9" x14ac:dyDescent="0.35">
      <c r="B129" s="103"/>
      <c r="C129" s="101"/>
      <c r="D129" s="101"/>
      <c r="E129" s="101"/>
      <c r="F129" s="102"/>
      <c r="G129" s="101"/>
      <c r="H129" s="101"/>
      <c r="I129" s="101"/>
    </row>
    <row r="130" spans="2:9" x14ac:dyDescent="0.35">
      <c r="B130" s="103"/>
      <c r="C130" s="101"/>
      <c r="D130" s="101"/>
      <c r="E130" s="101"/>
      <c r="F130" s="102"/>
      <c r="G130" s="101"/>
      <c r="H130" s="101"/>
      <c r="I130" s="101"/>
    </row>
    <row r="131" spans="2:9" x14ac:dyDescent="0.35">
      <c r="B131" s="103"/>
      <c r="C131" s="101"/>
      <c r="D131" s="101"/>
      <c r="E131" s="101"/>
      <c r="F131" s="102"/>
      <c r="G131" s="101"/>
      <c r="H131" s="101"/>
      <c r="I131" s="101"/>
    </row>
    <row r="132" spans="2:9" x14ac:dyDescent="0.35">
      <c r="B132" s="103"/>
      <c r="C132" s="101"/>
      <c r="D132" s="101"/>
      <c r="E132" s="101"/>
      <c r="F132" s="102"/>
      <c r="G132" s="101"/>
      <c r="H132" s="101"/>
      <c r="I132" s="101"/>
    </row>
    <row r="133" spans="2:9" x14ac:dyDescent="0.35">
      <c r="B133" s="103"/>
      <c r="C133" s="101"/>
      <c r="D133" s="101"/>
      <c r="E133" s="101"/>
      <c r="F133" s="102"/>
      <c r="G133" s="101"/>
      <c r="H133" s="101"/>
      <c r="I133" s="101"/>
    </row>
    <row r="134" spans="2:9" x14ac:dyDescent="0.35">
      <c r="B134" s="103"/>
      <c r="C134" s="101"/>
      <c r="D134" s="101"/>
      <c r="E134" s="101"/>
      <c r="F134" s="102"/>
      <c r="G134" s="101"/>
      <c r="H134" s="101"/>
      <c r="I134" s="101"/>
    </row>
    <row r="135" spans="2:9" x14ac:dyDescent="0.35">
      <c r="B135" s="103"/>
      <c r="C135" s="101"/>
      <c r="D135" s="101"/>
      <c r="E135" s="101"/>
      <c r="F135" s="102"/>
      <c r="G135" s="101"/>
      <c r="H135" s="101"/>
      <c r="I135" s="101"/>
    </row>
    <row r="136" spans="2:9" x14ac:dyDescent="0.35">
      <c r="B136" s="103"/>
      <c r="C136" s="101"/>
      <c r="D136" s="101"/>
      <c r="E136" s="101"/>
      <c r="F136" s="102"/>
      <c r="G136" s="101"/>
      <c r="H136" s="101"/>
      <c r="I136" s="101"/>
    </row>
    <row r="137" spans="2:9" x14ac:dyDescent="0.35">
      <c r="B137" s="103"/>
      <c r="C137" s="101"/>
      <c r="D137" s="101"/>
      <c r="E137" s="101"/>
      <c r="F137" s="102"/>
      <c r="G137" s="101"/>
      <c r="H137" s="101"/>
      <c r="I137" s="101"/>
    </row>
    <row r="138" spans="2:9" x14ac:dyDescent="0.35">
      <c r="B138" s="103"/>
      <c r="C138" s="101"/>
      <c r="D138" s="101"/>
      <c r="E138" s="101"/>
      <c r="F138" s="102"/>
      <c r="G138" s="101"/>
      <c r="H138" s="101"/>
      <c r="I138" s="101"/>
    </row>
    <row r="139" spans="2:9" x14ac:dyDescent="0.35">
      <c r="B139" s="103"/>
      <c r="C139" s="101"/>
      <c r="D139" s="101"/>
      <c r="E139" s="101"/>
      <c r="F139" s="102"/>
      <c r="G139" s="101"/>
      <c r="H139" s="101"/>
      <c r="I139" s="101"/>
    </row>
    <row r="140" spans="2:9" x14ac:dyDescent="0.35">
      <c r="B140" s="103"/>
      <c r="C140" s="101"/>
      <c r="D140" s="101"/>
      <c r="E140" s="101"/>
      <c r="F140" s="102"/>
      <c r="G140" s="101"/>
      <c r="H140" s="101"/>
      <c r="I140" s="101"/>
    </row>
    <row r="141" spans="2:9" x14ac:dyDescent="0.35">
      <c r="B141" s="103"/>
      <c r="C141" s="101"/>
      <c r="D141" s="101"/>
      <c r="E141" s="101"/>
      <c r="F141" s="102"/>
      <c r="G141" s="101"/>
      <c r="H141" s="101"/>
      <c r="I141" s="101"/>
    </row>
  </sheetData>
  <mergeCells count="7">
    <mergeCell ref="B117:I117"/>
    <mergeCell ref="B118:I118"/>
    <mergeCell ref="B2:I2"/>
    <mergeCell ref="B113:I113"/>
    <mergeCell ref="B114:I114"/>
    <mergeCell ref="B115:I115"/>
    <mergeCell ref="B116:I116"/>
  </mergeCells>
  <phoneticPr fontId="37" type="noConversion"/>
  <hyperlinks>
    <hyperlink ref="A1" location="Contents!A1" display="Back to contents" xr:uid="{00000000-0004-0000-0800-000000000000}"/>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76"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'1.24'!Print_Area</vt:lpstr>
      <vt:lpstr>'1.25'!Print_Area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Hall-Strutt, Kate</cp:lastModifiedBy>
  <cp:lastPrinted>2019-03-11T11:03:23Z</cp:lastPrinted>
  <dcterms:created xsi:type="dcterms:W3CDTF">2010-11-27T22:19:23Z</dcterms:created>
  <dcterms:modified xsi:type="dcterms:W3CDTF">2021-02-08T16:55:14Z</dcterms:modified>
</cp:coreProperties>
</file>