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Groups\Documents and research\Economic and Fiscal Outlook\Spring 2023\FINAL WEB VERSIONS\Wave 1 (doc, supps + CaTs)\"/>
    </mc:Choice>
  </mc:AlternateContent>
  <xr:revisionPtr revIDLastSave="0" documentId="13_ncr:1_{83FC790A-33BF-4317-9AE5-3A25055EAC04}" xr6:coauthVersionLast="47" xr6:coauthVersionMax="47" xr10:uidLastSave="{00000000-0000-0000-0000-000000000000}"/>
  <bookViews>
    <workbookView xWindow="-110" yWindow="-110" windowWidth="19420" windowHeight="10560" tabRatio="740" xr2:uid="{00000000-000D-0000-FFFF-FFFF00000000}"/>
  </bookViews>
  <sheets>
    <sheet name="Contents" sheetId="4" r:id="rId1"/>
    <sheet name="1.1" sheetId="156" r:id="rId2"/>
    <sheet name="1.2" sheetId="157" r:id="rId3"/>
    <sheet name="1.3" sheetId="144" r:id="rId4"/>
    <sheet name="1.4" sheetId="145" r:id="rId5"/>
    <sheet name="1.5 " sheetId="90" r:id="rId6"/>
    <sheet name="1.6" sheetId="152" r:id="rId7"/>
    <sheet name="1.7" sheetId="136" r:id="rId8"/>
    <sheet name="1.8" sheetId="138" r:id="rId9"/>
    <sheet name="1.9" sheetId="139" r:id="rId10"/>
    <sheet name="1.10" sheetId="146" r:id="rId11"/>
    <sheet name="1.11" sheetId="147" r:id="rId12"/>
    <sheet name="1.11b" sheetId="158" r:id="rId13"/>
    <sheet name="1.12" sheetId="150" r:id="rId14"/>
    <sheet name="1.13" sheetId="148" r:id="rId15"/>
    <sheet name="1.14" sheetId="153" r:id="rId16"/>
    <sheet name="1.15" sheetId="154" r:id="rId17"/>
    <sheet name="1.16" sheetId="151" r:id="rId18"/>
    <sheet name="1.17" sheetId="155" r:id="rId19"/>
    <sheet name="1.18" sheetId="149" r:id="rId20"/>
    <sheet name="1.19" sheetId="143" r:id="rId21"/>
    <sheet name="1.20" sheetId="159" r:id="rId22"/>
    <sheet name="1.21" sheetId="160" r:id="rId23"/>
    <sheet name="Sheet1" sheetId="161"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123Graph_A" localSheetId="11" hidden="1">'[1]Model inputs'!#REF!</definedName>
    <definedName name="__123Graph_A" localSheetId="12" hidden="1">'[1]Model inputs'!#REF!</definedName>
    <definedName name="__123Graph_A" localSheetId="13" hidden="1">'[1]Model inputs'!#REF!</definedName>
    <definedName name="__123Graph_A" localSheetId="16" hidden="1">'[1]Model inputs'!#REF!</definedName>
    <definedName name="__123Graph_A" localSheetId="17" hidden="1">'[1]Model inputs'!#REF!</definedName>
    <definedName name="__123Graph_A" localSheetId="18" hidden="1">'[1]Model inputs'!#REF!</definedName>
    <definedName name="__123Graph_A" localSheetId="20" hidden="1">'[1]Model inputs'!#REF!</definedName>
    <definedName name="__123Graph_A" localSheetId="21" hidden="1">'[1]Model inputs'!#REF!</definedName>
    <definedName name="__123Graph_A" localSheetId="22" hidden="1">'[1]Model inputs'!#REF!</definedName>
    <definedName name="__123Graph_A" localSheetId="6" hidden="1">'[1]Model inputs'!#REF!</definedName>
    <definedName name="__123Graph_A" localSheetId="7" hidden="1">'[1]Model inputs'!#REF!</definedName>
    <definedName name="__123Graph_A" hidden="1">'[1]Model inputs'!#REF!</definedName>
    <definedName name="__123Graph_ACHGSPD1" localSheetId="16" hidden="1">'[2]CHGSPD19.FIN'!$B$10:$B$20</definedName>
    <definedName name="__123Graph_ACHGSPD1" localSheetId="18" hidden="1">'[2]CHGSPD19.FIN'!$B$10:$B$20</definedName>
    <definedName name="__123Graph_ACHGSPD1" localSheetId="21" hidden="1">'[2]CHGSPD19.FIN'!$B$10:$B$20</definedName>
    <definedName name="__123Graph_ACHGSPD1" localSheetId="22" hidden="1">'[2]CHGSPD19.FIN'!$B$10:$B$20</definedName>
    <definedName name="__123Graph_ACHGSPD1" hidden="1">'[3]CHGSPD19.FIN'!$B$10:$B$20</definedName>
    <definedName name="__123Graph_ACHGSPD2" localSheetId="16" hidden="1">'[2]CHGSPD19.FIN'!$E$11:$E$20</definedName>
    <definedName name="__123Graph_ACHGSPD2" localSheetId="18" hidden="1">'[2]CHGSPD19.FIN'!$E$11:$E$20</definedName>
    <definedName name="__123Graph_ACHGSPD2" localSheetId="21" hidden="1">'[2]CHGSPD19.FIN'!$E$11:$E$20</definedName>
    <definedName name="__123Graph_ACHGSPD2" localSheetId="22" hidden="1">'[2]CHGSPD19.FIN'!$E$11:$E$20</definedName>
    <definedName name="__123Graph_ACHGSPD2" hidden="1">'[3]CHGSPD19.FIN'!$E$11:$E$20</definedName>
    <definedName name="__123Graph_AEFF" localSheetId="11" hidden="1">'[4]T3 Page 1'!#REF!</definedName>
    <definedName name="__123Graph_AEFF" localSheetId="12" hidden="1">'[4]T3 Page 1'!#REF!</definedName>
    <definedName name="__123Graph_AEFF" localSheetId="13" hidden="1">'[4]T3 Page 1'!#REF!</definedName>
    <definedName name="__123Graph_AEFF" localSheetId="16" hidden="1">'[4]T3 Page 1'!#REF!</definedName>
    <definedName name="__123Graph_AEFF" localSheetId="17" hidden="1">'[4]T3 Page 1'!#REF!</definedName>
    <definedName name="__123Graph_AEFF" localSheetId="18" hidden="1">'[4]T3 Page 1'!#REF!</definedName>
    <definedName name="__123Graph_AEFF" localSheetId="20" hidden="1">'[4]T3 Page 1'!#REF!</definedName>
    <definedName name="__123Graph_AEFF" localSheetId="21" hidden="1">'[4]T3 Page 1'!#REF!</definedName>
    <definedName name="__123Graph_AEFF" localSheetId="22" hidden="1">'[4]T3 Page 1'!#REF!</definedName>
    <definedName name="__123Graph_AEFF" localSheetId="6" hidden="1">'[4]T3 Page 1'!#REF!</definedName>
    <definedName name="__123Graph_AEFF" localSheetId="7" hidden="1">'[4]T3 Page 1'!#REF!</definedName>
    <definedName name="__123Graph_AEFF" hidden="1">'[4]T3 Page 1'!#REF!</definedName>
    <definedName name="__123Graph_AEFG" hidden="1">'[4]T3 Page 1'!#REF!</definedName>
    <definedName name="__123Graph_AGR14PBF1" localSheetId="16" hidden="1">'[5]HIS19FIN(A)'!$AF$70:$AF$81</definedName>
    <definedName name="__123Graph_AGR14PBF1" localSheetId="18" hidden="1">'[5]HIS19FIN(A)'!$AF$70:$AF$81</definedName>
    <definedName name="__123Graph_AGR14PBF1" localSheetId="21" hidden="1">'[5]HIS19FIN(A)'!$AF$70:$AF$81</definedName>
    <definedName name="__123Graph_AGR14PBF1" localSheetId="22" hidden="1">'[5]HIS19FIN(A)'!$AF$70:$AF$81</definedName>
    <definedName name="__123Graph_AGR14PBF1" hidden="1">'[6]HIS19FIN(A)'!$AF$70:$AF$81</definedName>
    <definedName name="__123Graph_ALBFFIN" localSheetId="11" hidden="1">'[4]FC Page 1'!#REF!</definedName>
    <definedName name="__123Graph_ALBFFIN" localSheetId="12" hidden="1">'[4]FC Page 1'!#REF!</definedName>
    <definedName name="__123Graph_ALBFFIN" localSheetId="13" hidden="1">'[4]FC Page 1'!#REF!</definedName>
    <definedName name="__123Graph_ALBFFIN" localSheetId="16" hidden="1">'[4]FC Page 1'!#REF!</definedName>
    <definedName name="__123Graph_ALBFFIN" localSheetId="17" hidden="1">'[4]FC Page 1'!#REF!</definedName>
    <definedName name="__123Graph_ALBFFIN" localSheetId="18" hidden="1">'[4]FC Page 1'!#REF!</definedName>
    <definedName name="__123Graph_ALBFFIN" localSheetId="20" hidden="1">'[4]FC Page 1'!#REF!</definedName>
    <definedName name="__123Graph_ALBFFIN" localSheetId="21" hidden="1">'[4]FC Page 1'!#REF!</definedName>
    <definedName name="__123Graph_ALBFFIN" localSheetId="22" hidden="1">'[4]FC Page 1'!#REF!</definedName>
    <definedName name="__123Graph_ALBFFIN" localSheetId="6" hidden="1">'[4]FC Page 1'!#REF!</definedName>
    <definedName name="__123Graph_ALBFFIN" localSheetId="7" hidden="1">'[4]FC Page 1'!#REF!</definedName>
    <definedName name="__123Graph_ALBFFIN" hidden="1">'[4]FC Page 1'!#REF!</definedName>
    <definedName name="__123Graph_ALBFFIN2" localSheetId="16" hidden="1">'[5]HIS19FIN(A)'!$K$59:$Q$59</definedName>
    <definedName name="__123Graph_ALBFFIN2" localSheetId="18" hidden="1">'[5]HIS19FIN(A)'!$K$59:$Q$59</definedName>
    <definedName name="__123Graph_ALBFFIN2" localSheetId="21" hidden="1">'[5]HIS19FIN(A)'!$K$59:$Q$59</definedName>
    <definedName name="__123Graph_ALBFFIN2" localSheetId="22" hidden="1">'[5]HIS19FIN(A)'!$K$59:$Q$59</definedName>
    <definedName name="__123Graph_ALBFFIN2" hidden="1">'[6]HIS19FIN(A)'!$K$59:$Q$59</definedName>
    <definedName name="__123Graph_ALBFFIO" hidden="1">'[4]FC Page 1'!#REF!</definedName>
    <definedName name="__123Graph_ALBFHIC2" localSheetId="16" hidden="1">'[5]HIS19FIN(A)'!$D$59:$J$59</definedName>
    <definedName name="__123Graph_ALBFHIC2" localSheetId="18" hidden="1">'[5]HIS19FIN(A)'!$D$59:$J$59</definedName>
    <definedName name="__123Graph_ALBFHIC2" localSheetId="21" hidden="1">'[5]HIS19FIN(A)'!$D$59:$J$59</definedName>
    <definedName name="__123Graph_ALBFHIC2" localSheetId="22" hidden="1">'[5]HIS19FIN(A)'!$D$59:$J$59</definedName>
    <definedName name="__123Graph_ALBFHIC2" hidden="1">'[6]HIS19FIN(A)'!$D$59:$J$59</definedName>
    <definedName name="__123Graph_ALCB" localSheetId="16" hidden="1">'[5]HIS19FIN(A)'!$D$83:$I$83</definedName>
    <definedName name="__123Graph_ALCB" localSheetId="18" hidden="1">'[5]HIS19FIN(A)'!$D$83:$I$83</definedName>
    <definedName name="__123Graph_ALCB" localSheetId="21" hidden="1">'[5]HIS19FIN(A)'!$D$83:$I$83</definedName>
    <definedName name="__123Graph_ALCB" localSheetId="22" hidden="1">'[5]HIS19FIN(A)'!$D$83:$I$83</definedName>
    <definedName name="__123Graph_ALCB" hidden="1">'[6]HIS19FIN(A)'!$D$83:$I$83</definedName>
    <definedName name="__123Graph_ANACFIN" localSheetId="16" hidden="1">'[5]HIS19FIN(A)'!$K$97:$Q$97</definedName>
    <definedName name="__123Graph_ANACFIN" localSheetId="18" hidden="1">'[5]HIS19FIN(A)'!$K$97:$Q$97</definedName>
    <definedName name="__123Graph_ANACFIN" localSheetId="21" hidden="1">'[5]HIS19FIN(A)'!$K$97:$Q$97</definedName>
    <definedName name="__123Graph_ANACFIN" localSheetId="22" hidden="1">'[5]HIS19FIN(A)'!$K$97:$Q$97</definedName>
    <definedName name="__123Graph_ANACFIN" hidden="1">'[6]HIS19FIN(A)'!$K$97:$Q$97</definedName>
    <definedName name="__123Graph_ANACHIC" localSheetId="16" hidden="1">'[5]HIS19FIN(A)'!$D$97:$J$97</definedName>
    <definedName name="__123Graph_ANACHIC" localSheetId="18" hidden="1">'[5]HIS19FIN(A)'!$D$97:$J$97</definedName>
    <definedName name="__123Graph_ANACHIC" localSheetId="21" hidden="1">'[5]HIS19FIN(A)'!$D$97:$J$97</definedName>
    <definedName name="__123Graph_ANACHIC" localSheetId="22" hidden="1">'[5]HIS19FIN(A)'!$D$97:$J$97</definedName>
    <definedName name="__123Graph_ANACHIC" hidden="1">'[6]HIS19FIN(A)'!$D$97:$J$97</definedName>
    <definedName name="__123Graph_APIC" localSheetId="11" hidden="1">'[4]T3 Page 1'!#REF!</definedName>
    <definedName name="__123Graph_APIC" localSheetId="12" hidden="1">'[4]T3 Page 1'!#REF!</definedName>
    <definedName name="__123Graph_APIC" localSheetId="13" hidden="1">'[4]T3 Page 1'!#REF!</definedName>
    <definedName name="__123Graph_APIC" localSheetId="16" hidden="1">'[4]T3 Page 1'!#REF!</definedName>
    <definedName name="__123Graph_APIC" localSheetId="17" hidden="1">'[4]T3 Page 1'!#REF!</definedName>
    <definedName name="__123Graph_APIC" localSheetId="18" hidden="1">'[4]T3 Page 1'!#REF!</definedName>
    <definedName name="__123Graph_APIC" localSheetId="20" hidden="1">'[4]T3 Page 1'!#REF!</definedName>
    <definedName name="__123Graph_APIC" localSheetId="21" hidden="1">'[4]T3 Page 1'!#REF!</definedName>
    <definedName name="__123Graph_APIC" localSheetId="22" hidden="1">'[4]T3 Page 1'!#REF!</definedName>
    <definedName name="__123Graph_APIC" localSheetId="6" hidden="1">'[4]T3 Page 1'!#REF!</definedName>
    <definedName name="__123Graph_APIC" localSheetId="7" hidden="1">'[4]T3 Page 1'!#REF!</definedName>
    <definedName name="__123Graph_APIC" hidden="1">'[4]T3 Page 1'!#REF!</definedName>
    <definedName name="__123Graph_APID" hidden="1">'[4]T3 Page 1'!#REF!</definedName>
    <definedName name="__123Graph_B" localSheetId="11" hidden="1">'[1]Model inputs'!#REF!</definedName>
    <definedName name="__123Graph_B" localSheetId="12" hidden="1">'[1]Model inputs'!#REF!</definedName>
    <definedName name="__123Graph_B" localSheetId="13" hidden="1">'[1]Model inputs'!#REF!</definedName>
    <definedName name="__123Graph_B" localSheetId="16" hidden="1">'[1]Model inputs'!#REF!</definedName>
    <definedName name="__123Graph_B" localSheetId="17" hidden="1">'[1]Model inputs'!#REF!</definedName>
    <definedName name="__123Graph_B" localSheetId="18" hidden="1">'[1]Model inputs'!#REF!</definedName>
    <definedName name="__123Graph_B" localSheetId="20" hidden="1">'[1]Model inputs'!#REF!</definedName>
    <definedName name="__123Graph_B" localSheetId="21" hidden="1">'[1]Model inputs'!#REF!</definedName>
    <definedName name="__123Graph_B" localSheetId="22" hidden="1">'[1]Model inputs'!#REF!</definedName>
    <definedName name="__123Graph_B" localSheetId="6" hidden="1">'[1]Model inputs'!#REF!</definedName>
    <definedName name="__123Graph_B" localSheetId="7" hidden="1">'[1]Model inputs'!#REF!</definedName>
    <definedName name="__123Graph_B" hidden="1">'[1]Model inputs'!#REF!</definedName>
    <definedName name="__123Graph_BCHGSPD1" localSheetId="16" hidden="1">'[2]CHGSPD19.FIN'!$H$10:$H$25</definedName>
    <definedName name="__123Graph_BCHGSPD1" localSheetId="18" hidden="1">'[2]CHGSPD19.FIN'!$H$10:$H$25</definedName>
    <definedName name="__123Graph_BCHGSPD1" localSheetId="21" hidden="1">'[2]CHGSPD19.FIN'!$H$10:$H$25</definedName>
    <definedName name="__123Graph_BCHGSPD1" localSheetId="22" hidden="1">'[2]CHGSPD19.FIN'!$H$10:$H$25</definedName>
    <definedName name="__123Graph_BCHGSPD1" hidden="1">'[3]CHGSPD19.FIN'!$H$10:$H$25</definedName>
    <definedName name="__123Graph_BCHGSPD2" localSheetId="16" hidden="1">'[2]CHGSPD19.FIN'!$I$11:$I$25</definedName>
    <definedName name="__123Graph_BCHGSPD2" localSheetId="18" hidden="1">'[2]CHGSPD19.FIN'!$I$11:$I$25</definedName>
    <definedName name="__123Graph_BCHGSPD2" localSheetId="21" hidden="1">'[2]CHGSPD19.FIN'!$I$11:$I$25</definedName>
    <definedName name="__123Graph_BCHGSPD2" localSheetId="22" hidden="1">'[2]CHGSPD19.FIN'!$I$11:$I$25</definedName>
    <definedName name="__123Graph_BCHGSPD2" hidden="1">'[3]CHGSPD19.FIN'!$I$11:$I$25</definedName>
    <definedName name="__123Graph_BEFF" localSheetId="11" hidden="1">'[4]T3 Page 1'!#REF!</definedName>
    <definedName name="__123Graph_BEFF" localSheetId="12" hidden="1">'[4]T3 Page 1'!#REF!</definedName>
    <definedName name="__123Graph_BEFF" localSheetId="13" hidden="1">'[4]T3 Page 1'!#REF!</definedName>
    <definedName name="__123Graph_BEFF" localSheetId="16" hidden="1">'[4]T3 Page 1'!#REF!</definedName>
    <definedName name="__123Graph_BEFF" localSheetId="17" hidden="1">'[4]T3 Page 1'!#REF!</definedName>
    <definedName name="__123Graph_BEFF" localSheetId="18" hidden="1">'[4]T3 Page 1'!#REF!</definedName>
    <definedName name="__123Graph_BEFF" localSheetId="20" hidden="1">'[4]T3 Page 1'!#REF!</definedName>
    <definedName name="__123Graph_BEFF" localSheetId="21" hidden="1">'[4]T3 Page 1'!#REF!</definedName>
    <definedName name="__123Graph_BEFF" localSheetId="22" hidden="1">'[4]T3 Page 1'!#REF!</definedName>
    <definedName name="__123Graph_BEFF" localSheetId="6" hidden="1">'[4]T3 Page 1'!#REF!</definedName>
    <definedName name="__123Graph_BEFF" localSheetId="7" hidden="1">'[4]T3 Page 1'!#REF!</definedName>
    <definedName name="__123Graph_BEFF" hidden="1">'[4]T3 Page 1'!#REF!</definedName>
    <definedName name="__123Graph_BEFG" hidden="1">'[4]T3 Page 1'!#REF!</definedName>
    <definedName name="__123Graph_BLBF" localSheetId="11" hidden="1">'[4]T3 Page 1'!#REF!</definedName>
    <definedName name="__123Graph_BLBF" localSheetId="12" hidden="1">'[4]T3 Page 1'!#REF!</definedName>
    <definedName name="__123Graph_BLBF" localSheetId="13" hidden="1">'[4]T3 Page 1'!#REF!</definedName>
    <definedName name="__123Graph_BLBF" localSheetId="16" hidden="1">'[4]T3 Page 1'!#REF!</definedName>
    <definedName name="__123Graph_BLBF" localSheetId="17" hidden="1">'[4]T3 Page 1'!#REF!</definedName>
    <definedName name="__123Graph_BLBF" localSheetId="18" hidden="1">'[4]T3 Page 1'!#REF!</definedName>
    <definedName name="__123Graph_BLBF" localSheetId="20" hidden="1">'[4]T3 Page 1'!#REF!</definedName>
    <definedName name="__123Graph_BLBF" localSheetId="21" hidden="1">'[4]T3 Page 1'!#REF!</definedName>
    <definedName name="__123Graph_BLBF" localSheetId="22" hidden="1">'[4]T3 Page 1'!#REF!</definedName>
    <definedName name="__123Graph_BLBF" localSheetId="6" hidden="1">'[4]T3 Page 1'!#REF!</definedName>
    <definedName name="__123Graph_BLBF" localSheetId="7" hidden="1">'[4]T3 Page 1'!#REF!</definedName>
    <definedName name="__123Graph_BLBF" hidden="1">'[4]T3 Page 1'!#REF!</definedName>
    <definedName name="__123Graph_BLBFFIN" localSheetId="11" hidden="1">'[4]FC Page 1'!#REF!</definedName>
    <definedName name="__123Graph_BLBFFIN" localSheetId="12" hidden="1">'[4]FC Page 1'!#REF!</definedName>
    <definedName name="__123Graph_BLBFFIN" localSheetId="16" hidden="1">'[4]FC Page 1'!#REF!</definedName>
    <definedName name="__123Graph_BLBFFIN" localSheetId="17" hidden="1">'[4]FC Page 1'!#REF!</definedName>
    <definedName name="__123Graph_BLBFFIN" localSheetId="18" hidden="1">'[4]FC Page 1'!#REF!</definedName>
    <definedName name="__123Graph_BLBFFIN" localSheetId="20" hidden="1">'[4]FC Page 1'!#REF!</definedName>
    <definedName name="__123Graph_BLBFFIN" localSheetId="21" hidden="1">'[4]FC Page 1'!#REF!</definedName>
    <definedName name="__123Graph_BLBFFIN" localSheetId="22" hidden="1">'[4]FC Page 1'!#REF!</definedName>
    <definedName name="__123Graph_BLBFFIN" localSheetId="7" hidden="1">'[4]FC Page 1'!#REF!</definedName>
    <definedName name="__123Graph_BLBFFIN" hidden="1">'[4]FC Page 1'!#REF!</definedName>
    <definedName name="__123Graph_BLCB" localSheetId="16" hidden="1">'[5]HIS19FIN(A)'!$D$79:$I$79</definedName>
    <definedName name="__123Graph_BLCB" localSheetId="18" hidden="1">'[5]HIS19FIN(A)'!$D$79:$I$79</definedName>
    <definedName name="__123Graph_BLCB" localSheetId="21" hidden="1">'[5]HIS19FIN(A)'!$D$79:$I$79</definedName>
    <definedName name="__123Graph_BLCB" localSheetId="22" hidden="1">'[5]HIS19FIN(A)'!$D$79:$I$79</definedName>
    <definedName name="__123Graph_BLCB" hidden="1">'[6]HIS19FIN(A)'!$D$79:$I$79</definedName>
    <definedName name="__123Graph_BPIC" localSheetId="11" hidden="1">'[4]T3 Page 1'!#REF!</definedName>
    <definedName name="__123Graph_BPIC" localSheetId="12" hidden="1">'[4]T3 Page 1'!#REF!</definedName>
    <definedName name="__123Graph_BPIC" localSheetId="13" hidden="1">'[4]T3 Page 1'!#REF!</definedName>
    <definedName name="__123Graph_BPIC" localSheetId="16" hidden="1">'[4]T3 Page 1'!#REF!</definedName>
    <definedName name="__123Graph_BPIC" localSheetId="17" hidden="1">'[4]T3 Page 1'!#REF!</definedName>
    <definedName name="__123Graph_BPIC" localSheetId="18" hidden="1">'[4]T3 Page 1'!#REF!</definedName>
    <definedName name="__123Graph_BPIC" localSheetId="20" hidden="1">'[4]T3 Page 1'!#REF!</definedName>
    <definedName name="__123Graph_BPIC" localSheetId="21" hidden="1">'[4]T3 Page 1'!#REF!</definedName>
    <definedName name="__123Graph_BPIC" localSheetId="22" hidden="1">'[4]T3 Page 1'!#REF!</definedName>
    <definedName name="__123Graph_BPIC" localSheetId="6" hidden="1">'[4]T3 Page 1'!#REF!</definedName>
    <definedName name="__123Graph_BPIC" localSheetId="7" hidden="1">'[4]T3 Page 1'!#REF!</definedName>
    <definedName name="__123Graph_BPIC" hidden="1">'[4]T3 Page 1'!#REF!</definedName>
    <definedName name="__123Graph_C" hidden="1">'[1]Model inputs'!#REF!</definedName>
    <definedName name="__123Graph_CACT13BUD" localSheetId="11" hidden="1">'[4]FC Page 1'!#REF!</definedName>
    <definedName name="__123Graph_CACT13BUD" localSheetId="12" hidden="1">'[4]FC Page 1'!#REF!</definedName>
    <definedName name="__123Graph_CACT13BUD" localSheetId="13" hidden="1">'[4]FC Page 1'!#REF!</definedName>
    <definedName name="__123Graph_CACT13BUD" localSheetId="16" hidden="1">'[4]FC Page 1'!#REF!</definedName>
    <definedName name="__123Graph_CACT13BUD" localSheetId="17" hidden="1">'[4]FC Page 1'!#REF!</definedName>
    <definedName name="__123Graph_CACT13BUD" localSheetId="18" hidden="1">'[4]FC Page 1'!#REF!</definedName>
    <definedName name="__123Graph_CACT13BUD" localSheetId="20" hidden="1">'[4]FC Page 1'!#REF!</definedName>
    <definedName name="__123Graph_CACT13BUD" localSheetId="21" hidden="1">'[4]FC Page 1'!#REF!</definedName>
    <definedName name="__123Graph_CACT13BUD" localSheetId="22" hidden="1">'[4]FC Page 1'!#REF!</definedName>
    <definedName name="__123Graph_CACT13BUD" localSheetId="6" hidden="1">'[4]FC Page 1'!#REF!</definedName>
    <definedName name="__123Graph_CACT13BUD" localSheetId="7" hidden="1">'[4]FC Page 1'!#REF!</definedName>
    <definedName name="__123Graph_CACT13BUD" hidden="1">'[4]FC Page 1'!#REF!</definedName>
    <definedName name="__123Graph_CEFF" localSheetId="11" hidden="1">'[4]T3 Page 1'!#REF!</definedName>
    <definedName name="__123Graph_CEFF" localSheetId="12" hidden="1">'[4]T3 Page 1'!#REF!</definedName>
    <definedName name="__123Graph_CEFF" localSheetId="16" hidden="1">'[4]T3 Page 1'!#REF!</definedName>
    <definedName name="__123Graph_CEFF" localSheetId="17" hidden="1">'[4]T3 Page 1'!#REF!</definedName>
    <definedName name="__123Graph_CEFF" localSheetId="18" hidden="1">'[4]T3 Page 1'!#REF!</definedName>
    <definedName name="__123Graph_CEFF" localSheetId="20" hidden="1">'[4]T3 Page 1'!#REF!</definedName>
    <definedName name="__123Graph_CEFF" localSheetId="21" hidden="1">'[4]T3 Page 1'!#REF!</definedName>
    <definedName name="__123Graph_CEFF" localSheetId="22" hidden="1">'[4]T3 Page 1'!#REF!</definedName>
    <definedName name="__123Graph_CEFF" localSheetId="7" hidden="1">'[4]T3 Page 1'!#REF!</definedName>
    <definedName name="__123Graph_CEFF" hidden="1">'[4]T3 Page 1'!#REF!</definedName>
    <definedName name="__123Graph_CGR14PBF1" localSheetId="16" hidden="1">'[5]HIS19FIN(A)'!$AK$70:$AK$81</definedName>
    <definedName name="__123Graph_CGR14PBF1" localSheetId="18" hidden="1">'[5]HIS19FIN(A)'!$AK$70:$AK$81</definedName>
    <definedName name="__123Graph_CGR14PBF1" localSheetId="21" hidden="1">'[5]HIS19FIN(A)'!$AK$70:$AK$81</definedName>
    <definedName name="__123Graph_CGR14PBF1" localSheetId="22" hidden="1">'[5]HIS19FIN(A)'!$AK$70:$AK$81</definedName>
    <definedName name="__123Graph_CGR14PBF1" hidden="1">'[6]HIS19FIN(A)'!$AK$70:$AK$81</definedName>
    <definedName name="__123Graph_CLBF" localSheetId="11" hidden="1">'[4]T3 Page 1'!#REF!</definedName>
    <definedName name="__123Graph_CLBF" localSheetId="12" hidden="1">'[4]T3 Page 1'!#REF!</definedName>
    <definedName name="__123Graph_CLBF" localSheetId="13" hidden="1">'[4]T3 Page 1'!#REF!</definedName>
    <definedName name="__123Graph_CLBF" localSheetId="16" hidden="1">'[4]T3 Page 1'!#REF!</definedName>
    <definedName name="__123Graph_CLBF" localSheetId="17" hidden="1">'[4]T3 Page 1'!#REF!</definedName>
    <definedName name="__123Graph_CLBF" localSheetId="18" hidden="1">'[4]T3 Page 1'!#REF!</definedName>
    <definedName name="__123Graph_CLBF" localSheetId="20" hidden="1">'[4]T3 Page 1'!#REF!</definedName>
    <definedName name="__123Graph_CLBF" localSheetId="21" hidden="1">'[4]T3 Page 1'!#REF!</definedName>
    <definedName name="__123Graph_CLBF" localSheetId="22" hidden="1">'[4]T3 Page 1'!#REF!</definedName>
    <definedName name="__123Graph_CLBF" localSheetId="6" hidden="1">'[4]T3 Page 1'!#REF!</definedName>
    <definedName name="__123Graph_CLBF" localSheetId="7" hidden="1">'[4]T3 Page 1'!#REF!</definedName>
    <definedName name="__123Graph_CLBF" hidden="1">'[4]T3 Page 1'!#REF!</definedName>
    <definedName name="__123Graph_CPIC" localSheetId="11" hidden="1">'[4]T3 Page 1'!#REF!</definedName>
    <definedName name="__123Graph_CPIC" localSheetId="12" hidden="1">'[4]T3 Page 1'!#REF!</definedName>
    <definedName name="__123Graph_CPIC" localSheetId="13" hidden="1">'[4]T3 Page 1'!#REF!</definedName>
    <definedName name="__123Graph_CPIC" localSheetId="16" hidden="1">'[4]T3 Page 1'!#REF!</definedName>
    <definedName name="__123Graph_CPIC" localSheetId="17" hidden="1">'[4]T3 Page 1'!#REF!</definedName>
    <definedName name="__123Graph_CPIC" localSheetId="18" hidden="1">'[4]T3 Page 1'!#REF!</definedName>
    <definedName name="__123Graph_CPIC" localSheetId="20" hidden="1">'[4]T3 Page 1'!#REF!</definedName>
    <definedName name="__123Graph_CPIC" localSheetId="21" hidden="1">'[4]T3 Page 1'!#REF!</definedName>
    <definedName name="__123Graph_CPIC" localSheetId="22" hidden="1">'[4]T3 Page 1'!#REF!</definedName>
    <definedName name="__123Graph_CPIC" localSheetId="6" hidden="1">'[4]T3 Page 1'!#REF!</definedName>
    <definedName name="__123Graph_CPIC" localSheetId="7" hidden="1">'[4]T3 Page 1'!#REF!</definedName>
    <definedName name="__123Graph_CPIC" hidden="1">'[4]T3 Page 1'!#REF!</definedName>
    <definedName name="__123Graph_DACT13BUD" localSheetId="11" hidden="1">'[4]FC Page 1'!#REF!</definedName>
    <definedName name="__123Graph_DACT13BUD" localSheetId="12" hidden="1">'[4]FC Page 1'!#REF!</definedName>
    <definedName name="__123Graph_DACT13BUD" localSheetId="16" hidden="1">'[4]FC Page 1'!#REF!</definedName>
    <definedName name="__123Graph_DACT13BUD" localSheetId="17" hidden="1">'[4]FC Page 1'!#REF!</definedName>
    <definedName name="__123Graph_DACT13BUD" localSheetId="18" hidden="1">'[4]FC Page 1'!#REF!</definedName>
    <definedName name="__123Graph_DACT13BUD" localSheetId="20" hidden="1">'[4]FC Page 1'!#REF!</definedName>
    <definedName name="__123Graph_DACT13BUD" localSheetId="21" hidden="1">'[4]FC Page 1'!#REF!</definedName>
    <definedName name="__123Graph_DACT13BUD" localSheetId="22" hidden="1">'[4]FC Page 1'!#REF!</definedName>
    <definedName name="__123Graph_DACT13BUD" localSheetId="7" hidden="1">'[4]FC Page 1'!#REF!</definedName>
    <definedName name="__123Graph_DACT13BUD" hidden="1">'[4]FC Page 1'!#REF!</definedName>
    <definedName name="__123Graph_DEFF" localSheetId="11" hidden="1">'[4]T3 Page 1'!#REF!</definedName>
    <definedName name="__123Graph_DEFF" localSheetId="12" hidden="1">'[4]T3 Page 1'!#REF!</definedName>
    <definedName name="__123Graph_DEFF" localSheetId="16" hidden="1">'[4]T3 Page 1'!#REF!</definedName>
    <definedName name="__123Graph_DEFF" localSheetId="17" hidden="1">'[4]T3 Page 1'!#REF!</definedName>
    <definedName name="__123Graph_DEFF" localSheetId="18" hidden="1">'[4]T3 Page 1'!#REF!</definedName>
    <definedName name="__123Graph_DEFF" localSheetId="20" hidden="1">'[4]T3 Page 1'!#REF!</definedName>
    <definedName name="__123Graph_DEFF" localSheetId="21" hidden="1">'[4]T3 Page 1'!#REF!</definedName>
    <definedName name="__123Graph_DEFF" localSheetId="22" hidden="1">'[4]T3 Page 1'!#REF!</definedName>
    <definedName name="__123Graph_DEFF" localSheetId="7" hidden="1">'[4]T3 Page 1'!#REF!</definedName>
    <definedName name="__123Graph_DEFF" hidden="1">'[4]T3 Page 1'!#REF!</definedName>
    <definedName name="__123Graph_DGR14PBF1" localSheetId="16" hidden="1">'[5]HIS19FIN(A)'!$AH$70:$AH$81</definedName>
    <definedName name="__123Graph_DGR14PBF1" localSheetId="18" hidden="1">'[5]HIS19FIN(A)'!$AH$70:$AH$81</definedName>
    <definedName name="__123Graph_DGR14PBF1" localSheetId="21" hidden="1">'[5]HIS19FIN(A)'!$AH$70:$AH$81</definedName>
    <definedName name="__123Graph_DGR14PBF1" localSheetId="22" hidden="1">'[5]HIS19FIN(A)'!$AH$70:$AH$81</definedName>
    <definedName name="__123Graph_DGR14PBF1" hidden="1">'[6]HIS19FIN(A)'!$AH$70:$AH$81</definedName>
    <definedName name="__123Graph_DLBF" localSheetId="11" hidden="1">'[4]T3 Page 1'!#REF!</definedName>
    <definedName name="__123Graph_DLBF" localSheetId="12" hidden="1">'[4]T3 Page 1'!#REF!</definedName>
    <definedName name="__123Graph_DLBF" localSheetId="13" hidden="1">'[4]T3 Page 1'!#REF!</definedName>
    <definedName name="__123Graph_DLBF" localSheetId="16" hidden="1">'[4]T3 Page 1'!#REF!</definedName>
    <definedName name="__123Graph_DLBF" localSheetId="17" hidden="1">'[4]T3 Page 1'!#REF!</definedName>
    <definedName name="__123Graph_DLBF" localSheetId="18" hidden="1">'[4]T3 Page 1'!#REF!</definedName>
    <definedName name="__123Graph_DLBF" localSheetId="20" hidden="1">'[4]T3 Page 1'!#REF!</definedName>
    <definedName name="__123Graph_DLBF" localSheetId="21" hidden="1">'[4]T3 Page 1'!#REF!</definedName>
    <definedName name="__123Graph_DLBF" localSheetId="22" hidden="1">'[4]T3 Page 1'!#REF!</definedName>
    <definedName name="__123Graph_DLBF" localSheetId="6" hidden="1">'[4]T3 Page 1'!#REF!</definedName>
    <definedName name="__123Graph_DLBF" localSheetId="7" hidden="1">'[4]T3 Page 1'!#REF!</definedName>
    <definedName name="__123Graph_DLBF" hidden="1">'[4]T3 Page 1'!#REF!</definedName>
    <definedName name="__123Graph_DPIC" localSheetId="11" hidden="1">'[4]T3 Page 1'!#REF!</definedName>
    <definedName name="__123Graph_DPIC" localSheetId="12" hidden="1">'[4]T3 Page 1'!#REF!</definedName>
    <definedName name="__123Graph_DPIC" localSheetId="13" hidden="1">'[4]T3 Page 1'!#REF!</definedName>
    <definedName name="__123Graph_DPIC" localSheetId="16" hidden="1">'[4]T3 Page 1'!#REF!</definedName>
    <definedName name="__123Graph_DPIC" localSheetId="17" hidden="1">'[4]T3 Page 1'!#REF!</definedName>
    <definedName name="__123Graph_DPIC" localSheetId="18" hidden="1">'[4]T3 Page 1'!#REF!</definedName>
    <definedName name="__123Graph_DPIC" localSheetId="20" hidden="1">'[4]T3 Page 1'!#REF!</definedName>
    <definedName name="__123Graph_DPIC" localSheetId="21" hidden="1">'[4]T3 Page 1'!#REF!</definedName>
    <definedName name="__123Graph_DPIC" localSheetId="22" hidden="1">'[4]T3 Page 1'!#REF!</definedName>
    <definedName name="__123Graph_DPIC" localSheetId="6" hidden="1">'[4]T3 Page 1'!#REF!</definedName>
    <definedName name="__123Graph_DPIC" localSheetId="7" hidden="1">'[4]T3 Page 1'!#REF!</definedName>
    <definedName name="__123Graph_DPIC" hidden="1">'[4]T3 Page 1'!#REF!</definedName>
    <definedName name="__123Graph_EACT13BUD" localSheetId="11" hidden="1">'[4]FC Page 1'!#REF!</definedName>
    <definedName name="__123Graph_EACT13BUD" localSheetId="12" hidden="1">'[4]FC Page 1'!#REF!</definedName>
    <definedName name="__123Graph_EACT13BUD" localSheetId="16" hidden="1">'[4]FC Page 1'!#REF!</definedName>
    <definedName name="__123Graph_EACT13BUD" localSheetId="17" hidden="1">'[4]FC Page 1'!#REF!</definedName>
    <definedName name="__123Graph_EACT13BUD" localSheetId="18" hidden="1">'[4]FC Page 1'!#REF!</definedName>
    <definedName name="__123Graph_EACT13BUD" localSheetId="20" hidden="1">'[4]FC Page 1'!#REF!</definedName>
    <definedName name="__123Graph_EACT13BUD" localSheetId="21" hidden="1">'[4]FC Page 1'!#REF!</definedName>
    <definedName name="__123Graph_EACT13BUD" localSheetId="22" hidden="1">'[4]FC Page 1'!#REF!</definedName>
    <definedName name="__123Graph_EACT13BUD" localSheetId="7" hidden="1">'[4]FC Page 1'!#REF!</definedName>
    <definedName name="__123Graph_EACT13BUD" hidden="1">'[4]FC Page 1'!#REF!</definedName>
    <definedName name="__123Graph_EEFF" localSheetId="11" hidden="1">'[4]T3 Page 1'!#REF!</definedName>
    <definedName name="__123Graph_EEFF" localSheetId="12" hidden="1">'[4]T3 Page 1'!#REF!</definedName>
    <definedName name="__123Graph_EEFF" localSheetId="16" hidden="1">'[4]T3 Page 1'!#REF!</definedName>
    <definedName name="__123Graph_EEFF" localSheetId="17" hidden="1">'[4]T3 Page 1'!#REF!</definedName>
    <definedName name="__123Graph_EEFF" localSheetId="18" hidden="1">'[4]T3 Page 1'!#REF!</definedName>
    <definedName name="__123Graph_EEFF" localSheetId="20" hidden="1">'[4]T3 Page 1'!#REF!</definedName>
    <definedName name="__123Graph_EEFF" localSheetId="21" hidden="1">'[4]T3 Page 1'!#REF!</definedName>
    <definedName name="__123Graph_EEFF" localSheetId="22" hidden="1">'[4]T3 Page 1'!#REF!</definedName>
    <definedName name="__123Graph_EEFF" localSheetId="7" hidden="1">'[4]T3 Page 1'!#REF!</definedName>
    <definedName name="__123Graph_EEFF" hidden="1">'[4]T3 Page 1'!#REF!</definedName>
    <definedName name="__123Graph_EEFFHIC" localSheetId="11" hidden="1">'[4]FC Page 1'!#REF!</definedName>
    <definedName name="__123Graph_EEFFHIC" localSheetId="12" hidden="1">'[4]FC Page 1'!#REF!</definedName>
    <definedName name="__123Graph_EEFFHIC" localSheetId="16" hidden="1">'[4]FC Page 1'!#REF!</definedName>
    <definedName name="__123Graph_EEFFHIC" localSheetId="17" hidden="1">'[4]FC Page 1'!#REF!</definedName>
    <definedName name="__123Graph_EEFFHIC" localSheetId="18" hidden="1">'[4]FC Page 1'!#REF!</definedName>
    <definedName name="__123Graph_EEFFHIC" localSheetId="20" hidden="1">'[4]FC Page 1'!#REF!</definedName>
    <definedName name="__123Graph_EEFFHIC" localSheetId="21" hidden="1">'[4]FC Page 1'!#REF!</definedName>
    <definedName name="__123Graph_EEFFHIC" localSheetId="22" hidden="1">'[4]FC Page 1'!#REF!</definedName>
    <definedName name="__123Graph_EEFFHIC" hidden="1">'[4]FC Page 1'!#REF!</definedName>
    <definedName name="__123Graph_EGR14PBF1" localSheetId="16" hidden="1">'[5]HIS19FIN(A)'!$AG$67:$AG$67</definedName>
    <definedName name="__123Graph_EGR14PBF1" localSheetId="18" hidden="1">'[5]HIS19FIN(A)'!$AG$67:$AG$67</definedName>
    <definedName name="__123Graph_EGR14PBF1" localSheetId="21" hidden="1">'[5]HIS19FIN(A)'!$AG$67:$AG$67</definedName>
    <definedName name="__123Graph_EGR14PBF1" localSheetId="22" hidden="1">'[5]HIS19FIN(A)'!$AG$67:$AG$67</definedName>
    <definedName name="__123Graph_EGR14PBF1" hidden="1">'[6]HIS19FIN(A)'!$AG$67:$AG$67</definedName>
    <definedName name="__123Graph_ELBF" localSheetId="11" hidden="1">'[4]T3 Page 1'!#REF!</definedName>
    <definedName name="__123Graph_ELBF" localSheetId="12" hidden="1">'[4]T3 Page 1'!#REF!</definedName>
    <definedName name="__123Graph_ELBF" localSheetId="13" hidden="1">'[4]T3 Page 1'!#REF!</definedName>
    <definedName name="__123Graph_ELBF" localSheetId="16" hidden="1">'[4]T3 Page 1'!#REF!</definedName>
    <definedName name="__123Graph_ELBF" localSheetId="17" hidden="1">'[4]T3 Page 1'!#REF!</definedName>
    <definedName name="__123Graph_ELBF" localSheetId="18" hidden="1">'[4]T3 Page 1'!#REF!</definedName>
    <definedName name="__123Graph_ELBF" localSheetId="20" hidden="1">'[4]T3 Page 1'!#REF!</definedName>
    <definedName name="__123Graph_ELBF" localSheetId="21" hidden="1">'[4]T3 Page 1'!#REF!</definedName>
    <definedName name="__123Graph_ELBF" localSheetId="22" hidden="1">'[4]T3 Page 1'!#REF!</definedName>
    <definedName name="__123Graph_ELBF" localSheetId="6" hidden="1">'[4]T3 Page 1'!#REF!</definedName>
    <definedName name="__123Graph_ELBF" localSheetId="7" hidden="1">'[4]T3 Page 1'!#REF!</definedName>
    <definedName name="__123Graph_ELBF" hidden="1">'[4]T3 Page 1'!#REF!</definedName>
    <definedName name="__123Graph_EPIC" localSheetId="11" hidden="1">'[4]T3 Page 1'!#REF!</definedName>
    <definedName name="__123Graph_EPIC" localSheetId="12" hidden="1">'[4]T3 Page 1'!#REF!</definedName>
    <definedName name="__123Graph_EPIC" localSheetId="13" hidden="1">'[4]T3 Page 1'!#REF!</definedName>
    <definedName name="__123Graph_EPIC" localSheetId="16" hidden="1">'[4]T3 Page 1'!#REF!</definedName>
    <definedName name="__123Graph_EPIC" localSheetId="17" hidden="1">'[4]T3 Page 1'!#REF!</definedName>
    <definedName name="__123Graph_EPIC" localSheetId="18" hidden="1">'[4]T3 Page 1'!#REF!</definedName>
    <definedName name="__123Graph_EPIC" localSheetId="20" hidden="1">'[4]T3 Page 1'!#REF!</definedName>
    <definedName name="__123Graph_EPIC" localSheetId="21" hidden="1">'[4]T3 Page 1'!#REF!</definedName>
    <definedName name="__123Graph_EPIC" localSheetId="22" hidden="1">'[4]T3 Page 1'!#REF!</definedName>
    <definedName name="__123Graph_EPIC" localSheetId="6" hidden="1">'[4]T3 Page 1'!#REF!</definedName>
    <definedName name="__123Graph_EPIC" localSheetId="7" hidden="1">'[4]T3 Page 1'!#REF!</definedName>
    <definedName name="__123Graph_EPIC" hidden="1">'[4]T3 Page 1'!#REF!</definedName>
    <definedName name="__123Graph_FACT13BUD" localSheetId="11" hidden="1">'[4]FC Page 1'!#REF!</definedName>
    <definedName name="__123Graph_FACT13BUD" localSheetId="12" hidden="1">'[4]FC Page 1'!#REF!</definedName>
    <definedName name="__123Graph_FACT13BUD" localSheetId="16" hidden="1">'[4]FC Page 1'!#REF!</definedName>
    <definedName name="__123Graph_FACT13BUD" localSheetId="17" hidden="1">'[4]FC Page 1'!#REF!</definedName>
    <definedName name="__123Graph_FACT13BUD" localSheetId="18" hidden="1">'[4]FC Page 1'!#REF!</definedName>
    <definedName name="__123Graph_FACT13BUD" localSheetId="20" hidden="1">'[4]FC Page 1'!#REF!</definedName>
    <definedName name="__123Graph_FACT13BUD" localSheetId="21" hidden="1">'[4]FC Page 1'!#REF!</definedName>
    <definedName name="__123Graph_FACT13BUD" localSheetId="22" hidden="1">'[4]FC Page 1'!#REF!</definedName>
    <definedName name="__123Graph_FACT13BUD" localSheetId="7" hidden="1">'[4]FC Page 1'!#REF!</definedName>
    <definedName name="__123Graph_FACT13BUD" hidden="1">'[4]FC Page 1'!#REF!</definedName>
    <definedName name="__123Graph_FEFF" localSheetId="11" hidden="1">'[4]T3 Page 1'!#REF!</definedName>
    <definedName name="__123Graph_FEFF" localSheetId="12" hidden="1">'[4]T3 Page 1'!#REF!</definedName>
    <definedName name="__123Graph_FEFF" localSheetId="16" hidden="1">'[4]T3 Page 1'!#REF!</definedName>
    <definedName name="__123Graph_FEFF" localSheetId="17" hidden="1">'[4]T3 Page 1'!#REF!</definedName>
    <definedName name="__123Graph_FEFF" localSheetId="18" hidden="1">'[4]T3 Page 1'!#REF!</definedName>
    <definedName name="__123Graph_FEFF" localSheetId="20" hidden="1">'[4]T3 Page 1'!#REF!</definedName>
    <definedName name="__123Graph_FEFF" localSheetId="21" hidden="1">'[4]T3 Page 1'!#REF!</definedName>
    <definedName name="__123Graph_FEFF" localSheetId="22" hidden="1">'[4]T3 Page 1'!#REF!</definedName>
    <definedName name="__123Graph_FEFF" localSheetId="7" hidden="1">'[4]T3 Page 1'!#REF!</definedName>
    <definedName name="__123Graph_FEFF" hidden="1">'[4]T3 Page 1'!#REF!</definedName>
    <definedName name="__123Graph_FEFFHIC" localSheetId="11" hidden="1">'[4]FC Page 1'!#REF!</definedName>
    <definedName name="__123Graph_FEFFHIC" localSheetId="12" hidden="1">'[4]FC Page 1'!#REF!</definedName>
    <definedName name="__123Graph_FEFFHIC" localSheetId="16" hidden="1">'[4]FC Page 1'!#REF!</definedName>
    <definedName name="__123Graph_FEFFHIC" localSheetId="17" hidden="1">'[4]FC Page 1'!#REF!</definedName>
    <definedName name="__123Graph_FEFFHIC" localSheetId="18" hidden="1">'[4]FC Page 1'!#REF!</definedName>
    <definedName name="__123Graph_FEFFHIC" localSheetId="20" hidden="1">'[4]FC Page 1'!#REF!</definedName>
    <definedName name="__123Graph_FEFFHIC" localSheetId="21" hidden="1">'[4]FC Page 1'!#REF!</definedName>
    <definedName name="__123Graph_FEFFHIC" localSheetId="22" hidden="1">'[4]FC Page 1'!#REF!</definedName>
    <definedName name="__123Graph_FEFFHIC" hidden="1">'[4]FC Page 1'!#REF!</definedName>
    <definedName name="__123Graph_FGR14PBF1" localSheetId="16" hidden="1">'[5]HIS19FIN(A)'!$AH$67:$AH$67</definedName>
    <definedName name="__123Graph_FGR14PBF1" localSheetId="18" hidden="1">'[5]HIS19FIN(A)'!$AH$67:$AH$67</definedName>
    <definedName name="__123Graph_FGR14PBF1" localSheetId="21" hidden="1">'[5]HIS19FIN(A)'!$AH$67:$AH$67</definedName>
    <definedName name="__123Graph_FGR14PBF1" localSheetId="22" hidden="1">'[5]HIS19FIN(A)'!$AH$67:$AH$67</definedName>
    <definedName name="__123Graph_FGR14PBF1" hidden="1">'[6]HIS19FIN(A)'!$AH$67:$AH$67</definedName>
    <definedName name="__123Graph_FLBF" localSheetId="11" hidden="1">'[4]T3 Page 1'!#REF!</definedName>
    <definedName name="__123Graph_FLBF" localSheetId="12" hidden="1">'[4]T3 Page 1'!#REF!</definedName>
    <definedName name="__123Graph_FLBF" localSheetId="13" hidden="1">'[4]T3 Page 1'!#REF!</definedName>
    <definedName name="__123Graph_FLBF" localSheetId="16" hidden="1">'[4]T3 Page 1'!#REF!</definedName>
    <definedName name="__123Graph_FLBF" localSheetId="17" hidden="1">'[4]T3 Page 1'!#REF!</definedName>
    <definedName name="__123Graph_FLBF" localSheetId="18" hidden="1">'[4]T3 Page 1'!#REF!</definedName>
    <definedName name="__123Graph_FLBF" localSheetId="20" hidden="1">'[4]T3 Page 1'!#REF!</definedName>
    <definedName name="__123Graph_FLBF" localSheetId="21" hidden="1">'[4]T3 Page 1'!#REF!</definedName>
    <definedName name="__123Graph_FLBF" localSheetId="22" hidden="1">'[4]T3 Page 1'!#REF!</definedName>
    <definedName name="__123Graph_FLBF" localSheetId="6" hidden="1">'[4]T3 Page 1'!#REF!</definedName>
    <definedName name="__123Graph_FLBF" localSheetId="7" hidden="1">'[4]T3 Page 1'!#REF!</definedName>
    <definedName name="__123Graph_FLBF" hidden="1">'[4]T3 Page 1'!#REF!</definedName>
    <definedName name="__123Graph_FPIC" localSheetId="11" hidden="1">'[4]T3 Page 1'!#REF!</definedName>
    <definedName name="__123Graph_FPIC" localSheetId="12" hidden="1">'[4]T3 Page 1'!#REF!</definedName>
    <definedName name="__123Graph_FPIC" localSheetId="13" hidden="1">'[4]T3 Page 1'!#REF!</definedName>
    <definedName name="__123Graph_FPIC" localSheetId="16" hidden="1">'[4]T3 Page 1'!#REF!</definedName>
    <definedName name="__123Graph_FPIC" localSheetId="17" hidden="1">'[4]T3 Page 1'!#REF!</definedName>
    <definedName name="__123Graph_FPIC" localSheetId="18" hidden="1">'[4]T3 Page 1'!#REF!</definedName>
    <definedName name="__123Graph_FPIC" localSheetId="20" hidden="1">'[4]T3 Page 1'!#REF!</definedName>
    <definedName name="__123Graph_FPIC" localSheetId="21" hidden="1">'[4]T3 Page 1'!#REF!</definedName>
    <definedName name="__123Graph_FPIC" localSheetId="22" hidden="1">'[4]T3 Page 1'!#REF!</definedName>
    <definedName name="__123Graph_FPIC" localSheetId="6" hidden="1">'[4]T3 Page 1'!#REF!</definedName>
    <definedName name="__123Graph_FPIC" localSheetId="7" hidden="1">'[4]T3 Page 1'!#REF!</definedName>
    <definedName name="__123Graph_FPIC" hidden="1">'[4]T3 Page 1'!#REF!</definedName>
    <definedName name="__123Graph_LBL_ARESID" localSheetId="16" hidden="1">'[5]HIS19FIN(A)'!$R$3:$W$3</definedName>
    <definedName name="__123Graph_LBL_ARESID" localSheetId="18" hidden="1">'[5]HIS19FIN(A)'!$R$3:$W$3</definedName>
    <definedName name="__123Graph_LBL_ARESID" localSheetId="21" hidden="1">'[5]HIS19FIN(A)'!$R$3:$W$3</definedName>
    <definedName name="__123Graph_LBL_ARESID" localSheetId="22" hidden="1">'[5]HIS19FIN(A)'!$R$3:$W$3</definedName>
    <definedName name="__123Graph_LBL_ARESID" hidden="1">'[6]HIS19FIN(A)'!$R$3:$W$3</definedName>
    <definedName name="__123Graph_LBL_BRESID" localSheetId="16" hidden="1">'[5]HIS19FIN(A)'!$R$3:$W$3</definedName>
    <definedName name="__123Graph_LBL_BRESID" localSheetId="18" hidden="1">'[5]HIS19FIN(A)'!$R$3:$W$3</definedName>
    <definedName name="__123Graph_LBL_BRESID" localSheetId="21" hidden="1">'[5]HIS19FIN(A)'!$R$3:$W$3</definedName>
    <definedName name="__123Graph_LBL_BRESID" localSheetId="22" hidden="1">'[5]HIS19FIN(A)'!$R$3:$W$3</definedName>
    <definedName name="__123Graph_LBL_BRESID" hidden="1">'[6]HIS19FIN(A)'!$R$3:$W$3</definedName>
    <definedName name="__123Graph_XACTHIC" localSheetId="11" hidden="1">'[4]FC Page 1'!#REF!</definedName>
    <definedName name="__123Graph_XACTHIC" localSheetId="12" hidden="1">'[4]FC Page 1'!#REF!</definedName>
    <definedName name="__123Graph_XACTHIC" localSheetId="13" hidden="1">'[4]FC Page 1'!#REF!</definedName>
    <definedName name="__123Graph_XACTHIC" localSheetId="16" hidden="1">'[4]FC Page 1'!#REF!</definedName>
    <definedName name="__123Graph_XACTHIC" localSheetId="17" hidden="1">'[4]FC Page 1'!#REF!</definedName>
    <definedName name="__123Graph_XACTHIC" localSheetId="18" hidden="1">'[4]FC Page 1'!#REF!</definedName>
    <definedName name="__123Graph_XACTHIC" localSheetId="20" hidden="1">'[4]FC Page 1'!#REF!</definedName>
    <definedName name="__123Graph_XACTHIC" localSheetId="21" hidden="1">'[4]FC Page 1'!#REF!</definedName>
    <definedName name="__123Graph_XACTHIC" localSheetId="22" hidden="1">'[4]FC Page 1'!#REF!</definedName>
    <definedName name="__123Graph_XACTHIC" localSheetId="6" hidden="1">'[4]FC Page 1'!#REF!</definedName>
    <definedName name="__123Graph_XACTHIC" localSheetId="7" hidden="1">'[4]FC Page 1'!#REF!</definedName>
    <definedName name="__123Graph_XACTHIC" hidden="1">'[4]FC Page 1'!#REF!</definedName>
    <definedName name="__123Graph_XCHGSPD1" localSheetId="16" hidden="1">'[2]CHGSPD19.FIN'!$A$10:$A$25</definedName>
    <definedName name="__123Graph_XCHGSPD1" localSheetId="18" hidden="1">'[2]CHGSPD19.FIN'!$A$10:$A$25</definedName>
    <definedName name="__123Graph_XCHGSPD1" localSheetId="21" hidden="1">'[2]CHGSPD19.FIN'!$A$10:$A$25</definedName>
    <definedName name="__123Graph_XCHGSPD1" localSheetId="22" hidden="1">'[2]CHGSPD19.FIN'!$A$10:$A$25</definedName>
    <definedName name="__123Graph_XCHGSPD1" hidden="1">'[3]CHGSPD19.FIN'!$A$10:$A$25</definedName>
    <definedName name="__123Graph_XCHGSPD2" localSheetId="16" hidden="1">'[2]CHGSPD19.FIN'!$A$11:$A$25</definedName>
    <definedName name="__123Graph_XCHGSPD2" localSheetId="18" hidden="1">'[2]CHGSPD19.FIN'!$A$11:$A$25</definedName>
    <definedName name="__123Graph_XCHGSPD2" localSheetId="21" hidden="1">'[2]CHGSPD19.FIN'!$A$11:$A$25</definedName>
    <definedName name="__123Graph_XCHGSPD2" localSheetId="22" hidden="1">'[2]CHGSPD19.FIN'!$A$11:$A$25</definedName>
    <definedName name="__123Graph_XCHGSPD2" hidden="1">'[3]CHGSPD19.FIN'!$A$11:$A$25</definedName>
    <definedName name="__123Graph_XEFF" localSheetId="11" hidden="1">'[4]T3 Page 1'!#REF!</definedName>
    <definedName name="__123Graph_XEFF" localSheetId="12" hidden="1">'[4]T3 Page 1'!#REF!</definedName>
    <definedName name="__123Graph_XEFF" localSheetId="13" hidden="1">'[4]T3 Page 1'!#REF!</definedName>
    <definedName name="__123Graph_XEFF" localSheetId="16" hidden="1">'[4]T3 Page 1'!#REF!</definedName>
    <definedName name="__123Graph_XEFF" localSheetId="17" hidden="1">'[4]T3 Page 1'!#REF!</definedName>
    <definedName name="__123Graph_XEFF" localSheetId="18" hidden="1">'[4]T3 Page 1'!#REF!</definedName>
    <definedName name="__123Graph_XEFF" localSheetId="20" hidden="1">'[4]T3 Page 1'!#REF!</definedName>
    <definedName name="__123Graph_XEFF" localSheetId="21" hidden="1">'[4]T3 Page 1'!#REF!</definedName>
    <definedName name="__123Graph_XEFF" localSheetId="22" hidden="1">'[4]T3 Page 1'!#REF!</definedName>
    <definedName name="__123Graph_XEFF" localSheetId="6" hidden="1">'[4]T3 Page 1'!#REF!</definedName>
    <definedName name="__123Graph_XEFF" localSheetId="7" hidden="1">'[4]T3 Page 1'!#REF!</definedName>
    <definedName name="__123Graph_XEFF" hidden="1">'[4]T3 Page 1'!#REF!</definedName>
    <definedName name="__123Graph_XGR14PBF1" localSheetId="16" hidden="1">'[5]HIS19FIN(A)'!$AL$70:$AL$81</definedName>
    <definedName name="__123Graph_XGR14PBF1" localSheetId="18" hidden="1">'[5]HIS19FIN(A)'!$AL$70:$AL$81</definedName>
    <definedName name="__123Graph_XGR14PBF1" localSheetId="21" hidden="1">'[5]HIS19FIN(A)'!$AL$70:$AL$81</definedName>
    <definedName name="__123Graph_XGR14PBF1" localSheetId="22" hidden="1">'[5]HIS19FIN(A)'!$AL$70:$AL$81</definedName>
    <definedName name="__123Graph_XGR14PBF1" hidden="1">'[6]HIS19FIN(A)'!$AL$70:$AL$81</definedName>
    <definedName name="__123Graph_XLBF" localSheetId="11" hidden="1">'[4]T3 Page 1'!#REF!</definedName>
    <definedName name="__123Graph_XLBF" localSheetId="12" hidden="1">'[4]T3 Page 1'!#REF!</definedName>
    <definedName name="__123Graph_XLBF" localSheetId="13" hidden="1">'[4]T3 Page 1'!#REF!</definedName>
    <definedName name="__123Graph_XLBF" localSheetId="16" hidden="1">'[4]T3 Page 1'!#REF!</definedName>
    <definedName name="__123Graph_XLBF" localSheetId="17" hidden="1">'[4]T3 Page 1'!#REF!</definedName>
    <definedName name="__123Graph_XLBF" localSheetId="18" hidden="1">'[4]T3 Page 1'!#REF!</definedName>
    <definedName name="__123Graph_XLBF" localSheetId="20" hidden="1">'[4]T3 Page 1'!#REF!</definedName>
    <definedName name="__123Graph_XLBF" localSheetId="21" hidden="1">'[4]T3 Page 1'!#REF!</definedName>
    <definedName name="__123Graph_XLBF" localSheetId="22" hidden="1">'[4]T3 Page 1'!#REF!</definedName>
    <definedName name="__123Graph_XLBF" localSheetId="6" hidden="1">'[4]T3 Page 1'!#REF!</definedName>
    <definedName name="__123Graph_XLBF" localSheetId="7" hidden="1">'[4]T3 Page 1'!#REF!</definedName>
    <definedName name="__123Graph_XLBF" hidden="1">'[4]T3 Page 1'!#REF!</definedName>
    <definedName name="__123Graph_XLBFFIN2" localSheetId="16" hidden="1">'[5]HIS19FIN(A)'!$K$61:$Q$61</definedName>
    <definedName name="__123Graph_XLBFFIN2" localSheetId="18" hidden="1">'[5]HIS19FIN(A)'!$K$61:$Q$61</definedName>
    <definedName name="__123Graph_XLBFFIN2" localSheetId="21" hidden="1">'[5]HIS19FIN(A)'!$K$61:$Q$61</definedName>
    <definedName name="__123Graph_XLBFFIN2" localSheetId="22" hidden="1">'[5]HIS19FIN(A)'!$K$61:$Q$61</definedName>
    <definedName name="__123Graph_XLBFFIN2" hidden="1">'[6]HIS19FIN(A)'!$K$61:$Q$61</definedName>
    <definedName name="__123Graph_XLBFHIC" localSheetId="16" hidden="1">'[5]HIS19FIN(A)'!$D$61:$J$61</definedName>
    <definedName name="__123Graph_XLBFHIC" localSheetId="18" hidden="1">'[5]HIS19FIN(A)'!$D$61:$J$61</definedName>
    <definedName name="__123Graph_XLBFHIC" localSheetId="21" hidden="1">'[5]HIS19FIN(A)'!$D$61:$J$61</definedName>
    <definedName name="__123Graph_XLBFHIC" localSheetId="22" hidden="1">'[5]HIS19FIN(A)'!$D$61:$J$61</definedName>
    <definedName name="__123Graph_XLBFHIC" hidden="1">'[6]HIS19FIN(A)'!$D$61:$J$61</definedName>
    <definedName name="__123Graph_XLBFHIC2" localSheetId="16" hidden="1">'[5]HIS19FIN(A)'!$D$61:$J$61</definedName>
    <definedName name="__123Graph_XLBFHIC2" localSheetId="18" hidden="1">'[5]HIS19FIN(A)'!$D$61:$J$61</definedName>
    <definedName name="__123Graph_XLBFHIC2" localSheetId="21" hidden="1">'[5]HIS19FIN(A)'!$D$61:$J$61</definedName>
    <definedName name="__123Graph_XLBFHIC2" localSheetId="22" hidden="1">'[5]HIS19FIN(A)'!$D$61:$J$61</definedName>
    <definedName name="__123Graph_XLBFHIC2" hidden="1">'[6]HIS19FIN(A)'!$D$61:$J$61</definedName>
    <definedName name="__123Graph_XLCB" localSheetId="16" hidden="1">'[5]HIS19FIN(A)'!$D$79:$I$79</definedName>
    <definedName name="__123Graph_XLCB" localSheetId="18" hidden="1">'[5]HIS19FIN(A)'!$D$79:$I$79</definedName>
    <definedName name="__123Graph_XLCB" localSheetId="21" hidden="1">'[5]HIS19FIN(A)'!$D$79:$I$79</definedName>
    <definedName name="__123Graph_XLCB" localSheetId="22" hidden="1">'[5]HIS19FIN(A)'!$D$79:$I$79</definedName>
    <definedName name="__123Graph_XLCB" hidden="1">'[6]HIS19FIN(A)'!$D$79:$I$79</definedName>
    <definedName name="__123Graph_XNACFIN" localSheetId="16" hidden="1">'[5]HIS19FIN(A)'!$K$95:$Q$95</definedName>
    <definedName name="__123Graph_XNACFIN" localSheetId="18" hidden="1">'[5]HIS19FIN(A)'!$K$95:$Q$95</definedName>
    <definedName name="__123Graph_XNACFIN" localSheetId="21" hidden="1">'[5]HIS19FIN(A)'!$K$95:$Q$95</definedName>
    <definedName name="__123Graph_XNACFIN" localSheetId="22" hidden="1">'[5]HIS19FIN(A)'!$K$95:$Q$95</definedName>
    <definedName name="__123Graph_XNACFIN" hidden="1">'[6]HIS19FIN(A)'!$K$95:$Q$95</definedName>
    <definedName name="__123Graph_XNACHIC" localSheetId="16" hidden="1">'[5]HIS19FIN(A)'!$D$95:$J$95</definedName>
    <definedName name="__123Graph_XNACHIC" localSheetId="18" hidden="1">'[5]HIS19FIN(A)'!$D$95:$J$95</definedName>
    <definedName name="__123Graph_XNACHIC" localSheetId="21" hidden="1">'[5]HIS19FIN(A)'!$D$95:$J$95</definedName>
    <definedName name="__123Graph_XNACHIC" localSheetId="22" hidden="1">'[5]HIS19FIN(A)'!$D$95:$J$95</definedName>
    <definedName name="__123Graph_XNACHIC" hidden="1">'[6]HIS19FIN(A)'!$D$95:$J$95</definedName>
    <definedName name="__123Graph_XPIC" localSheetId="11" hidden="1">'[4]T3 Page 1'!#REF!</definedName>
    <definedName name="__123Graph_XPIC" localSheetId="12" hidden="1">'[4]T3 Page 1'!#REF!</definedName>
    <definedName name="__123Graph_XPIC" localSheetId="13" hidden="1">'[4]T3 Page 1'!#REF!</definedName>
    <definedName name="__123Graph_XPIC" localSheetId="16" hidden="1">'[4]T3 Page 1'!#REF!</definedName>
    <definedName name="__123Graph_XPIC" localSheetId="17" hidden="1">'[4]T3 Page 1'!#REF!</definedName>
    <definedName name="__123Graph_XPIC" localSheetId="18" hidden="1">'[4]T3 Page 1'!#REF!</definedName>
    <definedName name="__123Graph_XPIC" localSheetId="20" hidden="1">'[4]T3 Page 1'!#REF!</definedName>
    <definedName name="__123Graph_XPIC" localSheetId="21" hidden="1">'[4]T3 Page 1'!#REF!</definedName>
    <definedName name="__123Graph_XPIC" localSheetId="22" hidden="1">'[4]T3 Page 1'!#REF!</definedName>
    <definedName name="__123Graph_XPIC" localSheetId="6" hidden="1">'[4]T3 Page 1'!#REF!</definedName>
    <definedName name="__123Graph_XPIC" localSheetId="7" hidden="1">'[4]T3 Page 1'!#REF!</definedName>
    <definedName name="__123Graph_XPIC" hidden="1">'[4]T3 Page 1'!#REF!</definedName>
    <definedName name="_Regression_Out" localSheetId="11" hidden="1">#REF!</definedName>
    <definedName name="_Regression_Out" localSheetId="12" hidden="1">#REF!</definedName>
    <definedName name="_Regression_Out" localSheetId="13" hidden="1">#REF!</definedName>
    <definedName name="_Regression_Out" localSheetId="16" hidden="1">#REF!</definedName>
    <definedName name="_Regression_Out" localSheetId="17" hidden="1">#REF!</definedName>
    <definedName name="_Regression_Out" localSheetId="18" hidden="1">#REF!</definedName>
    <definedName name="_Regression_Out" localSheetId="20" hidden="1">#REF!</definedName>
    <definedName name="_Regression_Out" localSheetId="21" hidden="1">#REF!</definedName>
    <definedName name="_Regression_Out" localSheetId="22" hidden="1">#REF!</definedName>
    <definedName name="_Regression_Out" localSheetId="6" hidden="1">#REF!</definedName>
    <definedName name="_Regression_Out" localSheetId="7" hidden="1">#REF!</definedName>
    <definedName name="_Regression_Out" hidden="1">#REF!</definedName>
    <definedName name="_Regression_X" localSheetId="11" hidden="1">#REF!</definedName>
    <definedName name="_Regression_X" localSheetId="12" hidden="1">#REF!</definedName>
    <definedName name="_Regression_X" localSheetId="13" hidden="1">#REF!</definedName>
    <definedName name="_Regression_X" localSheetId="16" hidden="1">#REF!</definedName>
    <definedName name="_Regression_X" localSheetId="17" hidden="1">#REF!</definedName>
    <definedName name="_Regression_X" localSheetId="18" hidden="1">#REF!</definedName>
    <definedName name="_Regression_X" localSheetId="20" hidden="1">#REF!</definedName>
    <definedName name="_Regression_X" localSheetId="21" hidden="1">#REF!</definedName>
    <definedName name="_Regression_X" localSheetId="22" hidden="1">#REF!</definedName>
    <definedName name="_Regression_X" localSheetId="6" hidden="1">#REF!</definedName>
    <definedName name="_Regression_X" localSheetId="7" hidden="1">#REF!</definedName>
    <definedName name="_Regression_X" hidden="1">#REF!</definedName>
    <definedName name="_Regression_Y" localSheetId="11" hidden="1">#REF!</definedName>
    <definedName name="_Regression_Y" localSheetId="12" hidden="1">#REF!</definedName>
    <definedName name="_Regression_Y" localSheetId="13" hidden="1">#REF!</definedName>
    <definedName name="_Regression_Y" localSheetId="16" hidden="1">#REF!</definedName>
    <definedName name="_Regression_Y" localSheetId="17" hidden="1">#REF!</definedName>
    <definedName name="_Regression_Y" localSheetId="18" hidden="1">#REF!</definedName>
    <definedName name="_Regression_Y" localSheetId="20" hidden="1">#REF!</definedName>
    <definedName name="_Regression_Y" localSheetId="21" hidden="1">#REF!</definedName>
    <definedName name="_Regression_Y" localSheetId="22" hidden="1">#REF!</definedName>
    <definedName name="_Regression_Y" localSheetId="6" hidden="1">#REF!</definedName>
    <definedName name="_Regression_Y" localSheetId="7"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2" hidden="1">#REF!</definedName>
    <definedName name="Distribution" localSheetId="13" hidden="1">#REF!</definedName>
    <definedName name="Distribution" localSheetId="16" hidden="1">#REF!</definedName>
    <definedName name="Distribution" localSheetId="17" hidden="1">#REF!</definedName>
    <definedName name="Distribution" localSheetId="18" hidden="1">#REF!</definedName>
    <definedName name="Distribution" localSheetId="20" hidden="1">#REF!</definedName>
    <definedName name="Distribution" localSheetId="21" hidden="1">#REF!</definedName>
    <definedName name="Distribution" localSheetId="22" hidden="1">#REF!</definedName>
    <definedName name="Distribution" localSheetId="6" hidden="1">#REF!</definedName>
    <definedName name="Distribution" localSheetId="7" hidden="1">#REF!</definedName>
    <definedName name="Distribution" hidden="1">#REF!</definedName>
    <definedName name="ExtraProfiles" localSheetId="11" hidden="1">#REF!</definedName>
    <definedName name="ExtraProfiles" localSheetId="12" hidden="1">#REF!</definedName>
    <definedName name="ExtraProfiles" localSheetId="13" hidden="1">#REF!</definedName>
    <definedName name="ExtraProfiles" localSheetId="16" hidden="1">#REF!</definedName>
    <definedName name="ExtraProfiles" localSheetId="17" hidden="1">#REF!</definedName>
    <definedName name="ExtraProfiles" localSheetId="18" hidden="1">#REF!</definedName>
    <definedName name="ExtraProfiles" localSheetId="20" hidden="1">#REF!</definedName>
    <definedName name="ExtraProfiles" localSheetId="21" hidden="1">#REF!</definedName>
    <definedName name="ExtraProfiles" localSheetId="22" hidden="1">#REF!</definedName>
    <definedName name="ExtraProfiles" localSheetId="6" hidden="1">#REF!</definedName>
    <definedName name="ExtraProfiles" localSheetId="7"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[8]Population!#REF!</definedName>
    <definedName name="Pop" localSheetId="12" hidden="1">[8]Population!#REF!</definedName>
    <definedName name="Pop" localSheetId="16" hidden="1">[8]Population!#REF!</definedName>
    <definedName name="Pop" localSheetId="17" hidden="1">[8]Population!#REF!</definedName>
    <definedName name="Pop" localSheetId="18" hidden="1">[8]Population!#REF!</definedName>
    <definedName name="Pop" localSheetId="20" hidden="1">[8]Population!#REF!</definedName>
    <definedName name="Pop" localSheetId="21" hidden="1">[8]Population!#REF!</definedName>
    <definedName name="Pop" localSheetId="22" hidden="1">[8]Population!#REF!</definedName>
    <definedName name="Pop" hidden="1">[8]Population!#REF!</definedName>
    <definedName name="Population" localSheetId="11" hidden="1">#REF!</definedName>
    <definedName name="Population" localSheetId="12" hidden="1">#REF!</definedName>
    <definedName name="Population" localSheetId="13" hidden="1">#REF!</definedName>
    <definedName name="Population" localSheetId="16" hidden="1">#REF!</definedName>
    <definedName name="Population" localSheetId="17" hidden="1">#REF!</definedName>
    <definedName name="Population" localSheetId="18" hidden="1">#REF!</definedName>
    <definedName name="Population" localSheetId="20" hidden="1">#REF!</definedName>
    <definedName name="Population" localSheetId="21" hidden="1">#REF!</definedName>
    <definedName name="Population" localSheetId="22" hidden="1">#REF!</definedName>
    <definedName name="Population" localSheetId="6" hidden="1">#REF!</definedName>
    <definedName name="Population" localSheetId="7" hidden="1">#REF!</definedName>
    <definedName name="Population" hidden="1">#REF!</definedName>
    <definedName name="_xlnm.Print_Area" localSheetId="1">'1.1'!$B$2:$S$142</definedName>
    <definedName name="_xlnm.Print_Area" localSheetId="10">'1.10'!#REF!</definedName>
    <definedName name="_xlnm.Print_Area" localSheetId="11">'1.11'!$B$2:$X$110</definedName>
    <definedName name="_xlnm.Print_Area" localSheetId="12">'1.11b'!$B$2:$I$106</definedName>
    <definedName name="_xlnm.Print_Area" localSheetId="13">'1.12'!#REF!</definedName>
    <definedName name="_xlnm.Print_Area" localSheetId="14">'1.13'!$B$2:$I$105</definedName>
    <definedName name="_xlnm.Print_Area" localSheetId="15">'1.14'!$B$2:$J$8</definedName>
    <definedName name="_xlnm.Print_Area" localSheetId="16">'1.15'!$B$2:$C$308</definedName>
    <definedName name="_xlnm.Print_Area" localSheetId="17">'1.16'!$B$2:$T$61</definedName>
    <definedName name="_xlnm.Print_Area" localSheetId="18">'1.17'!$B$2:$J$130</definedName>
    <definedName name="_xlnm.Print_Area" localSheetId="19">'1.18'!#REF!</definedName>
    <definedName name="_xlnm.Print_Area" localSheetId="20">'1.19'!$B$2:$I$13</definedName>
    <definedName name="_xlnm.Print_Area" localSheetId="2">'1.2'!$B$2:$P$140</definedName>
    <definedName name="_xlnm.Print_Area" localSheetId="21">'1.20'!$B$2:$G$59</definedName>
    <definedName name="_xlnm.Print_Area" localSheetId="22">'1.21'!$B$2:$G$12</definedName>
    <definedName name="_xlnm.Print_Area" localSheetId="3">'1.3'!$A$1:$I$151</definedName>
    <definedName name="_xlnm.Print_Area" localSheetId="4">'1.4'!$B$2:$F$126</definedName>
    <definedName name="_xlnm.Print_Area" localSheetId="5">'1.5 '!$B$2:$K$133</definedName>
    <definedName name="_xlnm.Print_Area" localSheetId="6">'1.6'!$B$2:$V$142</definedName>
    <definedName name="_xlnm.Print_Area" localSheetId="7">'1.7'!$B$2:$P$133</definedName>
    <definedName name="_xlnm.Print_Area" localSheetId="8">'1.8'!#REF!</definedName>
    <definedName name="_xlnm.Print_Area" localSheetId="9">'1.9'!$B$2:$K$136</definedName>
    <definedName name="_xlnm.Print_Area" localSheetId="0">Contents!$B$2:$B$22</definedName>
    <definedName name="Profiles" localSheetId="11" hidden="1">#REF!</definedName>
    <definedName name="Profiles" localSheetId="12" hidden="1">#REF!</definedName>
    <definedName name="Profiles" localSheetId="13" hidden="1">#REF!</definedName>
    <definedName name="Profiles" localSheetId="16" hidden="1">#REF!</definedName>
    <definedName name="Profiles" localSheetId="17" hidden="1">#REF!</definedName>
    <definedName name="Profiles" localSheetId="18" hidden="1">#REF!</definedName>
    <definedName name="Profiles" localSheetId="20" hidden="1">#REF!</definedName>
    <definedName name="Profiles" localSheetId="21" hidden="1">#REF!</definedName>
    <definedName name="Profiles" localSheetId="22" hidden="1">#REF!</definedName>
    <definedName name="Profiles" localSheetId="6" hidden="1">#REF!</definedName>
    <definedName name="Profiles" localSheetId="7" hidden="1">#REF!</definedName>
    <definedName name="Profiles" hidden="1">#REF!</definedName>
    <definedName name="Projections" localSheetId="11" hidden="1">#REF!</definedName>
    <definedName name="Projections" localSheetId="12" hidden="1">#REF!</definedName>
    <definedName name="Projections" localSheetId="13" hidden="1">#REF!</definedName>
    <definedName name="Projections" localSheetId="16" hidden="1">#REF!</definedName>
    <definedName name="Projections" localSheetId="17" hidden="1">#REF!</definedName>
    <definedName name="Projections" localSheetId="18" hidden="1">#REF!</definedName>
    <definedName name="Projections" localSheetId="20" hidden="1">#REF!</definedName>
    <definedName name="Projections" localSheetId="21" hidden="1">#REF!</definedName>
    <definedName name="Projections" localSheetId="22" hidden="1">#REF!</definedName>
    <definedName name="Projections" localSheetId="6" hidden="1">#REF!</definedName>
    <definedName name="Projections" localSheetId="7"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60" l="1"/>
  <c r="B8" i="160" s="1"/>
  <c r="B6" i="160"/>
  <c r="G59" i="159"/>
  <c r="F59" i="159"/>
  <c r="E59" i="159"/>
  <c r="D59" i="159"/>
  <c r="C59" i="159"/>
  <c r="G58" i="159"/>
  <c r="F58" i="159"/>
  <c r="E58" i="159"/>
  <c r="D58" i="159"/>
  <c r="C58" i="159"/>
  <c r="G57" i="159"/>
  <c r="F57" i="159"/>
  <c r="E57" i="159"/>
  <c r="D57" i="159"/>
  <c r="C57" i="159"/>
  <c r="G56" i="159"/>
  <c r="F56" i="159"/>
  <c r="E56" i="159"/>
  <c r="D56" i="159"/>
  <c r="C56" i="159"/>
  <c r="G55" i="159"/>
  <c r="F55" i="159"/>
  <c r="E55" i="159"/>
  <c r="D55" i="159"/>
  <c r="C55" i="159"/>
  <c r="G54" i="159"/>
  <c r="F54" i="159"/>
  <c r="E54" i="159"/>
  <c r="D54" i="159"/>
  <c r="C54" i="159"/>
  <c r="G53" i="159"/>
  <c r="F53" i="159"/>
  <c r="E53" i="159"/>
  <c r="D53" i="159"/>
  <c r="C53" i="159"/>
  <c r="G52" i="159"/>
  <c r="F52" i="159"/>
  <c r="E52" i="159"/>
  <c r="D52" i="159"/>
  <c r="C52" i="159"/>
  <c r="G51" i="159"/>
  <c r="F51" i="159"/>
  <c r="E51" i="159"/>
  <c r="D51" i="159"/>
  <c r="C51" i="159"/>
  <c r="G50" i="159"/>
  <c r="F50" i="159"/>
  <c r="E50" i="159"/>
  <c r="D50" i="159"/>
  <c r="C50" i="159"/>
  <c r="G49" i="159"/>
  <c r="F49" i="159"/>
  <c r="E49" i="159"/>
  <c r="D49" i="159"/>
  <c r="C49" i="159"/>
  <c r="G48" i="159"/>
  <c r="F48" i="159"/>
  <c r="E48" i="159"/>
  <c r="D48" i="159"/>
  <c r="C48" i="159"/>
  <c r="G47" i="159"/>
  <c r="F47" i="159"/>
  <c r="E47" i="159"/>
  <c r="D47" i="159"/>
  <c r="C47" i="159"/>
  <c r="G46" i="159"/>
  <c r="F46" i="159"/>
  <c r="E46" i="159"/>
  <c r="D46" i="159"/>
  <c r="C46" i="159"/>
  <c r="G45" i="159"/>
  <c r="F45" i="159"/>
  <c r="E45" i="159"/>
  <c r="D45" i="159"/>
  <c r="C45" i="159"/>
  <c r="G44" i="159"/>
  <c r="F44" i="159"/>
  <c r="E44" i="159"/>
  <c r="D44" i="159"/>
  <c r="C44" i="159"/>
  <c r="B44" i="159"/>
  <c r="B45" i="159" s="1"/>
  <c r="B46" i="159" s="1"/>
  <c r="G43" i="159"/>
  <c r="F43" i="159"/>
  <c r="E43" i="159"/>
  <c r="D43" i="159"/>
  <c r="C43" i="159"/>
  <c r="G42" i="159"/>
  <c r="F42" i="159"/>
  <c r="E42" i="159"/>
  <c r="D42" i="159"/>
  <c r="C42" i="159"/>
  <c r="F125" i="157"/>
  <c r="F124" i="157"/>
  <c r="F122" i="157"/>
  <c r="F121" i="157"/>
  <c r="F120" i="157"/>
  <c r="F98" i="157"/>
  <c r="F117" i="157"/>
  <c r="F116" i="157"/>
  <c r="F114" i="157"/>
  <c r="F113" i="157"/>
  <c r="F112" i="157"/>
  <c r="F110" i="157"/>
  <c r="F109" i="157"/>
  <c r="F108" i="157"/>
  <c r="F86" i="157"/>
  <c r="F87" i="157" l="1"/>
  <c r="F111" i="157"/>
  <c r="F95" i="157"/>
  <c r="F119" i="157"/>
  <c r="F103" i="157"/>
  <c r="F88" i="157"/>
  <c r="F93" i="157"/>
  <c r="F96" i="157"/>
  <c r="F97" i="157"/>
  <c r="F100" i="157"/>
  <c r="F101" i="157"/>
  <c r="F104" i="157"/>
  <c r="F105" i="157"/>
  <c r="F92" i="157"/>
  <c r="F89" i="157"/>
  <c r="F91" i="157"/>
  <c r="F99" i="157"/>
  <c r="F107" i="157"/>
  <c r="F115" i="157"/>
  <c r="F123" i="157"/>
  <c r="F94" i="157"/>
  <c r="F102" i="157"/>
  <c r="F90" i="157"/>
  <c r="F106" i="157"/>
  <c r="F118" i="157"/>
  <c r="J124" i="155" l="1"/>
  <c r="J123" i="155"/>
  <c r="J122" i="155"/>
  <c r="J121" i="155"/>
  <c r="J120" i="155"/>
  <c r="J119" i="155"/>
  <c r="J118" i="155"/>
  <c r="J117" i="155"/>
  <c r="J116" i="155"/>
  <c r="J115" i="155"/>
  <c r="J114" i="155"/>
  <c r="J113" i="155"/>
  <c r="J112" i="155"/>
  <c r="J111" i="155"/>
  <c r="J110" i="155"/>
  <c r="J109" i="155"/>
  <c r="J108" i="155"/>
  <c r="J107" i="155"/>
  <c r="J106" i="155"/>
  <c r="J105" i="155"/>
  <c r="J104" i="155"/>
  <c r="J103" i="155"/>
  <c r="J102" i="155"/>
  <c r="J101" i="155"/>
  <c r="J100" i="155"/>
  <c r="J99" i="155"/>
  <c r="J98" i="155"/>
  <c r="J97" i="155"/>
  <c r="J96" i="155"/>
  <c r="J95" i="155"/>
  <c r="B95" i="155"/>
  <c r="B96" i="155" s="1"/>
  <c r="B97" i="155" s="1"/>
  <c r="B98" i="155" s="1"/>
  <c r="B99" i="155" s="1"/>
  <c r="B100" i="155" s="1"/>
  <c r="J94" i="155"/>
  <c r="J93" i="155"/>
  <c r="J92" i="155"/>
  <c r="J91" i="155"/>
  <c r="J90" i="155"/>
  <c r="J89" i="155"/>
  <c r="J88" i="155"/>
  <c r="J87" i="155"/>
  <c r="B87" i="155"/>
  <c r="B88" i="155" s="1"/>
  <c r="B89" i="155" s="1"/>
  <c r="B90" i="155" s="1"/>
  <c r="B91" i="155" s="1"/>
  <c r="B92" i="155" s="1"/>
  <c r="B93" i="155" s="1"/>
  <c r="B94" i="155" s="1"/>
  <c r="J86" i="155"/>
  <c r="B86" i="155"/>
  <c r="J85" i="155"/>
  <c r="J84" i="155"/>
  <c r="J83" i="155"/>
  <c r="J82" i="155"/>
  <c r="J81" i="155"/>
  <c r="J80" i="155"/>
  <c r="J79" i="155"/>
  <c r="J78" i="155"/>
  <c r="J77" i="155"/>
  <c r="J76" i="155"/>
  <c r="J75" i="155"/>
  <c r="J74" i="155"/>
  <c r="J73" i="155"/>
  <c r="J72" i="155"/>
  <c r="J71" i="155"/>
  <c r="J70" i="155"/>
  <c r="J69" i="155"/>
  <c r="J68" i="155"/>
  <c r="J67" i="155"/>
  <c r="J66" i="155"/>
  <c r="J65" i="155"/>
  <c r="J64" i="155"/>
  <c r="J63" i="155"/>
  <c r="J62" i="155"/>
  <c r="J61" i="155"/>
  <c r="J60" i="155"/>
  <c r="J59" i="155"/>
  <c r="J58" i="155"/>
  <c r="J57" i="155"/>
  <c r="J56" i="155"/>
  <c r="J55" i="155"/>
  <c r="J54" i="155"/>
  <c r="J53" i="155"/>
  <c r="J52" i="155"/>
  <c r="J51" i="155"/>
  <c r="J50" i="155"/>
  <c r="J49" i="155"/>
  <c r="J48" i="155"/>
  <c r="J47" i="155"/>
  <c r="J46" i="155"/>
  <c r="J45" i="155"/>
  <c r="J44" i="155"/>
  <c r="J43" i="155"/>
  <c r="J42" i="155"/>
  <c r="J41" i="155"/>
  <c r="J40" i="155"/>
  <c r="J39" i="155"/>
  <c r="J38" i="155"/>
  <c r="J37" i="155"/>
  <c r="J36" i="155"/>
  <c r="J35" i="155"/>
  <c r="J34" i="155"/>
  <c r="J33" i="155"/>
  <c r="J32" i="155"/>
  <c r="J31" i="155"/>
  <c r="J30" i="155"/>
  <c r="J29" i="155"/>
  <c r="J28" i="155"/>
  <c r="J27" i="155"/>
  <c r="J26" i="155"/>
  <c r="J25" i="155"/>
  <c r="J24" i="155"/>
  <c r="J23" i="155"/>
  <c r="J22" i="155"/>
  <c r="J21" i="155"/>
  <c r="J20" i="155"/>
  <c r="J19" i="155"/>
  <c r="J18" i="155"/>
  <c r="J17" i="155"/>
  <c r="J16" i="155"/>
  <c r="J15" i="155"/>
  <c r="J14" i="155"/>
  <c r="J13" i="155"/>
  <c r="J12" i="155"/>
  <c r="J11" i="155"/>
  <c r="J10" i="155"/>
  <c r="J9" i="155"/>
  <c r="J8" i="155"/>
  <c r="J7" i="155"/>
  <c r="J6" i="155"/>
  <c r="J5" i="155"/>
  <c r="J4" i="155"/>
  <c r="U124" i="152"/>
  <c r="Q123" i="152"/>
  <c r="S122" i="152"/>
  <c r="Q121" i="152"/>
  <c r="S120" i="152"/>
  <c r="V119" i="152"/>
  <c r="Q117" i="152"/>
  <c r="S116" i="152"/>
  <c r="V115" i="152"/>
  <c r="Q113" i="152"/>
  <c r="V111" i="152"/>
  <c r="L84" i="152"/>
  <c r="L83" i="152"/>
  <c r="L82" i="152"/>
  <c r="S124" i="152"/>
  <c r="L81" i="152"/>
  <c r="K124" i="152"/>
  <c r="V104" i="152"/>
  <c r="U104" i="152"/>
  <c r="S104" i="152"/>
  <c r="Q104" i="152"/>
  <c r="L80" i="152"/>
  <c r="L104" i="152" s="1"/>
  <c r="K104" i="152"/>
  <c r="L79" i="152"/>
  <c r="L78" i="152"/>
  <c r="U123" i="152"/>
  <c r="S123" i="152"/>
  <c r="L77" i="152"/>
  <c r="L123" i="152" s="1"/>
  <c r="K123" i="152"/>
  <c r="V103" i="152"/>
  <c r="U103" i="152"/>
  <c r="S103" i="152"/>
  <c r="Q103" i="152"/>
  <c r="L76" i="152"/>
  <c r="L103" i="152" s="1"/>
  <c r="K103" i="152"/>
  <c r="L75" i="152"/>
  <c r="L74" i="152"/>
  <c r="V122" i="152"/>
  <c r="U122" i="152"/>
  <c r="L73" i="152"/>
  <c r="K122" i="152"/>
  <c r="V102" i="152"/>
  <c r="U102" i="152"/>
  <c r="S102" i="152"/>
  <c r="Q102" i="152"/>
  <c r="L72" i="152"/>
  <c r="K102" i="152"/>
  <c r="L71" i="152"/>
  <c r="L70" i="152"/>
  <c r="U121" i="152"/>
  <c r="S121" i="152"/>
  <c r="L69" i="152"/>
  <c r="K121" i="152"/>
  <c r="V101" i="152"/>
  <c r="U101" i="152"/>
  <c r="S101" i="152"/>
  <c r="Q101" i="152"/>
  <c r="L68" i="152"/>
  <c r="K101" i="152"/>
  <c r="L67" i="152"/>
  <c r="L66" i="152"/>
  <c r="V120" i="152"/>
  <c r="U120" i="152"/>
  <c r="Q120" i="152"/>
  <c r="L65" i="152"/>
  <c r="K120" i="152"/>
  <c r="V100" i="152"/>
  <c r="U100" i="152"/>
  <c r="S100" i="152"/>
  <c r="Q100" i="152"/>
  <c r="L64" i="152"/>
  <c r="L100" i="152" s="1"/>
  <c r="K100" i="152"/>
  <c r="L63" i="152"/>
  <c r="L62" i="152"/>
  <c r="U119" i="152"/>
  <c r="S119" i="152"/>
  <c r="Q119" i="152"/>
  <c r="L61" i="152"/>
  <c r="K119" i="152"/>
  <c r="V99" i="152"/>
  <c r="U99" i="152"/>
  <c r="S99" i="152"/>
  <c r="Q99" i="152"/>
  <c r="L60" i="152"/>
  <c r="L99" i="152" s="1"/>
  <c r="K99" i="152"/>
  <c r="L59" i="152"/>
  <c r="L58" i="152"/>
  <c r="V118" i="152"/>
  <c r="U118" i="152"/>
  <c r="S118" i="152"/>
  <c r="Q118" i="152"/>
  <c r="L57" i="152"/>
  <c r="K118" i="152"/>
  <c r="V98" i="152"/>
  <c r="U98" i="152"/>
  <c r="S98" i="152"/>
  <c r="Q98" i="152"/>
  <c r="L56" i="152"/>
  <c r="K98" i="152"/>
  <c r="L55" i="152"/>
  <c r="L54" i="152"/>
  <c r="V117" i="152"/>
  <c r="U117" i="152"/>
  <c r="S117" i="152"/>
  <c r="L53" i="152"/>
  <c r="K117" i="152"/>
  <c r="V97" i="152"/>
  <c r="U97" i="152"/>
  <c r="S97" i="152"/>
  <c r="Q97" i="152"/>
  <c r="L52" i="152"/>
  <c r="K97" i="152"/>
  <c r="L51" i="152"/>
  <c r="L50" i="152"/>
  <c r="V116" i="152"/>
  <c r="U116" i="152"/>
  <c r="Q116" i="152"/>
  <c r="L49" i="152"/>
  <c r="K116" i="152"/>
  <c r="V96" i="152"/>
  <c r="U96" i="152"/>
  <c r="S96" i="152"/>
  <c r="Q96" i="152"/>
  <c r="L48" i="152"/>
  <c r="L96" i="152" s="1"/>
  <c r="K96" i="152"/>
  <c r="L47" i="152"/>
  <c r="L46" i="152"/>
  <c r="U115" i="152"/>
  <c r="S115" i="152"/>
  <c r="Q115" i="152"/>
  <c r="L45" i="152"/>
  <c r="L115" i="152" s="1"/>
  <c r="K115" i="152"/>
  <c r="V95" i="152"/>
  <c r="U95" i="152"/>
  <c r="S95" i="152"/>
  <c r="Q95" i="152"/>
  <c r="L44" i="152"/>
  <c r="L95" i="152" s="1"/>
  <c r="K95" i="152"/>
  <c r="L43" i="152"/>
  <c r="L42" i="152"/>
  <c r="V114" i="152"/>
  <c r="U114" i="152"/>
  <c r="S114" i="152"/>
  <c r="Q114" i="152"/>
  <c r="L41" i="152"/>
  <c r="K114" i="152"/>
  <c r="V94" i="152"/>
  <c r="U94" i="152"/>
  <c r="S94" i="152"/>
  <c r="Q94" i="152"/>
  <c r="L40" i="152"/>
  <c r="K94" i="152"/>
  <c r="L39" i="152"/>
  <c r="L38" i="152"/>
  <c r="V113" i="152"/>
  <c r="U113" i="152"/>
  <c r="S113" i="152"/>
  <c r="L37" i="152"/>
  <c r="K113" i="152"/>
  <c r="V93" i="152"/>
  <c r="U93" i="152"/>
  <c r="S93" i="152"/>
  <c r="Q93" i="152"/>
  <c r="L36" i="152"/>
  <c r="K93" i="152"/>
  <c r="L35" i="152"/>
  <c r="L34" i="152"/>
  <c r="V112" i="152"/>
  <c r="U112" i="152"/>
  <c r="S112" i="152"/>
  <c r="Q112" i="152"/>
  <c r="L33" i="152"/>
  <c r="K112" i="152"/>
  <c r="V92" i="152"/>
  <c r="U92" i="152"/>
  <c r="S92" i="152"/>
  <c r="Q92" i="152"/>
  <c r="L32" i="152"/>
  <c r="L92" i="152" s="1"/>
  <c r="K92" i="152"/>
  <c r="L31" i="152"/>
  <c r="L30" i="152"/>
  <c r="U111" i="152"/>
  <c r="S111" i="152"/>
  <c r="Q111" i="152"/>
  <c r="L29" i="152"/>
  <c r="L111" i="152" s="1"/>
  <c r="K111" i="152"/>
  <c r="V91" i="152"/>
  <c r="U91" i="152"/>
  <c r="S91" i="152"/>
  <c r="Q91" i="152"/>
  <c r="L28" i="152"/>
  <c r="L91" i="152" s="1"/>
  <c r="K91" i="152"/>
  <c r="L27" i="152"/>
  <c r="L26" i="152"/>
  <c r="V110" i="152"/>
  <c r="U110" i="152"/>
  <c r="S110" i="152"/>
  <c r="Q110" i="152"/>
  <c r="L25" i="152"/>
  <c r="K110" i="152"/>
  <c r="V90" i="152"/>
  <c r="U90" i="152"/>
  <c r="S90" i="152"/>
  <c r="Q90" i="152"/>
  <c r="L24" i="152"/>
  <c r="K90" i="152"/>
  <c r="L23" i="152"/>
  <c r="L22" i="152"/>
  <c r="V109" i="152"/>
  <c r="U109" i="152"/>
  <c r="S109" i="152"/>
  <c r="Q109" i="152"/>
  <c r="L21" i="152"/>
  <c r="K109" i="152"/>
  <c r="V89" i="152"/>
  <c r="U89" i="152"/>
  <c r="S89" i="152"/>
  <c r="Q89" i="152"/>
  <c r="L20" i="152"/>
  <c r="K89" i="152"/>
  <c r="L19" i="152"/>
  <c r="L18" i="152"/>
  <c r="V108" i="152"/>
  <c r="U108" i="152"/>
  <c r="S108" i="152"/>
  <c r="Q108" i="152"/>
  <c r="L17" i="152"/>
  <c r="K108" i="152"/>
  <c r="V88" i="152"/>
  <c r="U88" i="152"/>
  <c r="S88" i="152"/>
  <c r="Q88" i="152"/>
  <c r="L16" i="152"/>
  <c r="K88" i="152"/>
  <c r="L15" i="152"/>
  <c r="L14" i="152"/>
  <c r="V107" i="152"/>
  <c r="U107" i="152"/>
  <c r="S107" i="152"/>
  <c r="Q107" i="152"/>
  <c r="L13" i="152"/>
  <c r="L107" i="152" s="1"/>
  <c r="K107" i="152"/>
  <c r="V87" i="152"/>
  <c r="U87" i="152"/>
  <c r="S87" i="152"/>
  <c r="Q87" i="152"/>
  <c r="L12" i="152"/>
  <c r="L87" i="152" s="1"/>
  <c r="K87" i="152"/>
  <c r="L11" i="152"/>
  <c r="L10" i="152"/>
  <c r="V106" i="152"/>
  <c r="U106" i="152"/>
  <c r="S106" i="152"/>
  <c r="Q106" i="152"/>
  <c r="L9" i="152"/>
  <c r="K106" i="152"/>
  <c r="V86" i="152"/>
  <c r="U86" i="152"/>
  <c r="S86" i="152"/>
  <c r="Q86" i="152"/>
  <c r="L8" i="152"/>
  <c r="K86" i="152"/>
  <c r="L7" i="152"/>
  <c r="L6" i="152"/>
  <c r="V105" i="152"/>
  <c r="U105" i="152"/>
  <c r="S105" i="152"/>
  <c r="Q105" i="152"/>
  <c r="L5" i="152"/>
  <c r="K105" i="152"/>
  <c r="V85" i="152"/>
  <c r="U85" i="152"/>
  <c r="S85" i="152"/>
  <c r="Q85" i="152"/>
  <c r="L4" i="152"/>
  <c r="K85" i="152"/>
  <c r="R86" i="152" l="1"/>
  <c r="R108" i="152"/>
  <c r="R90" i="152"/>
  <c r="R112" i="152"/>
  <c r="R94" i="152"/>
  <c r="R116" i="152"/>
  <c r="R98" i="152"/>
  <c r="R120" i="152"/>
  <c r="R102" i="152"/>
  <c r="R124" i="152"/>
  <c r="R85" i="152"/>
  <c r="R107" i="152"/>
  <c r="R89" i="152"/>
  <c r="R111" i="152"/>
  <c r="R93" i="152"/>
  <c r="R115" i="152"/>
  <c r="R119" i="152"/>
  <c r="R123" i="152"/>
  <c r="R106" i="152"/>
  <c r="R88" i="152"/>
  <c r="R110" i="152"/>
  <c r="R92" i="152"/>
  <c r="R114" i="152"/>
  <c r="R96" i="152"/>
  <c r="R118" i="152"/>
  <c r="R100" i="152"/>
  <c r="R122" i="152"/>
  <c r="R104" i="152"/>
  <c r="R105" i="152"/>
  <c r="R87" i="152"/>
  <c r="R109" i="152"/>
  <c r="R91" i="152"/>
  <c r="R113" i="152"/>
  <c r="R95" i="152"/>
  <c r="R117" i="152"/>
  <c r="R121" i="152"/>
  <c r="T85" i="152"/>
  <c r="T109" i="152"/>
  <c r="T113" i="152"/>
  <c r="T117" i="152"/>
  <c r="T101" i="152"/>
  <c r="T86" i="152"/>
  <c r="T108" i="152"/>
  <c r="T90" i="152"/>
  <c r="T112" i="152"/>
  <c r="T94" i="152"/>
  <c r="T116" i="152"/>
  <c r="T98" i="152"/>
  <c r="T120" i="152"/>
  <c r="T102" i="152"/>
  <c r="T124" i="152"/>
  <c r="T107" i="152"/>
  <c r="T91" i="152"/>
  <c r="T95" i="152"/>
  <c r="T99" i="152"/>
  <c r="T123" i="152"/>
  <c r="T106" i="152"/>
  <c r="T88" i="152"/>
  <c r="T110" i="152"/>
  <c r="T92" i="152"/>
  <c r="T114" i="152"/>
  <c r="T96" i="152"/>
  <c r="T118" i="152"/>
  <c r="T100" i="152"/>
  <c r="T122" i="152"/>
  <c r="T104" i="152"/>
  <c r="L106" i="152"/>
  <c r="L85" i="152"/>
  <c r="L88" i="152"/>
  <c r="L105" i="152"/>
  <c r="L109" i="152"/>
  <c r="L113" i="152"/>
  <c r="L117" i="152"/>
  <c r="L121" i="152"/>
  <c r="L108" i="152"/>
  <c r="L86" i="152"/>
  <c r="L90" i="152"/>
  <c r="L94" i="152"/>
  <c r="L98" i="152"/>
  <c r="L102" i="152"/>
  <c r="L119" i="152"/>
  <c r="L89" i="152"/>
  <c r="L93" i="152"/>
  <c r="L97" i="152"/>
  <c r="L101" i="152"/>
  <c r="L110" i="152"/>
  <c r="L114" i="152"/>
  <c r="L120" i="152"/>
  <c r="L122" i="152"/>
  <c r="L124" i="152"/>
  <c r="T97" i="152"/>
  <c r="T103" i="152"/>
  <c r="R97" i="152"/>
  <c r="R99" i="152"/>
  <c r="R101" i="152"/>
  <c r="R103" i="152"/>
  <c r="T111" i="152"/>
  <c r="T115" i="152"/>
  <c r="T119" i="152"/>
  <c r="L112" i="152"/>
  <c r="L116" i="152"/>
  <c r="L118" i="152"/>
  <c r="T87" i="152"/>
  <c r="T89" i="152"/>
  <c r="T93" i="152"/>
  <c r="T105" i="152"/>
  <c r="V121" i="152"/>
  <c r="V123" i="152"/>
  <c r="V124" i="152"/>
  <c r="T121" i="152"/>
  <c r="Q122" i="152"/>
  <c r="Q124" i="152"/>
  <c r="D96" i="149" l="1"/>
  <c r="D90" i="149"/>
  <c r="D89" i="149"/>
  <c r="B86" i="149"/>
  <c r="B87" i="149" s="1"/>
  <c r="B88" i="149" s="1"/>
  <c r="B89" i="149" s="1"/>
  <c r="B90" i="149" s="1"/>
  <c r="B91" i="149" s="1"/>
  <c r="B92" i="149" s="1"/>
  <c r="B93" i="149" s="1"/>
  <c r="B94" i="149" s="1"/>
  <c r="B95" i="149" s="1"/>
  <c r="B96" i="149" s="1"/>
  <c r="B97" i="149" s="1"/>
  <c r="B98" i="149" s="1"/>
  <c r="B99" i="149" s="1"/>
  <c r="B100" i="149" s="1"/>
  <c r="D85" i="149"/>
  <c r="D124" i="149"/>
  <c r="C124" i="149"/>
  <c r="D104" i="149"/>
  <c r="C104" i="149"/>
  <c r="E82" i="149"/>
  <c r="D123" i="149"/>
  <c r="E80" i="149"/>
  <c r="E123" i="149" s="1"/>
  <c r="E79" i="149"/>
  <c r="E103" i="149" s="1"/>
  <c r="D103" i="149"/>
  <c r="C103" i="149"/>
  <c r="E77" i="149"/>
  <c r="D122" i="149"/>
  <c r="C122" i="149"/>
  <c r="D102" i="149"/>
  <c r="C102" i="149"/>
  <c r="E74" i="149"/>
  <c r="E73" i="149"/>
  <c r="D121" i="149"/>
  <c r="C121" i="149"/>
  <c r="D101" i="149"/>
  <c r="C101" i="149"/>
  <c r="E69" i="149"/>
  <c r="D120" i="149"/>
  <c r="C120" i="149"/>
  <c r="D100" i="149"/>
  <c r="C100" i="149"/>
  <c r="D119" i="149"/>
  <c r="C119" i="149"/>
  <c r="D99" i="149"/>
  <c r="C99" i="149"/>
  <c r="E61" i="149"/>
  <c r="D118" i="149"/>
  <c r="C118" i="149"/>
  <c r="D98" i="149"/>
  <c r="C98" i="149"/>
  <c r="E58" i="149"/>
  <c r="D117" i="149"/>
  <c r="D97" i="149"/>
  <c r="C97" i="149"/>
  <c r="E53" i="149"/>
  <c r="D116" i="149"/>
  <c r="C116" i="149"/>
  <c r="E51" i="149"/>
  <c r="E96" i="149" s="1"/>
  <c r="C96" i="149"/>
  <c r="E50" i="149"/>
  <c r="D115" i="149"/>
  <c r="E48" i="149"/>
  <c r="E115" i="149" s="1"/>
  <c r="E47" i="149"/>
  <c r="E95" i="149" s="1"/>
  <c r="D95" i="149"/>
  <c r="C95" i="149"/>
  <c r="E45" i="149"/>
  <c r="D114" i="149"/>
  <c r="C114" i="149"/>
  <c r="D94" i="149"/>
  <c r="C94" i="149"/>
  <c r="E42" i="149"/>
  <c r="E41" i="149"/>
  <c r="D113" i="149"/>
  <c r="C113" i="149"/>
  <c r="D93" i="149"/>
  <c r="C93" i="149"/>
  <c r="E37" i="149"/>
  <c r="D112" i="149"/>
  <c r="C112" i="149"/>
  <c r="E35" i="149"/>
  <c r="E92" i="149" s="1"/>
  <c r="C92" i="149"/>
  <c r="D111" i="149"/>
  <c r="C111" i="149"/>
  <c r="D91" i="149"/>
  <c r="C91" i="149"/>
  <c r="E29" i="149"/>
  <c r="D110" i="149"/>
  <c r="C110" i="149"/>
  <c r="C90" i="149"/>
  <c r="E26" i="149"/>
  <c r="D109" i="149"/>
  <c r="C89" i="149"/>
  <c r="E21" i="149"/>
  <c r="D108" i="149"/>
  <c r="C108" i="149"/>
  <c r="E19" i="149"/>
  <c r="E88" i="149" s="1"/>
  <c r="C88" i="149"/>
  <c r="E18" i="149"/>
  <c r="D107" i="149"/>
  <c r="E16" i="149"/>
  <c r="E107" i="149" s="1"/>
  <c r="E15" i="149"/>
  <c r="E87" i="149" s="1"/>
  <c r="D87" i="149"/>
  <c r="C87" i="149"/>
  <c r="E13" i="149"/>
  <c r="D106" i="149"/>
  <c r="C106" i="149"/>
  <c r="D86" i="149"/>
  <c r="C86" i="149"/>
  <c r="E10" i="149"/>
  <c r="E9" i="149"/>
  <c r="D105" i="149"/>
  <c r="C105" i="149"/>
  <c r="C85" i="149"/>
  <c r="E5" i="149"/>
  <c r="E4" i="149"/>
  <c r="G73" i="148"/>
  <c r="F73" i="148"/>
  <c r="C72" i="148"/>
  <c r="G100" i="148"/>
  <c r="F100" i="148"/>
  <c r="F84" i="148"/>
  <c r="E84" i="148"/>
  <c r="I99" i="148"/>
  <c r="C99" i="148"/>
  <c r="I83" i="148"/>
  <c r="G98" i="148"/>
  <c r="F98" i="148"/>
  <c r="F82" i="148"/>
  <c r="E82" i="148"/>
  <c r="C97" i="148"/>
  <c r="I81" i="148"/>
  <c r="G96" i="148"/>
  <c r="F96" i="148"/>
  <c r="F80" i="148"/>
  <c r="E80" i="148"/>
  <c r="C95" i="148"/>
  <c r="I79" i="148"/>
  <c r="G94" i="148"/>
  <c r="F94" i="148"/>
  <c r="F78" i="148"/>
  <c r="E78" i="148"/>
  <c r="C78" i="148"/>
  <c r="C93" i="148"/>
  <c r="I77" i="148"/>
  <c r="F77" i="148"/>
  <c r="G92" i="148"/>
  <c r="F92" i="148"/>
  <c r="F76" i="148"/>
  <c r="E76" i="148"/>
  <c r="C76" i="148"/>
  <c r="D75" i="148"/>
  <c r="H75" i="148"/>
  <c r="C91" i="148"/>
  <c r="I75" i="148"/>
  <c r="F75" i="148"/>
  <c r="I74" i="148"/>
  <c r="G90" i="148"/>
  <c r="F90" i="148"/>
  <c r="D74" i="148"/>
  <c r="F74" i="148"/>
  <c r="E74" i="148"/>
  <c r="C74" i="148"/>
  <c r="H73" i="148"/>
  <c r="C89" i="148"/>
  <c r="I73" i="148"/>
  <c r="G88" i="148"/>
  <c r="F88" i="148"/>
  <c r="F72" i="148"/>
  <c r="E72" i="148"/>
  <c r="C87" i="148"/>
  <c r="I71" i="148"/>
  <c r="F71" i="148"/>
  <c r="F86" i="148"/>
  <c r="F70" i="148"/>
  <c r="E70" i="148"/>
  <c r="G85" i="148"/>
  <c r="F69" i="148"/>
  <c r="K101" i="147"/>
  <c r="T100" i="147"/>
  <c r="T99" i="147"/>
  <c r="G98" i="147"/>
  <c r="G96" i="147"/>
  <c r="C95" i="147"/>
  <c r="K94" i="147"/>
  <c r="C93" i="147"/>
  <c r="K90" i="147"/>
  <c r="T89" i="147"/>
  <c r="T88" i="147"/>
  <c r="T87" i="147"/>
  <c r="Q87" i="147"/>
  <c r="H87" i="147"/>
  <c r="P85" i="147"/>
  <c r="K85" i="147"/>
  <c r="G85" i="147"/>
  <c r="P84" i="147"/>
  <c r="D84" i="147"/>
  <c r="C84" i="147"/>
  <c r="T83" i="147"/>
  <c r="U82" i="147"/>
  <c r="L82" i="147"/>
  <c r="P81" i="147"/>
  <c r="K81" i="147"/>
  <c r="D81" i="147"/>
  <c r="U80" i="147"/>
  <c r="G79" i="147"/>
  <c r="E79" i="147"/>
  <c r="P78" i="147"/>
  <c r="G78" i="147"/>
  <c r="U77" i="147"/>
  <c r="L77" i="147"/>
  <c r="M75" i="147"/>
  <c r="F75" i="147"/>
  <c r="D75" i="147"/>
  <c r="J74" i="147"/>
  <c r="D73" i="147"/>
  <c r="S72" i="147"/>
  <c r="X71" i="147"/>
  <c r="X101" i="147"/>
  <c r="W101" i="147"/>
  <c r="U101" i="147"/>
  <c r="T101" i="147"/>
  <c r="R101" i="147"/>
  <c r="Q101" i="147"/>
  <c r="P101" i="147"/>
  <c r="N101" i="147"/>
  <c r="M101" i="147"/>
  <c r="L101" i="147"/>
  <c r="J101" i="147"/>
  <c r="H101" i="147"/>
  <c r="G101" i="147"/>
  <c r="F101" i="147"/>
  <c r="E101" i="147"/>
  <c r="D101" i="147"/>
  <c r="C101" i="147"/>
  <c r="X85" i="147"/>
  <c r="W85" i="147"/>
  <c r="U85" i="147"/>
  <c r="T85" i="147"/>
  <c r="R85" i="147"/>
  <c r="Q85" i="147"/>
  <c r="N85" i="147"/>
  <c r="M85" i="147"/>
  <c r="L85" i="147"/>
  <c r="J85" i="147"/>
  <c r="H85" i="147"/>
  <c r="F85" i="147"/>
  <c r="E85" i="147"/>
  <c r="D85" i="147"/>
  <c r="C85" i="147"/>
  <c r="S101" i="147"/>
  <c r="I101" i="147"/>
  <c r="X100" i="147"/>
  <c r="W100" i="147"/>
  <c r="U100" i="147"/>
  <c r="R100" i="147"/>
  <c r="Q100" i="147"/>
  <c r="P100" i="147"/>
  <c r="N100" i="147"/>
  <c r="M100" i="147"/>
  <c r="L100" i="147"/>
  <c r="K100" i="147"/>
  <c r="J100" i="147"/>
  <c r="H100" i="147"/>
  <c r="G100" i="147"/>
  <c r="F100" i="147"/>
  <c r="E100" i="147"/>
  <c r="D100" i="147"/>
  <c r="C100" i="147"/>
  <c r="X84" i="147"/>
  <c r="W84" i="147"/>
  <c r="U84" i="147"/>
  <c r="T84" i="147"/>
  <c r="R84" i="147"/>
  <c r="Q84" i="147"/>
  <c r="N84" i="147"/>
  <c r="M84" i="147"/>
  <c r="L84" i="147"/>
  <c r="K84" i="147"/>
  <c r="J84" i="147"/>
  <c r="H84" i="147"/>
  <c r="G84" i="147"/>
  <c r="F84" i="147"/>
  <c r="E84" i="147"/>
  <c r="S100" i="147"/>
  <c r="I100" i="147"/>
  <c r="X99" i="147"/>
  <c r="W99" i="147"/>
  <c r="U99" i="147"/>
  <c r="R99" i="147"/>
  <c r="Q99" i="147"/>
  <c r="P99" i="147"/>
  <c r="N99" i="147"/>
  <c r="M99" i="147"/>
  <c r="L99" i="147"/>
  <c r="K99" i="147"/>
  <c r="J99" i="147"/>
  <c r="H99" i="147"/>
  <c r="G99" i="147"/>
  <c r="F99" i="147"/>
  <c r="E99" i="147"/>
  <c r="D99" i="147"/>
  <c r="C99" i="147"/>
  <c r="X83" i="147"/>
  <c r="W83" i="147"/>
  <c r="U83" i="147"/>
  <c r="R83" i="147"/>
  <c r="Q83" i="147"/>
  <c r="P83" i="147"/>
  <c r="N83" i="147"/>
  <c r="M83" i="147"/>
  <c r="L83" i="147"/>
  <c r="K83" i="147"/>
  <c r="J83" i="147"/>
  <c r="H83" i="147"/>
  <c r="G83" i="147"/>
  <c r="F83" i="147"/>
  <c r="E83" i="147"/>
  <c r="D83" i="147"/>
  <c r="C83" i="147"/>
  <c r="S99" i="147"/>
  <c r="I99" i="147"/>
  <c r="X98" i="147"/>
  <c r="W98" i="147"/>
  <c r="U98" i="147"/>
  <c r="T98" i="147"/>
  <c r="R98" i="147"/>
  <c r="Q98" i="147"/>
  <c r="P98" i="147"/>
  <c r="N98" i="147"/>
  <c r="M98" i="147"/>
  <c r="L98" i="147"/>
  <c r="K98" i="147"/>
  <c r="J98" i="147"/>
  <c r="H98" i="147"/>
  <c r="F98" i="147"/>
  <c r="E98" i="147"/>
  <c r="D98" i="147"/>
  <c r="C98" i="147"/>
  <c r="X82" i="147"/>
  <c r="W82" i="147"/>
  <c r="T82" i="147"/>
  <c r="R82" i="147"/>
  <c r="Q82" i="147"/>
  <c r="P82" i="147"/>
  <c r="N82" i="147"/>
  <c r="M82" i="147"/>
  <c r="K82" i="147"/>
  <c r="J82" i="147"/>
  <c r="H82" i="147"/>
  <c r="G82" i="147"/>
  <c r="F82" i="147"/>
  <c r="E82" i="147"/>
  <c r="D82" i="147"/>
  <c r="C82" i="147"/>
  <c r="S98" i="147"/>
  <c r="I98" i="147"/>
  <c r="X97" i="147"/>
  <c r="W97" i="147"/>
  <c r="U97" i="147"/>
  <c r="T97" i="147"/>
  <c r="R97" i="147"/>
  <c r="Q97" i="147"/>
  <c r="P97" i="147"/>
  <c r="N97" i="147"/>
  <c r="M97" i="147"/>
  <c r="L97" i="147"/>
  <c r="K97" i="147"/>
  <c r="J97" i="147"/>
  <c r="H97" i="147"/>
  <c r="G97" i="147"/>
  <c r="F97" i="147"/>
  <c r="E97" i="147"/>
  <c r="D97" i="147"/>
  <c r="C97" i="147"/>
  <c r="X81" i="147"/>
  <c r="W81" i="147"/>
  <c r="U81" i="147"/>
  <c r="T81" i="147"/>
  <c r="R81" i="147"/>
  <c r="Q81" i="147"/>
  <c r="N81" i="147"/>
  <c r="M81" i="147"/>
  <c r="L81" i="147"/>
  <c r="J81" i="147"/>
  <c r="H81" i="147"/>
  <c r="G81" i="147"/>
  <c r="F81" i="147"/>
  <c r="E81" i="147"/>
  <c r="C81" i="147"/>
  <c r="S97" i="147"/>
  <c r="I97" i="147"/>
  <c r="X96" i="147"/>
  <c r="W96" i="147"/>
  <c r="U96" i="147"/>
  <c r="T96" i="147"/>
  <c r="R96" i="147"/>
  <c r="Q96" i="147"/>
  <c r="P96" i="147"/>
  <c r="N96" i="147"/>
  <c r="M96" i="147"/>
  <c r="L96" i="147"/>
  <c r="K96" i="147"/>
  <c r="J96" i="147"/>
  <c r="H96" i="147"/>
  <c r="F96" i="147"/>
  <c r="E96" i="147"/>
  <c r="D96" i="147"/>
  <c r="C96" i="147"/>
  <c r="X80" i="147"/>
  <c r="W80" i="147"/>
  <c r="T80" i="147"/>
  <c r="R80" i="147"/>
  <c r="Q80" i="147"/>
  <c r="P80" i="147"/>
  <c r="N80" i="147"/>
  <c r="M80" i="147"/>
  <c r="L80" i="147"/>
  <c r="K80" i="147"/>
  <c r="J80" i="147"/>
  <c r="H80" i="147"/>
  <c r="G80" i="147"/>
  <c r="F80" i="147"/>
  <c r="E80" i="147"/>
  <c r="D80" i="147"/>
  <c r="C80" i="147"/>
  <c r="S96" i="147"/>
  <c r="I96" i="147"/>
  <c r="X95" i="147"/>
  <c r="W95" i="147"/>
  <c r="U95" i="147"/>
  <c r="T95" i="147"/>
  <c r="R95" i="147"/>
  <c r="Q95" i="147"/>
  <c r="P95" i="147"/>
  <c r="N95" i="147"/>
  <c r="M95" i="147"/>
  <c r="L95" i="147"/>
  <c r="K95" i="147"/>
  <c r="J95" i="147"/>
  <c r="H95" i="147"/>
  <c r="G95" i="147"/>
  <c r="F95" i="147"/>
  <c r="E95" i="147"/>
  <c r="D95" i="147"/>
  <c r="X79" i="147"/>
  <c r="W79" i="147"/>
  <c r="U79" i="147"/>
  <c r="T79" i="147"/>
  <c r="R79" i="147"/>
  <c r="Q79" i="147"/>
  <c r="P79" i="147"/>
  <c r="N79" i="147"/>
  <c r="M79" i="147"/>
  <c r="L79" i="147"/>
  <c r="K79" i="147"/>
  <c r="J79" i="147"/>
  <c r="H79" i="147"/>
  <c r="F79" i="147"/>
  <c r="D79" i="147"/>
  <c r="C79" i="147"/>
  <c r="S95" i="147"/>
  <c r="I95" i="147"/>
  <c r="X94" i="147"/>
  <c r="W94" i="147"/>
  <c r="U94" i="147"/>
  <c r="T94" i="147"/>
  <c r="R94" i="147"/>
  <c r="Q94" i="147"/>
  <c r="P94" i="147"/>
  <c r="N94" i="147"/>
  <c r="M94" i="147"/>
  <c r="L94" i="147"/>
  <c r="J94" i="147"/>
  <c r="H94" i="147"/>
  <c r="G94" i="147"/>
  <c r="F94" i="147"/>
  <c r="E94" i="147"/>
  <c r="D94" i="147"/>
  <c r="C94" i="147"/>
  <c r="X78" i="147"/>
  <c r="W78" i="147"/>
  <c r="U78" i="147"/>
  <c r="T78" i="147"/>
  <c r="R78" i="147"/>
  <c r="Q78" i="147"/>
  <c r="N78" i="147"/>
  <c r="M78" i="147"/>
  <c r="L78" i="147"/>
  <c r="K78" i="147"/>
  <c r="J78" i="147"/>
  <c r="H78" i="147"/>
  <c r="F78" i="147"/>
  <c r="E78" i="147"/>
  <c r="D78" i="147"/>
  <c r="C78" i="147"/>
  <c r="S94" i="147"/>
  <c r="I94" i="147"/>
  <c r="X93" i="147"/>
  <c r="W93" i="147"/>
  <c r="U93" i="147"/>
  <c r="T93" i="147"/>
  <c r="R93" i="147"/>
  <c r="Q93" i="147"/>
  <c r="P93" i="147"/>
  <c r="N93" i="147"/>
  <c r="M93" i="147"/>
  <c r="L93" i="147"/>
  <c r="K93" i="147"/>
  <c r="J93" i="147"/>
  <c r="H93" i="147"/>
  <c r="G93" i="147"/>
  <c r="F93" i="147"/>
  <c r="E93" i="147"/>
  <c r="D93" i="147"/>
  <c r="X77" i="147"/>
  <c r="W77" i="147"/>
  <c r="T77" i="147"/>
  <c r="R77" i="147"/>
  <c r="Q77" i="147"/>
  <c r="P77" i="147"/>
  <c r="N77" i="147"/>
  <c r="M77" i="147"/>
  <c r="K77" i="147"/>
  <c r="J77" i="147"/>
  <c r="H77" i="147"/>
  <c r="G77" i="147"/>
  <c r="F77" i="147"/>
  <c r="E77" i="147"/>
  <c r="D77" i="147"/>
  <c r="C77" i="147"/>
  <c r="S93" i="147"/>
  <c r="I93" i="147"/>
  <c r="X92" i="147"/>
  <c r="W92" i="147"/>
  <c r="U92" i="147"/>
  <c r="T92" i="147"/>
  <c r="R92" i="147"/>
  <c r="Q92" i="147"/>
  <c r="P92" i="147"/>
  <c r="N92" i="147"/>
  <c r="M92" i="147"/>
  <c r="L92" i="147"/>
  <c r="K92" i="147"/>
  <c r="J92" i="147"/>
  <c r="H92" i="147"/>
  <c r="G92" i="147"/>
  <c r="F92" i="147"/>
  <c r="E92" i="147"/>
  <c r="D92" i="147"/>
  <c r="C92" i="147"/>
  <c r="X76" i="147"/>
  <c r="W76" i="147"/>
  <c r="U76" i="147"/>
  <c r="T76" i="147"/>
  <c r="R76" i="147"/>
  <c r="Q76" i="147"/>
  <c r="P76" i="147"/>
  <c r="N76" i="147"/>
  <c r="M76" i="147"/>
  <c r="L76" i="147"/>
  <c r="K76" i="147"/>
  <c r="J76" i="147"/>
  <c r="H76" i="147"/>
  <c r="G76" i="147"/>
  <c r="F76" i="147"/>
  <c r="E76" i="147"/>
  <c r="D76" i="147"/>
  <c r="C76" i="147"/>
  <c r="S92" i="147"/>
  <c r="I92" i="147"/>
  <c r="X91" i="147"/>
  <c r="W91" i="147"/>
  <c r="U91" i="147"/>
  <c r="T91" i="147"/>
  <c r="R91" i="147"/>
  <c r="Q91" i="147"/>
  <c r="P91" i="147"/>
  <c r="N91" i="147"/>
  <c r="M91" i="147"/>
  <c r="L91" i="147"/>
  <c r="K91" i="147"/>
  <c r="J91" i="147"/>
  <c r="H91" i="147"/>
  <c r="G91" i="147"/>
  <c r="F91" i="147"/>
  <c r="E91" i="147"/>
  <c r="D91" i="147"/>
  <c r="C91" i="147"/>
  <c r="X75" i="147"/>
  <c r="W75" i="147"/>
  <c r="U75" i="147"/>
  <c r="T75" i="147"/>
  <c r="R75" i="147"/>
  <c r="Q75" i="147"/>
  <c r="P75" i="147"/>
  <c r="N75" i="147"/>
  <c r="L75" i="147"/>
  <c r="K75" i="147"/>
  <c r="J75" i="147"/>
  <c r="H75" i="147"/>
  <c r="G75" i="147"/>
  <c r="E75" i="147"/>
  <c r="C75" i="147"/>
  <c r="S91" i="147"/>
  <c r="I91" i="147"/>
  <c r="X90" i="147"/>
  <c r="W90" i="147"/>
  <c r="U90" i="147"/>
  <c r="T90" i="147"/>
  <c r="R90" i="147"/>
  <c r="Q90" i="147"/>
  <c r="P90" i="147"/>
  <c r="N90" i="147"/>
  <c r="M90" i="147"/>
  <c r="L90" i="147"/>
  <c r="J90" i="147"/>
  <c r="H90" i="147"/>
  <c r="G90" i="147"/>
  <c r="F90" i="147"/>
  <c r="E90" i="147"/>
  <c r="D90" i="147"/>
  <c r="C90" i="147"/>
  <c r="X74" i="147"/>
  <c r="W74" i="147"/>
  <c r="U74" i="147"/>
  <c r="T74" i="147"/>
  <c r="R74" i="147"/>
  <c r="Q74" i="147"/>
  <c r="P74" i="147"/>
  <c r="N74" i="147"/>
  <c r="M74" i="147"/>
  <c r="L74" i="147"/>
  <c r="K74" i="147"/>
  <c r="H74" i="147"/>
  <c r="G74" i="147"/>
  <c r="F74" i="147"/>
  <c r="E74" i="147"/>
  <c r="D74" i="147"/>
  <c r="C74" i="147"/>
  <c r="S90" i="147"/>
  <c r="I90" i="147"/>
  <c r="X89" i="147"/>
  <c r="W89" i="147"/>
  <c r="U89" i="147"/>
  <c r="R89" i="147"/>
  <c r="Q89" i="147"/>
  <c r="P89" i="147"/>
  <c r="N89" i="147"/>
  <c r="M89" i="147"/>
  <c r="L89" i="147"/>
  <c r="K89" i="147"/>
  <c r="J89" i="147"/>
  <c r="H89" i="147"/>
  <c r="G89" i="147"/>
  <c r="F89" i="147"/>
  <c r="E89" i="147"/>
  <c r="D89" i="147"/>
  <c r="C89" i="147"/>
  <c r="X73" i="147"/>
  <c r="W73" i="147"/>
  <c r="U73" i="147"/>
  <c r="T73" i="147"/>
  <c r="R73" i="147"/>
  <c r="Q73" i="147"/>
  <c r="P73" i="147"/>
  <c r="N73" i="147"/>
  <c r="M73" i="147"/>
  <c r="L73" i="147"/>
  <c r="K73" i="147"/>
  <c r="J73" i="147"/>
  <c r="H73" i="147"/>
  <c r="G73" i="147"/>
  <c r="F73" i="147"/>
  <c r="E73" i="147"/>
  <c r="C73" i="147"/>
  <c r="S89" i="147"/>
  <c r="I89" i="147"/>
  <c r="X88" i="147"/>
  <c r="W88" i="147"/>
  <c r="U88" i="147"/>
  <c r="R88" i="147"/>
  <c r="Q88" i="147"/>
  <c r="P88" i="147"/>
  <c r="N88" i="147"/>
  <c r="M88" i="147"/>
  <c r="L88" i="147"/>
  <c r="K88" i="147"/>
  <c r="J88" i="147"/>
  <c r="H88" i="147"/>
  <c r="G88" i="147"/>
  <c r="F88" i="147"/>
  <c r="E88" i="147"/>
  <c r="D88" i="147"/>
  <c r="C88" i="147"/>
  <c r="X72" i="147"/>
  <c r="W72" i="147"/>
  <c r="U72" i="147"/>
  <c r="T72" i="147"/>
  <c r="R72" i="147"/>
  <c r="Q72" i="147"/>
  <c r="P72" i="147"/>
  <c r="N72" i="147"/>
  <c r="M72" i="147"/>
  <c r="L72" i="147"/>
  <c r="K72" i="147"/>
  <c r="J72" i="147"/>
  <c r="H72" i="147"/>
  <c r="G72" i="147"/>
  <c r="F72" i="147"/>
  <c r="E72" i="147"/>
  <c r="D72" i="147"/>
  <c r="C72" i="147"/>
  <c r="S88" i="147"/>
  <c r="I88" i="147"/>
  <c r="X87" i="147"/>
  <c r="W87" i="147"/>
  <c r="U87" i="147"/>
  <c r="R87" i="147"/>
  <c r="P87" i="147"/>
  <c r="N87" i="147"/>
  <c r="M87" i="147"/>
  <c r="L87" i="147"/>
  <c r="K87" i="147"/>
  <c r="J87" i="147"/>
  <c r="G87" i="147"/>
  <c r="F87" i="147"/>
  <c r="E87" i="147"/>
  <c r="D87" i="147"/>
  <c r="C87" i="147"/>
  <c r="W71" i="147"/>
  <c r="U71" i="147"/>
  <c r="T71" i="147"/>
  <c r="R71" i="147"/>
  <c r="Q71" i="147"/>
  <c r="P71" i="147"/>
  <c r="N71" i="147"/>
  <c r="M71" i="147"/>
  <c r="L71" i="147"/>
  <c r="K71" i="147"/>
  <c r="J71" i="147"/>
  <c r="H71" i="147"/>
  <c r="G71" i="147"/>
  <c r="F71" i="147"/>
  <c r="E71" i="147"/>
  <c r="D71" i="147"/>
  <c r="C71" i="147"/>
  <c r="S87" i="147"/>
  <c r="I87" i="147"/>
  <c r="X86" i="147"/>
  <c r="W86" i="147"/>
  <c r="U86" i="147"/>
  <c r="T86" i="147"/>
  <c r="R86" i="147"/>
  <c r="Q86" i="147"/>
  <c r="P86" i="147"/>
  <c r="N86" i="147"/>
  <c r="M86" i="147"/>
  <c r="L86" i="147"/>
  <c r="K86" i="147"/>
  <c r="J86" i="147"/>
  <c r="H86" i="147"/>
  <c r="G86" i="147"/>
  <c r="F86" i="147"/>
  <c r="E86" i="147"/>
  <c r="D86" i="147"/>
  <c r="C86" i="147"/>
  <c r="X70" i="147"/>
  <c r="W70" i="147"/>
  <c r="U70" i="147"/>
  <c r="T70" i="147"/>
  <c r="R70" i="147"/>
  <c r="Q70" i="147"/>
  <c r="P70" i="147"/>
  <c r="N70" i="147"/>
  <c r="M70" i="147"/>
  <c r="L70" i="147"/>
  <c r="K70" i="147"/>
  <c r="J70" i="147"/>
  <c r="H70" i="147"/>
  <c r="G70" i="147"/>
  <c r="F70" i="147"/>
  <c r="E70" i="147"/>
  <c r="D70" i="147"/>
  <c r="C70" i="147"/>
  <c r="S86" i="147"/>
  <c r="I86" i="147"/>
  <c r="L125" i="146"/>
  <c r="G125" i="146"/>
  <c r="L123" i="146"/>
  <c r="G123" i="146"/>
  <c r="L122" i="146"/>
  <c r="G122" i="146"/>
  <c r="L121" i="146"/>
  <c r="G121" i="146"/>
  <c r="G120" i="146"/>
  <c r="L119" i="146"/>
  <c r="G119" i="146"/>
  <c r="L118" i="146"/>
  <c r="G118" i="146"/>
  <c r="L117" i="146"/>
  <c r="G117" i="146"/>
  <c r="G116" i="146"/>
  <c r="L115" i="146"/>
  <c r="G115" i="146"/>
  <c r="L114" i="146"/>
  <c r="G114" i="146"/>
  <c r="L113" i="146"/>
  <c r="G113" i="146"/>
  <c r="L112" i="146"/>
  <c r="L111" i="146"/>
  <c r="G111" i="146"/>
  <c r="L110" i="146"/>
  <c r="G110" i="146"/>
  <c r="L109" i="146"/>
  <c r="G109" i="146"/>
  <c r="L107" i="146"/>
  <c r="G107" i="146"/>
  <c r="L106" i="146"/>
  <c r="G106" i="146"/>
  <c r="L105" i="146"/>
  <c r="G105" i="146"/>
  <c r="G104" i="146"/>
  <c r="L103" i="146"/>
  <c r="G103" i="146"/>
  <c r="L102" i="146"/>
  <c r="G102" i="146"/>
  <c r="L101" i="146"/>
  <c r="G101" i="146"/>
  <c r="G100" i="146"/>
  <c r="L99" i="146"/>
  <c r="L98" i="146"/>
  <c r="G98" i="146"/>
  <c r="L97" i="146"/>
  <c r="G97" i="146"/>
  <c r="L95" i="146"/>
  <c r="G95" i="146"/>
  <c r="L94" i="146"/>
  <c r="G94" i="146"/>
  <c r="L93" i="146"/>
  <c r="G93" i="146"/>
  <c r="L91" i="146"/>
  <c r="G91" i="146"/>
  <c r="L90" i="146"/>
  <c r="G90" i="146"/>
  <c r="L89" i="146"/>
  <c r="G89" i="146"/>
  <c r="G88" i="146"/>
  <c r="L87" i="146"/>
  <c r="G87" i="146"/>
  <c r="L86" i="146"/>
  <c r="G86" i="146"/>
  <c r="L85" i="146"/>
  <c r="G85" i="146"/>
  <c r="G84" i="146"/>
  <c r="L83" i="146"/>
  <c r="G83" i="146"/>
  <c r="L82" i="146"/>
  <c r="L81" i="146"/>
  <c r="G81" i="146"/>
  <c r="L80" i="146"/>
  <c r="L79" i="146"/>
  <c r="G79" i="146"/>
  <c r="L78" i="146"/>
  <c r="G78" i="146"/>
  <c r="L77" i="146"/>
  <c r="G77" i="146"/>
  <c r="L75" i="146"/>
  <c r="G75" i="146"/>
  <c r="G74" i="146"/>
  <c r="L73" i="146"/>
  <c r="G73" i="146"/>
  <c r="G72" i="146"/>
  <c r="L71" i="146"/>
  <c r="G71" i="146"/>
  <c r="L70" i="146"/>
  <c r="G70" i="146"/>
  <c r="L69" i="146"/>
  <c r="G69" i="146"/>
  <c r="G68" i="146"/>
  <c r="L67" i="146"/>
  <c r="L66" i="146"/>
  <c r="G66" i="146"/>
  <c r="L65" i="146"/>
  <c r="G65" i="146"/>
  <c r="L63" i="146"/>
  <c r="G63" i="146"/>
  <c r="L62" i="146"/>
  <c r="G62" i="146"/>
  <c r="L61" i="146"/>
  <c r="G61" i="146"/>
  <c r="L59" i="146"/>
  <c r="G59" i="146"/>
  <c r="L58" i="146"/>
  <c r="G58" i="146"/>
  <c r="L57" i="146"/>
  <c r="G56" i="146"/>
  <c r="L55" i="146"/>
  <c r="G55" i="146"/>
  <c r="L54" i="146"/>
  <c r="G54" i="146"/>
  <c r="L53" i="146"/>
  <c r="G53" i="146"/>
  <c r="G52" i="146"/>
  <c r="L51" i="146"/>
  <c r="G51" i="146"/>
  <c r="L50" i="146"/>
  <c r="L49" i="146"/>
  <c r="G49" i="146"/>
  <c r="L48" i="146"/>
  <c r="L47" i="146"/>
  <c r="G47" i="146"/>
  <c r="L46" i="146"/>
  <c r="G46" i="146"/>
  <c r="L45" i="146"/>
  <c r="G45" i="146"/>
  <c r="G43" i="146"/>
  <c r="L42" i="146"/>
  <c r="G42" i="146"/>
  <c r="L41" i="146"/>
  <c r="G41" i="146"/>
  <c r="G40" i="146"/>
  <c r="L39" i="146"/>
  <c r="G39" i="146"/>
  <c r="L38" i="146"/>
  <c r="G38" i="146"/>
  <c r="L37" i="146"/>
  <c r="G36" i="146"/>
  <c r="L35" i="146"/>
  <c r="G35" i="146"/>
  <c r="L34" i="146"/>
  <c r="L33" i="146"/>
  <c r="G33" i="146"/>
  <c r="L32" i="146"/>
  <c r="L31" i="146"/>
  <c r="L30" i="146"/>
  <c r="L29" i="146"/>
  <c r="G29" i="146"/>
  <c r="G27" i="146"/>
  <c r="L26" i="146"/>
  <c r="G26" i="146"/>
  <c r="L25" i="146"/>
  <c r="G24" i="146"/>
  <c r="L23" i="146"/>
  <c r="G23" i="146"/>
  <c r="G22" i="146"/>
  <c r="G21" i="146"/>
  <c r="L20" i="146"/>
  <c r="G20" i="146"/>
  <c r="G19" i="146"/>
  <c r="G18" i="146"/>
  <c r="L17" i="146"/>
  <c r="G17" i="146"/>
  <c r="L16" i="146"/>
  <c r="G16" i="146"/>
  <c r="L15" i="146"/>
  <c r="G15" i="146"/>
  <c r="G14" i="146"/>
  <c r="L13" i="146"/>
  <c r="L12" i="146"/>
  <c r="G12" i="146"/>
  <c r="L11" i="146"/>
  <c r="G11" i="146"/>
  <c r="G10" i="146"/>
  <c r="L9" i="146"/>
  <c r="G9" i="146"/>
  <c r="L8" i="146"/>
  <c r="G8" i="146"/>
  <c r="L7" i="146"/>
  <c r="G7" i="146"/>
  <c r="G6" i="146"/>
  <c r="L5" i="146"/>
  <c r="C124" i="145"/>
  <c r="C118" i="145"/>
  <c r="C116" i="145"/>
  <c r="C110" i="145"/>
  <c r="C108" i="145"/>
  <c r="C122" i="145"/>
  <c r="C120" i="145"/>
  <c r="C119" i="145"/>
  <c r="C117" i="145"/>
  <c r="C114" i="145"/>
  <c r="C112" i="145"/>
  <c r="C111" i="145"/>
  <c r="C109" i="145"/>
  <c r="C106" i="145"/>
  <c r="F110" i="144"/>
  <c r="F103" i="144"/>
  <c r="F121" i="144"/>
  <c r="F119" i="144"/>
  <c r="F118" i="144"/>
  <c r="F95" i="144"/>
  <c r="F111" i="144"/>
  <c r="F89" i="144"/>
  <c r="F87" i="144"/>
  <c r="E6" i="149" l="1"/>
  <c r="E17" i="149"/>
  <c r="E24" i="149"/>
  <c r="E109" i="149" s="1"/>
  <c r="E27" i="149"/>
  <c r="E90" i="149" s="1"/>
  <c r="E38" i="149"/>
  <c r="E49" i="149"/>
  <c r="E56" i="149"/>
  <c r="E117" i="149" s="1"/>
  <c r="E59" i="149"/>
  <c r="E98" i="149" s="1"/>
  <c r="E70" i="149"/>
  <c r="E81" i="149"/>
  <c r="D88" i="149"/>
  <c r="F113" i="144"/>
  <c r="F97" i="144"/>
  <c r="E30" i="149"/>
  <c r="E62" i="149"/>
  <c r="E23" i="149"/>
  <c r="E89" i="149" s="1"/>
  <c r="E34" i="149"/>
  <c r="E55" i="149"/>
  <c r="E97" i="149" s="1"/>
  <c r="E66" i="149"/>
  <c r="F101" i="144"/>
  <c r="E31" i="149"/>
  <c r="E91" i="149" s="1"/>
  <c r="E63" i="149"/>
  <c r="E99" i="149" s="1"/>
  <c r="D92" i="149"/>
  <c r="I70" i="147"/>
  <c r="I72" i="147"/>
  <c r="I74" i="147"/>
  <c r="I76" i="147"/>
  <c r="I79" i="147"/>
  <c r="I80" i="147"/>
  <c r="I84" i="147"/>
  <c r="E14" i="149"/>
  <c r="E25" i="149"/>
  <c r="E46" i="149"/>
  <c r="E57" i="149"/>
  <c r="E67" i="149"/>
  <c r="E100" i="149" s="1"/>
  <c r="E78" i="149"/>
  <c r="F85" i="144"/>
  <c r="F106" i="144"/>
  <c r="F112" i="144"/>
  <c r="F120" i="144"/>
  <c r="S70" i="147"/>
  <c r="S71" i="147"/>
  <c r="S73" i="147"/>
  <c r="S74" i="147"/>
  <c r="S75" i="147"/>
  <c r="S76" i="147"/>
  <c r="S77" i="147"/>
  <c r="E7" i="149"/>
  <c r="E85" i="149" s="1"/>
  <c r="E39" i="149"/>
  <c r="E93" i="149" s="1"/>
  <c r="E71" i="149"/>
  <c r="E101" i="149" s="1"/>
  <c r="E83" i="149"/>
  <c r="E104" i="149" s="1"/>
  <c r="F93" i="144"/>
  <c r="F108" i="144"/>
  <c r="F114" i="144"/>
  <c r="F116" i="144"/>
  <c r="F122" i="144"/>
  <c r="F124" i="144"/>
  <c r="F86" i="144"/>
  <c r="F88" i="144"/>
  <c r="F90" i="144"/>
  <c r="F92" i="144"/>
  <c r="F94" i="144"/>
  <c r="F96" i="144"/>
  <c r="F98" i="144"/>
  <c r="F100" i="144"/>
  <c r="F102" i="144"/>
  <c r="F104" i="144"/>
  <c r="E11" i="149"/>
  <c r="E86" i="149" s="1"/>
  <c r="E22" i="149"/>
  <c r="E33" i="149"/>
  <c r="E43" i="149"/>
  <c r="E94" i="149" s="1"/>
  <c r="E54" i="149"/>
  <c r="E65" i="149"/>
  <c r="E75" i="149"/>
  <c r="E102" i="149" s="1"/>
  <c r="F105" i="144"/>
  <c r="L6" i="146"/>
  <c r="L14" i="146"/>
  <c r="L21" i="146"/>
  <c r="G30" i="146"/>
  <c r="G31" i="146"/>
  <c r="G67" i="146"/>
  <c r="L74" i="146"/>
  <c r="G82" i="146"/>
  <c r="L96" i="146"/>
  <c r="F91" i="144"/>
  <c r="F115" i="144"/>
  <c r="F123" i="144"/>
  <c r="G5" i="146"/>
  <c r="G13" i="146"/>
  <c r="L18" i="146"/>
  <c r="L27" i="146"/>
  <c r="G37" i="146"/>
  <c r="L64" i="146"/>
  <c r="F107" i="144"/>
  <c r="F99" i="144"/>
  <c r="F109" i="144"/>
  <c r="F117" i="144"/>
  <c r="C107" i="145"/>
  <c r="C113" i="145"/>
  <c r="C115" i="145"/>
  <c r="C121" i="145"/>
  <c r="C123" i="145"/>
  <c r="L10" i="146"/>
  <c r="L19" i="146"/>
  <c r="G25" i="146"/>
  <c r="G34" i="146"/>
  <c r="L43" i="146"/>
  <c r="G50" i="146"/>
  <c r="G57" i="146"/>
  <c r="L22" i="146"/>
  <c r="G99" i="146"/>
  <c r="L28" i="146"/>
  <c r="L44" i="146"/>
  <c r="L60" i="146"/>
  <c r="L76" i="146"/>
  <c r="L92" i="146"/>
  <c r="L108" i="146"/>
  <c r="L124" i="146"/>
  <c r="C85" i="148"/>
  <c r="C69" i="148"/>
  <c r="G86" i="148"/>
  <c r="G70" i="148"/>
  <c r="L24" i="146"/>
  <c r="G32" i="146"/>
  <c r="L40" i="146"/>
  <c r="G48" i="146"/>
  <c r="L56" i="146"/>
  <c r="G64" i="146"/>
  <c r="L72" i="146"/>
  <c r="G80" i="146"/>
  <c r="L88" i="146"/>
  <c r="G96" i="146"/>
  <c r="L104" i="146"/>
  <c r="G112" i="146"/>
  <c r="L120" i="146"/>
  <c r="G28" i="146"/>
  <c r="L68" i="146"/>
  <c r="L84" i="146"/>
  <c r="L100" i="146"/>
  <c r="G108" i="146"/>
  <c r="G124" i="146"/>
  <c r="I71" i="147"/>
  <c r="I73" i="147"/>
  <c r="I75" i="147"/>
  <c r="I77" i="147"/>
  <c r="I78" i="147"/>
  <c r="I81" i="147"/>
  <c r="I82" i="147"/>
  <c r="I83" i="147"/>
  <c r="I85" i="147"/>
  <c r="L36" i="146"/>
  <c r="G44" i="146"/>
  <c r="L52" i="146"/>
  <c r="G60" i="146"/>
  <c r="G76" i="146"/>
  <c r="G92" i="146"/>
  <c r="L116" i="146"/>
  <c r="S78" i="147"/>
  <c r="S79" i="147"/>
  <c r="S80" i="147"/>
  <c r="S81" i="147"/>
  <c r="S82" i="147"/>
  <c r="S83" i="147"/>
  <c r="S84" i="147"/>
  <c r="S85" i="147"/>
  <c r="G69" i="148"/>
  <c r="H69" i="148"/>
  <c r="C70" i="148"/>
  <c r="I69" i="148"/>
  <c r="G72" i="148"/>
  <c r="C73" i="148"/>
  <c r="G74" i="148"/>
  <c r="G78" i="148"/>
  <c r="G76" i="148"/>
  <c r="E69" i="148"/>
  <c r="F85" i="148"/>
  <c r="I70" i="148"/>
  <c r="E71" i="148"/>
  <c r="F87" i="148"/>
  <c r="I72" i="148"/>
  <c r="E73" i="148"/>
  <c r="E75" i="148"/>
  <c r="I76" i="148"/>
  <c r="D85" i="148"/>
  <c r="H86" i="148"/>
  <c r="I86" i="148"/>
  <c r="C71" i="148"/>
  <c r="D87" i="148"/>
  <c r="E87" i="148"/>
  <c r="H88" i="148"/>
  <c r="I88" i="148"/>
  <c r="D89" i="148"/>
  <c r="H90" i="148"/>
  <c r="C75" i="148"/>
  <c r="D91" i="148"/>
  <c r="H92" i="148"/>
  <c r="I92" i="148"/>
  <c r="C77" i="148"/>
  <c r="D93" i="148"/>
  <c r="D77" i="148"/>
  <c r="H94" i="148"/>
  <c r="H78" i="148"/>
  <c r="C79" i="148"/>
  <c r="D95" i="148"/>
  <c r="G80" i="148"/>
  <c r="H96" i="148"/>
  <c r="C81" i="148"/>
  <c r="D97" i="148"/>
  <c r="D81" i="148"/>
  <c r="G82" i="148"/>
  <c r="H98" i="148"/>
  <c r="H82" i="148"/>
  <c r="C83" i="148"/>
  <c r="D99" i="148"/>
  <c r="D83" i="148"/>
  <c r="G84" i="148"/>
  <c r="H100" i="148"/>
  <c r="D69" i="148"/>
  <c r="H70" i="148"/>
  <c r="E85" i="148"/>
  <c r="H72" i="148"/>
  <c r="E89" i="148"/>
  <c r="I90" i="148"/>
  <c r="E91" i="148"/>
  <c r="H76" i="148"/>
  <c r="E93" i="148"/>
  <c r="I94" i="148"/>
  <c r="E95" i="148"/>
  <c r="H80" i="148"/>
  <c r="I96" i="148"/>
  <c r="E97" i="148"/>
  <c r="I98" i="148"/>
  <c r="E99" i="148"/>
  <c r="H84" i="148"/>
  <c r="I100" i="148"/>
  <c r="F89" i="148"/>
  <c r="F91" i="148"/>
  <c r="E77" i="148"/>
  <c r="F93" i="148"/>
  <c r="I78" i="148"/>
  <c r="E79" i="148"/>
  <c r="F95" i="148"/>
  <c r="I80" i="148"/>
  <c r="E81" i="148"/>
  <c r="F97" i="148"/>
  <c r="I82" i="148"/>
  <c r="E83" i="148"/>
  <c r="F99" i="148"/>
  <c r="I84" i="148"/>
  <c r="D71" i="148"/>
  <c r="C86" i="148"/>
  <c r="G87" i="148"/>
  <c r="C88" i="148"/>
  <c r="G89" i="148"/>
  <c r="C90" i="148"/>
  <c r="G91" i="148"/>
  <c r="C92" i="148"/>
  <c r="G93" i="148"/>
  <c r="C94" i="148"/>
  <c r="F79" i="148"/>
  <c r="G95" i="148"/>
  <c r="C96" i="148"/>
  <c r="F81" i="148"/>
  <c r="G97" i="148"/>
  <c r="C98" i="148"/>
  <c r="F83" i="148"/>
  <c r="G99" i="148"/>
  <c r="C100" i="148"/>
  <c r="H85" i="148"/>
  <c r="D86" i="148"/>
  <c r="E86" i="148"/>
  <c r="G71" i="148"/>
  <c r="H87" i="148"/>
  <c r="I87" i="148"/>
  <c r="D88" i="148"/>
  <c r="E88" i="148"/>
  <c r="H89" i="148"/>
  <c r="D90" i="148"/>
  <c r="G75" i="148"/>
  <c r="H91" i="148"/>
  <c r="D92" i="148"/>
  <c r="E92" i="148"/>
  <c r="G77" i="148"/>
  <c r="H93" i="148"/>
  <c r="H77" i="148"/>
  <c r="D94" i="148"/>
  <c r="D78" i="148"/>
  <c r="G79" i="148"/>
  <c r="H95" i="148"/>
  <c r="H79" i="148"/>
  <c r="C80" i="148"/>
  <c r="D96" i="148"/>
  <c r="G81" i="148"/>
  <c r="H97" i="148"/>
  <c r="H81" i="148"/>
  <c r="C82" i="148"/>
  <c r="D98" i="148"/>
  <c r="D82" i="148"/>
  <c r="G83" i="148"/>
  <c r="H99" i="148"/>
  <c r="H83" i="148"/>
  <c r="C84" i="148"/>
  <c r="D100" i="148"/>
  <c r="D79" i="148"/>
  <c r="I85" i="148"/>
  <c r="D72" i="148"/>
  <c r="I89" i="148"/>
  <c r="E90" i="148"/>
  <c r="I91" i="148"/>
  <c r="D76" i="148"/>
  <c r="I93" i="148"/>
  <c r="E94" i="148"/>
  <c r="I95" i="148"/>
  <c r="D80" i="148"/>
  <c r="E96" i="148"/>
  <c r="I97" i="148"/>
  <c r="E98" i="148"/>
  <c r="D84" i="148"/>
  <c r="E100" i="148"/>
  <c r="D70" i="148"/>
  <c r="H71" i="148"/>
  <c r="D73" i="148"/>
  <c r="H74" i="148"/>
  <c r="E12" i="149"/>
  <c r="E106" i="149" s="1"/>
  <c r="E20" i="149"/>
  <c r="E108" i="149" s="1"/>
  <c r="E28" i="149"/>
  <c r="E110" i="149" s="1"/>
  <c r="E36" i="149"/>
  <c r="E112" i="149" s="1"/>
  <c r="E44" i="149"/>
  <c r="E114" i="149" s="1"/>
  <c r="E52" i="149"/>
  <c r="E116" i="149" s="1"/>
  <c r="E60" i="149"/>
  <c r="E118" i="149" s="1"/>
  <c r="E68" i="149"/>
  <c r="E120" i="149" s="1"/>
  <c r="E76" i="149"/>
  <c r="E122" i="149" s="1"/>
  <c r="E84" i="149"/>
  <c r="E124" i="149" s="1"/>
  <c r="C109" i="149"/>
  <c r="C117" i="149"/>
  <c r="C107" i="149"/>
  <c r="C115" i="149"/>
  <c r="C123" i="149"/>
  <c r="E8" i="149"/>
  <c r="E105" i="149" s="1"/>
  <c r="E32" i="149"/>
  <c r="E111" i="149" s="1"/>
  <c r="E40" i="149"/>
  <c r="E113" i="149" s="1"/>
  <c r="E64" i="149"/>
  <c r="E119" i="149" s="1"/>
  <c r="E72" i="149"/>
  <c r="E121" i="149" s="1"/>
  <c r="C101" i="138" l="1"/>
  <c r="C122" i="138"/>
  <c r="C102" i="138"/>
  <c r="C98" i="138"/>
  <c r="C90" i="138"/>
  <c r="C118" i="138"/>
  <c r="C114" i="138"/>
  <c r="C110" i="138"/>
  <c r="C106" i="138"/>
  <c r="C117" i="138"/>
  <c r="C109" i="138"/>
  <c r="C123" i="138"/>
  <c r="C115" i="138"/>
  <c r="C107" i="138"/>
  <c r="C103" i="138"/>
  <c r="C99" i="138"/>
  <c r="C97" i="138"/>
  <c r="C91" i="138"/>
  <c r="C89" i="138"/>
  <c r="C95" i="138"/>
  <c r="C87" i="138"/>
  <c r="C94" i="138"/>
  <c r="C93" i="138"/>
  <c r="C85" i="138"/>
  <c r="C121" i="138"/>
  <c r="C113" i="138"/>
  <c r="C104" i="138"/>
  <c r="C96" i="138"/>
  <c r="C88" i="138"/>
  <c r="C120" i="138"/>
  <c r="C112" i="138"/>
  <c r="C119" i="138"/>
  <c r="C111" i="138"/>
  <c r="C86" i="138"/>
  <c r="C105" i="138"/>
  <c r="C100" i="138"/>
  <c r="C92" i="138"/>
  <c r="C124" i="138"/>
  <c r="C116" i="138"/>
  <c r="C108" i="138"/>
  <c r="H109" i="90" l="1"/>
  <c r="C109" i="90"/>
  <c r="H88" i="90"/>
  <c r="C88" i="90"/>
  <c r="H6" i="90"/>
  <c r="C6" i="90"/>
  <c r="J107" i="139" l="1"/>
  <c r="J106" i="139"/>
  <c r="J105" i="139"/>
  <c r="J88" i="139"/>
  <c r="J87" i="139"/>
  <c r="J86" i="139"/>
  <c r="J85" i="139"/>
  <c r="J108" i="139"/>
</calcChain>
</file>

<file path=xl/sharedStrings.xml><?xml version="1.0" encoding="utf-8"?>
<sst xmlns="http://schemas.openxmlformats.org/spreadsheetml/2006/main" count="2265" uniqueCount="653">
  <si>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</si>
  <si>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</si>
  <si>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</si>
  <si>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</si>
  <si>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</si>
  <si>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</si>
  <si>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</si>
  <si>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</si>
  <si>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</si>
  <si>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</si>
  <si>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</si>
  <si>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</si>
  <si>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</si>
  <si>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</si>
  <si>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</si>
  <si>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</si>
  <si>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</si>
  <si>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</si>
  <si>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</si>
  <si>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</si>
  <si>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</si>
  <si>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</si>
  <si>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</si>
  <si>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</si>
  <si>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</si>
  <si>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</si>
  <si>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</si>
  <si>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</si>
  <si>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</si>
  <si>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Definitions:</t>
  </si>
  <si>
    <t>Notes:</t>
  </si>
  <si>
    <t>2016Q2</t>
  </si>
  <si>
    <t>2016Q3</t>
  </si>
  <si>
    <t>2016Q4</t>
  </si>
  <si>
    <t>2017Q1</t>
  </si>
  <si>
    <t>Table 1.3: GDP Income Components</t>
  </si>
  <si>
    <t>Table 1.2: GDP Expenditure Components (Current Prices)</t>
  </si>
  <si>
    <t>Table 1.1: GDP Expenditure Components (Chain-Linked Volumes)</t>
  </si>
  <si>
    <t>2017Q2</t>
  </si>
  <si>
    <t>2017Q3</t>
  </si>
  <si>
    <t>2017Q4</t>
  </si>
  <si>
    <t>2018Q1</t>
  </si>
  <si>
    <t>Back to contents</t>
  </si>
  <si>
    <t>2018Q2</t>
  </si>
  <si>
    <t>2018Q3</t>
  </si>
  <si>
    <t>2018Q4</t>
  </si>
  <si>
    <t>2019Q1</t>
  </si>
  <si>
    <t>Table 1.4: Nominal GDP (non-seasonally adjusted)</t>
  </si>
  <si>
    <t>Table 1.6: Labour Market</t>
  </si>
  <si>
    <t>Table 1.5: Per capita (age +16)</t>
  </si>
  <si>
    <t>Table 1.7: Inflation</t>
  </si>
  <si>
    <t>Table 1.8: Balance of Payments</t>
  </si>
  <si>
    <t>Table 1.10: Financial Balances by Sector</t>
  </si>
  <si>
    <t>Table 1.11: Balance Sheets and Lending</t>
  </si>
  <si>
    <t>Table 1.12: Market Sector and General Government Employment</t>
  </si>
  <si>
    <t>Table 1.13: Household Disposable Income</t>
  </si>
  <si>
    <t>2008Q1</t>
  </si>
  <si>
    <t>2008Q2</t>
  </si>
  <si>
    <t>2008Q3</t>
  </si>
  <si>
    <t>2019Q2</t>
  </si>
  <si>
    <t>2019Q3</t>
  </si>
  <si>
    <t>2019Q4</t>
  </si>
  <si>
    <t>2020Q1</t>
  </si>
  <si>
    <t>2008Q4</t>
  </si>
  <si>
    <t>2020Q2</t>
  </si>
  <si>
    <t>2020Q3</t>
  </si>
  <si>
    <t>2020Q4</t>
  </si>
  <si>
    <t>2021Q1</t>
  </si>
  <si>
    <t>2021Q2</t>
  </si>
  <si>
    <t>2021Q3</t>
  </si>
  <si>
    <t>2021Q4</t>
  </si>
  <si>
    <t>2022Q1</t>
  </si>
  <si>
    <t>2022Q2</t>
  </si>
  <si>
    <t>2022Q3</t>
  </si>
  <si>
    <t>2022Q4</t>
  </si>
  <si>
    <t>2023Q1</t>
  </si>
  <si>
    <t>Table 1.9: Market-derived assumptions</t>
  </si>
  <si>
    <t>2023Q2</t>
  </si>
  <si>
    <t>2023Q3</t>
  </si>
  <si>
    <t>2023Q4</t>
  </si>
  <si>
    <t>2024Q1</t>
  </si>
  <si>
    <t>General government</t>
  </si>
  <si>
    <t>2011-12</t>
  </si>
  <si>
    <t>2012-13</t>
  </si>
  <si>
    <t>2013-14</t>
  </si>
  <si>
    <t>2014-15</t>
  </si>
  <si>
    <t>2015-16</t>
  </si>
  <si>
    <t>2016-17</t>
  </si>
  <si>
    <t>2017-18</t>
  </si>
  <si>
    <t>2018-19</t>
  </si>
  <si>
    <t>2019-20</t>
  </si>
  <si>
    <t>2020-21</t>
  </si>
  <si>
    <t>2021-22</t>
  </si>
  <si>
    <t>2022-23</t>
  </si>
  <si>
    <t>2023-24</t>
  </si>
  <si>
    <t>1.5 Per capita</t>
  </si>
  <si>
    <t>By total population</t>
  </si>
  <si>
    <t>Ages 16+</t>
  </si>
  <si>
    <t>Index: 2008Q1=100</t>
  </si>
  <si>
    <t>LFS employment</t>
  </si>
  <si>
    <t>Real household disposable income</t>
  </si>
  <si>
    <t>Real consumption</t>
  </si>
  <si>
    <t>Real GDP</t>
  </si>
  <si>
    <t>Index: 2008=100</t>
  </si>
  <si>
    <t>Index: 2008/2009 =100</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</si>
  <si>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</si>
  <si>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total population (ONS identifier: EBAQ)</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</si>
  <si>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</si>
  <si>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total population (ONS identifier: EBAQ)</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</si>
  <si>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</si>
  <si>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total population (ONS identifier: EBAQ)</t>
  </si>
  <si>
    <t>Per capita real GDP = Gross domestic product at market prices (chained volume measure, identifier: ABMI) divided by LFS population, all aged 16 and over (ONS identifier: MGSL)</t>
  </si>
  <si>
    <t>1.6 Labour market</t>
  </si>
  <si>
    <t>Employment (16+, millions)</t>
  </si>
  <si>
    <t>Employees (16+, millions)</t>
  </si>
  <si>
    <t>ILO unemployment (16+, millions)</t>
  </si>
  <si>
    <t>Average hours worked</t>
  </si>
  <si>
    <t>Total hours worked (millions)</t>
  </si>
  <si>
    <t>Labour share (per cent)</t>
  </si>
  <si>
    <t>Employers social contributions (£ billion) (b)</t>
  </si>
  <si>
    <t>Mixed income (£ billion)</t>
  </si>
  <si>
    <t>Average earnings growth (per cent)</t>
  </si>
  <si>
    <t>Average earnings index (2008Q1=100)</t>
  </si>
  <si>
    <t>Average hourly earnings index (2008Q1=100)</t>
  </si>
  <si>
    <t>Productivity per hour index (2008Q1 =100)</t>
  </si>
  <si>
    <t>LFS employment, all aged 16 and over (ONS identifier: MGRZ)</t>
  </si>
  <si>
    <t>LFS employment rate, all aged 16 and over (ONS identifier: MGSR)</t>
  </si>
  <si>
    <t>LFS employees equal to total employment less self-employed, all aged 16 and over (ONS identifier: MGRZ less MGRQ)</t>
  </si>
  <si>
    <t>ILO unemployment, all aged 16 and over (ONS identifier: MGSC)</t>
  </si>
  <si>
    <t>ILO unemployment rate, all aged 16 and over (ONS identifier: MGSX)</t>
  </si>
  <si>
    <t>LFS participation rate, all aged 16 and over (ONS identifier: MGWG)</t>
  </si>
  <si>
    <t>LFS average (mean) actual weekly hours worked, all workers (ONS identifier: YBUV)</t>
  </si>
  <si>
    <t>LFS total weekly hours worked, millions (ONS identifier: YBUS)</t>
  </si>
  <si>
    <t>Compensation of employees, £ billion (ONS identifier: DTWM)</t>
  </si>
  <si>
    <t>Wages and salaries, £ billion, equal to total compensation of employees (ONS identifier: DTWM) minus employers social contributions (ONS identifier: ROYK)</t>
  </si>
  <si>
    <t>Employers social contributions, £ billion (ONS identifier: ROYK)</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</si>
  <si>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</si>
  <si>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</si>
  <si>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</si>
  <si>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</si>
  <si>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</si>
  <si>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</si>
  <si>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</si>
  <si>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</si>
  <si>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</si>
  <si>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</si>
  <si>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</si>
  <si>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</si>
  <si>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</si>
  <si>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</si>
  <si>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</si>
  <si>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</si>
  <si>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</si>
  <si>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</si>
  <si>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</si>
  <si>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</si>
  <si>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</si>
  <si>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</si>
  <si>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</si>
  <si>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</si>
  <si>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</si>
  <si>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</si>
  <si>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</si>
  <si>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</si>
  <si>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</si>
  <si>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</si>
  <si>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</si>
  <si>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</si>
  <si>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</si>
  <si>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</si>
  <si>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</si>
  <si>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</si>
  <si>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</si>
  <si>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</si>
  <si>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</si>
  <si>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</si>
  <si>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</si>
  <si>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</si>
  <si>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</si>
  <si>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</si>
  <si>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</si>
  <si>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</si>
  <si>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</si>
  <si>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</si>
  <si>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</si>
  <si>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</si>
  <si>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</si>
  <si>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</si>
  <si>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</si>
  <si>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</si>
  <si>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</si>
  <si>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</si>
  <si>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</si>
  <si>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</si>
  <si>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</si>
  <si>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</si>
  <si>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</si>
  <si>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</si>
  <si>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</si>
  <si>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</si>
  <si>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</si>
  <si>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</si>
  <si>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</si>
  <si>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</si>
  <si>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</si>
  <si>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</si>
  <si>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</si>
  <si>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</si>
  <si>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</si>
  <si>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</si>
  <si>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</si>
  <si>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</si>
  <si>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</si>
  <si>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</si>
  <si>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</si>
  <si>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</si>
  <si>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</si>
  <si>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</si>
  <si>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</si>
  <si>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</si>
  <si>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</si>
  <si>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</si>
  <si>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</si>
  <si>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</si>
  <si>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</si>
  <si>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</si>
  <si>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</si>
  <si>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</si>
  <si>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</si>
  <si>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</si>
  <si>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</si>
  <si>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</si>
  <si>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</si>
  <si>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</si>
  <si>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</si>
  <si>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</si>
  <si>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</si>
  <si>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</si>
  <si>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</si>
  <si>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</si>
  <si>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</si>
  <si>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</si>
  <si>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</si>
  <si>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</si>
  <si>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</si>
  <si>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</si>
  <si>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</si>
  <si>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</si>
  <si>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</si>
  <si>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</si>
  <si>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</si>
  <si>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</si>
  <si>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</si>
  <si>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</si>
  <si>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</si>
  <si>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</si>
  <si>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</si>
  <si>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</si>
  <si>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</si>
  <si>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</si>
  <si>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</si>
  <si>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</si>
  <si>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</si>
  <si>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</si>
  <si>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</si>
  <si>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</si>
  <si>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</si>
  <si>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</si>
  <si>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</si>
  <si>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</si>
  <si>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</si>
  <si>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</si>
  <si>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</si>
  <si>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</si>
  <si>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</si>
  <si>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</si>
  <si>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</si>
  <si>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</si>
  <si>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</si>
  <si>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</si>
  <si>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</si>
  <si>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</si>
  <si>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</si>
  <si>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</si>
  <si>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</si>
  <si>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</si>
  <si>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</si>
  <si>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</si>
  <si>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</si>
  <si>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</si>
  <si>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</si>
  <si>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</si>
  <si>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</si>
  <si>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</si>
  <si>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</si>
  <si>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</si>
  <si>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</si>
  <si>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</si>
  <si>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</si>
  <si>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</si>
  <si>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</si>
  <si>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</si>
  <si>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</si>
  <si>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</si>
  <si>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</si>
  <si>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</si>
  <si>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</si>
  <si>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</si>
  <si>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</si>
  <si>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</si>
  <si>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</si>
  <si>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</si>
  <si>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</si>
  <si>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</si>
  <si>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</si>
  <si>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</si>
  <si>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</si>
  <si>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</si>
  <si>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</si>
  <si>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</si>
  <si>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</si>
  <si>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</si>
  <si>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Note: Estimates of the output gap between 2010 and 2015 are based on the 'production function' approach. Estimates prior to 2010 are based on our 'principle component analysis'. These estimates should be treated with extra caution prior to 1995 as only a limited number of the data sources used in this method are avialable for this period. For more details, see Pybus (2011): OBR Working Paper No.1: Estimating the UK’s historical output gap.</t>
  </si>
  <si>
    <t>Levels</t>
  </si>
  <si>
    <t>Growth rates</t>
  </si>
  <si>
    <r>
      <t>Potential output</t>
    </r>
    <r>
      <rPr>
        <vertAlign val="superscript"/>
        <sz val="12"/>
        <color indexed="8"/>
        <rFont val="Calibri"/>
        <family val="2"/>
      </rPr>
      <t xml:space="preserve">1 </t>
    </r>
    <r>
      <rPr>
        <sz val="12"/>
        <color indexed="8"/>
        <rFont val="Calibri"/>
        <family val="2"/>
      </rPr>
      <t>(£m)</t>
    </r>
  </si>
  <si>
    <r>
      <t xml:space="preserve"> Potential employment rate</t>
    </r>
    <r>
      <rPr>
        <vertAlign val="superscript"/>
        <sz val="12"/>
        <color indexed="8"/>
        <rFont val="Calibri"/>
        <family val="2"/>
      </rPr>
      <t>2</t>
    </r>
    <r>
      <rPr>
        <sz val="12"/>
        <color indexed="8"/>
        <rFont val="Calibri"/>
        <family val="2"/>
      </rPr>
      <t xml:space="preserve"> (16+)</t>
    </r>
  </si>
  <si>
    <t>of which: potential participation rate</t>
  </si>
  <si>
    <t>of which: equilibrium unemployment rate</t>
  </si>
  <si>
    <t xml:space="preserve">Potential average hours </t>
  </si>
  <si>
    <t xml:space="preserve">Potential productivity per hour </t>
  </si>
  <si>
    <t>Population (16+)</t>
  </si>
  <si>
    <t>OBR estimate of the potential participation rate, on the same basis as the LFS participation rate, all aged 16 and over (ONS identifier: MGWG)</t>
  </si>
  <si>
    <t>OBR estimate of the equilibirum unemployment rate, on the same basis as the ILO unemployment rate, all aged 16 and over (ONS identifier: MGSX)</t>
  </si>
  <si>
    <t>OBR estimate of the potential employment rate, on the same basis as the LFS employment rate, all aged 16 and over (ONS identifier: MGSR)</t>
  </si>
  <si>
    <t>OBR estimate of potential average hours, on the same basis as LFS average (mean) actual weekly hours worked, all workers (ONS identifier: YBUV)</t>
  </si>
  <si>
    <r>
      <rPr>
        <vertAlign val="superscript"/>
        <sz val="8"/>
        <rFont val="Calibri"/>
        <family val="2"/>
      </rPr>
      <t>1</t>
    </r>
    <r>
      <rPr>
        <sz val="8"/>
        <color indexed="8"/>
        <rFont val="Calibri"/>
        <family val="2"/>
      </rPr>
      <t xml:space="preserve"> Potential output can be calculated by multiplying potential population,  productivity, average hours and the employment rate divided by 100. </t>
    </r>
  </si>
  <si>
    <r>
      <rPr>
        <vertAlign val="superscript"/>
        <sz val="8"/>
        <color indexed="8"/>
        <rFont val="Calibri"/>
        <family val="2"/>
      </rPr>
      <t>2</t>
    </r>
    <r>
      <rPr>
        <sz val="8"/>
        <color indexed="8"/>
        <rFont val="Calibri"/>
        <family val="2"/>
      </rPr>
      <t xml:space="preserve"> The potential employment rate is determined by multiplying the potential participation rate by 1 minus the equilibrium unemployment rate divided by 100. </t>
    </r>
  </si>
  <si>
    <r>
      <rPr>
        <vertAlign val="superscript"/>
        <sz val="8"/>
        <color indexed="8"/>
        <rFont val="Calibri"/>
        <family val="2"/>
      </rPr>
      <t>3</t>
    </r>
    <r>
      <rPr>
        <sz val="8"/>
        <color indexed="8"/>
        <rFont val="Calibri"/>
        <family val="2"/>
      </rPr>
      <t xml:space="preserve"> Potential output growth is approximately equal to the sum of the growth rates of potential population, the employment rate, average hours and productivity.</t>
    </r>
  </si>
  <si>
    <t>2024Q2</t>
  </si>
  <si>
    <t>2024Q3</t>
  </si>
  <si>
    <t>2024Q4</t>
  </si>
  <si>
    <t>2025Q1</t>
  </si>
  <si>
    <t>2024-25</t>
  </si>
  <si>
    <r>
      <t>Potential output</t>
    </r>
    <r>
      <rPr>
        <vertAlign val="superscript"/>
        <sz val="12"/>
        <color indexed="8"/>
        <rFont val="Calibri"/>
        <family val="2"/>
      </rPr>
      <t xml:space="preserve">3 </t>
    </r>
  </si>
  <si>
    <t xml:space="preserve">Potential employment rate </t>
  </si>
  <si>
    <t>2025Q2</t>
  </si>
  <si>
    <t>2025Q3</t>
  </si>
  <si>
    <t>2025Q4</t>
  </si>
  <si>
    <t>2026Q1</t>
  </si>
  <si>
    <t>2025-26</t>
  </si>
  <si>
    <t>2008/09</t>
  </si>
  <si>
    <t>2009/10</t>
  </si>
  <si>
    <t>2010/11</t>
  </si>
  <si>
    <t>2011/12</t>
  </si>
  <si>
    <t>2012/13</t>
  </si>
  <si>
    <t>2013/14</t>
  </si>
  <si>
    <t>2014/15</t>
  </si>
  <si>
    <t>2015/16</t>
  </si>
  <si>
    <t>2016/17</t>
  </si>
  <si>
    <t>2017/18</t>
  </si>
  <si>
    <t>2018/19</t>
  </si>
  <si>
    <t>2019/20</t>
  </si>
  <si>
    <t>2020/21</t>
  </si>
  <si>
    <t>2021/22</t>
  </si>
  <si>
    <t>2022/23</t>
  </si>
  <si>
    <t>2023/24</t>
  </si>
  <si>
    <t>2024/25</t>
  </si>
  <si>
    <t>2025/26</t>
  </si>
  <si>
    <t xml:space="preserve">2020Q3 </t>
  </si>
  <si>
    <t>2026Q2</t>
  </si>
  <si>
    <t>2026Q3</t>
  </si>
  <si>
    <t>2026Q4</t>
  </si>
  <si>
    <t>2027Q1</t>
  </si>
  <si>
    <t>2026-27</t>
  </si>
  <si>
    <t>2026/27</t>
  </si>
  <si>
    <t xml:space="preserve">Per capita LFS employment = LFS employment, all aged 16 and over (ONS identifier: MGRZ) divided by total population (ONS identifier: EBAQ). </t>
  </si>
  <si>
    <t>1.7 Inflation</t>
  </si>
  <si>
    <t>year-on-year growth</t>
  </si>
  <si>
    <t>Jan 1987=100</t>
  </si>
  <si>
    <t>2015=100</t>
  </si>
  <si>
    <t>2015 = 100</t>
  </si>
  <si>
    <t>2016=100</t>
  </si>
  <si>
    <t>RPI</t>
  </si>
  <si>
    <t>RPIX</t>
  </si>
  <si>
    <t>CPI</t>
  </si>
  <si>
    <t>Mortgage interest payments</t>
  </si>
  <si>
    <t>Actual rents for housing</t>
  </si>
  <si>
    <t>Consumer expenditure deflator</t>
  </si>
  <si>
    <t>GDP deflator</t>
  </si>
  <si>
    <t>All items Retail Prices Index (RPI), all items Retail Prices Index excluding mortgage interest payments (RPIX), all items Consumer Prices Index (CPI), Producer output prices, all manufacturing products (excluding duty), (percentage change over 12 months) (ONS Consumer Prices Index and Producer Prices Index Statistical Bulletins, identifier: CZBH, CDKQ, D7G7, JVZ8 respectively)</t>
  </si>
  <si>
    <t>Consumer expenditure deflator: Households final consumption expenditure at current market prices (ABJQ) plus non-profit institutions (HAYE) divided by Households final consumption expenditure, chained volume measure (ABJR) plus non-profit institutions (HAYO)</t>
  </si>
  <si>
    <t>Actual rents for housing (ONS Consumer Prices Index and Producer Prices Index Statistical Bulletins, identifier: D7GQ)</t>
  </si>
  <si>
    <t>Mortgage Interest Payments (ONS Consumer Prices Index Statistical Bulletins, identifier: CZCR)</t>
  </si>
  <si>
    <t>Bank Rate</t>
  </si>
  <si>
    <t>Household and non-profit institutions serving households final consumption expenditure (ONS Economic Accounts Table 1.1.2, identifier: ABJQ + HAYE)</t>
  </si>
  <si>
    <t>Seasonally adjusted ONS House Price Index (House Price Index Statistical Bulletin)</t>
  </si>
  <si>
    <t>Average mortgage rate (Bank of England, Bankstats, identifier: CFMHSDE)</t>
  </si>
  <si>
    <t>1.3 GDP income components (£ billion current prices, seasonally adjusted)</t>
  </si>
  <si>
    <t xml:space="preserve"> </t>
  </si>
  <si>
    <t>Total compensation of employees</t>
  </si>
  <si>
    <t>Gross operating surplus of private corporations</t>
  </si>
  <si>
    <t>Other income</t>
  </si>
  <si>
    <t>Gross value added at factor cost</t>
  </si>
  <si>
    <t>Taxes on products and production less subsidies</t>
  </si>
  <si>
    <t>Statistical discrepancy (income)</t>
  </si>
  <si>
    <t>GDP at market prices</t>
  </si>
  <si>
    <t>Total compensation of employees  (ONS Economic Accounts, identifier: DTWM)</t>
  </si>
  <si>
    <t>Gross value added at factor cost (ONS Economic Accounts, identifier: CGCB)</t>
  </si>
  <si>
    <t>Taxes on products and production less subsidies (ONS Economic Accounts, identifier: CMVL)</t>
  </si>
  <si>
    <t>Statistical discrepancy (ONS Economic Accounts, identifier: GIXQ)</t>
  </si>
  <si>
    <t>GDP at market prices (ONS Economic Accounts, identifier: YBHA)</t>
  </si>
  <si>
    <t>1.4 Nominal GDP (£ billion, non-seasonally adjusted)</t>
  </si>
  <si>
    <t>Calendar Year</t>
  </si>
  <si>
    <t>Nominal GDP NSA, billions (ONS identifier: BKTL)</t>
  </si>
  <si>
    <t>1.13 Household disposable income (£ billion current prices, seasonally adjusted)</t>
  </si>
  <si>
    <t>Labour Income (a + b - c)</t>
  </si>
  <si>
    <t>Employee compensation (a)</t>
  </si>
  <si>
    <t>Mixed Income (b)</t>
  </si>
  <si>
    <t>Employers social contributions (c)</t>
  </si>
  <si>
    <t>Non-labour income</t>
  </si>
  <si>
    <t>Net taxes and benefits</t>
  </si>
  <si>
    <t>Household disposable income</t>
  </si>
  <si>
    <t>Labour income = Employee compensation (including net compensation from abroad) + mixed income (largely self-employment income) - employer social contributions. (ONS Economic Accounts, identifier: DTWM+ROYH-ROYK+IJAH-IJAI)</t>
  </si>
  <si>
    <t xml:space="preserve">Non-labour income = Operating surplus of households + net property income + imputed social contributions - social benefits (use) + net miscellaneous transfers. (ONS Economic Accounts identifier: CAEN+ROYL-ROYT+L8RF-QWMZ+RPHO-RPID - (L8PE+L8Q2+L8LQ)). </t>
  </si>
  <si>
    <t xml:space="preserve">Net benefits and taxes = Social benefits (resource) - taxation on income and wealth - employees' social contributions (excluding employee contributions to funded pension schemes). (ONS Economic Accounts, identifier: RPHL-RPHS-RPHT-L8PS-L8Q8-L8LU + (L8PE+L8Q2+L8LQ)). </t>
  </si>
  <si>
    <t>Household disposable income (ONS Economic Accounts, identifier: RPHQ)</t>
  </si>
  <si>
    <t>1.1 GDP expenditure components (£ billion chain-linked volumes, seasonally adjusted)</t>
  </si>
  <si>
    <t>Final domestic demand</t>
  </si>
  <si>
    <t>Change in inventories</t>
  </si>
  <si>
    <t>Total domestic demand</t>
  </si>
  <si>
    <t>Exports</t>
  </si>
  <si>
    <t>Imports</t>
  </si>
  <si>
    <t>Non-oil GVA</t>
  </si>
  <si>
    <t>of which:</t>
  </si>
  <si>
    <t>Business investment</t>
  </si>
  <si>
    <t>Private dwellings</t>
  </si>
  <si>
    <t>Public corps dwellings</t>
  </si>
  <si>
    <t>Household and non-profit institutions serving households final consumption expenditure (ONS Economic Accounts Table 1.1.2, identifier: ABJR + HAYO)</t>
  </si>
  <si>
    <t>General government final consumption (ONS Economic Accounts Table 1.1.2, identifier: NMRY)</t>
  </si>
  <si>
    <t>Total gross fixed capital formation (ONS Economic Accounts Table 1.1.2, identifier: NPQT)</t>
  </si>
  <si>
    <t>Business investment (ONS Economic Accounts Table 1.1.8, identifier: NPEL)</t>
  </si>
  <si>
    <t>Private sector investment in dwellings, including transfer costs (ONS Economic Accounts Table 1.1.8, identifier: L636 + L637)</t>
  </si>
  <si>
    <t>General government gross fixed capital formation (ONS Economic Accounts Table 1.1.8, identifier: DLWF)</t>
  </si>
  <si>
    <t>Public corporations investment in dwellings, including transfer costs (ONS Economic Accounts Table 1.1.8, identifier: L634 + L635)</t>
  </si>
  <si>
    <t>Net acquisitions of valuables (ONS Economic Accounts Table 1.1.2, identifier: NPJR)</t>
  </si>
  <si>
    <t>Final domestic demand is the sum of private consumption, government consumption, fixed investment and net acquisition of valuables</t>
  </si>
  <si>
    <t>Change in inventories (ONS Economic Accounts Table 1.1.2, identifier: CAFU)</t>
  </si>
  <si>
    <t>Total domestic demand is the sum of final domestic demand and change in inventories</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</si>
  <si>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</si>
  <si>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</si>
  <si>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</si>
  <si>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</si>
  <si>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</si>
  <si>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t>1.2 GDP expenditure components (£ billion current prices, seasonally adjusted)</t>
  </si>
  <si>
    <t>Government consumption</t>
  </si>
  <si>
    <t>Total final expenditure</t>
  </si>
  <si>
    <t>Statistical discrepancy</t>
  </si>
  <si>
    <t>Gross national income</t>
  </si>
  <si>
    <t>General government final consumption (ONS Economic Accounts Table 1.1.2, identifier: NMRP)</t>
  </si>
  <si>
    <t>Total gross fixed capital formation (ONS Economic Accounts Table 1.1.2, identifier: NPQS)</t>
  </si>
  <si>
    <t>General government investment (ONS Economic Accounts Table 1.1.8, identifier: RPZG)</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</si>
  <si>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</si>
  <si>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</si>
  <si>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</si>
  <si>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</si>
  <si>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</si>
  <si>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</si>
  <si>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</si>
  <si>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</si>
  <si>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1.9 Market-derived assumptions</t>
  </si>
  <si>
    <t>Long-term interest rates</t>
  </si>
  <si>
    <t>Average mortgage rate</t>
  </si>
  <si>
    <t>Trade-weighted sterling</t>
  </si>
  <si>
    <t>US$/£ exchange rate</t>
  </si>
  <si>
    <t>€/£ exchange rate</t>
  </si>
  <si>
    <t>Oil prices ($)</t>
  </si>
  <si>
    <t>Equity prices</t>
  </si>
  <si>
    <t>20-year government gilts (Bank of England)</t>
  </si>
  <si>
    <t>Sterling effective exchange rate (index) (Bank of England, Bankstats, identifier: XUQABK67)</t>
  </si>
  <si>
    <t>US$/£ exchange rate (Bank of England, Bankstats, identifier: XUQAUSS)</t>
  </si>
  <si>
    <t>Euro/£ exchange rate (Bank of England, Bankstats, identifier: XUQAERS)</t>
  </si>
  <si>
    <t>US dollar Brent Crude oil prices (Thomson Reuters Eikon)</t>
  </si>
  <si>
    <t>FTSE All-Share Index (Thomson Reuters Eikon)</t>
  </si>
  <si>
    <t>Private enterprise housing starts, UK (seasonally adjusted)</t>
  </si>
  <si>
    <t>Private enterprise housing completions, UK (seasonally adjusted)</t>
  </si>
  <si>
    <t>Housing stock, UK (000s)</t>
  </si>
  <si>
    <t>Net additions to the housing stock, UK (000s)</t>
  </si>
  <si>
    <t>Turnover rate</t>
  </si>
  <si>
    <t>Number of residential property transaction completions with value £40,000 or above, seasonally adjusted (HMRC UK Property Transaction Statistics)</t>
  </si>
  <si>
    <t>Turnover rate is calculated as the number of residential property transactions divided by the stock of dwellings.</t>
  </si>
  <si>
    <t>Labour share: wages and salaries (ONS identifier: DTWM) and mixed income (ONS identifier: ROYH) as a share of nominal Gross Domestic Product (ONS identifier: YBHA).</t>
  </si>
  <si>
    <t>Gas prices (£)</t>
  </si>
  <si>
    <t>£ thousands 
(2019 prices)</t>
  </si>
  <si>
    <t>2027Q2</t>
  </si>
  <si>
    <t>2027Q3</t>
  </si>
  <si>
    <t>2027Q4</t>
  </si>
  <si>
    <t>2028Q1</t>
  </si>
  <si>
    <t>2027-28</t>
  </si>
  <si>
    <t>2027/28</t>
  </si>
  <si>
    <t>Centred end-October</t>
  </si>
  <si>
    <t>Gross operating surplus of private corporations  (ONS Economic Accounts, identifier: ABNG-CAEN-NMXV-NRJT)</t>
  </si>
  <si>
    <t>Other income = operating surplus of households + operating surplus of general government + operating surplus of public corporations + mixed income (ONS Economic Accounts, identifier: CAEN+NMXV+NRJT+ROYH)</t>
  </si>
  <si>
    <t xml:space="preserve">Actual rents for housing’ component of CPI. This series is constructed using forecasts of social housing rents and private rents. </t>
  </si>
  <si>
    <t>Productivity per hour: real GDP (ONS identifier: ABMI) divided by total weekly hours worked (ONS identifier: YBUS)</t>
  </si>
  <si>
    <t>Productivity per worker index: real GDP (ONS identifier: ABMI) divided by total 16+ employment (ONS identifier: MGRZ)</t>
  </si>
  <si>
    <t>UK natural gas 1M Fwd (Thomson Reuters Eikon) - Gas price expectations averaged over our economy forecast window, front-month future expectations for each month used as outturn.</t>
  </si>
  <si>
    <t>OBR estimate of potential output per hour, on the same basis as GDP (ONS identifier: ABMI) divided by total weekly hours worked (ONS identifier: YBUS)</t>
  </si>
  <si>
    <t>Private consumption</t>
  </si>
  <si>
    <t>Fixed investment</t>
  </si>
  <si>
    <t>Net acquisition of valuables</t>
  </si>
  <si>
    <t>1.8 Balance of payments (£ billion, current prices)</t>
  </si>
  <si>
    <t>Trade balance</t>
  </si>
  <si>
    <t>Trade balance (% GDP)</t>
  </si>
  <si>
    <t>Investment income balance</t>
  </si>
  <si>
    <t>Employee income balance</t>
  </si>
  <si>
    <t>Transfers balance</t>
  </si>
  <si>
    <t>Current account balance</t>
  </si>
  <si>
    <t>Current account balance 
(% GDP)</t>
  </si>
  <si>
    <t>Balance of trade in goods &amp; services (ONS UK Trade release, identifier: IKBJ)</t>
  </si>
  <si>
    <t>Investment income balance (ONS identifier: HBOM)</t>
  </si>
  <si>
    <t>Employee income balance (ONS identifiers: IJAH-IJAI)</t>
  </si>
  <si>
    <t>Transfers balance (ONS identifier: IKBP)</t>
  </si>
  <si>
    <t>Current balance (ONS Balance of Payments identifier: HBOP)</t>
  </si>
  <si>
    <t>1.10 Financial balances by sector (% GDP)</t>
  </si>
  <si>
    <t>% GDP</t>
  </si>
  <si>
    <t>£ billion</t>
  </si>
  <si>
    <t>Household</t>
  </si>
  <si>
    <t>Corporate</t>
  </si>
  <si>
    <t>Public</t>
  </si>
  <si>
    <t>Rest of world</t>
  </si>
  <si>
    <r>
      <t>Statistical discrepancy</t>
    </r>
    <r>
      <rPr>
        <vertAlign val="superscript"/>
        <sz val="12"/>
        <rFont val="Calibri"/>
        <family val="2"/>
      </rPr>
      <t>1</t>
    </r>
  </si>
  <si>
    <r>
      <rPr>
        <vertAlign val="superscript"/>
        <sz val="8"/>
        <color indexed="8"/>
        <rFont val="Calibri"/>
        <family val="2"/>
      </rPr>
      <t>1</t>
    </r>
    <r>
      <rPr>
        <sz val="8"/>
        <color indexed="8"/>
        <rFont val="Calibri"/>
        <family val="2"/>
      </rPr>
      <t>The sum of financial balances by sector is equal (but opposite sign) to the residual error between the expenditure and income based estimates of GDP.</t>
    </r>
  </si>
  <si>
    <t>Household net lending (ONS Economic Accounts, identifier: RPZT), includes non-profit institutions serving households</t>
  </si>
  <si>
    <t>Corporate net lending (ONS Economic Accounts, identifier: RPYN+RQBV)</t>
  </si>
  <si>
    <t>Public sector net lending (ONS Economic Accounts, identifiers: RQBN+RPZD)</t>
  </si>
  <si>
    <t>Rest of the world net lending (ONS Economic Accounts, identifier: RQCH)</t>
  </si>
  <si>
    <t>1.12 Market Sector and general government employment (millions, final quarter of the financial year)</t>
  </si>
  <si>
    <t>Market sector</t>
  </si>
  <si>
    <r>
      <t>November 2022 forecast</t>
    </r>
    <r>
      <rPr>
        <vertAlign val="superscript"/>
        <sz val="10"/>
        <rFont val="Calibri"/>
        <family val="2"/>
      </rPr>
      <t>1,2</t>
    </r>
  </si>
  <si>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</si>
  <si>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t>Rolling four-quarter sum of total household interest payments excluding FISIM (ONS Economic Accounts, identifier: J4X3).</t>
  </si>
  <si>
    <t>Rolling four-quarter sum of household disposable income (ONS Economic Accounts, identifier: RPHQ).</t>
  </si>
  <si>
    <t>Forecast from the third quarter of 2022.</t>
  </si>
  <si>
    <t>Current balance (% of GDP) (ONS identifier: AA6H)</t>
  </si>
  <si>
    <t>1.11 Household balance sheet, PNFC, balance sheet and bank lending</t>
  </si>
  <si>
    <t>Households</t>
  </si>
  <si>
    <r>
      <t>Private non-financial companies</t>
    </r>
    <r>
      <rPr>
        <vertAlign val="superscript"/>
        <sz val="14"/>
        <color indexed="8"/>
        <rFont val="Calibri"/>
        <family val="2"/>
      </rPr>
      <t>2</t>
    </r>
  </si>
  <si>
    <t>Lending</t>
  </si>
  <si>
    <t>Physical assets (£bn)</t>
  </si>
  <si>
    <t>Financial assets (£bn)</t>
  </si>
  <si>
    <t>Liabilities (£bn)</t>
  </si>
  <si>
    <t>Secured liabilities (£bn)</t>
  </si>
  <si>
    <t>Other liabilities (£bn)</t>
  </si>
  <si>
    <t>Total net worth (£bn)</t>
  </si>
  <si>
    <t>Disposable income (£bn)</t>
  </si>
  <si>
    <r>
      <t>Assets to income ratio</t>
    </r>
    <r>
      <rPr>
        <vertAlign val="superscript"/>
        <sz val="14"/>
        <color indexed="8"/>
        <rFont val="Calibri"/>
        <family val="2"/>
      </rPr>
      <t>1</t>
    </r>
    <r>
      <rPr>
        <sz val="14"/>
        <color indexed="8"/>
        <rFont val="Calibri"/>
        <family val="2"/>
      </rPr>
      <t xml:space="preserve"> (per cent)</t>
    </r>
  </si>
  <si>
    <r>
      <t>Liabilities to income ratio</t>
    </r>
    <r>
      <rPr>
        <vertAlign val="superscript"/>
        <sz val="14"/>
        <color indexed="8"/>
        <rFont val="Calibri"/>
        <family val="2"/>
      </rPr>
      <t>1</t>
    </r>
    <r>
      <rPr>
        <sz val="14"/>
        <color indexed="8"/>
        <rFont val="Calibri"/>
        <family val="2"/>
      </rPr>
      <t xml:space="preserve"> (per cent)</t>
    </r>
  </si>
  <si>
    <r>
      <t>Secured liabilities to income ratio</t>
    </r>
    <r>
      <rPr>
        <vertAlign val="superscript"/>
        <sz val="14"/>
        <color indexed="8"/>
        <rFont val="Calibri"/>
        <family val="2"/>
      </rPr>
      <t>1</t>
    </r>
    <r>
      <rPr>
        <sz val="14"/>
        <color indexed="8"/>
        <rFont val="Calibri"/>
        <family val="2"/>
      </rPr>
      <t xml:space="preserve"> (per cent)</t>
    </r>
  </si>
  <si>
    <r>
      <t>Other liabilities to income ratio</t>
    </r>
    <r>
      <rPr>
        <vertAlign val="superscript"/>
        <sz val="14"/>
        <color indexed="8"/>
        <rFont val="Calibri"/>
        <family val="2"/>
      </rPr>
      <t>1</t>
    </r>
    <r>
      <rPr>
        <sz val="14"/>
        <color indexed="8"/>
        <rFont val="Calibri"/>
        <family val="2"/>
      </rPr>
      <t xml:space="preserve"> (per cent)</t>
    </r>
  </si>
  <si>
    <r>
      <t>Total net worth to income ratio</t>
    </r>
    <r>
      <rPr>
        <vertAlign val="superscript"/>
        <sz val="14"/>
        <color indexed="8"/>
        <rFont val="Calibri"/>
        <family val="2"/>
      </rPr>
      <t>1</t>
    </r>
    <r>
      <rPr>
        <sz val="14"/>
        <color indexed="8"/>
        <rFont val="Calibri"/>
        <family val="2"/>
      </rPr>
      <t xml:space="preserve"> (per cent)</t>
    </r>
  </si>
  <si>
    <t>UK sterling bank loans (£bn)</t>
  </si>
  <si>
    <t>Other financial liabilities (£bn)</t>
  </si>
  <si>
    <t>Profits (non-oil) (£bn)</t>
  </si>
  <si>
    <r>
      <t>Financial asset to profits ratio</t>
    </r>
    <r>
      <rPr>
        <vertAlign val="superscript"/>
        <sz val="14"/>
        <color indexed="8"/>
        <rFont val="Calibri"/>
        <family val="2"/>
      </rPr>
      <t>1</t>
    </r>
    <r>
      <rPr>
        <sz val="14"/>
        <color indexed="8"/>
        <rFont val="Calibri"/>
        <family val="2"/>
      </rPr>
      <t xml:space="preserve"> (per cent)</t>
    </r>
  </si>
  <si>
    <r>
      <t>Financial liability to profits ratio</t>
    </r>
    <r>
      <rPr>
        <vertAlign val="superscript"/>
        <sz val="14"/>
        <color indexed="8"/>
        <rFont val="Calibri"/>
        <family val="2"/>
      </rPr>
      <t>1</t>
    </r>
    <r>
      <rPr>
        <sz val="14"/>
        <color indexed="8"/>
        <rFont val="Calibri"/>
        <family val="2"/>
      </rPr>
      <t xml:space="preserve"> (per cent)</t>
    </r>
  </si>
  <si>
    <t>UK bank sterling-denominated lending to firms and households (£bn)</t>
  </si>
  <si>
    <r>
      <t>UK bank sterling-denominated lending to firms and households to GDP ratio</t>
    </r>
    <r>
      <rPr>
        <vertAlign val="superscript"/>
        <sz val="14"/>
        <color indexed="8"/>
        <rFont val="Calibri"/>
        <family val="2"/>
      </rPr>
      <t>1</t>
    </r>
    <r>
      <rPr>
        <sz val="14"/>
        <color indexed="8"/>
        <rFont val="Calibri"/>
        <family val="2"/>
      </rPr>
      <t xml:space="preserve"> (per cent)</t>
    </r>
  </si>
  <si>
    <t>Household financial assets (ONS Economic Accounts, identifier: NNML)</t>
  </si>
  <si>
    <t>Corporate financial assets (ONS Economic Accounts, identifier: NKWX)</t>
  </si>
  <si>
    <t>UK bank sterling-denominated lending to firms and households (ONS Economic Accounts, identifier: NLBE-NLBG+NNPP)</t>
  </si>
  <si>
    <t>Household physical assets (OBR interpolation of annual ONS data. Blue Book, identifiers: E42X+NG45-MU8A-MHT3+CGRO)</t>
  </si>
  <si>
    <t>Corporate financial liabilities (ONS Economic Accounts, identifier: NLBB)</t>
  </si>
  <si>
    <t>Household financial liabilities (ONS Economic Accounts, identifier: NNPP)</t>
  </si>
  <si>
    <t>Non-oil PNFC profits = (ONS Economic Accounts identifier: CAED, adjusted in Q1, Q2 and Q3 2020 for the revised alignment adjustment DMUQ)</t>
  </si>
  <si>
    <t>Household secured liabilities (ONS Economic Accounts, identifier: NNRP)</t>
  </si>
  <si>
    <t>Household other liabilities (ONS Economic Accounts, identifier: NNPP-NNRP)</t>
  </si>
  <si>
    <t>Household total net worth = (ONS Economic Accounts and Blue Book, identifier: NZEA+E42X+NG45-MU8A-MHT3+CGRO)</t>
  </si>
  <si>
    <r>
      <rPr>
        <vertAlign val="superscript"/>
        <sz val="8"/>
        <color indexed="8"/>
        <rFont val="Calibri"/>
        <family val="2"/>
      </rPr>
      <t>2</t>
    </r>
    <r>
      <rPr>
        <sz val="8"/>
        <color indexed="8"/>
        <rFont val="Calibri"/>
        <family val="2"/>
      </rPr>
      <t xml:space="preserve"> We do not produce a physical asset forecast so we cannot produce a forecast of PNFC net worth</t>
    </r>
  </si>
  <si>
    <t>Disposable income (ONS Economic Accounts, identifier: RPHQ)</t>
  </si>
  <si>
    <r>
      <rPr>
        <vertAlign val="superscript"/>
        <sz val="8"/>
        <color indexed="8"/>
        <rFont val="Calibri"/>
        <family val="2"/>
      </rPr>
      <t>1</t>
    </r>
    <r>
      <rPr>
        <sz val="8"/>
        <color indexed="8"/>
        <rFont val="Calibri"/>
        <family val="2"/>
      </rPr>
      <t xml:space="preserve"> Ratios are calculated as stock relative to sum of flows over the preceding four quarters</t>
    </r>
  </si>
  <si>
    <t xml:space="preserve">£ per hour </t>
  </si>
  <si>
    <t>National Minimum Wage (NMW)</t>
  </si>
  <si>
    <t>National Living Wage (NLW)</t>
  </si>
  <si>
    <t>Private sector</t>
  </si>
  <si>
    <t>Local Housing Allowance</t>
  </si>
  <si>
    <t>Non-LHA Regulated</t>
  </si>
  <si>
    <t>Non-LHA Deregulated</t>
  </si>
  <si>
    <t>Social sector</t>
  </si>
  <si>
    <t>Local Authorities</t>
  </si>
  <si>
    <t>Registered Social Landlords</t>
  </si>
  <si>
    <t>The assumptions provided in this table cover only growth in the element of rent eligible for Housing Benefit and not overall market rents. The eligible rent is based on the amount paid by the tenant to occupy the property not including bills and some service charges. In many cases (mainly Private Rented Sector tenants), the amount of eligible rent is also influenced by the amount of maximum rent determined by LHA regulations, or by the Rent Officer.</t>
  </si>
  <si>
    <t>The forecast for overall Housing Benefit makes adjustments on top of these baseline assumptions to take account of changes in the mix of claimants and policy changes not captured in the base forecasting model. In particular, this table excludes the impact of any shift towards Affordable Rent tenancies within the social sector</t>
  </si>
  <si>
    <t>RPI, RPIX and CPI inflation are based on outturn data up to and including January 2023</t>
  </si>
  <si>
    <t>Household debt servicing costs 
(rolling four quarter sum, £bn)</t>
  </si>
  <si>
    <t>Household disposable income 
(rolling four quarter sum, £bn)</t>
  </si>
  <si>
    <t>Household debt servicing costs 
(per cent of household disposable income, rolling four quarter sum)</t>
  </si>
  <si>
    <r>
      <t>March 2023 forecast</t>
    </r>
    <r>
      <rPr>
        <vertAlign val="superscript"/>
        <sz val="10"/>
        <rFont val="Calibri"/>
        <family val="2"/>
      </rPr>
      <t>1,2</t>
    </r>
  </si>
  <si>
    <r>
      <t>November 2022 forecast</t>
    </r>
    <r>
      <rPr>
        <vertAlign val="superscript"/>
        <sz val="10"/>
        <rFont val="Calibri"/>
        <family val="2"/>
      </rPr>
      <t>3,4</t>
    </r>
  </si>
  <si>
    <r>
      <t>March 2023 forecast</t>
    </r>
    <r>
      <rPr>
        <vertAlign val="superscript"/>
        <sz val="10"/>
        <rFont val="Calibri"/>
        <family val="2"/>
      </rPr>
      <t>4</t>
    </r>
  </si>
  <si>
    <r>
      <rPr>
        <vertAlign val="superscript"/>
        <sz val="8"/>
        <rFont val="Calibri"/>
        <family val="2"/>
      </rPr>
      <t>2</t>
    </r>
    <r>
      <rPr>
        <sz val="8"/>
        <rFont val="Calibri"/>
        <family val="2"/>
      </rPr>
      <t xml:space="preserve"> Market sector employment projections by final quarter of the calendar year are as follows:   26.9 (2021); 27.0 (2022); 26.8 (2023); 27.0 (2024); 27.4 (2025); 27.6 (2026), 27.8 (2027)</t>
    </r>
  </si>
  <si>
    <r>
      <rPr>
        <vertAlign val="superscript"/>
        <sz val="8"/>
        <color indexed="8"/>
        <rFont val="Calibri"/>
        <family val="2"/>
      </rPr>
      <t xml:space="preserve">3 </t>
    </r>
    <r>
      <rPr>
        <sz val="8"/>
        <color indexed="8"/>
        <rFont val="Calibri"/>
        <family val="2"/>
      </rPr>
      <t xml:space="preserve">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2022Q3 Public Sector Employment release. </t>
    </r>
  </si>
  <si>
    <r>
      <rPr>
        <vertAlign val="superscript"/>
        <sz val="8"/>
        <color indexed="8"/>
        <rFont val="Calibri"/>
        <family val="2"/>
      </rPr>
      <t>4</t>
    </r>
    <r>
      <rPr>
        <sz val="8"/>
        <color indexed="8"/>
        <rFont val="Calibri"/>
        <family val="2"/>
      </rPr>
      <t xml:space="preserve"> 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2022Q3 Public Sector Employment release. </t>
    </r>
  </si>
  <si>
    <t xml:space="preserve">OBR estimate of potential population, based on LFS household population, all aged 16 and over (ONS identifier: MGSL) and is based on the latest ONS 2020 population projection for net migration and natural change. </t>
  </si>
  <si>
    <t>Employment rate 
(16+, per cent)</t>
  </si>
  <si>
    <t>ILO unemployment rate 
(16+, per cent)</t>
  </si>
  <si>
    <t>Participation rate 
(16+, per cent)</t>
  </si>
  <si>
    <t>Compensation of employees (£ billion) (a)</t>
  </si>
  <si>
    <t>Wages and salaries 
(£ billion) (a-b)</t>
  </si>
  <si>
    <t>Productivity per worker index 
(2008Q1 =100)</t>
  </si>
  <si>
    <t>Real product wage 
(2008Q1 =100)</t>
  </si>
  <si>
    <t>Real consumption wage 
(2008Q1 =100)</t>
  </si>
  <si>
    <r>
      <t xml:space="preserve">Note: The NMW and NLW have been set up until 2023, and all other figures are OBR estimates consistent with the rest of our economy forecast. The actual rates of the NLW and the NMW, are decided each year by the Government following recommendations from the Low Pay Commission (LPC) in accordance with its remit, and the state of the labour market and economy. </t>
    </r>
    <r>
      <rPr>
        <sz val="8"/>
        <rFont val="Calibri"/>
        <family val="2"/>
      </rPr>
      <t>We have based our estimates on the latest ASHE data, released on 26 October 2022.</t>
    </r>
    <r>
      <rPr>
        <sz val="8"/>
        <color theme="1"/>
        <rFont val="Calibri"/>
        <family val="2"/>
      </rPr>
      <t xml:space="preserve"> Our estimates are based on the 'bite' of the NLW increasing linearly to reach two thirds of median earnings in 2024, with coverage increasing to those aged 23 and over in 2021 and those 21 and over in 2024. This is in line with the target the Government has set the LPC for the NLW to apply to workers aged 21 and over by 2024.</t>
    </r>
  </si>
  <si>
    <t>House price index 
(Jan 2015 = 100)</t>
  </si>
  <si>
    <t>House price index 
(per cent change on a year earlier)</t>
  </si>
  <si>
    <t>Residential property transactions 
(000s, seasonally adjusted)</t>
  </si>
  <si>
    <t>Number of private enterprise housing starts and completions, seasonally adjusted OBR estimates based on ONS, House building, UK: permanent dwellings started and completed by country.</t>
  </si>
  <si>
    <t>Net additions are changes in the UK housing stock which are OBR estimates based on housing stock data from DLUHC, StatsWales, Scottish Government and Northern Ireland Department for communities. Annual net additions are calculated as the change in the average size of the stock between adjacent years.</t>
  </si>
  <si>
    <t>Table 1.14: National Minimum Wage and National Living Wage</t>
  </si>
  <si>
    <t>Table 1.15: OBR central estimate of the output gap</t>
  </si>
  <si>
    <t>Table 1.16: Potential output forecast</t>
  </si>
  <si>
    <t>Table 1.17: Housing market</t>
  </si>
  <si>
    <t>Table 1.18: Household debt servicing costs</t>
  </si>
  <si>
    <t>Table 1.19: Eligible rent growth assumptions</t>
  </si>
  <si>
    <t>March 2023 Economic and fiscal outlook: Economy supplementary tables</t>
  </si>
  <si>
    <t xml:space="preserve">1.14 National Minimum Wage and National Living Wage </t>
  </si>
  <si>
    <t>1.15 OBR central estimate of the output gap</t>
  </si>
  <si>
    <t>1.16 Potential output forecast</t>
  </si>
  <si>
    <t>1.17 Housing market</t>
  </si>
  <si>
    <t>1.18 Household debt servicing costs</t>
  </si>
  <si>
    <t>1.19 Eligible rent growth assumptions</t>
  </si>
  <si>
    <t>1.11b Household balance sheet - unsecured household debt</t>
  </si>
  <si>
    <t>Student debt (£bn)</t>
  </si>
  <si>
    <t>Other unsecured liabilities (£bn)</t>
  </si>
  <si>
    <t>Total unsecured liabilities (£bn)</t>
  </si>
  <si>
    <r>
      <t>Student debt to income ratio</t>
    </r>
    <r>
      <rPr>
        <vertAlign val="superscript"/>
        <sz val="14"/>
        <color indexed="8"/>
        <rFont val="Calibri"/>
        <family val="2"/>
      </rPr>
      <t>1</t>
    </r>
    <r>
      <rPr>
        <sz val="14"/>
        <color indexed="8"/>
        <rFont val="Calibri"/>
        <family val="2"/>
      </rPr>
      <t xml:space="preserve"> (per cent)</t>
    </r>
  </si>
  <si>
    <r>
      <t>Other unsecured liabilities to income ratio</t>
    </r>
    <r>
      <rPr>
        <vertAlign val="superscript"/>
        <sz val="14"/>
        <color indexed="8"/>
        <rFont val="Calibri"/>
        <family val="2"/>
      </rPr>
      <t>1</t>
    </r>
    <r>
      <rPr>
        <sz val="14"/>
        <color indexed="8"/>
        <rFont val="Calibri"/>
        <family val="2"/>
      </rPr>
      <t xml:space="preserve"> (per cent)</t>
    </r>
  </si>
  <si>
    <r>
      <t>Total unsecured liabilities to income ratio</t>
    </r>
    <r>
      <rPr>
        <vertAlign val="superscript"/>
        <sz val="14"/>
        <color indexed="8"/>
        <rFont val="Calibri"/>
        <family val="2"/>
      </rPr>
      <t>1</t>
    </r>
    <r>
      <rPr>
        <sz val="14"/>
        <color indexed="8"/>
        <rFont val="Calibri"/>
        <family val="2"/>
      </rPr>
      <t xml:space="preserve"> (per cent)</t>
    </r>
  </si>
  <si>
    <t>Student debt (ONS Economic Accounts, identifier: CT9E)</t>
  </si>
  <si>
    <t>Household other unsecured liabilities (ONS Economic Accounts, identifier: NNPP-NNRP-CT9E)</t>
  </si>
  <si>
    <t>Household total unsecured liabilities (ONS Economic Accounts, identifier: NNPP-NNRP)</t>
  </si>
  <si>
    <t>Table 1.11b: Household balance sheet - unsecured household debt</t>
  </si>
  <si>
    <t>Food, beverages and tobacco</t>
  </si>
  <si>
    <t>Utilities</t>
  </si>
  <si>
    <t>Fuels</t>
  </si>
  <si>
    <t>Other tradables</t>
  </si>
  <si>
    <t>Other non-tradables</t>
  </si>
  <si>
    <t>CPI weights are denoted in parts per thousand.</t>
  </si>
  <si>
    <t>1.21 CPI category weights</t>
  </si>
  <si>
    <t>1.20 CPI category inflation</t>
  </si>
  <si>
    <t>Year-on-year growth</t>
  </si>
  <si>
    <t>Table 1.20: CPI category inflation</t>
  </si>
  <si>
    <t>Table 1.21: CPI category weights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</si>
</sst>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
    <numFmt numFmtId="180" formatCode="0.000000"/>
    <numFmt numFmtId="181" formatCode="0.00000000"/>
    <numFmt numFmtId="182" formatCode="0.00000E+00"/>
    <numFmt numFmtId="183" formatCode="0.0000%"/>
    <numFmt numFmtId="184" formatCode="#,##0.000"/>
  </numFmts>
  <fonts count="110" x14ac:knownFonts="1">
    <font>
      <sz val="11"/>
      <color theme="1"/>
      <name val="Futura Bk BT"/>
      <family val="2"/>
      <scheme val="minor"/>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sz val="8"/>
      <color indexed="8"/>
      <name val="Calibri"/>
      <family val="2"/>
    </font>
    <font>
      <vertAlign val="superscript"/>
      <sz val="8"/>
      <color indexed="8"/>
      <name val="Calibri"/>
      <family val="2"/>
    </font>
    <font>
      <sz val="10"/>
      <color indexed="8"/>
      <name val="Calibri"/>
      <family val="2"/>
    </font>
    <font>
      <sz val="12"/>
      <color indexed="8"/>
      <name val="Calibri"/>
      <family val="2"/>
    </font>
    <font>
      <sz val="10"/>
      <name val="Calibri"/>
      <family val="2"/>
    </font>
    <font>
      <sz val="14"/>
      <color indexed="8"/>
      <name val="Calibri"/>
      <family val="2"/>
    </font>
    <font>
      <sz val="12"/>
      <name val="Calibri"/>
      <family val="2"/>
    </font>
    <font>
      <sz val="11"/>
      <name val="Calibri"/>
      <family val="2"/>
    </font>
    <font>
      <sz val="15"/>
      <color indexed="8"/>
      <name val="Calibri"/>
      <family val="2"/>
    </font>
    <font>
      <u/>
      <sz val="11"/>
      <name val="Calibri"/>
      <family val="2"/>
    </font>
    <font>
      <sz val="11"/>
      <color theme="1"/>
      <name val="Futura Bk BT"/>
      <family val="2"/>
      <scheme val="minor"/>
    </font>
    <font>
      <u/>
      <sz val="11"/>
      <color theme="10"/>
      <name val="Calibri"/>
      <family val="2"/>
    </font>
    <font>
      <sz val="12"/>
      <color theme="1"/>
      <name val="Arial"/>
      <family val="2"/>
    </font>
    <font>
      <sz val="10"/>
      <color theme="1"/>
      <name val="Calibri"/>
      <family val="2"/>
    </font>
    <font>
      <sz val="11"/>
      <color theme="1"/>
      <name val="Calibri"/>
      <family val="2"/>
    </font>
    <font>
      <u/>
      <sz val="10"/>
      <color theme="10"/>
      <name val="Calibri"/>
      <family val="2"/>
    </font>
    <font>
      <sz val="14"/>
      <color theme="1"/>
      <name val="Calibri"/>
      <family val="2"/>
    </font>
    <font>
      <sz val="12"/>
      <color theme="1"/>
      <name val="Calibri"/>
      <family val="2"/>
    </font>
    <font>
      <sz val="8"/>
      <color theme="1"/>
      <name val="Calibri"/>
      <family val="2"/>
    </font>
    <font>
      <sz val="13"/>
      <color rgb="FF477391"/>
      <name val="Calibri"/>
      <family val="2"/>
    </font>
    <font>
      <i/>
      <sz val="12"/>
      <name val="Calibri"/>
      <family val="2"/>
    </font>
    <font>
      <sz val="12"/>
      <color rgb="FF000000"/>
      <name val="Calibri"/>
      <family val="2"/>
    </font>
    <font>
      <sz val="10"/>
      <color theme="1"/>
      <name val="Arial"/>
      <family val="2"/>
    </font>
    <font>
      <vertAlign val="superscript"/>
      <sz val="12"/>
      <color indexed="8"/>
      <name val="Futura Bk BT"/>
      <family val="2"/>
    </font>
    <font>
      <vertAlign val="superscript"/>
      <sz val="12"/>
      <color indexed="8"/>
      <name val="Calibri"/>
      <family val="2"/>
    </font>
    <font>
      <i/>
      <sz val="12"/>
      <color indexed="8"/>
      <name val="Calibri"/>
      <family val="2"/>
    </font>
    <font>
      <vertAlign val="superscript"/>
      <sz val="8"/>
      <name val="Calibri"/>
      <family val="2"/>
    </font>
    <font>
      <sz val="12"/>
      <name val="Futura Bk BT"/>
      <family val="2"/>
    </font>
    <font>
      <sz val="8"/>
      <color rgb="FFFF0000"/>
      <name val="Calibri"/>
      <family val="2"/>
    </font>
    <font>
      <sz val="8"/>
      <name val="Futura Bk BT"/>
      <family val="2"/>
      <scheme val="minor"/>
    </font>
    <font>
      <sz val="8"/>
      <color rgb="FF000000"/>
      <name val="Calibri"/>
      <family val="2"/>
    </font>
    <font>
      <b/>
      <sz val="12"/>
      <color indexed="8"/>
      <name val="Calibri"/>
      <family val="2"/>
    </font>
    <font>
      <b/>
      <sz val="14"/>
      <color indexed="8"/>
      <name val="Calibri"/>
      <family val="2"/>
    </font>
    <font>
      <b/>
      <sz val="12"/>
      <color indexed="8"/>
      <name val="Futura Bk BT"/>
      <family val="2"/>
    </font>
    <font>
      <b/>
      <sz val="11"/>
      <color indexed="8"/>
      <name val="Futura Bk BT"/>
      <family val="2"/>
    </font>
    <font>
      <sz val="7"/>
      <color indexed="8"/>
      <name val="Calibri"/>
      <family val="2"/>
    </font>
    <font>
      <sz val="12"/>
      <color rgb="FFFF0000"/>
      <name val="Calibri"/>
      <family val="2"/>
    </font>
    <font>
      <sz val="6"/>
      <name val="Calibri"/>
      <family val="2"/>
    </font>
    <font>
      <vertAlign val="superscript"/>
      <sz val="12"/>
      <name val="Calibri"/>
      <family val="2"/>
    </font>
    <font>
      <b/>
      <sz val="10"/>
      <name val="Calibri"/>
      <family val="2"/>
    </font>
    <font>
      <vertAlign val="superscript"/>
      <sz val="10"/>
      <name val="Calibri"/>
      <family val="2"/>
    </font>
    <font>
      <sz val="8"/>
      <color theme="1"/>
      <name val="Futura Bk BT"/>
      <family val="2"/>
      <scheme val="minor"/>
    </font>
    <font>
      <b/>
      <sz val="16"/>
      <color indexed="8"/>
      <name val="Calibri"/>
      <family val="2"/>
    </font>
    <font>
      <vertAlign val="superscript"/>
      <sz val="14"/>
      <color indexed="8"/>
      <name val="Calibri"/>
      <family val="2"/>
    </font>
    <font>
      <b/>
      <sz val="8"/>
      <color indexed="8"/>
      <name val="Calibri"/>
      <family val="2"/>
    </font>
    <font>
      <sz val="10"/>
      <color rgb="FF000000"/>
      <name val="Calibri"/>
      <family val="2"/>
    </font>
  </fonts>
  <fills count="5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B5C7D4"/>
        <bgColor indexed="64"/>
      </patternFill>
    </fill>
    <fill>
      <patternFill patternType="solid">
        <fgColor theme="9"/>
        <bgColor indexed="64"/>
      </patternFill>
    </fill>
    <fill>
      <patternFill patternType="solid">
        <fgColor theme="2"/>
        <bgColor indexed="64"/>
      </patternFill>
    </fill>
  </fills>
  <borders count="113">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medium">
        <color indexed="45"/>
      </top>
      <bottom/>
      <diagonal/>
    </border>
    <border>
      <left style="medium">
        <color indexed="45"/>
      </left>
      <right/>
      <top/>
      <bottom/>
      <diagonal/>
    </border>
    <border>
      <left/>
      <right style="medium">
        <color indexed="45"/>
      </right>
      <top/>
      <bottom/>
      <diagonal/>
    </border>
    <border>
      <left/>
      <right style="medium">
        <color indexed="45"/>
      </right>
      <top style="medium">
        <color indexed="45"/>
      </top>
      <bottom/>
      <diagonal/>
    </border>
    <border>
      <left style="medium">
        <color indexed="45"/>
      </left>
      <right/>
      <top/>
      <bottom style="thin">
        <color indexed="45"/>
      </bottom>
      <diagonal/>
    </border>
    <border>
      <left style="medium">
        <color indexed="45"/>
      </left>
      <right/>
      <top style="medium">
        <color indexed="45"/>
      </top>
      <bottom/>
      <diagonal/>
    </border>
    <border>
      <left/>
      <right/>
      <top/>
      <bottom style="medium">
        <color indexed="45"/>
      </bottom>
      <diagonal/>
    </border>
    <border>
      <left/>
      <right/>
      <top style="thin">
        <color indexed="45"/>
      </top>
      <bottom/>
      <diagonal/>
    </border>
    <border>
      <left style="medium">
        <color indexed="45"/>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top style="medium">
        <color theme="8"/>
      </top>
      <bottom/>
      <diagonal/>
    </border>
    <border>
      <left style="medium">
        <color theme="8"/>
      </left>
      <right/>
      <top/>
      <bottom/>
      <diagonal/>
    </border>
    <border>
      <left/>
      <right style="medium">
        <color theme="8"/>
      </right>
      <top/>
      <bottom/>
      <diagonal/>
    </border>
    <border>
      <left/>
      <right/>
      <top/>
      <bottom style="thin">
        <color theme="8"/>
      </bottom>
      <diagonal/>
    </border>
    <border>
      <left/>
      <right style="medium">
        <color theme="8"/>
      </right>
      <top/>
      <bottom style="thin">
        <color theme="8"/>
      </bottom>
      <diagonal/>
    </border>
    <border>
      <left/>
      <right/>
      <top/>
      <bottom style="medium">
        <color theme="8"/>
      </bottom>
      <diagonal/>
    </border>
    <border>
      <left/>
      <right/>
      <top style="thin">
        <color theme="8"/>
      </top>
      <bottom/>
      <diagonal/>
    </border>
    <border>
      <left/>
      <right style="medium">
        <color theme="8"/>
      </right>
      <top style="thin">
        <color theme="8"/>
      </top>
      <bottom/>
      <diagonal/>
    </border>
    <border>
      <left/>
      <right/>
      <top style="medium">
        <color theme="8"/>
      </top>
      <bottom style="thin">
        <color theme="8"/>
      </bottom>
      <diagonal/>
    </border>
    <border>
      <left style="medium">
        <color theme="8"/>
      </left>
      <right/>
      <top/>
      <bottom style="thin">
        <color theme="8"/>
      </bottom>
      <diagonal/>
    </border>
    <border>
      <left style="medium">
        <color theme="8"/>
      </left>
      <right/>
      <top style="thin">
        <color theme="8"/>
      </top>
      <bottom/>
      <diagonal/>
    </border>
    <border>
      <left style="medium">
        <color theme="8"/>
      </left>
      <right/>
      <top style="medium">
        <color theme="8"/>
      </top>
      <bottom/>
      <diagonal/>
    </border>
    <border>
      <left/>
      <right style="medium">
        <color theme="8"/>
      </right>
      <top style="medium">
        <color theme="8"/>
      </top>
      <bottom style="thin">
        <color theme="8"/>
      </bottom>
      <diagonal/>
    </border>
    <border>
      <left/>
      <right style="medium">
        <color theme="8"/>
      </right>
      <top style="medium">
        <color theme="8"/>
      </top>
      <bottom/>
      <diagonal/>
    </border>
    <border>
      <left/>
      <right style="medium">
        <color theme="8"/>
      </right>
      <top/>
      <bottom style="medium">
        <color theme="8"/>
      </bottom>
      <diagonal/>
    </border>
    <border>
      <left style="medium">
        <color indexed="45"/>
      </left>
      <right/>
      <top/>
      <bottom style="medium">
        <color theme="8"/>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style="medium">
        <color theme="8"/>
      </bottom>
      <diagonal/>
    </border>
    <border>
      <left/>
      <right/>
      <top style="medium">
        <color theme="8"/>
      </top>
      <bottom style="medium">
        <color theme="8"/>
      </bottom>
      <diagonal/>
    </border>
    <border>
      <left/>
      <right style="medium">
        <color theme="8"/>
      </right>
      <top style="medium">
        <color indexed="45"/>
      </top>
      <bottom/>
      <diagonal/>
    </border>
    <border>
      <left style="medium">
        <color indexed="45"/>
      </left>
      <right/>
      <top/>
      <bottom style="thin">
        <color theme="8"/>
      </bottom>
      <diagonal/>
    </border>
    <border>
      <left style="medium">
        <color indexed="45"/>
      </left>
      <right/>
      <top style="thin">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indexed="45"/>
      </left>
      <right/>
      <top style="thin">
        <color indexed="45"/>
      </top>
      <bottom style="medium">
        <color indexed="45"/>
      </bottom>
      <diagonal/>
    </border>
    <border>
      <left/>
      <right style="medium">
        <color theme="8"/>
      </right>
      <top style="thin">
        <color indexed="45"/>
      </top>
      <bottom style="medium">
        <color indexed="45"/>
      </bottom>
      <diagonal/>
    </border>
    <border>
      <left style="medium">
        <color theme="8"/>
      </left>
      <right/>
      <top style="medium">
        <color theme="8"/>
      </top>
      <bottom style="thin">
        <color theme="8"/>
      </bottom>
      <diagonal/>
    </border>
    <border>
      <left style="medium">
        <color theme="8"/>
      </left>
      <right style="medium">
        <color theme="8"/>
      </right>
      <top style="thin">
        <color theme="8"/>
      </top>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style="medium">
        <color theme="8"/>
      </left>
      <right style="medium">
        <color theme="8"/>
      </right>
      <top/>
      <bottom style="thin">
        <color indexed="45"/>
      </bottom>
      <diagonal/>
    </border>
    <border>
      <left style="medium">
        <color indexed="45"/>
      </left>
      <right style="medium">
        <color theme="8"/>
      </right>
      <top/>
      <bottom style="thin">
        <color indexed="45"/>
      </bottom>
      <diagonal/>
    </border>
    <border>
      <left style="medium">
        <color indexed="45"/>
      </left>
      <right/>
      <top style="medium">
        <color theme="8"/>
      </top>
      <bottom/>
      <diagonal/>
    </border>
    <border>
      <left style="medium">
        <color indexed="45"/>
      </left>
      <right/>
      <top style="medium">
        <color theme="2"/>
      </top>
      <bottom/>
      <diagonal/>
    </border>
    <border>
      <left/>
      <right/>
      <top style="medium">
        <color theme="2"/>
      </top>
      <bottom/>
      <diagonal/>
    </border>
    <border>
      <left/>
      <right style="medium">
        <color theme="8"/>
      </right>
      <top style="medium">
        <color theme="2"/>
      </top>
      <bottom/>
      <diagonal/>
    </border>
    <border>
      <left/>
      <right/>
      <top style="medium">
        <color theme="2"/>
      </top>
      <bottom style="thin">
        <color theme="8"/>
      </bottom>
      <diagonal/>
    </border>
    <border>
      <left/>
      <right style="medium">
        <color theme="8"/>
      </right>
      <top style="medium">
        <color theme="2"/>
      </top>
      <bottom style="thin">
        <color theme="8"/>
      </bottom>
      <diagonal/>
    </border>
    <border>
      <left style="medium">
        <color indexed="45"/>
      </left>
      <right/>
      <top style="thin">
        <color indexed="45"/>
      </top>
      <bottom/>
      <diagonal/>
    </border>
    <border>
      <left/>
      <right style="medium">
        <color theme="8"/>
      </right>
      <top style="thin">
        <color indexed="45"/>
      </top>
      <bottom/>
      <diagonal/>
    </border>
    <border>
      <left/>
      <right style="medium">
        <color indexed="45"/>
      </right>
      <top/>
      <bottom style="thin">
        <color theme="8"/>
      </bottom>
      <diagonal/>
    </border>
    <border>
      <left/>
      <right style="medium">
        <color indexed="45"/>
      </right>
      <top/>
      <bottom style="medium">
        <color theme="8"/>
      </bottom>
      <diagonal/>
    </border>
    <border>
      <left/>
      <right style="medium">
        <color theme="8"/>
      </right>
      <top style="medium">
        <color indexed="45"/>
      </top>
      <bottom style="medium">
        <color indexed="45"/>
      </bottom>
      <diagonal/>
    </border>
    <border>
      <left/>
      <right style="medium">
        <color theme="8"/>
      </right>
      <top/>
      <bottom style="medium">
        <color indexed="45"/>
      </bottom>
      <diagonal/>
    </border>
    <border>
      <left style="thin">
        <color theme="8"/>
      </left>
      <right style="medium">
        <color theme="8"/>
      </right>
      <top style="medium">
        <color theme="8"/>
      </top>
      <bottom style="thin">
        <color theme="8"/>
      </bottom>
      <diagonal/>
    </border>
    <border>
      <left style="thin">
        <color theme="8"/>
      </left>
      <right/>
      <top style="thin">
        <color theme="8"/>
      </top>
      <bottom/>
      <diagonal/>
    </border>
    <border>
      <left style="thin">
        <color theme="8"/>
      </left>
      <right style="medium">
        <color theme="8"/>
      </right>
      <top style="thin">
        <color theme="8"/>
      </top>
      <bottom/>
      <diagonal/>
    </border>
    <border>
      <left style="thin">
        <color theme="8"/>
      </left>
      <right style="medium">
        <color theme="8"/>
      </right>
      <top/>
      <bottom/>
      <diagonal/>
    </border>
    <border>
      <left style="thin">
        <color theme="8"/>
      </left>
      <right style="medium">
        <color theme="8"/>
      </right>
      <top/>
      <bottom style="thin">
        <color theme="8"/>
      </bottom>
      <diagonal/>
    </border>
    <border>
      <left style="thin">
        <color theme="8"/>
      </left>
      <right style="medium">
        <color theme="8"/>
      </right>
      <top/>
      <bottom style="medium">
        <color theme="8"/>
      </bottom>
      <diagonal/>
    </border>
    <border>
      <left style="medium">
        <color theme="8"/>
      </left>
      <right style="medium">
        <color theme="8"/>
      </right>
      <top/>
      <bottom style="medium">
        <color theme="8"/>
      </bottom>
      <diagonal/>
    </border>
    <border>
      <left/>
      <right/>
      <top/>
      <bottom style="thin">
        <color indexed="64"/>
      </bottom>
      <diagonal/>
    </border>
    <border>
      <left style="medium">
        <color indexed="45"/>
      </left>
      <right style="medium">
        <color indexed="45"/>
      </right>
      <top/>
      <bottom style="medium">
        <color theme="8"/>
      </bottom>
      <diagonal/>
    </border>
    <border>
      <left style="medium">
        <color theme="8"/>
      </left>
      <right style="medium">
        <color theme="8"/>
      </right>
      <top style="medium">
        <color theme="8"/>
      </top>
      <bottom style="medium">
        <color theme="8"/>
      </bottom>
      <diagonal/>
    </border>
    <border>
      <left style="medium">
        <color theme="8"/>
      </left>
      <right/>
      <top style="medium">
        <color indexed="45"/>
      </top>
      <bottom style="medium">
        <color indexed="45"/>
      </bottom>
      <diagonal/>
    </border>
    <border>
      <left style="medium">
        <color indexed="45"/>
      </left>
      <right/>
      <top style="medium">
        <color theme="8"/>
      </top>
      <bottom style="medium">
        <color theme="8"/>
      </bottom>
      <diagonal/>
    </border>
    <border>
      <left/>
      <right style="thin">
        <color theme="8"/>
      </right>
      <top style="medium">
        <color theme="8"/>
      </top>
      <bottom style="thin">
        <color theme="8"/>
      </bottom>
      <diagonal/>
    </border>
    <border>
      <left/>
      <right style="thin">
        <color theme="8"/>
      </right>
      <top/>
      <bottom/>
      <diagonal/>
    </border>
    <border>
      <left style="thin">
        <color theme="8"/>
      </left>
      <right/>
      <top/>
      <bottom/>
      <diagonal/>
    </border>
    <border>
      <left/>
      <right style="thin">
        <color indexed="45"/>
      </right>
      <top/>
      <bottom/>
      <diagonal/>
    </border>
    <border>
      <left/>
      <right style="thin">
        <color theme="8"/>
      </right>
      <top/>
      <bottom style="thin">
        <color theme="8"/>
      </bottom>
      <diagonal/>
    </border>
    <border>
      <left/>
      <right style="thin">
        <color indexed="45"/>
      </right>
      <top/>
      <bottom style="medium">
        <color theme="8"/>
      </bottom>
      <diagonal/>
    </border>
    <border>
      <left/>
      <right style="medium">
        <color indexed="45"/>
      </right>
      <top style="medium">
        <color theme="8"/>
      </top>
      <bottom/>
      <diagonal/>
    </border>
    <border>
      <left style="medium">
        <color indexed="45"/>
      </left>
      <right/>
      <top style="medium">
        <color indexed="45"/>
      </top>
      <bottom style="thin">
        <color theme="8"/>
      </bottom>
      <diagonal/>
    </border>
    <border>
      <left/>
      <right/>
      <top style="medium">
        <color indexed="45"/>
      </top>
      <bottom style="thin">
        <color theme="8"/>
      </bottom>
      <diagonal/>
    </border>
    <border>
      <left/>
      <right style="medium">
        <color indexed="45"/>
      </right>
      <top style="medium">
        <color indexed="45"/>
      </top>
      <bottom style="thin">
        <color theme="8"/>
      </bottom>
      <diagonal/>
    </border>
    <border>
      <left/>
      <right style="medium">
        <color indexed="45"/>
      </right>
      <top style="thin">
        <color indexed="45"/>
      </top>
      <bottom/>
      <diagonal/>
    </border>
    <border>
      <left style="medium">
        <color indexed="45"/>
      </left>
      <right style="medium">
        <color theme="8"/>
      </right>
      <top/>
      <bottom/>
      <diagonal/>
    </border>
    <border>
      <left style="medium">
        <color indexed="45"/>
      </left>
      <right style="medium">
        <color indexed="45"/>
      </right>
      <top/>
      <bottom/>
      <diagonal/>
    </border>
    <border>
      <left style="medium">
        <color indexed="45"/>
      </left>
      <right style="medium">
        <color indexed="45"/>
      </right>
      <top/>
      <bottom style="medium">
        <color indexed="45"/>
      </bottom>
      <diagonal/>
    </border>
    <border>
      <left/>
      <right/>
      <top/>
      <bottom style="thin">
        <color indexed="45"/>
      </bottom>
      <diagonal/>
    </border>
    <border>
      <left/>
      <right style="medium">
        <color theme="8"/>
      </right>
      <top/>
      <bottom style="thin">
        <color indexed="45"/>
      </bottom>
      <diagonal/>
    </border>
    <border>
      <left/>
      <right style="medium">
        <color indexed="45"/>
      </right>
      <top style="thin">
        <color theme="8"/>
      </top>
      <bottom/>
      <diagonal/>
    </border>
    <border>
      <left/>
      <right style="medium">
        <color indexed="45"/>
      </right>
      <top/>
      <bottom style="thin">
        <color indexed="64"/>
      </bottom>
      <diagonal/>
    </border>
    <border>
      <left style="medium">
        <color theme="8"/>
      </left>
      <right/>
      <top/>
      <bottom style="thin">
        <color indexed="64"/>
      </bottom>
      <diagonal/>
    </border>
    <border>
      <left/>
      <right style="medium">
        <color theme="8"/>
      </right>
      <top/>
      <bottom style="thin">
        <color indexed="64"/>
      </bottom>
      <diagonal/>
    </border>
  </borders>
  <cellStyleXfs count="320">
    <xf numFmtId="0" fontId="0" fillId="0" borderId="0"/>
    <xf numFmtId="0" fontId="2" fillId="0" borderId="0"/>
    <xf numFmtId="0" fontId="2" fillId="0" borderId="0"/>
    <xf numFmtId="0" fontId="2" fillId="0" borderId="0"/>
    <xf numFmtId="0" fontId="2" fillId="0" borderId="0"/>
    <xf numFmtId="0" fontId="3" fillId="0" borderId="1" applyNumberFormat="0" applyFill="0" applyProtection="0">
      <alignment horizontal="center"/>
    </xf>
    <xf numFmtId="164" fontId="2" fillId="0" borderId="0" applyFont="0" applyFill="0" applyBorder="0" applyProtection="0">
      <alignment horizontal="right"/>
    </xf>
    <xf numFmtId="164" fontId="2" fillId="0" borderId="0" applyFont="0" applyFill="0" applyBorder="0" applyProtection="0">
      <alignment horizontal="right"/>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165" fontId="2" fillId="0" borderId="0" applyFont="0" applyFill="0" applyBorder="0" applyProtection="0">
      <alignment horizontal="right"/>
    </xf>
    <xf numFmtId="165" fontId="2" fillId="0" borderId="0" applyFont="0" applyFill="0" applyBorder="0" applyProtection="0">
      <alignment horizontal="right"/>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6" fontId="2" fillId="0" borderId="0" applyFont="0" applyFill="0" applyBorder="0" applyProtection="0">
      <alignment horizontal="right"/>
    </xf>
    <xf numFmtId="166" fontId="2" fillId="0" borderId="0" applyFont="0" applyFill="0" applyBorder="0" applyProtection="0">
      <alignment horizontal="right"/>
    </xf>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3" borderId="0" applyNumberFormat="0" applyBorder="0" applyAlignment="0" applyProtection="0"/>
    <xf numFmtId="176" fontId="2" fillId="0" borderId="0" applyBorder="0"/>
    <xf numFmtId="0" fontId="23" fillId="21" borderId="2" applyNumberFormat="0" applyAlignment="0" applyProtection="0"/>
    <xf numFmtId="0" fontId="24" fillId="22" borderId="3" applyNumberFormat="0" applyAlignment="0" applyProtection="0"/>
    <xf numFmtId="166" fontId="4" fillId="0" borderId="0" applyFont="0" applyFill="0" applyBorder="0" applyProtection="0">
      <alignment horizontal="right"/>
    </xf>
    <xf numFmtId="167" fontId="4"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2" fillId="0" borderId="4" applyNumberFormat="0" applyBorder="0" applyAlignment="0" applyProtection="0">
      <alignment horizontal="right" vertical="center"/>
    </xf>
    <xf numFmtId="177" fontId="2" fillId="0" borderId="0" applyFont="0" applyFill="0" applyBorder="0" applyAlignment="0" applyProtection="0"/>
    <xf numFmtId="0" fontId="25" fillId="0" borderId="0" applyNumberFormat="0" applyFill="0" applyBorder="0" applyAlignment="0" applyProtection="0"/>
    <xf numFmtId="0" fontId="43" fillId="0" borderId="0">
      <alignment horizontal="right"/>
      <protection locked="0"/>
    </xf>
    <xf numFmtId="0" fontId="5" fillId="0" borderId="0">
      <alignment horizontal="left"/>
    </xf>
    <xf numFmtId="0" fontId="6"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26" fillId="4" borderId="0" applyNumberFormat="0" applyBorder="0" applyAlignment="0" applyProtection="0"/>
    <xf numFmtId="38" fontId="20" fillId="23" borderId="0" applyNumberFormat="0" applyBorder="0" applyAlignment="0" applyProtection="0"/>
    <xf numFmtId="0" fontId="7" fillId="24" borderId="5" applyProtection="0">
      <alignment horizontal="right"/>
    </xf>
    <xf numFmtId="0" fontId="8" fillId="24" borderId="0" applyProtection="0">
      <alignment horizontal="left"/>
    </xf>
    <xf numFmtId="0" fontId="27" fillId="0" borderId="6" applyNumberFormat="0" applyFill="0" applyAlignment="0" applyProtection="0"/>
    <xf numFmtId="0" fontId="44" fillId="0" borderId="0">
      <alignment vertical="top" wrapText="1"/>
    </xf>
    <xf numFmtId="0" fontId="44" fillId="0" borderId="0">
      <alignment vertical="top" wrapText="1"/>
    </xf>
    <xf numFmtId="0" fontId="44" fillId="0" borderId="0">
      <alignment vertical="top" wrapText="1"/>
    </xf>
    <xf numFmtId="0" fontId="44" fillId="0" borderId="0">
      <alignment vertical="top" wrapText="1"/>
    </xf>
    <xf numFmtId="0" fontId="28" fillId="0" borderId="7" applyNumberFormat="0" applyFill="0" applyAlignment="0" applyProtection="0"/>
    <xf numFmtId="168" fontId="45" fillId="0" borderId="0" applyNumberFormat="0" applyFill="0" applyAlignment="0" applyProtection="0"/>
    <xf numFmtId="0" fontId="29" fillId="0" borderId="8" applyNumberFormat="0" applyFill="0" applyAlignment="0" applyProtection="0"/>
    <xf numFmtId="168" fontId="46" fillId="0" borderId="0" applyNumberFormat="0" applyFill="0" applyAlignment="0" applyProtection="0"/>
    <xf numFmtId="0" fontId="29" fillId="0" borderId="0" applyNumberFormat="0" applyFill="0" applyBorder="0" applyAlignment="0" applyProtection="0"/>
    <xf numFmtId="168" fontId="47" fillId="0" borderId="0" applyNumberFormat="0" applyFill="0" applyAlignment="0" applyProtection="0"/>
    <xf numFmtId="168" fontId="9" fillId="0" borderId="0" applyNumberFormat="0" applyFill="0" applyAlignment="0" applyProtection="0"/>
    <xf numFmtId="168" fontId="10" fillId="0" borderId="0" applyNumberFormat="0" applyFill="0" applyAlignment="0" applyProtection="0"/>
    <xf numFmtId="168" fontId="10" fillId="0" borderId="0" applyNumberFormat="0" applyFont="0" applyFill="0" applyBorder="0" applyAlignment="0" applyProtection="0"/>
    <xf numFmtId="168" fontId="10" fillId="0" borderId="0" applyNumberFormat="0" applyFont="0" applyFill="0" applyBorder="0" applyAlignment="0" applyProtection="0"/>
    <xf numFmtId="0" fontId="75"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11" fillId="0" borderId="0" applyFill="0" applyBorder="0" applyProtection="0">
      <alignment horizontal="left"/>
    </xf>
    <xf numFmtId="10" fontId="20" fillId="25" borderId="9" applyNumberFormat="0" applyBorder="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7" fillId="0" borderId="10" applyProtection="0">
      <alignment horizontal="right"/>
    </xf>
    <xf numFmtId="0" fontId="7" fillId="0" borderId="5" applyProtection="0">
      <alignment horizontal="right"/>
    </xf>
    <xf numFmtId="0" fontId="7" fillId="0" borderId="11" applyProtection="0">
      <alignment horizontal="center"/>
      <protection locked="0"/>
    </xf>
    <xf numFmtId="0" fontId="31" fillId="0" borderId="12" applyNumberFormat="0" applyFill="0" applyAlignment="0" applyProtection="0"/>
    <xf numFmtId="0" fontId="2" fillId="0" borderId="0"/>
    <xf numFmtId="0" fontId="2" fillId="0" borderId="0"/>
    <xf numFmtId="0" fontId="40" fillId="0" borderId="0"/>
    <xf numFmtId="1" fontId="2" fillId="0" borderId="0" applyFont="0" applyFill="0" applyBorder="0" applyProtection="0">
      <alignment horizontal="right"/>
    </xf>
    <xf numFmtId="1" fontId="2" fillId="0" borderId="0" applyFont="0" applyFill="0" applyBorder="0" applyProtection="0">
      <alignment horizontal="right"/>
    </xf>
    <xf numFmtId="0" fontId="32" fillId="14" borderId="0" applyNumberFormat="0" applyBorder="0" applyAlignment="0" applyProtection="0"/>
    <xf numFmtId="0" fontId="49" fillId="0" borderId="0"/>
    <xf numFmtId="0" fontId="49" fillId="0" borderId="0"/>
    <xf numFmtId="0" fontId="49" fillId="0" borderId="0"/>
    <xf numFmtId="0" fontId="49" fillId="0" borderId="0"/>
    <xf numFmtId="0" fontId="49"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2" fillId="0" borderId="0"/>
    <xf numFmtId="0" fontId="74" fillId="0" borderId="0"/>
    <xf numFmtId="0" fontId="1"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26" borderId="13" applyNumberFormat="0" applyFont="0" applyAlignment="0" applyProtection="0"/>
    <xf numFmtId="0" fontId="33" fillId="21" borderId="14" applyNumberFormat="0" applyAlignment="0" applyProtection="0"/>
    <xf numFmtId="40" fontId="50" fillId="27" borderId="0">
      <alignment horizontal="right"/>
    </xf>
    <xf numFmtId="0" fontId="51" fillId="27" borderId="0">
      <alignment horizontal="right"/>
    </xf>
    <xf numFmtId="0" fontId="52" fillId="27" borderId="15"/>
    <xf numFmtId="0" fontId="52" fillId="0" borderId="0" applyBorder="0">
      <alignment horizontal="centerContinuous"/>
    </xf>
    <xf numFmtId="0" fontId="53" fillId="0" borderId="0" applyBorder="0">
      <alignment horizontal="centerContinuous"/>
    </xf>
    <xf numFmtId="169" fontId="2" fillId="0" borderId="0" applyFont="0" applyFill="0" applyBorder="0" applyProtection="0">
      <alignment horizontal="right"/>
    </xf>
    <xf numFmtId="169" fontId="2" fillId="0" borderId="0" applyFont="0" applyFill="0" applyBorder="0" applyProtection="0">
      <alignment horizontal="right"/>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2" fontId="54" fillId="28" borderId="16" applyAlignment="0" applyProtection="0">
      <protection locked="0"/>
    </xf>
    <xf numFmtId="0" fontId="55" fillId="25" borderId="16" applyNumberFormat="0" applyAlignment="0" applyProtection="0"/>
    <xf numFmtId="0" fontId="56" fillId="29" borderId="9" applyNumberFormat="0" applyAlignment="0" applyProtection="0">
      <alignment horizontal="center" vertical="center"/>
    </xf>
    <xf numFmtId="4" fontId="12" fillId="30" borderId="14" applyNumberFormat="0" applyProtection="0">
      <alignment vertical="center"/>
    </xf>
    <xf numFmtId="4" fontId="57" fillId="30" borderId="14" applyNumberFormat="0" applyProtection="0">
      <alignment vertical="center"/>
    </xf>
    <xf numFmtId="4" fontId="12" fillId="30" borderId="14" applyNumberFormat="0" applyProtection="0">
      <alignment horizontal="left" vertical="center" indent="1"/>
    </xf>
    <xf numFmtId="4" fontId="12" fillId="30" borderId="14" applyNumberFormat="0" applyProtection="0">
      <alignment horizontal="left" vertical="center" indent="1"/>
    </xf>
    <xf numFmtId="0" fontId="2" fillId="31" borderId="14" applyNumberFormat="0" applyProtection="0">
      <alignment horizontal="left" vertical="center" indent="1"/>
    </xf>
    <xf numFmtId="4" fontId="12" fillId="32" borderId="14" applyNumberFormat="0" applyProtection="0">
      <alignment horizontal="right" vertical="center"/>
    </xf>
    <xf numFmtId="4" fontId="12" fillId="33" borderId="14" applyNumberFormat="0" applyProtection="0">
      <alignment horizontal="right" vertical="center"/>
    </xf>
    <xf numFmtId="4" fontId="12" fillId="34" borderId="14" applyNumberFormat="0" applyProtection="0">
      <alignment horizontal="right" vertical="center"/>
    </xf>
    <xf numFmtId="4" fontId="12" fillId="35" borderId="14" applyNumberFormat="0" applyProtection="0">
      <alignment horizontal="right" vertical="center"/>
    </xf>
    <xf numFmtId="4" fontId="12" fillId="36" borderId="14" applyNumberFormat="0" applyProtection="0">
      <alignment horizontal="right" vertical="center"/>
    </xf>
    <xf numFmtId="4" fontId="12" fillId="37" borderId="14" applyNumberFormat="0" applyProtection="0">
      <alignment horizontal="right" vertical="center"/>
    </xf>
    <xf numFmtId="4" fontId="12" fillId="38" borderId="14" applyNumberFormat="0" applyProtection="0">
      <alignment horizontal="right" vertical="center"/>
    </xf>
    <xf numFmtId="4" fontId="12" fillId="39" borderId="14" applyNumberFormat="0" applyProtection="0">
      <alignment horizontal="right" vertical="center"/>
    </xf>
    <xf numFmtId="4" fontId="12" fillId="40" borderId="14" applyNumberFormat="0" applyProtection="0">
      <alignment horizontal="right" vertical="center"/>
    </xf>
    <xf numFmtId="4" fontId="58" fillId="41" borderId="14" applyNumberFormat="0" applyProtection="0">
      <alignment horizontal="left" vertical="center" indent="1"/>
    </xf>
    <xf numFmtId="4" fontId="12" fillId="42" borderId="17" applyNumberFormat="0" applyProtection="0">
      <alignment horizontal="left" vertical="center" indent="1"/>
    </xf>
    <xf numFmtId="4" fontId="59" fillId="43" borderId="0" applyNumberFormat="0" applyProtection="0">
      <alignment horizontal="left" vertical="center" indent="1"/>
    </xf>
    <xf numFmtId="0" fontId="2" fillId="31" borderId="14" applyNumberFormat="0" applyProtection="0">
      <alignment horizontal="left" vertical="center" indent="1"/>
    </xf>
    <xf numFmtId="4" fontId="12" fillId="42" borderId="14" applyNumberFormat="0" applyProtection="0">
      <alignment horizontal="left" vertical="center" indent="1"/>
    </xf>
    <xf numFmtId="4" fontId="12" fillId="44" borderId="14" applyNumberFormat="0" applyProtection="0">
      <alignment horizontal="left" vertical="center" indent="1"/>
    </xf>
    <xf numFmtId="0" fontId="2" fillId="44" borderId="14" applyNumberFormat="0" applyProtection="0">
      <alignment horizontal="left" vertical="center" indent="1"/>
    </xf>
    <xf numFmtId="0" fontId="2" fillId="44" borderId="14" applyNumberFormat="0" applyProtection="0">
      <alignment horizontal="left" vertical="center" indent="1"/>
    </xf>
    <xf numFmtId="0" fontId="2" fillId="29" borderId="14" applyNumberFormat="0" applyProtection="0">
      <alignment horizontal="left" vertical="center" indent="1"/>
    </xf>
    <xf numFmtId="0" fontId="2" fillId="29" borderId="14" applyNumberFormat="0" applyProtection="0">
      <alignment horizontal="left" vertical="center" indent="1"/>
    </xf>
    <xf numFmtId="0" fontId="2" fillId="23" borderId="14" applyNumberFormat="0" applyProtection="0">
      <alignment horizontal="left" vertical="center" indent="1"/>
    </xf>
    <xf numFmtId="0" fontId="2" fillId="23" borderId="14" applyNumberFormat="0" applyProtection="0">
      <alignment horizontal="left" vertical="center" indent="1"/>
    </xf>
    <xf numFmtId="0" fontId="2" fillId="31" borderId="14" applyNumberFormat="0" applyProtection="0">
      <alignment horizontal="left" vertical="center" indent="1"/>
    </xf>
    <xf numFmtId="0" fontId="2" fillId="31" borderId="14" applyNumberFormat="0" applyProtection="0">
      <alignment horizontal="left" vertical="center" indent="1"/>
    </xf>
    <xf numFmtId="4" fontId="12" fillId="25" borderId="14" applyNumberFormat="0" applyProtection="0">
      <alignment vertical="center"/>
    </xf>
    <xf numFmtId="4" fontId="57" fillId="25" borderId="14" applyNumberFormat="0" applyProtection="0">
      <alignment vertical="center"/>
    </xf>
    <xf numFmtId="4" fontId="12" fillId="25" borderId="14" applyNumberFormat="0" applyProtection="0">
      <alignment horizontal="left" vertical="center" indent="1"/>
    </xf>
    <xf numFmtId="4" fontId="12" fillId="25" borderId="14" applyNumberFormat="0" applyProtection="0">
      <alignment horizontal="left" vertical="center" indent="1"/>
    </xf>
    <xf numFmtId="4" fontId="12" fillId="42" borderId="14" applyNumberFormat="0" applyProtection="0">
      <alignment horizontal="right" vertical="center"/>
    </xf>
    <xf numFmtId="4" fontId="57" fillId="42" borderId="14" applyNumberFormat="0" applyProtection="0">
      <alignment horizontal="right" vertical="center"/>
    </xf>
    <xf numFmtId="0" fontId="2" fillId="31" borderId="14" applyNumberFormat="0" applyProtection="0">
      <alignment horizontal="left" vertical="center" indent="1"/>
    </xf>
    <xf numFmtId="0" fontId="2" fillId="31" borderId="14" applyNumberFormat="0" applyProtection="0">
      <alignment horizontal="left" vertical="center" indent="1"/>
    </xf>
    <xf numFmtId="0" fontId="60" fillId="0" borderId="0"/>
    <xf numFmtId="4" fontId="61" fillId="42" borderId="14" applyNumberFormat="0" applyProtection="0">
      <alignment horizontal="right" vertical="center"/>
    </xf>
    <xf numFmtId="0" fontId="2" fillId="0" borderId="0"/>
    <xf numFmtId="0" fontId="13" fillId="27" borderId="18">
      <alignment horizontal="center"/>
    </xf>
    <xf numFmtId="3" fontId="14" fillId="27" borderId="0"/>
    <xf numFmtId="3" fontId="13" fillId="27" borderId="0"/>
    <xf numFmtId="0" fontId="14" fillId="27" borderId="0"/>
    <xf numFmtId="0" fontId="13" fillId="27" borderId="0"/>
    <xf numFmtId="0" fontId="14" fillId="27" borderId="0">
      <alignment horizontal="center"/>
    </xf>
    <xf numFmtId="0" fontId="15" fillId="0" borderId="0">
      <alignment wrapText="1"/>
    </xf>
    <xf numFmtId="0" fontId="15" fillId="0" borderId="0">
      <alignment wrapText="1"/>
    </xf>
    <xf numFmtId="0" fontId="15" fillId="0" borderId="0">
      <alignment wrapText="1"/>
    </xf>
    <xf numFmtId="0" fontId="15" fillId="0" borderId="0">
      <alignment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9" fillId="0" borderId="0"/>
    <xf numFmtId="0" fontId="19" fillId="0" borderId="0"/>
    <xf numFmtId="0" fontId="19" fillId="0" borderId="0"/>
    <xf numFmtId="170" fontId="20" fillId="0" borderId="0">
      <alignment wrapText="1"/>
      <protection locked="0"/>
    </xf>
    <xf numFmtId="170" fontId="20" fillId="0"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20" fillId="0" borderId="0">
      <alignment wrapText="1"/>
      <protection locked="0"/>
    </xf>
    <xf numFmtId="171" fontId="20" fillId="0" borderId="0">
      <alignment wrapText="1"/>
      <protection locked="0"/>
    </xf>
    <xf numFmtId="171" fontId="20" fillId="0" borderId="0">
      <alignment wrapText="1"/>
      <protection locked="0"/>
    </xf>
    <xf numFmtId="171" fontId="20" fillId="0"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20" fillId="0" borderId="0">
      <alignment wrapText="1"/>
      <protection locked="0"/>
    </xf>
    <xf numFmtId="172" fontId="20" fillId="0" borderId="0">
      <alignment wrapText="1"/>
      <protection locked="0"/>
    </xf>
    <xf numFmtId="172" fontId="20" fillId="0"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20" fillId="0" borderId="0">
      <alignment wrapText="1"/>
      <protection locked="0"/>
    </xf>
    <xf numFmtId="173" fontId="16" fillId="45" borderId="19">
      <alignment wrapText="1"/>
    </xf>
    <xf numFmtId="173" fontId="16" fillId="45" borderId="19">
      <alignment wrapText="1"/>
    </xf>
    <xf numFmtId="173" fontId="16" fillId="45" borderId="19">
      <alignment wrapText="1"/>
    </xf>
    <xf numFmtId="174" fontId="16" fillId="45" borderId="19">
      <alignment wrapText="1"/>
    </xf>
    <xf numFmtId="174" fontId="16" fillId="45" borderId="19">
      <alignment wrapText="1"/>
    </xf>
    <xf numFmtId="174" fontId="16" fillId="45" borderId="19">
      <alignment wrapText="1"/>
    </xf>
    <xf numFmtId="174" fontId="16" fillId="45" borderId="19">
      <alignment wrapText="1"/>
    </xf>
    <xf numFmtId="175" fontId="16" fillId="45" borderId="19">
      <alignment wrapText="1"/>
    </xf>
    <xf numFmtId="175" fontId="16" fillId="45" borderId="19">
      <alignment wrapText="1"/>
    </xf>
    <xf numFmtId="175" fontId="16" fillId="45" borderId="19">
      <alignment wrapText="1"/>
    </xf>
    <xf numFmtId="0" fontId="17" fillId="0" borderId="20">
      <alignment horizontal="right"/>
    </xf>
    <xf numFmtId="0" fontId="17" fillId="0" borderId="20">
      <alignment horizontal="right"/>
    </xf>
    <xf numFmtId="0" fontId="17" fillId="0" borderId="20">
      <alignment horizontal="right"/>
    </xf>
    <xf numFmtId="0" fontId="17" fillId="0" borderId="20">
      <alignment horizontal="right"/>
    </xf>
    <xf numFmtId="40" fontId="62" fillId="0" borderId="0"/>
    <xf numFmtId="0" fontId="34" fillId="0" borderId="0" applyNumberFormat="0" applyFill="0" applyBorder="0" applyAlignment="0" applyProtection="0"/>
    <xf numFmtId="0" fontId="63" fillId="0" borderId="0" applyNumberFormat="0" applyFill="0" applyBorder="0" applyProtection="0">
      <alignment horizontal="left" vertical="center" indent="10"/>
    </xf>
    <xf numFmtId="0" fontId="63" fillId="0" borderId="0" applyNumberFormat="0" applyFill="0" applyBorder="0" applyProtection="0">
      <alignment horizontal="left" vertical="center" indent="10"/>
    </xf>
    <xf numFmtId="0" fontId="35" fillId="0" borderId="21" applyNumberFormat="0" applyFill="0" applyAlignment="0" applyProtection="0"/>
    <xf numFmtId="0" fontId="36" fillId="0" borderId="0" applyNumberForma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9" fontId="74" fillId="0" borderId="0" applyFont="0" applyFill="0" applyBorder="0" applyAlignment="0" applyProtection="0"/>
    <xf numFmtId="0" fontId="1" fillId="0" borderId="0"/>
    <xf numFmtId="0" fontId="2" fillId="0" borderId="0"/>
  </cellStyleXfs>
  <cellXfs count="709">
    <xf numFmtId="0" fontId="0" fillId="0" borderId="0" xfId="0"/>
    <xf numFmtId="0" fontId="38" fillId="47" borderId="0" xfId="0" applyFont="1" applyFill="1"/>
    <xf numFmtId="0" fontId="39" fillId="47" borderId="0" xfId="0" applyFont="1" applyFill="1"/>
    <xf numFmtId="164" fontId="39" fillId="47" borderId="0" xfId="0" applyNumberFormat="1" applyFont="1" applyFill="1"/>
    <xf numFmtId="0" fontId="39" fillId="49" borderId="0" xfId="0" applyFont="1" applyFill="1"/>
    <xf numFmtId="0" fontId="1" fillId="47" borderId="0" xfId="0" applyFont="1" applyFill="1"/>
    <xf numFmtId="0" fontId="77" fillId="49" borderId="36" xfId="0" applyFont="1" applyFill="1" applyBorder="1"/>
    <xf numFmtId="0" fontId="67" fillId="47" borderId="0" xfId="0" applyFont="1" applyFill="1"/>
    <xf numFmtId="0" fontId="66" fillId="27" borderId="23" xfId="0" applyFont="1" applyFill="1" applyBorder="1" applyAlignment="1">
      <alignment horizontal="left"/>
    </xf>
    <xf numFmtId="0" fontId="79" fillId="47" borderId="0" xfId="80" applyFont="1" applyFill="1" applyBorder="1" applyAlignment="1" applyProtection="1">
      <alignment horizontal="center" vertical="center" wrapText="1"/>
    </xf>
    <xf numFmtId="0" fontId="1" fillId="49" borderId="0" xfId="0" applyFont="1" applyFill="1"/>
    <xf numFmtId="0" fontId="71" fillId="47" borderId="0" xfId="0" applyFont="1" applyFill="1"/>
    <xf numFmtId="2" fontId="71" fillId="47" borderId="0" xfId="0" applyNumberFormat="1" applyFont="1" applyFill="1"/>
    <xf numFmtId="0" fontId="71" fillId="47" borderId="0" xfId="0" applyFont="1" applyFill="1" applyBorder="1"/>
    <xf numFmtId="0" fontId="77" fillId="49" borderId="36" xfId="0" applyFont="1" applyFill="1" applyBorder="1" applyAlignment="1">
      <alignment horizontal="left"/>
    </xf>
    <xf numFmtId="164" fontId="66" fillId="49" borderId="37" xfId="0" applyNumberFormat="1" applyFont="1" applyFill="1" applyBorder="1" applyAlignment="1">
      <alignment horizontal="center"/>
    </xf>
    <xf numFmtId="0" fontId="67" fillId="49" borderId="0" xfId="0" applyFont="1" applyFill="1"/>
    <xf numFmtId="0" fontId="67" fillId="49" borderId="40" xfId="0" applyFont="1" applyFill="1" applyBorder="1"/>
    <xf numFmtId="0" fontId="78" fillId="49" borderId="0" xfId="0" applyFont="1" applyFill="1"/>
    <xf numFmtId="0" fontId="78" fillId="49" borderId="37" xfId="0" applyFont="1" applyFill="1" applyBorder="1"/>
    <xf numFmtId="0" fontId="79" fillId="49" borderId="0" xfId="80" applyFont="1" applyFill="1" applyBorder="1" applyAlignment="1" applyProtection="1">
      <alignment horizontal="center" vertical="center" wrapText="1"/>
    </xf>
    <xf numFmtId="164" fontId="78" fillId="49" borderId="0" xfId="0" applyNumberFormat="1" applyFont="1" applyFill="1"/>
    <xf numFmtId="164" fontId="0" fillId="49" borderId="0" xfId="0" applyNumberFormat="1" applyFill="1"/>
    <xf numFmtId="0" fontId="64" fillId="47" borderId="0" xfId="0" applyFont="1" applyFill="1"/>
    <xf numFmtId="164" fontId="67" fillId="47" borderId="0" xfId="0" applyNumberFormat="1" applyFont="1" applyFill="1"/>
    <xf numFmtId="0" fontId="83" fillId="27" borderId="0" xfId="0" applyFont="1" applyFill="1"/>
    <xf numFmtId="178" fontId="78" fillId="49" borderId="0" xfId="198" applyNumberFormat="1" applyFont="1" applyFill="1"/>
    <xf numFmtId="1" fontId="78" fillId="49" borderId="0" xfId="0" applyNumberFormat="1" applyFont="1" applyFill="1"/>
    <xf numFmtId="180" fontId="39" fillId="47" borderId="0" xfId="0" applyNumberFormat="1" applyFont="1" applyFill="1"/>
    <xf numFmtId="164" fontId="1" fillId="49" borderId="0" xfId="0" applyNumberFormat="1" applyFont="1" applyFill="1"/>
    <xf numFmtId="2" fontId="0" fillId="49" borderId="0" xfId="0" applyNumberFormat="1" applyFill="1"/>
    <xf numFmtId="0" fontId="39" fillId="27" borderId="0" xfId="0" applyFont="1" applyFill="1"/>
    <xf numFmtId="0" fontId="67" fillId="48" borderId="23" xfId="0" applyFont="1" applyFill="1" applyBorder="1"/>
    <xf numFmtId="0" fontId="67" fillId="48" borderId="29" xfId="0" applyFont="1" applyFill="1" applyBorder="1" applyAlignment="1">
      <alignment horizontal="center" vertical="center" wrapText="1"/>
    </xf>
    <xf numFmtId="0" fontId="67" fillId="48" borderId="41" xfId="0" applyFont="1" applyFill="1" applyBorder="1" applyAlignment="1">
      <alignment horizontal="center" vertical="center" wrapText="1"/>
    </xf>
    <xf numFmtId="0" fontId="67" fillId="50" borderId="42" xfId="0" applyFont="1" applyFill="1" applyBorder="1" applyAlignment="1">
      <alignment horizontal="center" vertical="center" wrapText="1"/>
    </xf>
    <xf numFmtId="165" fontId="39" fillId="27" borderId="0" xfId="0" applyNumberFormat="1" applyFont="1" applyFill="1"/>
    <xf numFmtId="164" fontId="39" fillId="27" borderId="0" xfId="0" applyNumberFormat="1" applyFont="1" applyFill="1"/>
    <xf numFmtId="2" fontId="39" fillId="27" borderId="0" xfId="0" applyNumberFormat="1" applyFont="1" applyFill="1"/>
    <xf numFmtId="0" fontId="86" fillId="0" borderId="0" xfId="0" applyFont="1" applyAlignment="1">
      <alignment vertical="center"/>
    </xf>
    <xf numFmtId="0" fontId="77" fillId="49" borderId="40" xfId="0" applyFont="1" applyFill="1" applyBorder="1"/>
    <xf numFmtId="0" fontId="77" fillId="49" borderId="0" xfId="0" applyFont="1" applyFill="1"/>
    <xf numFmtId="0" fontId="77" fillId="49" borderId="37" xfId="0" applyFont="1" applyFill="1" applyBorder="1"/>
    <xf numFmtId="0" fontId="81" fillId="50" borderId="0" xfId="0" applyFont="1" applyFill="1"/>
    <xf numFmtId="0" fontId="81" fillId="50" borderId="0" xfId="0" applyFont="1" applyFill="1" applyAlignment="1">
      <alignment horizontal="center" vertical="center" wrapText="1"/>
    </xf>
    <xf numFmtId="0" fontId="77" fillId="49" borderId="0" xfId="0" applyFont="1" applyFill="1" applyAlignment="1">
      <alignment horizontal="left"/>
    </xf>
    <xf numFmtId="164" fontId="77" fillId="49" borderId="0" xfId="0" applyNumberFormat="1" applyFont="1" applyFill="1"/>
    <xf numFmtId="164" fontId="77" fillId="49" borderId="36" xfId="0" applyNumberFormat="1" applyFont="1" applyFill="1" applyBorder="1"/>
    <xf numFmtId="164" fontId="77" fillId="49" borderId="38" xfId="0" applyNumberFormat="1" applyFont="1" applyFill="1" applyBorder="1"/>
    <xf numFmtId="0" fontId="77" fillId="50" borderId="41" xfId="0" applyFont="1" applyFill="1" applyBorder="1" applyAlignment="1">
      <alignment horizontal="left"/>
    </xf>
    <xf numFmtId="0" fontId="82" fillId="49" borderId="46" xfId="0" applyFont="1" applyFill="1" applyBorder="1"/>
    <xf numFmtId="0" fontId="70" fillId="50" borderId="35" xfId="0" applyFont="1" applyFill="1" applyBorder="1" applyAlignment="1">
      <alignment horizontal="center" vertical="center" wrapText="1"/>
    </xf>
    <xf numFmtId="0" fontId="70" fillId="48" borderId="35" xfId="0" applyFont="1" applyFill="1" applyBorder="1" applyAlignment="1">
      <alignment horizontal="center" vertical="center" wrapText="1"/>
    </xf>
    <xf numFmtId="0" fontId="70" fillId="48" borderId="48" xfId="0" applyFont="1" applyFill="1" applyBorder="1" applyAlignment="1">
      <alignment horizontal="center" vertical="center" wrapText="1"/>
    </xf>
    <xf numFmtId="0" fontId="66" fillId="49" borderId="23" xfId="0" applyFont="1" applyFill="1" applyBorder="1" applyAlignment="1">
      <alignment horizontal="left"/>
    </xf>
    <xf numFmtId="1" fontId="39" fillId="47" borderId="0" xfId="0" applyNumberFormat="1" applyFont="1" applyFill="1"/>
    <xf numFmtId="164" fontId="67" fillId="47" borderId="37" xfId="0" applyNumberFormat="1" applyFont="1" applyFill="1" applyBorder="1"/>
    <xf numFmtId="165" fontId="67" fillId="47" borderId="0" xfId="0" applyNumberFormat="1" applyFont="1" applyFill="1"/>
    <xf numFmtId="0" fontId="66" fillId="27" borderId="57" xfId="0" applyFont="1" applyFill="1" applyBorder="1" applyAlignment="1">
      <alignment horizontal="left"/>
    </xf>
    <xf numFmtId="0" fontId="66" fillId="27" borderId="36" xfId="0" applyFont="1" applyFill="1" applyBorder="1" applyAlignment="1">
      <alignment horizontal="left"/>
    </xf>
    <xf numFmtId="2" fontId="78" fillId="49" borderId="0" xfId="0" applyNumberFormat="1" applyFont="1" applyFill="1"/>
    <xf numFmtId="165" fontId="78" fillId="49" borderId="0" xfId="0" applyNumberFormat="1" applyFont="1" applyFill="1"/>
    <xf numFmtId="0" fontId="67" fillId="48" borderId="63" xfId="0" applyFont="1" applyFill="1" applyBorder="1" applyAlignment="1">
      <alignment horizontal="center" vertical="center" wrapText="1"/>
    </xf>
    <xf numFmtId="0" fontId="89" fillId="48" borderId="41" xfId="0" applyFont="1" applyFill="1" applyBorder="1" applyAlignment="1">
      <alignment horizontal="center" vertical="center" wrapText="1"/>
    </xf>
    <xf numFmtId="164" fontId="66" fillId="27" borderId="58" xfId="0" applyNumberFormat="1" applyFont="1" applyFill="1" applyBorder="1" applyAlignment="1">
      <alignment horizontal="center" vertical="center"/>
    </xf>
    <xf numFmtId="0" fontId="39" fillId="47" borderId="37" xfId="0" applyFont="1" applyFill="1" applyBorder="1"/>
    <xf numFmtId="0" fontId="64" fillId="49" borderId="50" xfId="0" applyFont="1" applyFill="1" applyBorder="1" applyAlignment="1">
      <alignment vertical="center"/>
    </xf>
    <xf numFmtId="0" fontId="64" fillId="49" borderId="40" xfId="0" applyFont="1" applyFill="1" applyBorder="1" applyAlignment="1">
      <alignment vertical="center"/>
    </xf>
    <xf numFmtId="0" fontId="64" fillId="49" borderId="49" xfId="0" applyFont="1" applyFill="1" applyBorder="1" applyAlignment="1">
      <alignment vertical="center"/>
    </xf>
    <xf numFmtId="0" fontId="64" fillId="49" borderId="23" xfId="0" applyFont="1" applyFill="1" applyBorder="1" applyAlignment="1">
      <alignment horizontal="left" vertical="center"/>
    </xf>
    <xf numFmtId="0" fontId="64" fillId="49" borderId="37" xfId="0" applyFont="1" applyFill="1" applyBorder="1" applyAlignment="1">
      <alignment horizontal="left" vertical="center"/>
    </xf>
    <xf numFmtId="0" fontId="64" fillId="49" borderId="23" xfId="0" applyFont="1" applyFill="1" applyBorder="1" applyAlignment="1">
      <alignment vertical="center"/>
    </xf>
    <xf numFmtId="0" fontId="64" fillId="49" borderId="37" xfId="0" applyFont="1" applyFill="1" applyBorder="1" applyAlignment="1">
      <alignment vertical="center"/>
    </xf>
    <xf numFmtId="0" fontId="84" fillId="48" borderId="41" xfId="0" applyFont="1" applyFill="1" applyBorder="1" applyAlignment="1">
      <alignment horizontal="center" vertical="center" wrapText="1"/>
    </xf>
    <xf numFmtId="0" fontId="91" fillId="47" borderId="0" xfId="0" applyFont="1" applyFill="1"/>
    <xf numFmtId="0" fontId="37" fillId="49" borderId="40" xfId="0" applyFont="1" applyFill="1" applyBorder="1" applyAlignment="1">
      <alignment vertical="center"/>
    </xf>
    <xf numFmtId="164" fontId="66" fillId="49" borderId="38" xfId="0" applyNumberFormat="1" applyFont="1" applyFill="1" applyBorder="1" applyAlignment="1">
      <alignment horizontal="center" vertical="center"/>
    </xf>
    <xf numFmtId="0" fontId="1" fillId="0" borderId="0" xfId="0" applyFont="1" applyFill="1"/>
    <xf numFmtId="0" fontId="0" fillId="52" borderId="0" xfId="0" applyFill="1"/>
    <xf numFmtId="0" fontId="1" fillId="52" borderId="0" xfId="0" applyFont="1" applyFill="1"/>
    <xf numFmtId="164" fontId="66" fillId="0" borderId="0" xfId="0" applyNumberFormat="1" applyFont="1" applyAlignment="1">
      <alignment horizontal="center"/>
    </xf>
    <xf numFmtId="0" fontId="70" fillId="48" borderId="0" xfId="0" applyFont="1" applyFill="1" applyAlignment="1">
      <alignment horizontal="center" vertical="center" wrapText="1"/>
    </xf>
    <xf numFmtId="164" fontId="66" fillId="53" borderId="37" xfId="0" applyNumberFormat="1" applyFont="1" applyFill="1" applyBorder="1" applyAlignment="1">
      <alignment horizontal="center"/>
    </xf>
    <xf numFmtId="164" fontId="66" fillId="0" borderId="39" xfId="0" applyNumberFormat="1" applyFont="1" applyBorder="1" applyAlignment="1">
      <alignment horizontal="center"/>
    </xf>
    <xf numFmtId="164" fontId="77" fillId="49" borderId="0" xfId="0" applyNumberFormat="1" applyFont="1" applyFill="1" applyAlignment="1">
      <alignment horizontal="center"/>
    </xf>
    <xf numFmtId="164" fontId="66" fillId="0" borderId="37" xfId="0" applyNumberFormat="1" applyFont="1" applyBorder="1" applyAlignment="1">
      <alignment horizontal="center"/>
    </xf>
    <xf numFmtId="0" fontId="80" fillId="50" borderId="0" xfId="0" applyFont="1" applyFill="1" applyAlignment="1">
      <alignment horizontal="center"/>
    </xf>
    <xf numFmtId="181" fontId="77" fillId="49" borderId="0" xfId="0" applyNumberFormat="1" applyFont="1" applyFill="1"/>
    <xf numFmtId="182" fontId="77" fillId="49" borderId="0" xfId="0" applyNumberFormat="1" applyFont="1" applyFill="1"/>
    <xf numFmtId="164" fontId="66" fillId="0" borderId="0" xfId="0" applyNumberFormat="1" applyFont="1" applyAlignment="1">
      <alignment horizontal="center" wrapText="1"/>
    </xf>
    <xf numFmtId="164" fontId="68" fillId="0" borderId="0" xfId="0" applyNumberFormat="1" applyFont="1" applyAlignment="1">
      <alignment horizontal="center" wrapText="1"/>
    </xf>
    <xf numFmtId="164" fontId="77" fillId="0" borderId="37" xfId="0" applyNumberFormat="1" applyFont="1" applyBorder="1" applyAlignment="1">
      <alignment horizontal="center" vertical="center"/>
    </xf>
    <xf numFmtId="0" fontId="66" fillId="27" borderId="26" xfId="0" applyFont="1" applyFill="1" applyBorder="1" applyAlignment="1">
      <alignment horizontal="left"/>
    </xf>
    <xf numFmtId="164" fontId="66" fillId="0" borderId="41" xfId="0" applyNumberFormat="1" applyFont="1" applyBorder="1" applyAlignment="1">
      <alignment horizontal="center" wrapText="1"/>
    </xf>
    <xf numFmtId="164" fontId="68" fillId="0" borderId="41" xfId="0" applyNumberFormat="1" applyFont="1" applyBorder="1" applyAlignment="1">
      <alignment horizontal="center"/>
    </xf>
    <xf numFmtId="164" fontId="77" fillId="0" borderId="42" xfId="0" applyNumberFormat="1" applyFont="1" applyBorder="1" applyAlignment="1">
      <alignment horizontal="center" vertical="center"/>
    </xf>
    <xf numFmtId="164" fontId="68" fillId="0" borderId="0" xfId="0" applyNumberFormat="1" applyFont="1" applyAlignment="1">
      <alignment horizontal="center"/>
    </xf>
    <xf numFmtId="164" fontId="66" fillId="0" borderId="38" xfId="0" applyNumberFormat="1" applyFont="1" applyBorder="1" applyAlignment="1">
      <alignment horizontal="center" wrapText="1"/>
    </xf>
    <xf numFmtId="164" fontId="68" fillId="0" borderId="38" xfId="0" applyNumberFormat="1" applyFont="1" applyBorder="1" applyAlignment="1">
      <alignment horizontal="center"/>
    </xf>
    <xf numFmtId="164" fontId="66" fillId="0" borderId="38" xfId="0" applyNumberFormat="1" applyFont="1" applyBorder="1" applyAlignment="1">
      <alignment horizontal="center"/>
    </xf>
    <xf numFmtId="0" fontId="39" fillId="0" borderId="0" xfId="0" applyFont="1"/>
    <xf numFmtId="0" fontId="77" fillId="49" borderId="0" xfId="0" applyFont="1" applyFill="1" applyAlignment="1">
      <alignment horizontal="left" wrapText="1"/>
    </xf>
    <xf numFmtId="0" fontId="66" fillId="27" borderId="27" xfId="0" applyFont="1" applyFill="1" applyBorder="1" applyAlignment="1">
      <alignment horizontal="left"/>
    </xf>
    <xf numFmtId="0" fontId="66" fillId="27" borderId="30" xfId="0" applyFont="1" applyFill="1" applyBorder="1" applyAlignment="1">
      <alignment horizontal="left"/>
    </xf>
    <xf numFmtId="164" fontId="66" fillId="53" borderId="49" xfId="0" applyNumberFormat="1" applyFont="1" applyFill="1" applyBorder="1" applyAlignment="1">
      <alignment horizontal="center"/>
    </xf>
    <xf numFmtId="0" fontId="41" fillId="27" borderId="0" xfId="0" applyFont="1" applyFill="1" applyAlignment="1">
      <alignment wrapText="1"/>
    </xf>
    <xf numFmtId="0" fontId="41" fillId="27" borderId="0" xfId="0" applyFont="1" applyFill="1"/>
    <xf numFmtId="0" fontId="87" fillId="27" borderId="0" xfId="0" applyFont="1" applyFill="1"/>
    <xf numFmtId="0" fontId="64" fillId="49" borderId="0" xfId="0" applyFont="1" applyFill="1" applyAlignment="1">
      <alignment horizontal="left" vertical="center"/>
    </xf>
    <xf numFmtId="0" fontId="64" fillId="49" borderId="0" xfId="0" applyFont="1" applyFill="1" applyAlignment="1">
      <alignment vertical="center"/>
    </xf>
    <xf numFmtId="0" fontId="37" fillId="49" borderId="0" xfId="0" applyFont="1" applyFill="1" applyAlignment="1">
      <alignment horizontal="left" vertical="center"/>
    </xf>
    <xf numFmtId="0" fontId="37" fillId="49" borderId="0" xfId="0" applyFont="1" applyFill="1" applyAlignment="1">
      <alignment vertical="center"/>
    </xf>
    <xf numFmtId="0" fontId="37" fillId="49" borderId="0" xfId="0" applyFont="1" applyFill="1"/>
    <xf numFmtId="0" fontId="37" fillId="0" borderId="0" xfId="0" applyFont="1" applyAlignment="1">
      <alignment vertical="center"/>
    </xf>
    <xf numFmtId="164" fontId="68" fillId="49" borderId="38" xfId="0" applyNumberFormat="1" applyFont="1" applyFill="1" applyBorder="1" applyAlignment="1">
      <alignment horizontal="center" vertical="center"/>
    </xf>
    <xf numFmtId="164" fontId="66" fillId="49" borderId="37" xfId="0" applyNumberFormat="1" applyFont="1" applyFill="1" applyBorder="1" applyAlignment="1">
      <alignment horizontal="center" vertical="center"/>
    </xf>
    <xf numFmtId="164" fontId="66" fillId="49" borderId="0" xfId="0" applyNumberFormat="1" applyFont="1" applyFill="1" applyAlignment="1">
      <alignment horizontal="center" vertical="center"/>
    </xf>
    <xf numFmtId="164" fontId="68" fillId="49" borderId="0" xfId="0" applyNumberFormat="1" applyFont="1" applyFill="1" applyAlignment="1">
      <alignment horizontal="center" vertical="center"/>
    </xf>
    <xf numFmtId="164" fontId="66" fillId="49" borderId="58" xfId="0" applyNumberFormat="1" applyFont="1" applyFill="1" applyBorder="1" applyAlignment="1">
      <alignment horizontal="center" vertical="center"/>
    </xf>
    <xf numFmtId="3" fontId="66" fillId="49" borderId="0" xfId="0" applyNumberFormat="1" applyFont="1" applyFill="1" applyAlignment="1">
      <alignment horizontal="center" vertical="center"/>
    </xf>
    <xf numFmtId="179" fontId="0" fillId="0" borderId="0" xfId="0" applyNumberFormat="1"/>
    <xf numFmtId="3" fontId="0" fillId="0" borderId="0" xfId="0" applyNumberFormat="1"/>
    <xf numFmtId="164" fontId="66" fillId="49" borderId="39" xfId="0" applyNumberFormat="1" applyFont="1" applyFill="1" applyBorder="1" applyAlignment="1">
      <alignment horizontal="center" vertical="center"/>
    </xf>
    <xf numFmtId="164" fontId="66" fillId="49" borderId="67" xfId="0" applyNumberFormat="1" applyFont="1" applyFill="1" applyBorder="1" applyAlignment="1">
      <alignment horizontal="center" vertical="center"/>
    </xf>
    <xf numFmtId="164" fontId="66" fillId="49" borderId="59" xfId="0" applyNumberFormat="1" applyFont="1" applyFill="1" applyBorder="1" applyAlignment="1">
      <alignment horizontal="center" vertical="center"/>
    </xf>
    <xf numFmtId="3" fontId="66" fillId="49" borderId="44" xfId="0" applyNumberFormat="1" applyFont="1" applyFill="1" applyBorder="1" applyAlignment="1">
      <alignment horizontal="center" vertical="center"/>
    </xf>
    <xf numFmtId="0" fontId="66" fillId="49" borderId="68" xfId="0" applyFont="1" applyFill="1" applyBorder="1" applyAlignment="1">
      <alignment horizontal="left"/>
    </xf>
    <xf numFmtId="179" fontId="66" fillId="49" borderId="0" xfId="0" applyNumberFormat="1" applyFont="1" applyFill="1" applyAlignment="1">
      <alignment horizontal="center" vertical="center"/>
    </xf>
    <xf numFmtId="164" fontId="66" fillId="27" borderId="67" xfId="0" applyNumberFormat="1" applyFont="1" applyFill="1" applyBorder="1" applyAlignment="1">
      <alignment horizontal="center" vertical="center"/>
    </xf>
    <xf numFmtId="164" fontId="66" fillId="49" borderId="36" xfId="0" applyNumberFormat="1" applyFont="1" applyFill="1" applyBorder="1" applyAlignment="1">
      <alignment horizontal="center" vertical="center"/>
    </xf>
    <xf numFmtId="0" fontId="67" fillId="48" borderId="69" xfId="0" applyFont="1" applyFill="1" applyBorder="1"/>
    <xf numFmtId="164" fontId="66" fillId="0" borderId="36" xfId="0" applyNumberFormat="1" applyFont="1" applyBorder="1" applyAlignment="1">
      <alignment horizontal="left"/>
    </xf>
    <xf numFmtId="178" fontId="39" fillId="27" borderId="0" xfId="317" applyNumberFormat="1" applyFont="1" applyFill="1"/>
    <xf numFmtId="0" fontId="78" fillId="52" borderId="0" xfId="0" applyFont="1" applyFill="1"/>
    <xf numFmtId="0" fontId="81" fillId="50" borderId="35" xfId="0" applyFont="1" applyFill="1" applyBorder="1" applyAlignment="1">
      <alignment horizontal="center" vertical="center" wrapText="1"/>
    </xf>
    <xf numFmtId="0" fontId="64" fillId="27" borderId="0" xfId="0" applyFont="1" applyFill="1"/>
    <xf numFmtId="0" fontId="67" fillId="27" borderId="0" xfId="0" applyFont="1" applyFill="1"/>
    <xf numFmtId="0" fontId="67" fillId="27" borderId="40" xfId="0" applyFont="1" applyFill="1" applyBorder="1"/>
    <xf numFmtId="0" fontId="94" fillId="51" borderId="43" xfId="0" applyFont="1" applyFill="1" applyBorder="1" applyAlignment="1">
      <alignment horizontal="center" vertical="center" wrapText="1"/>
    </xf>
    <xf numFmtId="0" fontId="94" fillId="51" borderId="47" xfId="0" applyFont="1" applyFill="1" applyBorder="1" applyAlignment="1">
      <alignment horizontal="center" vertical="center" wrapText="1"/>
    </xf>
    <xf numFmtId="0" fontId="67" fillId="48" borderId="29" xfId="0" applyFont="1" applyFill="1" applyBorder="1" applyAlignment="1">
      <alignment horizontal="center" vertical="center"/>
    </xf>
    <xf numFmtId="0" fontId="67" fillId="48" borderId="41" xfId="0" applyFont="1" applyFill="1" applyBorder="1" applyAlignment="1">
      <alignment horizontal="center" wrapText="1"/>
    </xf>
    <xf numFmtId="0" fontId="67" fillId="50" borderId="42" xfId="0" applyFont="1" applyFill="1" applyBorder="1" applyAlignment="1">
      <alignment vertical="center" wrapText="1"/>
    </xf>
    <xf numFmtId="0" fontId="67" fillId="48" borderId="0" xfId="0" applyFont="1" applyFill="1" applyAlignment="1">
      <alignment horizontal="center" vertical="center" wrapText="1"/>
    </xf>
    <xf numFmtId="0" fontId="66" fillId="27" borderId="70" xfId="0" applyFont="1" applyFill="1" applyBorder="1" applyAlignment="1">
      <alignment horizontal="left"/>
    </xf>
    <xf numFmtId="164" fontId="66" fillId="27" borderId="71" xfId="0" applyNumberFormat="1" applyFont="1" applyFill="1" applyBorder="1" applyAlignment="1">
      <alignment horizontal="center" vertical="center"/>
    </xf>
    <xf numFmtId="164" fontId="66" fillId="0" borderId="71" xfId="0" applyNumberFormat="1" applyFont="1" applyBorder="1" applyAlignment="1">
      <alignment horizontal="center" vertical="center"/>
    </xf>
    <xf numFmtId="164" fontId="66" fillId="49" borderId="72" xfId="0" applyNumberFormat="1" applyFont="1" applyFill="1" applyBorder="1" applyAlignment="1">
      <alignment horizontal="center"/>
    </xf>
    <xf numFmtId="0" fontId="66" fillId="27" borderId="56" xfId="0" applyFont="1" applyFill="1" applyBorder="1" applyAlignment="1">
      <alignment horizontal="left"/>
    </xf>
    <xf numFmtId="164" fontId="66" fillId="27" borderId="73" xfId="0" applyNumberFormat="1" applyFont="1" applyFill="1" applyBorder="1" applyAlignment="1">
      <alignment horizontal="center" vertical="center"/>
    </xf>
    <xf numFmtId="164" fontId="66" fillId="0" borderId="73" xfId="0" applyNumberFormat="1" applyFont="1" applyBorder="1" applyAlignment="1">
      <alignment horizontal="center" vertical="center"/>
    </xf>
    <xf numFmtId="164" fontId="66" fillId="49" borderId="74" xfId="0" applyNumberFormat="1" applyFont="1" applyFill="1" applyBorder="1" applyAlignment="1">
      <alignment horizontal="center"/>
    </xf>
    <xf numFmtId="164" fontId="66" fillId="27" borderId="0" xfId="0" applyNumberFormat="1" applyFont="1" applyFill="1" applyAlignment="1">
      <alignment horizontal="center" vertical="center"/>
    </xf>
    <xf numFmtId="164" fontId="66" fillId="0" borderId="0" xfId="0" applyNumberFormat="1" applyFont="1" applyAlignment="1">
      <alignment horizontal="center" vertical="center"/>
    </xf>
    <xf numFmtId="180" fontId="39" fillId="27" borderId="0" xfId="0" applyNumberFormat="1" applyFont="1" applyFill="1"/>
    <xf numFmtId="0" fontId="86" fillId="0" borderId="36" xfId="0" applyFont="1" applyBorder="1" applyAlignment="1">
      <alignment vertical="center"/>
    </xf>
    <xf numFmtId="164" fontId="66" fillId="27" borderId="38" xfId="0" applyNumberFormat="1" applyFont="1" applyFill="1" applyBorder="1" applyAlignment="1">
      <alignment horizontal="center" vertical="center"/>
    </xf>
    <xf numFmtId="164" fontId="66" fillId="0" borderId="38" xfId="0" applyNumberFormat="1" applyFont="1" applyBorder="1" applyAlignment="1">
      <alignment horizontal="center" vertical="center"/>
    </xf>
    <xf numFmtId="164" fontId="66" fillId="47" borderId="39" xfId="0" applyNumberFormat="1" applyFont="1" applyFill="1" applyBorder="1" applyAlignment="1">
      <alignment horizontal="center"/>
    </xf>
    <xf numFmtId="1" fontId="66" fillId="47" borderId="37" xfId="0" applyNumberFormat="1" applyFont="1" applyFill="1" applyBorder="1" applyAlignment="1">
      <alignment horizontal="center"/>
    </xf>
    <xf numFmtId="164" fontId="66" fillId="47" borderId="37" xfId="0" applyNumberFormat="1" applyFont="1" applyFill="1" applyBorder="1" applyAlignment="1">
      <alignment horizontal="center"/>
    </xf>
    <xf numFmtId="0" fontId="36" fillId="47" borderId="0" xfId="0" applyFont="1" applyFill="1"/>
    <xf numFmtId="164" fontId="66" fillId="49" borderId="39" xfId="0" applyNumberFormat="1" applyFont="1" applyFill="1" applyBorder="1" applyAlignment="1">
      <alignment horizontal="center"/>
    </xf>
    <xf numFmtId="164" fontId="66" fillId="49" borderId="0" xfId="0" applyNumberFormat="1" applyFont="1" applyFill="1" applyAlignment="1">
      <alignment horizontal="center"/>
    </xf>
    <xf numFmtId="0" fontId="95" fillId="47" borderId="0" xfId="0" applyFont="1" applyFill="1"/>
    <xf numFmtId="0" fontId="96" fillId="47" borderId="0" xfId="0" applyFont="1" applyFill="1"/>
    <xf numFmtId="0" fontId="97" fillId="47" borderId="0" xfId="0" applyFont="1" applyFill="1"/>
    <xf numFmtId="0" fontId="95" fillId="47" borderId="0" xfId="0" applyFont="1" applyFill="1" applyAlignment="1">
      <alignment wrapText="1"/>
    </xf>
    <xf numFmtId="0" fontId="67" fillId="48" borderId="23" xfId="0" applyFont="1" applyFill="1" applyBorder="1" applyAlignment="1">
      <alignment wrapText="1"/>
    </xf>
    <xf numFmtId="0" fontId="97" fillId="47" borderId="0" xfId="0" applyFont="1" applyFill="1" applyAlignment="1">
      <alignment wrapText="1"/>
    </xf>
    <xf numFmtId="0" fontId="66" fillId="27" borderId="23" xfId="0" applyFont="1" applyFill="1" applyBorder="1"/>
    <xf numFmtId="164" fontId="68" fillId="27" borderId="0" xfId="0" applyNumberFormat="1" applyFont="1" applyFill="1" applyAlignment="1">
      <alignment horizontal="center"/>
    </xf>
    <xf numFmtId="164" fontId="66" fillId="49" borderId="24" xfId="0" applyNumberFormat="1" applyFont="1" applyFill="1" applyBorder="1" applyAlignment="1">
      <alignment horizontal="center"/>
    </xf>
    <xf numFmtId="0" fontId="66" fillId="27" borderId="23" xfId="0" applyFont="1" applyFill="1" applyBorder="1" applyProtection="1">
      <protection locked="0"/>
    </xf>
    <xf numFmtId="164" fontId="68" fillId="49" borderId="0" xfId="0" applyNumberFormat="1" applyFont="1" applyFill="1" applyAlignment="1">
      <alignment horizontal="center"/>
    </xf>
    <xf numFmtId="0" fontId="66" fillId="49" borderId="56" xfId="0" applyFont="1" applyFill="1" applyBorder="1" applyAlignment="1">
      <alignment horizontal="left"/>
    </xf>
    <xf numFmtId="0" fontId="66" fillId="27" borderId="75" xfId="0" applyFont="1" applyFill="1" applyBorder="1" applyAlignment="1">
      <alignment horizontal="left"/>
    </xf>
    <xf numFmtId="164" fontId="39" fillId="27" borderId="0" xfId="0" applyNumberFormat="1" applyFont="1" applyFill="1" applyAlignment="1">
      <alignment horizontal="center"/>
    </xf>
    <xf numFmtId="0" fontId="66" fillId="49" borderId="23" xfId="0" applyFont="1" applyFill="1" applyBorder="1" applyAlignment="1" applyProtection="1">
      <alignment horizontal="left"/>
      <protection locked="0"/>
    </xf>
    <xf numFmtId="164" fontId="39" fillId="47" borderId="0" xfId="0" applyNumberFormat="1" applyFont="1" applyFill="1" applyAlignment="1">
      <alignment horizontal="center"/>
    </xf>
    <xf numFmtId="0" fontId="66" fillId="49" borderId="75" xfId="0" applyFont="1" applyFill="1" applyBorder="1" applyAlignment="1" applyProtection="1">
      <alignment horizontal="left"/>
      <protection locked="0"/>
    </xf>
    <xf numFmtId="0" fontId="41" fillId="47" borderId="0" xfId="0" applyFont="1" applyFill="1" applyProtection="1">
      <protection locked="0"/>
    </xf>
    <xf numFmtId="164" fontId="41" fillId="47" borderId="0" xfId="0" applyNumberFormat="1" applyFont="1" applyFill="1" applyAlignment="1">
      <alignment horizontal="center"/>
    </xf>
    <xf numFmtId="0" fontId="39" fillId="47" borderId="0" xfId="0" applyFont="1" applyFill="1" applyProtection="1">
      <protection locked="0"/>
    </xf>
    <xf numFmtId="0" fontId="64" fillId="49" borderId="40" xfId="0" applyFont="1" applyFill="1" applyBorder="1"/>
    <xf numFmtId="0" fontId="78" fillId="49" borderId="40" xfId="0" applyFont="1" applyFill="1" applyBorder="1"/>
    <xf numFmtId="1" fontId="2" fillId="49" borderId="0" xfId="1" applyNumberFormat="1" applyFill="1" applyAlignment="1">
      <alignment horizontal="right"/>
    </xf>
    <xf numFmtId="0" fontId="77" fillId="49" borderId="44" xfId="0" applyFont="1" applyFill="1" applyBorder="1" applyAlignment="1">
      <alignment horizontal="left"/>
    </xf>
    <xf numFmtId="0" fontId="1" fillId="47" borderId="0" xfId="0" applyFont="1" applyFill="1" applyAlignment="1">
      <alignment wrapText="1"/>
    </xf>
    <xf numFmtId="0" fontId="67" fillId="48" borderId="27" xfId="0" applyFont="1" applyFill="1" applyBorder="1" applyAlignment="1">
      <alignment wrapText="1"/>
    </xf>
    <xf numFmtId="0" fontId="70" fillId="48" borderId="22" xfId="0" applyFont="1" applyFill="1" applyBorder="1" applyAlignment="1">
      <alignment horizontal="center" vertical="center" wrapText="1"/>
    </xf>
    <xf numFmtId="0" fontId="70" fillId="48" borderId="25" xfId="0" applyFont="1" applyFill="1" applyBorder="1" applyAlignment="1">
      <alignment horizontal="center" vertical="center" wrapText="1"/>
    </xf>
    <xf numFmtId="1" fontId="1" fillId="47" borderId="0" xfId="0" applyNumberFormat="1" applyFont="1" applyFill="1"/>
    <xf numFmtId="164" fontId="1" fillId="47" borderId="0" xfId="0" applyNumberFormat="1" applyFont="1" applyFill="1"/>
    <xf numFmtId="1" fontId="1" fillId="47" borderId="0" xfId="0" applyNumberFormat="1" applyFont="1" applyFill="1" applyAlignment="1">
      <alignment horizontal="center"/>
    </xf>
    <xf numFmtId="0" fontId="66" fillId="27" borderId="56" xfId="0" applyFont="1" applyFill="1" applyBorder="1" applyProtection="1">
      <protection locked="0"/>
    </xf>
    <xf numFmtId="2" fontId="1" fillId="47" borderId="0" xfId="0" applyNumberFormat="1" applyFont="1" applyFill="1" applyAlignment="1">
      <alignment horizontal="center"/>
    </xf>
    <xf numFmtId="0" fontId="1" fillId="47" borderId="0" xfId="0" applyFont="1" applyFill="1" applyProtection="1">
      <protection locked="0"/>
    </xf>
    <xf numFmtId="0" fontId="69" fillId="49" borderId="0" xfId="0" applyFont="1" applyFill="1"/>
    <xf numFmtId="0" fontId="67" fillId="47" borderId="0" xfId="0" applyFont="1" applyFill="1" applyAlignment="1">
      <alignment wrapText="1"/>
    </xf>
    <xf numFmtId="0" fontId="70" fillId="47" borderId="0" xfId="0" applyFont="1" applyFill="1" applyAlignment="1">
      <alignment horizontal="center" wrapText="1"/>
    </xf>
    <xf numFmtId="0" fontId="39" fillId="47" borderId="0" xfId="0" applyFont="1" applyFill="1" applyAlignment="1">
      <alignment wrapText="1"/>
    </xf>
    <xf numFmtId="164" fontId="66" fillId="27" borderId="0" xfId="0" applyNumberFormat="1" applyFont="1" applyFill="1" applyAlignment="1">
      <alignment horizontal="center"/>
    </xf>
    <xf numFmtId="164" fontId="66" fillId="27" borderId="37" xfId="0" applyNumberFormat="1" applyFont="1" applyFill="1" applyBorder="1" applyAlignment="1">
      <alignment horizontal="center"/>
    </xf>
    <xf numFmtId="2" fontId="67" fillId="47" borderId="0" xfId="0" applyNumberFormat="1" applyFont="1" applyFill="1" applyAlignment="1">
      <alignment horizontal="center"/>
    </xf>
    <xf numFmtId="2" fontId="39" fillId="47" borderId="0" xfId="0" applyNumberFormat="1" applyFont="1" applyFill="1" applyAlignment="1">
      <alignment horizontal="center"/>
    </xf>
    <xf numFmtId="164" fontId="66" fillId="27" borderId="39" xfId="0" applyNumberFormat="1" applyFont="1" applyFill="1" applyBorder="1" applyAlignment="1">
      <alignment horizontal="center"/>
    </xf>
    <xf numFmtId="164" fontId="66" fillId="49" borderId="38" xfId="0" applyNumberFormat="1" applyFont="1" applyFill="1" applyBorder="1" applyAlignment="1">
      <alignment horizontal="center"/>
    </xf>
    <xf numFmtId="1" fontId="66" fillId="49" borderId="0" xfId="0" applyNumberFormat="1" applyFont="1" applyFill="1" applyAlignment="1">
      <alignment horizontal="center"/>
    </xf>
    <xf numFmtId="0" fontId="66" fillId="49" borderId="23" xfId="0" applyFont="1" applyFill="1" applyBorder="1"/>
    <xf numFmtId="1" fontId="38" fillId="47" borderId="0" xfId="0" applyNumberFormat="1" applyFont="1" applyFill="1"/>
    <xf numFmtId="164" fontId="38" fillId="47" borderId="0" xfId="0" applyNumberFormat="1" applyFont="1" applyFill="1"/>
    <xf numFmtId="178" fontId="1" fillId="47" borderId="0" xfId="198" applyNumberFormat="1" applyFont="1" applyFill="1"/>
    <xf numFmtId="1" fontId="66" fillId="49" borderId="24" xfId="0" applyNumberFormat="1" applyFont="1" applyFill="1" applyBorder="1" applyAlignment="1">
      <alignment horizontal="center"/>
    </xf>
    <xf numFmtId="1" fontId="66" fillId="27" borderId="0" xfId="0" applyNumberFormat="1" applyFont="1" applyFill="1" applyAlignment="1">
      <alignment horizontal="center"/>
    </xf>
    <xf numFmtId="164" fontId="38" fillId="47" borderId="36" xfId="0" applyNumberFormat="1" applyFont="1" applyFill="1" applyBorder="1"/>
    <xf numFmtId="1" fontId="66" fillId="49" borderId="37" xfId="0" applyNumberFormat="1" applyFont="1" applyFill="1" applyBorder="1" applyAlignment="1">
      <alignment horizontal="center"/>
    </xf>
    <xf numFmtId="1" fontId="66" fillId="27" borderId="38" xfId="0" applyNumberFormat="1" applyFont="1" applyFill="1" applyBorder="1" applyAlignment="1">
      <alignment horizontal="center"/>
    </xf>
    <xf numFmtId="1" fontId="66" fillId="49" borderId="38" xfId="0" applyNumberFormat="1" applyFont="1" applyFill="1" applyBorder="1" applyAlignment="1">
      <alignment horizontal="center"/>
    </xf>
    <xf numFmtId="0" fontId="64" fillId="27" borderId="23" xfId="0" applyFont="1" applyFill="1" applyBorder="1"/>
    <xf numFmtId="0" fontId="64" fillId="0" borderId="23" xfId="0" applyFont="1" applyBorder="1"/>
    <xf numFmtId="0" fontId="64" fillId="0" borderId="0" xfId="0" applyFont="1"/>
    <xf numFmtId="0" fontId="66" fillId="48" borderId="27" xfId="0" applyFont="1" applyFill="1" applyBorder="1" applyAlignment="1">
      <alignment vertical="center" wrapText="1"/>
    </xf>
    <xf numFmtId="164" fontId="66" fillId="49" borderId="41" xfId="0" applyNumberFormat="1" applyFont="1" applyFill="1" applyBorder="1" applyAlignment="1">
      <alignment horizontal="center"/>
    </xf>
    <xf numFmtId="164" fontId="66" fillId="27" borderId="76" xfId="0" applyNumberFormat="1" applyFont="1" applyFill="1" applyBorder="1" applyAlignment="1">
      <alignment horizontal="center"/>
    </xf>
    <xf numFmtId="178" fontId="38" fillId="47" borderId="0" xfId="0" applyNumberFormat="1" applyFont="1" applyFill="1"/>
    <xf numFmtId="178" fontId="38" fillId="47" borderId="0" xfId="198" applyNumberFormat="1" applyFont="1" applyFill="1"/>
    <xf numFmtId="178" fontId="98" fillId="47" borderId="0" xfId="198" applyNumberFormat="1" applyFont="1" applyFill="1"/>
    <xf numFmtId="183" fontId="38" fillId="47" borderId="0" xfId="0" applyNumberFormat="1" applyFont="1" applyFill="1"/>
    <xf numFmtId="0" fontId="64" fillId="27" borderId="30" xfId="0" applyFont="1" applyFill="1" applyBorder="1"/>
    <xf numFmtId="0" fontId="64" fillId="47" borderId="28" xfId="0" applyFont="1" applyFill="1" applyBorder="1"/>
    <xf numFmtId="0" fontId="64" fillId="47" borderId="31" xfId="0" applyFont="1" applyFill="1" applyBorder="1"/>
    <xf numFmtId="0" fontId="38" fillId="27" borderId="0" xfId="0" applyFont="1" applyFill="1"/>
    <xf numFmtId="0" fontId="80" fillId="50" borderId="46" xfId="0" applyFont="1" applyFill="1" applyBorder="1" applyAlignment="1">
      <alignment vertical="center" wrapText="1"/>
    </xf>
    <xf numFmtId="3" fontId="66" fillId="27" borderId="0" xfId="0" applyNumberFormat="1" applyFont="1" applyFill="1" applyAlignment="1">
      <alignment horizontal="center"/>
    </xf>
    <xf numFmtId="0" fontId="64" fillId="47" borderId="22" xfId="0" applyFont="1" applyFill="1" applyBorder="1"/>
    <xf numFmtId="0" fontId="66" fillId="48" borderId="23" xfId="0" applyFont="1" applyFill="1" applyBorder="1" applyAlignment="1">
      <alignment wrapText="1"/>
    </xf>
    <xf numFmtId="0" fontId="70" fillId="48" borderId="0" xfId="0" applyFont="1" applyFill="1" applyAlignment="1">
      <alignment horizontal="center" vertical="top" wrapText="1"/>
    </xf>
    <xf numFmtId="0" fontId="70" fillId="48" borderId="0" xfId="0" applyFont="1" applyFill="1" applyAlignment="1">
      <alignment horizontal="center" wrapText="1"/>
    </xf>
    <xf numFmtId="0" fontId="84" fillId="48" borderId="0" xfId="0" applyFont="1" applyFill="1" applyAlignment="1">
      <alignment horizontal="center" wrapText="1"/>
    </xf>
    <xf numFmtId="2" fontId="99" fillId="27" borderId="0" xfId="0" applyNumberFormat="1" applyFont="1" applyFill="1" applyAlignment="1">
      <alignment horizontal="center" wrapText="1"/>
    </xf>
    <xf numFmtId="0" fontId="66" fillId="49" borderId="23" xfId="0" applyFont="1" applyFill="1" applyBorder="1" applyProtection="1">
      <protection locked="0"/>
    </xf>
    <xf numFmtId="0" fontId="100" fillId="47" borderId="24" xfId="0" applyFont="1" applyFill="1" applyBorder="1" applyAlignment="1">
      <alignment wrapText="1"/>
    </xf>
    <xf numFmtId="0" fontId="41" fillId="47" borderId="0" xfId="0" applyFont="1" applyFill="1"/>
    <xf numFmtId="0" fontId="70" fillId="48" borderId="22" xfId="0" applyFont="1" applyFill="1" applyBorder="1" applyAlignment="1">
      <alignment horizontal="center" wrapText="1"/>
    </xf>
    <xf numFmtId="2" fontId="39" fillId="47" borderId="0" xfId="0" applyNumberFormat="1" applyFont="1" applyFill="1"/>
    <xf numFmtId="166" fontId="39" fillId="47" borderId="0" xfId="0" applyNumberFormat="1" applyFont="1" applyFill="1"/>
    <xf numFmtId="0" fontId="66" fillId="49" borderId="57" xfId="0" applyFont="1" applyFill="1" applyBorder="1" applyAlignment="1" applyProtection="1">
      <alignment horizontal="left"/>
      <protection locked="0"/>
    </xf>
    <xf numFmtId="1" fontId="39" fillId="47" borderId="0" xfId="0" applyNumberFormat="1" applyFont="1" applyFill="1" applyAlignment="1">
      <alignment horizontal="center"/>
    </xf>
    <xf numFmtId="0" fontId="67" fillId="48" borderId="22" xfId="0" applyFont="1" applyFill="1" applyBorder="1" applyAlignment="1">
      <alignment horizontal="center" vertical="center" wrapText="1"/>
    </xf>
    <xf numFmtId="0" fontId="70" fillId="50" borderId="24" xfId="0" applyFont="1" applyFill="1" applyBorder="1" applyAlignment="1">
      <alignment horizontal="center" vertical="center" wrapText="1"/>
    </xf>
    <xf numFmtId="164" fontId="66" fillId="27" borderId="0" xfId="0" applyNumberFormat="1" applyFont="1" applyFill="1" applyAlignment="1" applyProtection="1">
      <alignment horizontal="center"/>
      <protection locked="0"/>
    </xf>
    <xf numFmtId="2" fontId="66" fillId="47" borderId="0" xfId="0" applyNumberFormat="1" applyFont="1" applyFill="1" applyAlignment="1">
      <alignment horizontal="center"/>
    </xf>
    <xf numFmtId="164" fontId="66" fillId="47" borderId="0" xfId="0" applyNumberFormat="1" applyFont="1" applyFill="1" applyAlignment="1">
      <alignment horizontal="center"/>
    </xf>
    <xf numFmtId="1" fontId="66" fillId="47" borderId="24" xfId="0" applyNumberFormat="1" applyFont="1" applyFill="1" applyBorder="1" applyAlignment="1">
      <alignment horizontal="center"/>
    </xf>
    <xf numFmtId="2" fontId="66" fillId="49" borderId="0" xfId="0" applyNumberFormat="1" applyFont="1" applyFill="1" applyAlignment="1">
      <alignment horizontal="center"/>
    </xf>
    <xf numFmtId="2" fontId="66" fillId="49" borderId="38" xfId="0" applyNumberFormat="1" applyFont="1" applyFill="1" applyBorder="1" applyAlignment="1">
      <alignment horizontal="center"/>
    </xf>
    <xf numFmtId="2" fontId="66" fillId="47" borderId="38" xfId="0" applyNumberFormat="1" applyFont="1" applyFill="1" applyBorder="1" applyAlignment="1">
      <alignment horizontal="center"/>
    </xf>
    <xf numFmtId="1" fontId="66" fillId="47" borderId="77" xfId="0" applyNumberFormat="1" applyFont="1" applyFill="1" applyBorder="1" applyAlignment="1">
      <alignment horizontal="center"/>
    </xf>
    <xf numFmtId="2" fontId="67" fillId="47" borderId="0" xfId="0" applyNumberFormat="1" applyFont="1" applyFill="1"/>
    <xf numFmtId="0" fontId="67" fillId="47" borderId="37" xfId="0" applyFont="1" applyFill="1" applyBorder="1"/>
    <xf numFmtId="164" fontId="66" fillId="27" borderId="38" xfId="0" applyNumberFormat="1" applyFont="1" applyFill="1" applyBorder="1" applyAlignment="1">
      <alignment horizontal="center"/>
    </xf>
    <xf numFmtId="164" fontId="66" fillId="47" borderId="38" xfId="0" applyNumberFormat="1" applyFont="1" applyFill="1" applyBorder="1" applyAlignment="1">
      <alignment horizontal="center"/>
    </xf>
    <xf numFmtId="0" fontId="66" fillId="27" borderId="45" xfId="0" applyFont="1" applyFill="1" applyBorder="1" applyAlignment="1">
      <alignment horizontal="left"/>
    </xf>
    <xf numFmtId="0" fontId="81" fillId="50" borderId="48" xfId="0" applyFont="1" applyFill="1" applyBorder="1" applyAlignment="1">
      <alignment horizontal="center" vertical="center" wrapText="1"/>
    </xf>
    <xf numFmtId="3" fontId="66" fillId="49" borderId="0" xfId="0" applyNumberFormat="1" applyFont="1" applyFill="1" applyAlignment="1">
      <alignment horizontal="center"/>
    </xf>
    <xf numFmtId="179" fontId="66" fillId="27" borderId="0" xfId="0" applyNumberFormat="1" applyFont="1" applyFill="1" applyAlignment="1">
      <alignment horizontal="center"/>
    </xf>
    <xf numFmtId="4" fontId="66" fillId="49" borderId="37" xfId="0" applyNumberFormat="1" applyFont="1" applyFill="1" applyBorder="1" applyAlignment="1">
      <alignment horizontal="center"/>
    </xf>
    <xf numFmtId="0" fontId="77" fillId="49" borderId="44" xfId="0" applyFont="1" applyFill="1" applyBorder="1"/>
    <xf numFmtId="3" fontId="66" fillId="27" borderId="38" xfId="0" applyNumberFormat="1" applyFont="1" applyFill="1" applyBorder="1" applyAlignment="1">
      <alignment horizontal="center"/>
    </xf>
    <xf numFmtId="4" fontId="66" fillId="49" borderId="39" xfId="0" applyNumberFormat="1" applyFont="1" applyFill="1" applyBorder="1" applyAlignment="1">
      <alignment horizontal="center"/>
    </xf>
    <xf numFmtId="179" fontId="66" fillId="49" borderId="0" xfId="0" applyNumberFormat="1" applyFont="1" applyFill="1" applyAlignment="1">
      <alignment horizontal="center"/>
    </xf>
    <xf numFmtId="184" fontId="78" fillId="49" borderId="0" xfId="0" applyNumberFormat="1" applyFont="1" applyFill="1"/>
    <xf numFmtId="3" fontId="78" fillId="49" borderId="0" xfId="0" applyNumberFormat="1" applyFont="1" applyFill="1"/>
    <xf numFmtId="0" fontId="64" fillId="49" borderId="0" xfId="0" applyFont="1" applyFill="1"/>
    <xf numFmtId="0" fontId="0" fillId="49" borderId="0" xfId="0" applyFill="1"/>
    <xf numFmtId="0" fontId="37" fillId="0" borderId="0" xfId="0" applyFont="1"/>
    <xf numFmtId="0" fontId="0" fillId="49" borderId="36" xfId="0" applyFill="1" applyBorder="1"/>
    <xf numFmtId="0" fontId="77" fillId="49" borderId="0" xfId="0" applyFont="1" applyFill="1" applyBorder="1"/>
    <xf numFmtId="0" fontId="81" fillId="50" borderId="81" xfId="0" applyFont="1" applyFill="1" applyBorder="1" applyAlignment="1">
      <alignment horizontal="center" vertical="center" wrapText="1"/>
    </xf>
    <xf numFmtId="0" fontId="77" fillId="50" borderId="82" xfId="0" applyFont="1" applyFill="1" applyBorder="1" applyAlignment="1">
      <alignment horizontal="center"/>
    </xf>
    <xf numFmtId="0" fontId="81" fillId="50" borderId="83" xfId="0" applyFont="1" applyFill="1" applyBorder="1" applyAlignment="1">
      <alignment horizontal="center" vertical="center" wrapText="1"/>
    </xf>
    <xf numFmtId="164" fontId="77" fillId="49" borderId="84" xfId="0" applyNumberFormat="1" applyFont="1" applyFill="1" applyBorder="1"/>
    <xf numFmtId="164" fontId="77" fillId="49" borderId="85" xfId="0" applyNumberFormat="1" applyFont="1" applyFill="1" applyBorder="1"/>
    <xf numFmtId="0" fontId="77" fillId="50" borderId="83" xfId="0" applyFont="1" applyFill="1" applyBorder="1" applyAlignment="1">
      <alignment horizontal="center"/>
    </xf>
    <xf numFmtId="164" fontId="77" fillId="49" borderId="86" xfId="0" applyNumberFormat="1" applyFont="1" applyFill="1" applyBorder="1"/>
    <xf numFmtId="0" fontId="81" fillId="50" borderId="84" xfId="0" applyFont="1" applyFill="1" applyBorder="1" applyAlignment="1">
      <alignment horizontal="center" vertical="center" wrapText="1"/>
    </xf>
    <xf numFmtId="0" fontId="67" fillId="47" borderId="0" xfId="0" applyFont="1" applyFill="1" applyBorder="1"/>
    <xf numFmtId="0" fontId="0" fillId="49" borderId="0" xfId="0" applyFill="1" applyBorder="1"/>
    <xf numFmtId="164" fontId="66" fillId="49" borderId="77" xfId="0" applyNumberFormat="1" applyFont="1" applyFill="1" applyBorder="1" applyAlignment="1">
      <alignment horizontal="center"/>
    </xf>
    <xf numFmtId="0" fontId="66" fillId="49" borderId="50" xfId="0" applyFont="1" applyFill="1" applyBorder="1"/>
    <xf numFmtId="164" fontId="66" fillId="49" borderId="40" xfId="0" applyNumberFormat="1" applyFont="1" applyFill="1" applyBorder="1" applyAlignment="1">
      <alignment horizontal="center"/>
    </xf>
    <xf numFmtId="164" fontId="66" fillId="49" borderId="49" xfId="0" applyNumberFormat="1" applyFont="1" applyFill="1" applyBorder="1" applyAlignment="1">
      <alignment horizontal="center"/>
    </xf>
    <xf numFmtId="0" fontId="66" fillId="49" borderId="50" xfId="0" applyFont="1" applyFill="1" applyBorder="1" applyAlignment="1" applyProtection="1">
      <alignment horizontal="left"/>
      <protection locked="0"/>
    </xf>
    <xf numFmtId="164" fontId="66" fillId="49" borderId="78" xfId="0" applyNumberFormat="1" applyFont="1" applyFill="1" applyBorder="1" applyAlignment="1">
      <alignment horizontal="center"/>
    </xf>
    <xf numFmtId="164" fontId="68" fillId="49" borderId="40" xfId="0" applyNumberFormat="1" applyFont="1" applyFill="1" applyBorder="1" applyAlignment="1">
      <alignment horizontal="center"/>
    </xf>
    <xf numFmtId="164" fontId="66" fillId="0" borderId="40" xfId="0" applyNumberFormat="1" applyFont="1" applyBorder="1" applyAlignment="1">
      <alignment horizontal="center"/>
    </xf>
    <xf numFmtId="164" fontId="68" fillId="49" borderId="38" xfId="0" applyNumberFormat="1" applyFont="1" applyFill="1" applyBorder="1" applyAlignment="1">
      <alignment horizontal="center"/>
    </xf>
    <xf numFmtId="0" fontId="77" fillId="49" borderId="53" xfId="0" applyFont="1" applyFill="1" applyBorder="1" applyAlignment="1">
      <alignment horizontal="left"/>
    </xf>
    <xf numFmtId="164" fontId="77" fillId="49" borderId="44" xfId="0" applyNumberFormat="1" applyFont="1" applyFill="1" applyBorder="1"/>
    <xf numFmtId="164" fontId="77" fillId="49" borderId="40" xfId="0" applyNumberFormat="1" applyFont="1" applyFill="1" applyBorder="1"/>
    <xf numFmtId="164" fontId="68" fillId="0" borderId="38" xfId="0" applyNumberFormat="1" applyFont="1" applyBorder="1" applyAlignment="1">
      <alignment horizontal="center" wrapText="1"/>
    </xf>
    <xf numFmtId="164" fontId="77" fillId="0" borderId="39" xfId="0" applyNumberFormat="1" applyFont="1" applyBorder="1" applyAlignment="1">
      <alignment horizontal="center" vertical="center"/>
    </xf>
    <xf numFmtId="164" fontId="66" fillId="0" borderId="40" xfId="0" applyNumberFormat="1" applyFont="1" applyBorder="1" applyAlignment="1">
      <alignment horizontal="center" wrapText="1"/>
    </xf>
    <xf numFmtId="164" fontId="68" fillId="0" borderId="40" xfId="0" applyNumberFormat="1" applyFont="1" applyBorder="1" applyAlignment="1">
      <alignment horizontal="center"/>
    </xf>
    <xf numFmtId="164" fontId="66" fillId="0" borderId="49" xfId="0" applyNumberFormat="1" applyFont="1" applyBorder="1" applyAlignment="1">
      <alignment horizontal="center"/>
    </xf>
    <xf numFmtId="0" fontId="66" fillId="27" borderId="53" xfId="0" applyFont="1" applyFill="1" applyBorder="1" applyAlignment="1">
      <alignment horizontal="left"/>
    </xf>
    <xf numFmtId="164" fontId="66" fillId="27" borderId="0" xfId="0" applyNumberFormat="1" applyFont="1" applyFill="1" applyBorder="1" applyAlignment="1">
      <alignment horizontal="center" vertical="center"/>
    </xf>
    <xf numFmtId="164" fontId="66" fillId="49" borderId="0" xfId="0" applyNumberFormat="1" applyFont="1" applyFill="1" applyBorder="1" applyAlignment="1">
      <alignment horizontal="center" vertical="center"/>
    </xf>
    <xf numFmtId="164" fontId="66" fillId="0" borderId="0" xfId="0" applyNumberFormat="1" applyFont="1" applyBorder="1" applyAlignment="1">
      <alignment horizontal="center" vertical="center"/>
    </xf>
    <xf numFmtId="164" fontId="66" fillId="0" borderId="40" xfId="0" applyNumberFormat="1" applyFont="1" applyBorder="1" applyAlignment="1">
      <alignment horizontal="center" vertical="center"/>
    </xf>
    <xf numFmtId="164" fontId="66" fillId="27" borderId="40" xfId="0" applyNumberFormat="1" applyFont="1" applyFill="1" applyBorder="1" applyAlignment="1">
      <alignment horizontal="center" vertical="center"/>
    </xf>
    <xf numFmtId="164" fontId="66" fillId="49" borderId="40" xfId="0" applyNumberFormat="1" applyFont="1" applyFill="1" applyBorder="1" applyAlignment="1">
      <alignment horizontal="center" vertical="center"/>
    </xf>
    <xf numFmtId="0" fontId="66" fillId="27" borderId="50" xfId="0" applyFont="1" applyFill="1" applyBorder="1" applyAlignment="1">
      <alignment horizontal="left"/>
    </xf>
    <xf numFmtId="164" fontId="66" fillId="27" borderId="40" xfId="0" applyNumberFormat="1" applyFont="1" applyFill="1" applyBorder="1" applyAlignment="1">
      <alignment horizontal="center"/>
    </xf>
    <xf numFmtId="2" fontId="66" fillId="47" borderId="40" xfId="0" applyNumberFormat="1" applyFont="1" applyFill="1" applyBorder="1" applyAlignment="1">
      <alignment horizontal="center"/>
    </xf>
    <xf numFmtId="2" fontId="66" fillId="49" borderId="40" xfId="0" applyNumberFormat="1" applyFont="1" applyFill="1" applyBorder="1" applyAlignment="1">
      <alignment horizontal="center"/>
    </xf>
    <xf numFmtId="1" fontId="66" fillId="49" borderId="49" xfId="0" applyNumberFormat="1" applyFont="1" applyFill="1" applyBorder="1" applyAlignment="1">
      <alignment horizontal="center"/>
    </xf>
    <xf numFmtId="0" fontId="66" fillId="27" borderId="50" xfId="0" applyFont="1" applyFill="1" applyBorder="1"/>
    <xf numFmtId="164" fontId="77" fillId="49" borderId="0" xfId="0" applyNumberFormat="1" applyFont="1" applyFill="1" applyBorder="1" applyAlignment="1">
      <alignment horizontal="center"/>
    </xf>
    <xf numFmtId="164" fontId="77" fillId="49" borderId="40" xfId="0" applyNumberFormat="1" applyFont="1" applyFill="1" applyBorder="1" applyAlignment="1">
      <alignment horizontal="center"/>
    </xf>
    <xf numFmtId="164" fontId="66" fillId="27" borderId="49" xfId="0" applyNumberFormat="1" applyFont="1" applyFill="1" applyBorder="1" applyAlignment="1">
      <alignment horizontal="center"/>
    </xf>
    <xf numFmtId="0" fontId="1" fillId="47" borderId="0" xfId="0" applyFont="1" applyFill="1" applyBorder="1"/>
    <xf numFmtId="1" fontId="64" fillId="27" borderId="24" xfId="0" applyNumberFormat="1" applyFont="1" applyFill="1" applyBorder="1"/>
    <xf numFmtId="3" fontId="66" fillId="49" borderId="36" xfId="0" applyNumberFormat="1" applyFont="1" applyFill="1" applyBorder="1" applyAlignment="1">
      <alignment horizontal="center" vertical="center"/>
    </xf>
    <xf numFmtId="3" fontId="66" fillId="49" borderId="38" xfId="0" applyNumberFormat="1" applyFont="1" applyFill="1" applyBorder="1" applyAlignment="1">
      <alignment horizontal="center" vertical="center"/>
    </xf>
    <xf numFmtId="179" fontId="66" fillId="49" borderId="38" xfId="0" applyNumberFormat="1" applyFont="1" applyFill="1" applyBorder="1" applyAlignment="1">
      <alignment horizontal="center" vertical="center"/>
    </xf>
    <xf numFmtId="3" fontId="66" fillId="49" borderId="40" xfId="0" applyNumberFormat="1" applyFont="1" applyFill="1" applyBorder="1" applyAlignment="1">
      <alignment horizontal="center" vertical="center"/>
    </xf>
    <xf numFmtId="164" fontId="66" fillId="49" borderId="87" xfId="0" applyNumberFormat="1" applyFont="1" applyFill="1" applyBorder="1" applyAlignment="1">
      <alignment horizontal="center" vertical="center"/>
    </xf>
    <xf numFmtId="164" fontId="68" fillId="49" borderId="40" xfId="0" applyNumberFormat="1" applyFont="1" applyFill="1" applyBorder="1" applyAlignment="1">
      <alignment horizontal="center" vertical="center"/>
    </xf>
    <xf numFmtId="164" fontId="66" fillId="49" borderId="49" xfId="0" applyNumberFormat="1" applyFont="1" applyFill="1" applyBorder="1" applyAlignment="1">
      <alignment horizontal="center" vertical="center"/>
    </xf>
    <xf numFmtId="164" fontId="64" fillId="27" borderId="37" xfId="0" applyNumberFormat="1" applyFont="1" applyFill="1" applyBorder="1" applyAlignment="1">
      <alignment horizontal="center"/>
    </xf>
    <xf numFmtId="1" fontId="66" fillId="49" borderId="40" xfId="0" applyNumberFormat="1" applyFont="1" applyFill="1" applyBorder="1" applyAlignment="1">
      <alignment horizontal="center"/>
    </xf>
    <xf numFmtId="3" fontId="66" fillId="27" borderId="40" xfId="0" applyNumberFormat="1" applyFont="1" applyFill="1" applyBorder="1" applyAlignment="1">
      <alignment horizontal="center"/>
    </xf>
    <xf numFmtId="179" fontId="66" fillId="49" borderId="40" xfId="0" applyNumberFormat="1" applyFont="1" applyFill="1" applyBorder="1" applyAlignment="1">
      <alignment horizontal="center"/>
    </xf>
    <xf numFmtId="4" fontId="66" fillId="49" borderId="49" xfId="0" applyNumberFormat="1" applyFont="1" applyFill="1" applyBorder="1" applyAlignment="1">
      <alignment horizontal="center"/>
    </xf>
    <xf numFmtId="0" fontId="82" fillId="49" borderId="36" xfId="0" applyFont="1" applyFill="1" applyBorder="1" applyAlignment="1">
      <alignment horizontal="left"/>
    </xf>
    <xf numFmtId="164" fontId="66" fillId="49" borderId="88" xfId="0" applyNumberFormat="1" applyFont="1" applyFill="1" applyBorder="1" applyAlignment="1">
      <alignment horizontal="center"/>
    </xf>
    <xf numFmtId="0" fontId="67" fillId="50" borderId="0" xfId="0" applyFont="1" applyFill="1" applyAlignment="1">
      <alignment horizontal="center" vertical="center" wrapText="1"/>
    </xf>
    <xf numFmtId="0" fontId="70" fillId="50" borderId="0" xfId="0" applyFont="1" applyFill="1" applyAlignment="1">
      <alignment horizontal="center" vertical="center" wrapText="1"/>
    </xf>
    <xf numFmtId="0" fontId="70" fillId="50" borderId="0" xfId="0" applyFont="1" applyFill="1" applyAlignment="1">
      <alignment horizontal="center" vertical="center" wrapText="1"/>
    </xf>
    <xf numFmtId="0" fontId="82" fillId="49" borderId="37" xfId="0" applyFont="1" applyFill="1" applyBorder="1"/>
    <xf numFmtId="0" fontId="80" fillId="50" borderId="52" xfId="0" applyFont="1" applyFill="1" applyBorder="1" applyAlignment="1">
      <alignment horizontal="center"/>
    </xf>
    <xf numFmtId="0" fontId="81" fillId="50" borderId="0" xfId="0" applyFont="1" applyFill="1" applyAlignment="1">
      <alignment horizontal="center" vertical="center"/>
    </xf>
    <xf numFmtId="0" fontId="82" fillId="49" borderId="0" xfId="0" applyFont="1" applyFill="1"/>
    <xf numFmtId="0" fontId="66" fillId="49" borderId="89" xfId="0" applyFont="1" applyFill="1" applyBorder="1" applyAlignment="1">
      <alignment horizontal="left"/>
    </xf>
    <xf numFmtId="164" fontId="66" fillId="49" borderId="89" xfId="0" applyNumberFormat="1" applyFont="1" applyFill="1" applyBorder="1" applyAlignment="1">
      <alignment horizontal="center" vertical="center"/>
    </xf>
    <xf numFmtId="3" fontId="66" fillId="49" borderId="53" xfId="0" applyNumberFormat="1" applyFont="1" applyFill="1" applyBorder="1" applyAlignment="1">
      <alignment horizontal="center" vertical="center"/>
    </xf>
    <xf numFmtId="0" fontId="73" fillId="47" borderId="58" xfId="80" applyFont="1" applyFill="1" applyBorder="1" applyAlignment="1" applyProtection="1">
      <alignment horizontal="left" indent="2"/>
    </xf>
    <xf numFmtId="164" fontId="66" fillId="27" borderId="24" xfId="0" applyNumberFormat="1" applyFont="1" applyFill="1" applyBorder="1" applyAlignment="1">
      <alignment horizontal="center" vertical="center"/>
    </xf>
    <xf numFmtId="164" fontId="66" fillId="27" borderId="77" xfId="0" applyNumberFormat="1" applyFont="1" applyFill="1" applyBorder="1" applyAlignment="1">
      <alignment horizontal="center" vertical="center"/>
    </xf>
    <xf numFmtId="0" fontId="66" fillId="49" borderId="50" xfId="0" applyFont="1" applyFill="1" applyBorder="1" applyAlignment="1">
      <alignment horizontal="left"/>
    </xf>
    <xf numFmtId="164" fontId="66" fillId="27" borderId="78" xfId="0" applyNumberFormat="1" applyFont="1" applyFill="1" applyBorder="1" applyAlignment="1">
      <alignment horizontal="center" vertical="center"/>
    </xf>
    <xf numFmtId="0" fontId="69" fillId="48" borderId="23" xfId="0" applyFont="1" applyFill="1" applyBorder="1" applyAlignment="1">
      <alignment horizontal="center"/>
    </xf>
    <xf numFmtId="0" fontId="70" fillId="48" borderId="93" xfId="0" applyFont="1" applyFill="1" applyBorder="1" applyAlignment="1">
      <alignment horizontal="center" vertical="center" wrapText="1"/>
    </xf>
    <xf numFmtId="0" fontId="67" fillId="48" borderId="23" xfId="0" applyFont="1" applyFill="1" applyBorder="1" applyAlignment="1">
      <alignment vertical="center" wrapText="1"/>
    </xf>
    <xf numFmtId="0" fontId="70" fillId="48" borderId="94" xfId="0" applyFont="1" applyFill="1" applyBorder="1" applyAlignment="1">
      <alignment horizontal="center" vertical="center" wrapText="1"/>
    </xf>
    <xf numFmtId="0" fontId="81" fillId="50" borderId="41" xfId="0" applyFont="1" applyFill="1" applyBorder="1" applyAlignment="1">
      <alignment horizontal="center" vertical="center"/>
    </xf>
    <xf numFmtId="0" fontId="70" fillId="48" borderId="42" xfId="0" applyFont="1" applyFill="1" applyBorder="1" applyAlignment="1">
      <alignment horizontal="center" vertical="center" wrapText="1"/>
    </xf>
    <xf numFmtId="164" fontId="66" fillId="27" borderId="94" xfId="0" applyNumberFormat="1" applyFont="1" applyFill="1" applyBorder="1" applyAlignment="1">
      <alignment horizontal="center"/>
    </xf>
    <xf numFmtId="164" fontId="77" fillId="49" borderId="95" xfId="0" applyNumberFormat="1" applyFont="1" applyFill="1" applyBorder="1" applyAlignment="1">
      <alignment horizontal="center"/>
    </xf>
    <xf numFmtId="164" fontId="66" fillId="27" borderId="96" xfId="0" applyNumberFormat="1" applyFont="1" applyFill="1" applyBorder="1" applyAlignment="1">
      <alignment horizontal="center"/>
    </xf>
    <xf numFmtId="164" fontId="77" fillId="49" borderId="38" xfId="0" applyNumberFormat="1" applyFont="1" applyFill="1" applyBorder="1" applyAlignment="1">
      <alignment horizontal="center"/>
    </xf>
    <xf numFmtId="164" fontId="66" fillId="27" borderId="97" xfId="0" applyNumberFormat="1" applyFont="1" applyFill="1" applyBorder="1" applyAlignment="1">
      <alignment horizontal="center"/>
    </xf>
    <xf numFmtId="164" fontId="66" fillId="27" borderId="98" xfId="0" applyNumberFormat="1" applyFont="1" applyFill="1" applyBorder="1" applyAlignment="1">
      <alignment horizontal="center"/>
    </xf>
    <xf numFmtId="2" fontId="64" fillId="49" borderId="0" xfId="0" applyNumberFormat="1" applyFont="1" applyFill="1" applyAlignment="1">
      <alignment horizontal="center"/>
    </xf>
    <xf numFmtId="0" fontId="67" fillId="49" borderId="37" xfId="0" applyFont="1" applyFill="1" applyBorder="1"/>
    <xf numFmtId="0" fontId="67" fillId="49" borderId="49" xfId="0" applyFont="1" applyFill="1" applyBorder="1"/>
    <xf numFmtId="2" fontId="70" fillId="48" borderId="27" xfId="127" applyNumberFormat="1" applyFont="1" applyFill="1" applyBorder="1" applyAlignment="1">
      <alignment horizontal="center" vertical="center"/>
    </xf>
    <xf numFmtId="2" fontId="70" fillId="48" borderId="22" xfId="127" applyNumberFormat="1" applyFont="1" applyFill="1" applyBorder="1" applyAlignment="1">
      <alignment horizontal="center" vertical="center"/>
    </xf>
    <xf numFmtId="2" fontId="70" fillId="48" borderId="0" xfId="127" applyNumberFormat="1" applyFont="1" applyFill="1" applyAlignment="1">
      <alignment horizontal="center" vertical="center"/>
    </xf>
    <xf numFmtId="2" fontId="70" fillId="48" borderId="99" xfId="127" applyNumberFormat="1" applyFont="1" applyFill="1" applyBorder="1" applyAlignment="1">
      <alignment horizontal="center" vertical="center"/>
    </xf>
    <xf numFmtId="2" fontId="103" fillId="49" borderId="23" xfId="127" applyNumberFormat="1" applyFont="1" applyFill="1" applyBorder="1"/>
    <xf numFmtId="2" fontId="68" fillId="49" borderId="0" xfId="127" applyNumberFormat="1" applyFont="1" applyFill="1" applyAlignment="1">
      <alignment vertical="center"/>
    </xf>
    <xf numFmtId="2" fontId="68" fillId="49" borderId="24" xfId="127" applyNumberFormat="1" applyFont="1" applyFill="1" applyBorder="1" applyAlignment="1">
      <alignment vertical="center"/>
    </xf>
    <xf numFmtId="17" fontId="68" fillId="52" borderId="23" xfId="127" quotePrefix="1" applyNumberFormat="1" applyFont="1" applyFill="1" applyBorder="1" applyAlignment="1">
      <alignment horizontal="left" wrapText="1"/>
    </xf>
    <xf numFmtId="164" fontId="68" fillId="0" borderId="0" xfId="127" applyNumberFormat="1" applyFont="1" applyAlignment="1">
      <alignment horizontal="right" vertical="top" wrapText="1" indent="2"/>
    </xf>
    <xf numFmtId="164" fontId="68" fillId="0" borderId="37" xfId="127" applyNumberFormat="1" applyFont="1" applyBorder="1" applyAlignment="1">
      <alignment horizontal="right" vertical="top" wrapText="1" indent="2"/>
    </xf>
    <xf numFmtId="17" fontId="68" fillId="0" borderId="23" xfId="127" quotePrefix="1" applyNumberFormat="1" applyFont="1" applyBorder="1" applyAlignment="1">
      <alignment horizontal="left" wrapText="1"/>
    </xf>
    <xf numFmtId="17" fontId="68" fillId="0" borderId="56" xfId="127" quotePrefix="1" applyNumberFormat="1" applyFont="1" applyBorder="1" applyAlignment="1">
      <alignment horizontal="left" wrapText="1"/>
    </xf>
    <xf numFmtId="17" fontId="103" fillId="0" borderId="23" xfId="127" applyNumberFormat="1" applyFont="1" applyBorder="1" applyAlignment="1">
      <alignment horizontal="left" wrapText="1"/>
    </xf>
    <xf numFmtId="0" fontId="38" fillId="0" borderId="0" xfId="0" applyFont="1"/>
    <xf numFmtId="0" fontId="38" fillId="0" borderId="37" xfId="0" applyFont="1" applyBorder="1"/>
    <xf numFmtId="17" fontId="68" fillId="0" borderId="26" xfId="127" quotePrefix="1" applyNumberFormat="1" applyFont="1" applyBorder="1" applyAlignment="1">
      <alignment horizontal="left" wrapText="1"/>
    </xf>
    <xf numFmtId="0" fontId="81" fillId="50" borderId="35" xfId="0" applyFont="1" applyFill="1" applyBorder="1" applyAlignment="1">
      <alignment vertical="center" wrapText="1"/>
    </xf>
    <xf numFmtId="0" fontId="81" fillId="50" borderId="48" xfId="0" applyFont="1" applyFill="1" applyBorder="1" applyAlignment="1">
      <alignment vertical="center" wrapText="1"/>
    </xf>
    <xf numFmtId="1" fontId="77" fillId="49" borderId="0" xfId="0" applyNumberFormat="1" applyFont="1" applyFill="1" applyAlignment="1">
      <alignment horizontal="center"/>
    </xf>
    <xf numFmtId="179" fontId="66" fillId="49" borderId="37" xfId="0" applyNumberFormat="1" applyFont="1" applyFill="1" applyBorder="1" applyAlignment="1">
      <alignment horizontal="center"/>
    </xf>
    <xf numFmtId="1" fontId="77" fillId="49" borderId="38" xfId="0" applyNumberFormat="1" applyFont="1" applyFill="1" applyBorder="1" applyAlignment="1">
      <alignment horizontal="center"/>
    </xf>
    <xf numFmtId="0" fontId="77" fillId="49" borderId="45" xfId="0" applyFont="1" applyFill="1" applyBorder="1" applyAlignment="1">
      <alignment horizontal="left"/>
    </xf>
    <xf numFmtId="3" fontId="66" fillId="27" borderId="41" xfId="0" applyNumberFormat="1" applyFont="1" applyFill="1" applyBorder="1" applyAlignment="1">
      <alignment horizontal="center"/>
    </xf>
    <xf numFmtId="164" fontId="66" fillId="27" borderId="41" xfId="0" applyNumberFormat="1" applyFont="1" applyFill="1" applyBorder="1" applyAlignment="1">
      <alignment horizontal="center"/>
    </xf>
    <xf numFmtId="179" fontId="66" fillId="27" borderId="42" xfId="0" applyNumberFormat="1" applyFont="1" applyFill="1" applyBorder="1" applyAlignment="1">
      <alignment horizontal="center"/>
    </xf>
    <xf numFmtId="179" fontId="66" fillId="27" borderId="37" xfId="0" applyNumberFormat="1" applyFont="1" applyFill="1" applyBorder="1" applyAlignment="1">
      <alignment horizontal="center"/>
    </xf>
    <xf numFmtId="179" fontId="66" fillId="27" borderId="39" xfId="0" applyNumberFormat="1" applyFont="1" applyFill="1" applyBorder="1" applyAlignment="1">
      <alignment horizontal="center"/>
    </xf>
    <xf numFmtId="179" fontId="66" fillId="27" borderId="49" xfId="0" applyNumberFormat="1" applyFont="1" applyFill="1" applyBorder="1" applyAlignment="1">
      <alignment horizontal="center"/>
    </xf>
    <xf numFmtId="2" fontId="68" fillId="49" borderId="0" xfId="0" applyNumberFormat="1" applyFont="1" applyFill="1" applyAlignment="1">
      <alignment horizontal="center"/>
    </xf>
    <xf numFmtId="0" fontId="106" fillId="48" borderId="100" xfId="0" applyFont="1" applyFill="1" applyBorder="1" applyAlignment="1">
      <alignment wrapText="1"/>
    </xf>
    <xf numFmtId="0" fontId="96" fillId="48" borderId="23" xfId="0" applyFont="1" applyFill="1" applyBorder="1" applyAlignment="1">
      <alignment wrapText="1"/>
    </xf>
    <xf numFmtId="0" fontId="69" fillId="48" borderId="25" xfId="0" applyFont="1" applyFill="1" applyBorder="1" applyAlignment="1">
      <alignment wrapText="1"/>
    </xf>
    <xf numFmtId="0" fontId="69" fillId="48" borderId="23" xfId="0" applyFont="1" applyFill="1" applyBorder="1"/>
    <xf numFmtId="0" fontId="69" fillId="48" borderId="0" xfId="0" applyFont="1" applyFill="1" applyAlignment="1">
      <alignment horizontal="center" vertical="center" wrapText="1"/>
    </xf>
    <xf numFmtId="0" fontId="69" fillId="50" borderId="0" xfId="0" applyFont="1" applyFill="1" applyAlignment="1">
      <alignment horizontal="center" vertical="center" wrapText="1"/>
    </xf>
    <xf numFmtId="0" fontId="69" fillId="48" borderId="23" xfId="0" applyFont="1" applyFill="1" applyBorder="1" applyAlignment="1">
      <alignment vertical="center"/>
    </xf>
    <xf numFmtId="0" fontId="69" fillId="48" borderId="23" xfId="0" applyFont="1" applyFill="1" applyBorder="1" applyAlignment="1">
      <alignment horizontal="center" vertical="center" wrapText="1"/>
    </xf>
    <xf numFmtId="0" fontId="69" fillId="48" borderId="24" xfId="0" applyFont="1" applyFill="1" applyBorder="1" applyAlignment="1">
      <alignment horizontal="center" vertical="center" wrapText="1"/>
    </xf>
    <xf numFmtId="0" fontId="69" fillId="48" borderId="24" xfId="318" applyFont="1" applyFill="1" applyBorder="1" applyAlignment="1">
      <alignment horizontal="center" vertical="center" wrapText="1"/>
    </xf>
    <xf numFmtId="1" fontId="66" fillId="0" borderId="23" xfId="0" applyNumberFormat="1" applyFont="1" applyBorder="1" applyAlignment="1">
      <alignment horizontal="center"/>
    </xf>
    <xf numFmtId="1" fontId="66" fillId="0" borderId="0" xfId="0" applyNumberFormat="1" applyFont="1" applyAlignment="1">
      <alignment horizontal="center"/>
    </xf>
    <xf numFmtId="1" fontId="66" fillId="0" borderId="24" xfId="0" applyNumberFormat="1" applyFont="1" applyBorder="1" applyAlignment="1">
      <alignment horizontal="center"/>
    </xf>
    <xf numFmtId="1" fontId="68" fillId="0" borderId="23" xfId="319" applyNumberFormat="1" applyFont="1" applyBorder="1" applyAlignment="1">
      <alignment horizontal="center"/>
    </xf>
    <xf numFmtId="1" fontId="68" fillId="0" borderId="24" xfId="319" applyNumberFormat="1" applyFont="1" applyBorder="1" applyAlignment="1">
      <alignment horizontal="center"/>
    </xf>
    <xf numFmtId="0" fontId="1" fillId="47" borderId="58" xfId="0" applyFont="1" applyFill="1" applyBorder="1"/>
    <xf numFmtId="1" fontId="66" fillId="0" borderId="38" xfId="0" applyNumberFormat="1" applyFont="1" applyBorder="1" applyAlignment="1">
      <alignment horizontal="center"/>
    </xf>
    <xf numFmtId="1" fontId="66" fillId="27" borderId="29" xfId="0" applyNumberFormat="1" applyFont="1" applyFill="1" applyBorder="1" applyAlignment="1">
      <alignment horizontal="center"/>
    </xf>
    <xf numFmtId="1" fontId="66" fillId="0" borderId="29" xfId="0" applyNumberFormat="1" applyFont="1" applyBorder="1" applyAlignment="1">
      <alignment horizontal="center"/>
    </xf>
    <xf numFmtId="1" fontId="66" fillId="0" borderId="103" xfId="0" applyNumberFormat="1" applyFont="1" applyBorder="1" applyAlignment="1">
      <alignment horizontal="center"/>
    </xf>
    <xf numFmtId="0" fontId="66" fillId="49" borderId="104" xfId="0" applyFont="1" applyFill="1" applyBorder="1"/>
    <xf numFmtId="164" fontId="66" fillId="49" borderId="105" xfId="0" applyNumberFormat="1" applyFont="1" applyFill="1" applyBorder="1" applyAlignment="1">
      <alignment horizontal="center"/>
    </xf>
    <xf numFmtId="1" fontId="66" fillId="0" borderId="37" xfId="0" applyNumberFormat="1" applyFont="1" applyBorder="1" applyAlignment="1">
      <alignment horizontal="center"/>
    </xf>
    <xf numFmtId="1" fontId="66" fillId="0" borderId="36" xfId="0" applyNumberFormat="1" applyFont="1" applyBorder="1" applyAlignment="1">
      <alignment horizontal="center"/>
    </xf>
    <xf numFmtId="164" fontId="66" fillId="49" borderId="23" xfId="0" applyNumberFormat="1" applyFont="1" applyFill="1" applyBorder="1" applyAlignment="1">
      <alignment horizontal="center"/>
    </xf>
    <xf numFmtId="0" fontId="66" fillId="49" borderId="0" xfId="0" applyFont="1" applyFill="1"/>
    <xf numFmtId="1" fontId="66" fillId="0" borderId="44" xfId="0" applyNumberFormat="1" applyFont="1" applyBorder="1" applyAlignment="1">
      <alignment horizontal="center"/>
    </xf>
    <xf numFmtId="164" fontId="66" fillId="49" borderId="36" xfId="0" applyNumberFormat="1" applyFont="1" applyFill="1" applyBorder="1" applyAlignment="1">
      <alignment horizontal="center"/>
    </xf>
    <xf numFmtId="0" fontId="66" fillId="27" borderId="75" xfId="0" applyFont="1" applyFill="1" applyBorder="1"/>
    <xf numFmtId="1" fontId="66" fillId="27" borderId="103" xfId="0" applyNumberFormat="1" applyFont="1" applyFill="1" applyBorder="1" applyAlignment="1">
      <alignment horizontal="center"/>
    </xf>
    <xf numFmtId="1" fontId="66" fillId="27" borderId="23" xfId="0" applyNumberFormat="1" applyFont="1" applyFill="1" applyBorder="1" applyAlignment="1">
      <alignment horizontal="center"/>
    </xf>
    <xf numFmtId="1" fontId="66" fillId="27" borderId="24" xfId="0" applyNumberFormat="1" applyFont="1" applyFill="1" applyBorder="1" applyAlignment="1">
      <alignment horizontal="center"/>
    </xf>
    <xf numFmtId="1" fontId="66" fillId="27" borderId="36" xfId="0" applyNumberFormat="1" applyFont="1" applyFill="1" applyBorder="1" applyAlignment="1">
      <alignment horizontal="center"/>
    </xf>
    <xf numFmtId="164" fontId="66" fillId="0" borderId="58" xfId="0" applyNumberFormat="1" applyFont="1" applyBorder="1" applyAlignment="1">
      <alignment horizontal="center"/>
    </xf>
    <xf numFmtId="164" fontId="64" fillId="27" borderId="0" xfId="0" applyNumberFormat="1" applyFont="1" applyFill="1" applyAlignment="1">
      <alignment horizontal="center"/>
    </xf>
    <xf numFmtId="0" fontId="1" fillId="49" borderId="24" xfId="0" applyFont="1" applyFill="1" applyBorder="1"/>
    <xf numFmtId="0" fontId="1" fillId="27" borderId="105" xfId="0" applyFont="1" applyFill="1" applyBorder="1"/>
    <xf numFmtId="0" fontId="64" fillId="27" borderId="37" xfId="0" applyFont="1" applyFill="1" applyBorder="1"/>
    <xf numFmtId="0" fontId="1" fillId="27" borderId="37" xfId="0" applyFont="1" applyFill="1" applyBorder="1" applyAlignment="1">
      <alignment wrapText="1"/>
    </xf>
    <xf numFmtId="0" fontId="108" fillId="27" borderId="37" xfId="0" applyFont="1" applyFill="1" applyBorder="1"/>
    <xf numFmtId="0" fontId="1" fillId="27" borderId="24" xfId="0" applyFont="1" applyFill="1" applyBorder="1"/>
    <xf numFmtId="0" fontId="1" fillId="27" borderId="37" xfId="0" applyFont="1" applyFill="1" applyBorder="1"/>
    <xf numFmtId="0" fontId="1" fillId="49" borderId="23" xfId="0" applyFont="1" applyFill="1" applyBorder="1" applyAlignment="1">
      <alignment vertical="top" wrapText="1"/>
    </xf>
    <xf numFmtId="0" fontId="78" fillId="49" borderId="24" xfId="0" applyFont="1" applyFill="1" applyBorder="1" applyAlignment="1">
      <alignment vertical="top" wrapText="1"/>
    </xf>
    <xf numFmtId="0" fontId="64" fillId="27" borderId="30" xfId="0" applyFont="1" applyFill="1" applyBorder="1" applyAlignment="1">
      <alignment vertical="top"/>
    </xf>
    <xf numFmtId="0" fontId="64" fillId="27" borderId="28" xfId="0" applyFont="1" applyFill="1" applyBorder="1" applyAlignment="1">
      <alignment vertical="center"/>
    </xf>
    <xf numFmtId="0" fontId="1" fillId="27" borderId="28" xfId="0" applyFont="1" applyFill="1" applyBorder="1"/>
    <xf numFmtId="0" fontId="1" fillId="27" borderId="31" xfId="0" applyFont="1" applyFill="1" applyBorder="1"/>
    <xf numFmtId="0" fontId="1" fillId="27" borderId="106" xfId="0" applyFont="1" applyFill="1" applyBorder="1"/>
    <xf numFmtId="0" fontId="1" fillId="49" borderId="30" xfId="0" applyFont="1" applyFill="1" applyBorder="1" applyAlignment="1">
      <alignment vertical="top" wrapText="1"/>
    </xf>
    <xf numFmtId="0" fontId="78" fillId="49" borderId="31" xfId="0" applyFont="1" applyFill="1" applyBorder="1" applyAlignment="1">
      <alignment vertical="top" wrapText="1"/>
    </xf>
    <xf numFmtId="164" fontId="77" fillId="49" borderId="37" xfId="0" applyNumberFormat="1" applyFont="1" applyFill="1" applyBorder="1" applyAlignment="1">
      <alignment horizontal="center"/>
    </xf>
    <xf numFmtId="0" fontId="0" fillId="50" borderId="46" xfId="0" applyFill="1" applyBorder="1"/>
    <xf numFmtId="0" fontId="0" fillId="50" borderId="36" xfId="0" applyFill="1" applyBorder="1"/>
    <xf numFmtId="0" fontId="85" fillId="50" borderId="0" xfId="0" applyFont="1" applyFill="1" applyAlignment="1">
      <alignment horizontal="center" vertical="center"/>
    </xf>
    <xf numFmtId="0" fontId="85" fillId="50" borderId="41" xfId="0" applyFont="1" applyFill="1" applyBorder="1" applyAlignment="1">
      <alignment horizontal="center" vertical="center"/>
    </xf>
    <xf numFmtId="0" fontId="85" fillId="50" borderId="42" xfId="0" applyFont="1" applyFill="1" applyBorder="1" applyAlignment="1">
      <alignment horizontal="center" vertical="center"/>
    </xf>
    <xf numFmtId="0" fontId="109" fillId="49" borderId="36" xfId="0" applyFont="1" applyFill="1" applyBorder="1" applyAlignment="1">
      <alignment horizontal="left" vertical="center"/>
    </xf>
    <xf numFmtId="2" fontId="109" fillId="49" borderId="0" xfId="0" applyNumberFormat="1" applyFont="1" applyFill="1" applyAlignment="1">
      <alignment horizontal="center" vertical="center"/>
    </xf>
    <xf numFmtId="2" fontId="109" fillId="49" borderId="37" xfId="0" applyNumberFormat="1" applyFont="1" applyFill="1" applyBorder="1" applyAlignment="1">
      <alignment horizontal="center" vertical="center"/>
    </xf>
    <xf numFmtId="0" fontId="109" fillId="49" borderId="44" xfId="0" applyFont="1" applyFill="1" applyBorder="1" applyAlignment="1">
      <alignment horizontal="left" vertical="center"/>
    </xf>
    <xf numFmtId="2" fontId="70" fillId="48" borderId="23" xfId="127" applyNumberFormat="1" applyFont="1" applyFill="1" applyBorder="1" applyAlignment="1">
      <alignment horizontal="center" vertical="center"/>
    </xf>
    <xf numFmtId="2" fontId="70" fillId="48" borderId="35" xfId="127" applyNumberFormat="1" applyFont="1" applyFill="1" applyBorder="1" applyAlignment="1">
      <alignment horizontal="center" vertical="center"/>
    </xf>
    <xf numFmtId="17" fontId="68" fillId="49" borderId="23" xfId="127" quotePrefix="1" applyNumberFormat="1" applyFont="1" applyFill="1" applyBorder="1" applyAlignment="1">
      <alignment horizontal="left" wrapText="1"/>
    </xf>
    <xf numFmtId="17" fontId="68" fillId="49" borderId="56" xfId="127" quotePrefix="1" applyNumberFormat="1" applyFont="1" applyFill="1" applyBorder="1" applyAlignment="1">
      <alignment horizontal="left" wrapText="1"/>
    </xf>
    <xf numFmtId="17" fontId="103" fillId="49" borderId="23" xfId="127" applyNumberFormat="1" applyFont="1" applyFill="1" applyBorder="1" applyAlignment="1">
      <alignment horizontal="left" wrapText="1"/>
    </xf>
    <xf numFmtId="0" fontId="1" fillId="47" borderId="37" xfId="0" applyFont="1" applyFill="1" applyBorder="1"/>
    <xf numFmtId="0" fontId="66" fillId="27" borderId="26" xfId="0" applyFont="1" applyFill="1" applyBorder="1"/>
    <xf numFmtId="1" fontId="66" fillId="27" borderId="107" xfId="0" applyNumberFormat="1" applyFont="1" applyFill="1" applyBorder="1" applyAlignment="1">
      <alignment horizontal="center"/>
    </xf>
    <xf numFmtId="0" fontId="66" fillId="49" borderId="107" xfId="0" applyFont="1" applyFill="1" applyBorder="1"/>
    <xf numFmtId="164" fontId="66" fillId="0" borderId="108" xfId="0" applyNumberFormat="1" applyFont="1" applyBorder="1" applyAlignment="1">
      <alignment horizontal="center"/>
    </xf>
    <xf numFmtId="164" fontId="66" fillId="49" borderId="59" xfId="0" applyNumberFormat="1" applyFont="1" applyFill="1" applyBorder="1" applyAlignment="1">
      <alignment horizontal="center"/>
    </xf>
    <xf numFmtId="164" fontId="66" fillId="47" borderId="0" xfId="0" applyNumberFormat="1" applyFont="1" applyFill="1" applyBorder="1" applyAlignment="1">
      <alignment horizontal="center"/>
    </xf>
    <xf numFmtId="0" fontId="64" fillId="49" borderId="23" xfId="0" applyFont="1" applyFill="1" applyBorder="1"/>
    <xf numFmtId="0" fontId="64" fillId="49" borderId="0" xfId="0" applyFont="1" applyFill="1"/>
    <xf numFmtId="0" fontId="64" fillId="49" borderId="37" xfId="0" applyFont="1" applyFill="1" applyBorder="1"/>
    <xf numFmtId="0" fontId="64" fillId="49" borderId="23" xfId="0" applyFont="1" applyFill="1" applyBorder="1" applyProtection="1">
      <protection locked="0"/>
    </xf>
    <xf numFmtId="0" fontId="67" fillId="50" borderId="0" xfId="0" applyFont="1" applyFill="1" applyAlignment="1">
      <alignment horizontal="center" vertical="center" wrapText="1"/>
    </xf>
    <xf numFmtId="0" fontId="67" fillId="48" borderId="37" xfId="0" applyFont="1" applyFill="1" applyBorder="1" applyAlignment="1">
      <alignment horizontal="center" vertical="center" wrapText="1"/>
    </xf>
    <xf numFmtId="0" fontId="70" fillId="50" borderId="0" xfId="0" applyFont="1" applyFill="1" applyAlignment="1">
      <alignment horizontal="center" vertical="center" wrapText="1"/>
    </xf>
    <xf numFmtId="0" fontId="64" fillId="49" borderId="24" xfId="0" applyFont="1" applyFill="1" applyBorder="1"/>
    <xf numFmtId="0" fontId="82" fillId="49" borderId="37" xfId="0" applyFont="1" applyFill="1" applyBorder="1"/>
    <xf numFmtId="0" fontId="64" fillId="49" borderId="40" xfId="0" applyFont="1" applyFill="1" applyBorder="1" applyAlignment="1">
      <alignment horizontal="left" wrapText="1"/>
    </xf>
    <xf numFmtId="0" fontId="64" fillId="0" borderId="23" xfId="0" applyFont="1" applyBorder="1" applyAlignment="1">
      <alignment vertical="center"/>
    </xf>
    <xf numFmtId="0" fontId="64" fillId="0" borderId="37" xfId="0" applyFont="1" applyBorder="1" applyAlignment="1">
      <alignment vertical="center"/>
    </xf>
    <xf numFmtId="0" fontId="64" fillId="0" borderId="0" xfId="0" applyFont="1" applyAlignment="1">
      <alignment vertical="center"/>
    </xf>
    <xf numFmtId="0" fontId="64" fillId="49" borderId="0" xfId="0" applyFont="1" applyFill="1" applyAlignment="1">
      <alignment horizontal="left" wrapText="1"/>
    </xf>
    <xf numFmtId="0" fontId="0" fillId="49" borderId="0" xfId="0" applyFill="1"/>
    <xf numFmtId="0" fontId="64" fillId="49" borderId="0" xfId="0" applyFont="1" applyFill="1" applyAlignment="1" applyProtection="1">
      <alignment horizontal="left" wrapText="1"/>
      <protection locked="0"/>
    </xf>
    <xf numFmtId="1" fontId="66" fillId="0" borderId="109" xfId="0" applyNumberFormat="1" applyFont="1" applyBorder="1" applyAlignment="1">
      <alignment horizontal="center"/>
    </xf>
    <xf numFmtId="1" fontId="66" fillId="0" borderId="57" xfId="0" applyNumberFormat="1" applyFont="1" applyBorder="1" applyAlignment="1">
      <alignment horizontal="center"/>
    </xf>
    <xf numFmtId="1" fontId="66" fillId="0" borderId="42" xfId="0" applyNumberFormat="1" applyFont="1" applyBorder="1" applyAlignment="1">
      <alignment horizontal="center"/>
    </xf>
    <xf numFmtId="164" fontId="38" fillId="47" borderId="23" xfId="0" applyNumberFormat="1" applyFont="1" applyFill="1" applyBorder="1"/>
    <xf numFmtId="1" fontId="66" fillId="0" borderId="110" xfId="0" applyNumberFormat="1" applyFont="1" applyBorder="1" applyAlignment="1">
      <alignment horizontal="center"/>
    </xf>
    <xf numFmtId="1" fontId="66" fillId="27" borderId="111" xfId="0" applyNumberFormat="1" applyFont="1" applyFill="1" applyBorder="1" applyAlignment="1">
      <alignment horizontal="center"/>
    </xf>
    <xf numFmtId="1" fontId="66" fillId="27" borderId="88" xfId="0" applyNumberFormat="1" applyFont="1" applyFill="1" applyBorder="1" applyAlignment="1">
      <alignment horizontal="center"/>
    </xf>
    <xf numFmtId="1" fontId="66" fillId="49" borderId="112" xfId="0" applyNumberFormat="1" applyFont="1" applyFill="1" applyBorder="1" applyAlignment="1">
      <alignment horizontal="center"/>
    </xf>
    <xf numFmtId="164" fontId="68" fillId="0" borderId="31" xfId="127" applyNumberFormat="1" applyFont="1" applyBorder="1" applyAlignment="1">
      <alignment horizontal="right" vertical="top" wrapText="1" indent="2"/>
    </xf>
    <xf numFmtId="0" fontId="64" fillId="0" borderId="0" xfId="0" applyFont="1" applyAlignment="1">
      <alignment wrapText="1"/>
    </xf>
    <xf numFmtId="0" fontId="67" fillId="0" borderId="0" xfId="0" applyFont="1"/>
    <xf numFmtId="0" fontId="92" fillId="0" borderId="0" xfId="0" applyFont="1"/>
    <xf numFmtId="0" fontId="82" fillId="49" borderId="0" xfId="0" applyFont="1" applyFill="1" applyAlignment="1">
      <alignment horizontal="left"/>
    </xf>
    <xf numFmtId="0" fontId="72" fillId="48" borderId="90" xfId="0" applyFont="1" applyFill="1" applyBorder="1" applyAlignment="1">
      <alignment horizontal="center" vertical="center"/>
    </xf>
    <xf numFmtId="2" fontId="70" fillId="48" borderId="0" xfId="127" applyNumberFormat="1" applyFont="1" applyFill="1" applyBorder="1" applyAlignment="1">
      <alignment horizontal="center" vertical="center"/>
    </xf>
    <xf numFmtId="2" fontId="70" fillId="48" borderId="48" xfId="127" applyNumberFormat="1" applyFont="1" applyFill="1" applyBorder="1" applyAlignment="1">
      <alignment horizontal="center" vertical="center"/>
    </xf>
    <xf numFmtId="2" fontId="68" fillId="49" borderId="0" xfId="127" applyNumberFormat="1" applyFont="1" applyFill="1" applyBorder="1" applyAlignment="1">
      <alignment vertical="center"/>
    </xf>
    <xf numFmtId="2" fontId="68" fillId="49" borderId="37" xfId="127" applyNumberFormat="1" applyFont="1" applyFill="1" applyBorder="1" applyAlignment="1">
      <alignment vertical="center"/>
    </xf>
    <xf numFmtId="164" fontId="68" fillId="49" borderId="37" xfId="127" applyNumberFormat="1" applyFont="1" applyFill="1" applyBorder="1" applyAlignment="1">
      <alignment horizontal="center" vertical="center"/>
    </xf>
    <xf numFmtId="2" fontId="68" fillId="49" borderId="0" xfId="127" applyNumberFormat="1" applyFont="1" applyFill="1" applyBorder="1" applyAlignment="1">
      <alignment horizontal="right" vertical="top" wrapText="1" indent="2"/>
    </xf>
    <xf numFmtId="0" fontId="73" fillId="47" borderId="87" xfId="80" applyFont="1" applyFill="1" applyBorder="1" applyAlignment="1" applyProtection="1">
      <alignment horizontal="left" indent="2"/>
    </xf>
    <xf numFmtId="0" fontId="66" fillId="49" borderId="26" xfId="0" applyFont="1" applyFill="1" applyBorder="1" applyAlignment="1">
      <alignment horizontal="left"/>
    </xf>
    <xf numFmtId="164" fontId="66" fillId="49" borderId="107" xfId="0" applyNumberFormat="1" applyFont="1" applyFill="1" applyBorder="1" applyAlignment="1">
      <alignment horizontal="center"/>
    </xf>
    <xf numFmtId="164" fontId="66" fillId="49" borderId="108" xfId="0" applyNumberFormat="1" applyFont="1" applyFill="1" applyBorder="1" applyAlignment="1">
      <alignment horizontal="center"/>
    </xf>
    <xf numFmtId="0" fontId="64" fillId="49" borderId="0" xfId="0" applyFont="1" applyFill="1"/>
    <xf numFmtId="0" fontId="69" fillId="48" borderId="32" xfId="0" applyFont="1" applyFill="1" applyBorder="1" applyAlignment="1">
      <alignment vertical="center"/>
    </xf>
    <xf numFmtId="0" fontId="69" fillId="48" borderId="33" xfId="0" applyFont="1" applyFill="1" applyBorder="1" applyAlignment="1">
      <alignment vertical="center"/>
    </xf>
    <xf numFmtId="0" fontId="69" fillId="48" borderId="101" xfId="0" applyFont="1" applyFill="1" applyBorder="1" applyAlignment="1">
      <alignment wrapText="1"/>
    </xf>
    <xf numFmtId="0" fontId="96" fillId="0" borderId="23" xfId="0" applyFont="1" applyBorder="1" applyAlignment="1">
      <alignment wrapText="1"/>
    </xf>
    <xf numFmtId="0" fontId="69" fillId="0" borderId="23" xfId="0" applyFont="1" applyBorder="1" applyAlignment="1">
      <alignment vertical="center"/>
    </xf>
    <xf numFmtId="164" fontId="66" fillId="27" borderId="29" xfId="0" applyNumberFormat="1" applyFont="1" applyFill="1" applyBorder="1" applyAlignment="1">
      <alignment horizontal="center"/>
    </xf>
    <xf numFmtId="164" fontId="66" fillId="27" borderId="107" xfId="0" applyNumberFormat="1" applyFont="1" applyFill="1" applyBorder="1" applyAlignment="1">
      <alignment horizontal="center"/>
    </xf>
    <xf numFmtId="0" fontId="80" fillId="50" borderId="46" xfId="0" applyFont="1" applyFill="1" applyBorder="1" applyAlignment="1">
      <alignment horizontal="center" vertical="center" wrapText="1"/>
    </xf>
    <xf numFmtId="0" fontId="80" fillId="50" borderId="36" xfId="0" applyFont="1" applyFill="1" applyBorder="1" applyAlignment="1">
      <alignment vertical="center" wrapText="1"/>
    </xf>
    <xf numFmtId="0" fontId="81" fillId="50" borderId="37" xfId="0" applyFont="1" applyFill="1" applyBorder="1" applyAlignment="1">
      <alignment horizontal="center" vertical="center" wrapText="1"/>
    </xf>
    <xf numFmtId="0" fontId="66" fillId="49" borderId="36" xfId="0" applyFont="1" applyFill="1" applyBorder="1" applyAlignment="1">
      <alignment horizontal="left"/>
    </xf>
    <xf numFmtId="164" fontId="66" fillId="49" borderId="42" xfId="0" applyNumberFormat="1" applyFont="1" applyFill="1" applyBorder="1" applyAlignment="1">
      <alignment horizontal="center"/>
    </xf>
    <xf numFmtId="0" fontId="77" fillId="49" borderId="45" xfId="0" applyFont="1" applyFill="1" applyBorder="1"/>
    <xf numFmtId="0" fontId="78" fillId="49" borderId="41" xfId="0" applyFont="1" applyFill="1" applyBorder="1"/>
    <xf numFmtId="0" fontId="78" fillId="49" borderId="42" xfId="0" applyFont="1" applyFill="1" applyBorder="1"/>
    <xf numFmtId="0" fontId="77" fillId="0" borderId="53" xfId="0" applyFont="1" applyBorder="1"/>
    <xf numFmtId="0" fontId="78" fillId="49" borderId="49" xfId="0" applyFont="1" applyFill="1" applyBorder="1"/>
    <xf numFmtId="0" fontId="64" fillId="49" borderId="23" xfId="0" applyFont="1" applyFill="1" applyBorder="1"/>
    <xf numFmtId="0" fontId="64" fillId="49" borderId="0" xfId="0" applyFont="1" applyFill="1"/>
    <xf numFmtId="0" fontId="64" fillId="49" borderId="37" xfId="0" applyFont="1" applyFill="1" applyBorder="1"/>
    <xf numFmtId="0" fontId="64" fillId="49" borderId="30" xfId="0" applyFont="1" applyFill="1" applyBorder="1"/>
    <xf numFmtId="0" fontId="64" fillId="49" borderId="28" xfId="0" applyFont="1" applyFill="1" applyBorder="1"/>
    <xf numFmtId="0" fontId="64" fillId="49" borderId="80" xfId="0" applyFont="1" applyFill="1" applyBorder="1"/>
    <xf numFmtId="0" fontId="64" fillId="49" borderId="23" xfId="0" applyFont="1" applyFill="1" applyBorder="1" applyProtection="1">
      <protection locked="0"/>
    </xf>
    <xf numFmtId="0" fontId="64" fillId="49" borderId="0" xfId="0" applyFont="1" applyFill="1" applyProtection="1">
      <protection locked="0"/>
    </xf>
    <xf numFmtId="0" fontId="64" fillId="49" borderId="37" xfId="0" applyFont="1" applyFill="1" applyBorder="1" applyProtection="1">
      <protection locked="0"/>
    </xf>
    <xf numFmtId="0" fontId="67" fillId="50" borderId="0" xfId="0" applyFont="1" applyFill="1" applyAlignment="1">
      <alignment horizontal="center" vertical="center" wrapText="1"/>
    </xf>
    <xf numFmtId="0" fontId="67" fillId="48" borderId="55" xfId="0" applyFont="1" applyFill="1" applyBorder="1" applyAlignment="1">
      <alignment horizontal="center" vertical="center" wrapText="1"/>
    </xf>
    <xf numFmtId="0" fontId="67" fillId="48" borderId="37" xfId="0" applyFont="1" applyFill="1" applyBorder="1" applyAlignment="1">
      <alignment horizontal="center" vertical="center" wrapText="1"/>
    </xf>
    <xf numFmtId="0" fontId="100" fillId="47" borderId="24" xfId="0" applyFont="1" applyFill="1" applyBorder="1" applyAlignment="1">
      <alignment horizontal="center" wrapText="1"/>
    </xf>
    <xf numFmtId="0" fontId="69" fillId="48" borderId="32" xfId="0" applyFont="1" applyFill="1" applyBorder="1" applyAlignment="1">
      <alignment horizontal="center" vertical="center"/>
    </xf>
    <xf numFmtId="0" fontId="69" fillId="48" borderId="33" xfId="0" applyFont="1" applyFill="1" applyBorder="1" applyAlignment="1">
      <alignment horizontal="center" vertical="center"/>
    </xf>
    <xf numFmtId="0" fontId="80" fillId="0" borderId="79" xfId="0" applyFont="1" applyBorder="1" applyAlignment="1">
      <alignment vertical="center"/>
    </xf>
    <xf numFmtId="0" fontId="70" fillId="50" borderId="0" xfId="0" applyFont="1" applyFill="1" applyAlignment="1">
      <alignment horizontal="center" vertical="center" wrapText="1"/>
    </xf>
    <xf numFmtId="0" fontId="64" fillId="49" borderId="31" xfId="0" applyFont="1" applyFill="1" applyBorder="1"/>
    <xf numFmtId="0" fontId="64" fillId="49" borderId="24" xfId="0" applyFont="1" applyFill="1" applyBorder="1"/>
    <xf numFmtId="0" fontId="64" fillId="49" borderId="24" xfId="0" applyFont="1" applyFill="1" applyBorder="1" applyProtection="1">
      <protection locked="0"/>
    </xf>
    <xf numFmtId="0" fontId="69" fillId="48" borderId="32" xfId="0" applyFont="1" applyFill="1" applyBorder="1" applyAlignment="1">
      <alignment horizontal="center"/>
    </xf>
    <xf numFmtId="0" fontId="69" fillId="48" borderId="33" xfId="0" applyFont="1" applyFill="1" applyBorder="1" applyAlignment="1">
      <alignment horizontal="center"/>
    </xf>
    <xf numFmtId="0" fontId="69" fillId="48" borderId="34" xfId="0" applyFont="1" applyFill="1" applyBorder="1"/>
    <xf numFmtId="0" fontId="101" fillId="48" borderId="27" xfId="0" applyFont="1" applyFill="1" applyBorder="1" applyAlignment="1">
      <alignment horizontal="center" vertical="top" wrapText="1"/>
    </xf>
    <xf numFmtId="0" fontId="101" fillId="48" borderId="23" xfId="0" applyFont="1" applyFill="1" applyBorder="1" applyAlignment="1">
      <alignment horizontal="center" vertical="top" wrapText="1"/>
    </xf>
    <xf numFmtId="0" fontId="70" fillId="48" borderId="55" xfId="0" applyFont="1" applyFill="1" applyBorder="1" applyAlignment="1">
      <alignment horizontal="center" vertical="center" wrapText="1"/>
    </xf>
    <xf numFmtId="0" fontId="70" fillId="48" borderId="24" xfId="0" applyFont="1" applyFill="1" applyBorder="1" applyAlignment="1">
      <alignment horizontal="center" vertical="center" wrapText="1"/>
    </xf>
    <xf numFmtId="0" fontId="64" fillId="49" borderId="50" xfId="0" applyFont="1" applyFill="1" applyBorder="1" applyProtection="1">
      <protection locked="0"/>
    </xf>
    <xf numFmtId="0" fontId="64" fillId="49" borderId="40" xfId="0" applyFont="1" applyFill="1" applyBorder="1" applyProtection="1">
      <protection locked="0"/>
    </xf>
    <xf numFmtId="0" fontId="64" fillId="49" borderId="78" xfId="0" applyFont="1" applyFill="1" applyBorder="1" applyProtection="1">
      <protection locked="0"/>
    </xf>
    <xf numFmtId="0" fontId="69" fillId="48" borderId="34" xfId="0" applyFont="1" applyFill="1" applyBorder="1" applyAlignment="1">
      <alignment horizontal="center"/>
    </xf>
    <xf numFmtId="0" fontId="64" fillId="49" borderId="23" xfId="0" applyFont="1" applyFill="1" applyBorder="1" applyAlignment="1" applyProtection="1">
      <alignment wrapText="1"/>
      <protection locked="0"/>
    </xf>
    <xf numFmtId="0" fontId="64" fillId="49" borderId="0" xfId="0" applyFont="1" applyFill="1" applyAlignment="1" applyProtection="1">
      <alignment wrapText="1"/>
      <protection locked="0"/>
    </xf>
    <xf numFmtId="0" fontId="64" fillId="49" borderId="24" xfId="0" applyFont="1" applyFill="1" applyBorder="1" applyAlignment="1" applyProtection="1">
      <alignment wrapText="1"/>
      <protection locked="0"/>
    </xf>
    <xf numFmtId="0" fontId="80" fillId="50" borderId="51" xfId="0" applyFont="1" applyFill="1" applyBorder="1" applyAlignment="1">
      <alignment horizontal="center" vertical="center" wrapText="1"/>
    </xf>
    <xf numFmtId="0" fontId="80" fillId="50" borderId="52" xfId="0" applyFont="1" applyFill="1" applyBorder="1" applyAlignment="1">
      <alignment horizontal="center" vertical="center" wrapText="1"/>
    </xf>
    <xf numFmtId="0" fontId="81" fillId="50" borderId="45" xfId="0" applyFont="1" applyFill="1" applyBorder="1" applyAlignment="1">
      <alignment horizontal="center"/>
    </xf>
    <xf numFmtId="0" fontId="81" fillId="50" borderId="42" xfId="0" applyFont="1" applyFill="1" applyBorder="1" applyAlignment="1">
      <alignment horizontal="center"/>
    </xf>
    <xf numFmtId="0" fontId="82" fillId="49" borderId="36" xfId="0" applyFont="1" applyFill="1" applyBorder="1"/>
    <xf numFmtId="0" fontId="82" fillId="49" borderId="37" xfId="0" applyFont="1" applyFill="1" applyBorder="1"/>
    <xf numFmtId="0" fontId="82" fillId="49" borderId="53" xfId="0" applyFont="1" applyFill="1" applyBorder="1"/>
    <xf numFmtId="0" fontId="82" fillId="49" borderId="49" xfId="0" applyFont="1" applyFill="1" applyBorder="1"/>
    <xf numFmtId="0" fontId="77" fillId="50" borderId="41" xfId="0" applyFont="1" applyFill="1" applyBorder="1" applyAlignment="1">
      <alignment horizontal="center"/>
    </xf>
    <xf numFmtId="0" fontId="77" fillId="50" borderId="45" xfId="0" applyFont="1" applyFill="1" applyBorder="1" applyAlignment="1">
      <alignment horizontal="center"/>
    </xf>
    <xf numFmtId="0" fontId="80" fillId="50" borderId="51" xfId="0" applyFont="1" applyFill="1" applyBorder="1" applyAlignment="1">
      <alignment horizontal="center"/>
    </xf>
    <xf numFmtId="0" fontId="80" fillId="50" borderId="54" xfId="0" applyFont="1" applyFill="1" applyBorder="1" applyAlignment="1">
      <alignment horizontal="center"/>
    </xf>
    <xf numFmtId="0" fontId="81" fillId="50" borderId="43" xfId="0" applyFont="1" applyFill="1" applyBorder="1" applyAlignment="1">
      <alignment horizontal="center" vertical="center"/>
    </xf>
    <xf numFmtId="0" fontId="80" fillId="50" borderId="52" xfId="0" applyFont="1" applyFill="1" applyBorder="1" applyAlignment="1">
      <alignment horizontal="center"/>
    </xf>
    <xf numFmtId="0" fontId="82" fillId="49" borderId="36" xfId="0" applyFont="1" applyFill="1" applyBorder="1" applyAlignment="1">
      <alignment horizontal="left" vertical="center" wrapText="1"/>
    </xf>
    <xf numFmtId="0" fontId="82" fillId="49" borderId="0" xfId="0" applyFont="1" applyFill="1" applyAlignment="1">
      <alignment horizontal="left" vertical="center" wrapText="1"/>
    </xf>
    <xf numFmtId="0" fontId="82" fillId="49" borderId="37" xfId="0" applyFont="1" applyFill="1" applyBorder="1" applyAlignment="1">
      <alignment horizontal="left" vertical="center" wrapText="1"/>
    </xf>
    <xf numFmtId="0" fontId="82" fillId="49" borderId="53" xfId="0" applyFont="1" applyFill="1" applyBorder="1" applyAlignment="1">
      <alignment horizontal="left" vertical="center" wrapText="1"/>
    </xf>
    <xf numFmtId="0" fontId="82" fillId="49" borderId="40" xfId="0" applyFont="1" applyFill="1" applyBorder="1" applyAlignment="1">
      <alignment horizontal="left" vertical="center" wrapText="1"/>
    </xf>
    <xf numFmtId="0" fontId="82" fillId="49" borderId="49" xfId="0" applyFont="1" applyFill="1" applyBorder="1" applyAlignment="1">
      <alignment horizontal="left" vertical="center" wrapText="1"/>
    </xf>
    <xf numFmtId="0" fontId="64" fillId="49" borderId="50" xfId="0" applyFont="1" applyFill="1" applyBorder="1" applyAlignment="1">
      <alignment horizontal="left" wrapText="1"/>
    </xf>
    <xf numFmtId="0" fontId="64" fillId="49" borderId="40" xfId="0" applyFont="1" applyFill="1" applyBorder="1" applyAlignment="1">
      <alignment horizontal="left" wrapText="1"/>
    </xf>
    <xf numFmtId="0" fontId="64" fillId="49" borderId="49" xfId="0" applyFont="1" applyFill="1" applyBorder="1" applyAlignment="1">
      <alignment horizontal="left" wrapText="1"/>
    </xf>
    <xf numFmtId="0" fontId="69" fillId="48" borderId="51" xfId="0" applyFont="1" applyFill="1" applyBorder="1" applyAlignment="1">
      <alignment horizontal="center"/>
    </xf>
    <xf numFmtId="0" fontId="69" fillId="48" borderId="54" xfId="0" applyFont="1" applyFill="1" applyBorder="1" applyAlignment="1">
      <alignment horizontal="center"/>
    </xf>
    <xf numFmtId="0" fontId="69" fillId="48" borderId="52" xfId="0" applyFont="1" applyFill="1" applyBorder="1" applyAlignment="1">
      <alignment horizontal="center"/>
    </xf>
    <xf numFmtId="0" fontId="64" fillId="49" borderId="36" xfId="0" applyFont="1" applyFill="1" applyBorder="1"/>
    <xf numFmtId="0" fontId="64" fillId="0" borderId="23" xfId="0" applyFont="1" applyBorder="1" applyAlignment="1">
      <alignment vertical="center" wrapText="1"/>
    </xf>
    <xf numFmtId="0" fontId="64" fillId="0" borderId="0" xfId="0" applyFont="1" applyAlignment="1">
      <alignment vertical="center" wrapText="1"/>
    </xf>
    <xf numFmtId="0" fontId="64" fillId="0" borderId="37" xfId="0" applyFont="1" applyBorder="1" applyAlignment="1">
      <alignment vertical="center" wrapText="1"/>
    </xf>
    <xf numFmtId="0" fontId="64" fillId="0" borderId="23" xfId="0" applyFont="1" applyBorder="1" applyAlignment="1">
      <alignment horizontal="left" vertical="center" wrapText="1"/>
    </xf>
    <xf numFmtId="0" fontId="64" fillId="0" borderId="0" xfId="0" applyFont="1" applyAlignment="1">
      <alignment horizontal="left" vertical="center" wrapText="1"/>
    </xf>
    <xf numFmtId="0" fontId="64" fillId="0" borderId="37" xfId="0" applyFont="1" applyBorder="1" applyAlignment="1">
      <alignment horizontal="left" vertical="center" wrapText="1"/>
    </xf>
    <xf numFmtId="0" fontId="64" fillId="0" borderId="50" xfId="0" applyFont="1" applyBorder="1" applyAlignment="1">
      <alignment vertical="center" wrapText="1"/>
    </xf>
    <xf numFmtId="0" fontId="64" fillId="0" borderId="40" xfId="0" applyFont="1" applyBorder="1" applyAlignment="1">
      <alignment vertical="center" wrapText="1"/>
    </xf>
    <xf numFmtId="0" fontId="64" fillId="0" borderId="49" xfId="0" applyFont="1" applyBorder="1" applyAlignment="1">
      <alignment vertical="center" wrapText="1"/>
    </xf>
    <xf numFmtId="0" fontId="67" fillId="50" borderId="35" xfId="0" applyFont="1" applyFill="1" applyBorder="1" applyAlignment="1">
      <alignment horizontal="center" vertical="center"/>
    </xf>
    <xf numFmtId="0" fontId="67" fillId="50" borderId="48" xfId="0" applyFont="1" applyFill="1" applyBorder="1" applyAlignment="1">
      <alignment horizontal="center" vertical="center"/>
    </xf>
    <xf numFmtId="0" fontId="64" fillId="0" borderId="23" xfId="0" applyFont="1" applyBorder="1" applyAlignment="1">
      <alignment vertical="center"/>
    </xf>
    <xf numFmtId="0" fontId="64" fillId="0" borderId="0" xfId="0" applyFont="1" applyBorder="1" applyAlignment="1">
      <alignment vertical="center"/>
    </xf>
    <xf numFmtId="0" fontId="64" fillId="0" borderId="37" xfId="0" applyFont="1" applyBorder="1" applyAlignment="1">
      <alignment vertical="center"/>
    </xf>
    <xf numFmtId="0" fontId="64" fillId="0" borderId="23" xfId="0" applyFont="1" applyBorder="1" applyAlignment="1">
      <alignment horizontal="left" vertical="center"/>
    </xf>
    <xf numFmtId="0" fontId="64" fillId="0" borderId="0" xfId="0" applyFont="1" applyAlignment="1">
      <alignment horizontal="left" vertical="center"/>
    </xf>
    <xf numFmtId="0" fontId="64" fillId="0" borderId="37" xfId="0" applyFont="1" applyBorder="1" applyAlignment="1">
      <alignment horizontal="left" vertical="center"/>
    </xf>
    <xf numFmtId="0" fontId="64" fillId="0" borderId="23" xfId="0" quotePrefix="1" applyFont="1" applyBorder="1" applyAlignment="1">
      <alignment horizontal="left" vertical="center"/>
    </xf>
    <xf numFmtId="0" fontId="64" fillId="0" borderId="0" xfId="0" applyFont="1" applyAlignment="1">
      <alignment vertical="center"/>
    </xf>
    <xf numFmtId="0" fontId="64" fillId="49" borderId="30" xfId="0" applyFont="1" applyFill="1" applyBorder="1" applyProtection="1">
      <protection locked="0"/>
    </xf>
    <xf numFmtId="0" fontId="64" fillId="49" borderId="28" xfId="0" applyFont="1" applyFill="1" applyBorder="1" applyProtection="1">
      <protection locked="0"/>
    </xf>
    <xf numFmtId="0" fontId="64" fillId="49" borderId="31" xfId="0" applyFont="1" applyFill="1" applyBorder="1" applyProtection="1">
      <protection locked="0"/>
    </xf>
    <xf numFmtId="0" fontId="64" fillId="49" borderId="0" xfId="0" applyFont="1" applyFill="1" applyBorder="1" applyProtection="1">
      <protection locked="0"/>
    </xf>
    <xf numFmtId="0" fontId="69" fillId="48" borderId="91" xfId="0" applyFont="1" applyFill="1" applyBorder="1" applyAlignment="1">
      <alignment horizontal="center"/>
    </xf>
    <xf numFmtId="0" fontId="64" fillId="49" borderId="23" xfId="0" applyFont="1" applyFill="1" applyBorder="1" applyAlignment="1">
      <alignment horizontal="left" wrapText="1"/>
    </xf>
    <xf numFmtId="0" fontId="64" fillId="49" borderId="0" xfId="0" applyFont="1" applyFill="1" applyAlignment="1">
      <alignment horizontal="left" wrapText="1"/>
    </xf>
    <xf numFmtId="0" fontId="64" fillId="49" borderId="24" xfId="0" applyFont="1" applyFill="1" applyBorder="1" applyAlignment="1">
      <alignment horizontal="left" wrapText="1"/>
    </xf>
    <xf numFmtId="0" fontId="64" fillId="47" borderId="30" xfId="0" applyFont="1" applyFill="1" applyBorder="1" applyAlignment="1">
      <alignment horizontal="left"/>
    </xf>
    <xf numFmtId="0" fontId="64" fillId="47" borderId="28" xfId="0" applyFont="1" applyFill="1" applyBorder="1" applyAlignment="1">
      <alignment horizontal="left"/>
    </xf>
    <xf numFmtId="0" fontId="64" fillId="47" borderId="31" xfId="0" applyFont="1" applyFill="1" applyBorder="1" applyAlignment="1">
      <alignment horizontal="left"/>
    </xf>
    <xf numFmtId="0" fontId="64" fillId="49" borderId="0" xfId="0" applyFont="1" applyFill="1" applyAlignment="1">
      <alignment wrapText="1"/>
    </xf>
    <xf numFmtId="0" fontId="0" fillId="49" borderId="0" xfId="0" applyFill="1"/>
    <xf numFmtId="0" fontId="64" fillId="27" borderId="23" xfId="0" applyFont="1" applyFill="1" applyBorder="1" applyAlignment="1">
      <alignment horizontal="left"/>
    </xf>
    <xf numFmtId="0" fontId="64" fillId="27" borderId="0" xfId="0" applyFont="1" applyFill="1" applyAlignment="1">
      <alignment horizontal="left"/>
    </xf>
    <xf numFmtId="0" fontId="64" fillId="27" borderId="24" xfId="0" applyFont="1" applyFill="1" applyBorder="1" applyAlignment="1">
      <alignment horizontal="left"/>
    </xf>
    <xf numFmtId="0" fontId="64" fillId="49" borderId="30" xfId="0" applyFont="1" applyFill="1" applyBorder="1" applyAlignment="1">
      <alignment horizontal="left" wrapText="1"/>
    </xf>
    <xf numFmtId="0" fontId="64" fillId="49" borderId="28" xfId="0" applyFont="1" applyFill="1" applyBorder="1" applyAlignment="1">
      <alignment horizontal="left" wrapText="1"/>
    </xf>
    <xf numFmtId="0" fontId="69" fillId="48" borderId="92" xfId="0" applyFont="1" applyFill="1" applyBorder="1" applyAlignment="1">
      <alignment horizontal="center"/>
    </xf>
    <xf numFmtId="0" fontId="78" fillId="0" borderId="54" xfId="0" applyFont="1" applyBorder="1" applyAlignment="1">
      <alignment horizontal="center"/>
    </xf>
    <xf numFmtId="0" fontId="78" fillId="0" borderId="52" xfId="0" applyFont="1" applyBorder="1" applyAlignment="1">
      <alignment horizontal="center"/>
    </xf>
    <xf numFmtId="0" fontId="67" fillId="48" borderId="43" xfId="0" applyFont="1" applyFill="1" applyBorder="1" applyAlignment="1">
      <alignment horizontal="center"/>
    </xf>
    <xf numFmtId="0" fontId="78" fillId="0" borderId="43" xfId="0" applyFont="1" applyBorder="1" applyAlignment="1">
      <alignment horizontal="center"/>
    </xf>
    <xf numFmtId="0" fontId="78" fillId="0" borderId="47" xfId="0" applyFont="1" applyBorder="1" applyAlignment="1">
      <alignment horizontal="center"/>
    </xf>
    <xf numFmtId="0" fontId="64" fillId="49" borderId="23" xfId="0" applyFont="1" applyFill="1" applyBorder="1" applyAlignment="1" applyProtection="1">
      <alignment horizontal="left" vertical="center" wrapText="1"/>
      <protection locked="0"/>
    </xf>
    <xf numFmtId="0" fontId="64" fillId="49" borderId="0" xfId="0" applyFont="1" applyFill="1" applyAlignment="1" applyProtection="1">
      <alignment horizontal="left" vertical="center" wrapText="1"/>
      <protection locked="0"/>
    </xf>
    <xf numFmtId="0" fontId="64" fillId="49" borderId="37" xfId="0" applyFont="1" applyFill="1" applyBorder="1" applyAlignment="1" applyProtection="1">
      <alignment horizontal="left" vertical="center" wrapText="1"/>
      <protection locked="0"/>
    </xf>
    <xf numFmtId="0" fontId="64" fillId="49" borderId="23" xfId="0" applyFont="1" applyFill="1" applyBorder="1" applyAlignment="1" applyProtection="1">
      <alignment horizontal="left" wrapText="1"/>
      <protection locked="0"/>
    </xf>
    <xf numFmtId="0" fontId="64" fillId="49" borderId="0" xfId="0" applyFont="1" applyFill="1" applyAlignment="1" applyProtection="1">
      <alignment horizontal="left" wrapText="1"/>
      <protection locked="0"/>
    </xf>
    <xf numFmtId="0" fontId="64" fillId="49" borderId="37" xfId="0" applyFont="1" applyFill="1" applyBorder="1" applyAlignment="1" applyProtection="1">
      <alignment horizontal="left" wrapText="1"/>
      <protection locked="0"/>
    </xf>
    <xf numFmtId="0" fontId="1" fillId="27" borderId="28" xfId="0" applyFont="1" applyFill="1" applyBorder="1" applyAlignment="1">
      <alignment vertical="center" wrapText="1"/>
    </xf>
    <xf numFmtId="0" fontId="69" fillId="47" borderId="33" xfId="0" applyFont="1" applyFill="1" applyBorder="1" applyAlignment="1">
      <alignment horizontal="center" vertical="center"/>
    </xf>
    <xf numFmtId="0" fontId="69" fillId="47" borderId="33" xfId="0" applyFont="1" applyFill="1" applyBorder="1" applyAlignment="1">
      <alignment vertical="center"/>
    </xf>
    <xf numFmtId="0" fontId="69" fillId="47" borderId="34" xfId="0" applyFont="1" applyFill="1" applyBorder="1" applyAlignment="1">
      <alignment vertical="center"/>
    </xf>
    <xf numFmtId="0" fontId="69" fillId="48" borderId="101" xfId="0" applyFont="1" applyFill="1" applyBorder="1" applyAlignment="1">
      <alignment horizontal="center" wrapText="1"/>
    </xf>
    <xf numFmtId="0" fontId="69" fillId="48" borderId="102" xfId="0" applyFont="1" applyFill="1" applyBorder="1" applyAlignment="1">
      <alignment horizontal="center" wrapText="1"/>
    </xf>
    <xf numFmtId="0" fontId="69" fillId="48" borderId="100" xfId="0" applyFont="1" applyFill="1" applyBorder="1" applyAlignment="1">
      <alignment horizontal="center" wrapText="1"/>
    </xf>
    <xf numFmtId="0" fontId="64" fillId="49" borderId="23" xfId="0" applyFont="1" applyFill="1" applyBorder="1" applyAlignment="1">
      <alignment wrapText="1"/>
    </xf>
    <xf numFmtId="0" fontId="64" fillId="27" borderId="37" xfId="0" applyFont="1" applyFill="1" applyBorder="1" applyAlignment="1">
      <alignment wrapText="1"/>
    </xf>
    <xf numFmtId="0" fontId="64" fillId="49" borderId="0" xfId="0" applyFont="1" applyFill="1" applyAlignment="1">
      <alignment vertical="top" wrapText="1"/>
    </xf>
    <xf numFmtId="0" fontId="64" fillId="49" borderId="24" xfId="0" applyFont="1" applyFill="1" applyBorder="1" applyAlignment="1">
      <alignment vertical="top" wrapText="1"/>
    </xf>
    <xf numFmtId="0" fontId="64" fillId="49" borderId="23" xfId="0" applyFont="1" applyFill="1" applyBorder="1" applyAlignment="1">
      <alignment vertical="top" wrapText="1"/>
    </xf>
    <xf numFmtId="0" fontId="64" fillId="27" borderId="23" xfId="0" applyFont="1" applyFill="1" applyBorder="1" applyAlignment="1">
      <alignment wrapText="1"/>
    </xf>
    <xf numFmtId="0" fontId="0" fillId="0" borderId="0" xfId="0" applyAlignment="1">
      <alignment wrapText="1"/>
    </xf>
    <xf numFmtId="0" fontId="0" fillId="0" borderId="24" xfId="0" applyBorder="1" applyAlignment="1">
      <alignment wrapText="1"/>
    </xf>
    <xf numFmtId="0" fontId="0" fillId="0" borderId="23" xfId="0" applyBorder="1" applyAlignment="1">
      <alignment wrapText="1"/>
    </xf>
    <xf numFmtId="0" fontId="64" fillId="27" borderId="0" xfId="0" applyFont="1" applyFill="1" applyAlignment="1">
      <alignment vertical="top" wrapText="1"/>
    </xf>
    <xf numFmtId="0" fontId="69" fillId="48" borderId="34" xfId="0" applyFont="1" applyFill="1" applyBorder="1" applyAlignment="1">
      <alignment horizontal="center" vertical="center"/>
    </xf>
    <xf numFmtId="0" fontId="64" fillId="49" borderId="27" xfId="0" applyFont="1" applyFill="1" applyBorder="1" applyAlignment="1">
      <alignment horizontal="left" vertical="center" wrapText="1"/>
    </xf>
    <xf numFmtId="0" fontId="64" fillId="49" borderId="22" xfId="0" applyFont="1" applyFill="1" applyBorder="1" applyAlignment="1">
      <alignment horizontal="left" vertical="center" wrapText="1"/>
    </xf>
    <xf numFmtId="0" fontId="64" fillId="49" borderId="25" xfId="0" applyFont="1" applyFill="1" applyBorder="1" applyAlignment="1">
      <alignment horizontal="left" vertical="center" wrapText="1"/>
    </xf>
    <xf numFmtId="0" fontId="37" fillId="0" borderId="23" xfId="0" applyFont="1" applyBorder="1" applyAlignment="1">
      <alignment wrapText="1"/>
    </xf>
    <xf numFmtId="0" fontId="37" fillId="0" borderId="0" xfId="0" applyFont="1" applyAlignment="1">
      <alignment wrapText="1"/>
    </xf>
    <xf numFmtId="0" fontId="37" fillId="0" borderId="24" xfId="0" applyFont="1" applyBorder="1" applyAlignment="1">
      <alignment wrapText="1"/>
    </xf>
    <xf numFmtId="0" fontId="64" fillId="52" borderId="23" xfId="0" applyFont="1" applyFill="1" applyBorder="1" applyAlignment="1">
      <alignment wrapText="1"/>
    </xf>
    <xf numFmtId="0" fontId="64" fillId="52" borderId="0" xfId="0" applyFont="1" applyFill="1" applyAlignment="1">
      <alignment wrapText="1"/>
    </xf>
    <xf numFmtId="0" fontId="64" fillId="52" borderId="24" xfId="0" applyFont="1" applyFill="1" applyBorder="1" applyAlignment="1">
      <alignment wrapText="1"/>
    </xf>
    <xf numFmtId="0" fontId="64" fillId="52" borderId="30" xfId="0" applyFont="1" applyFill="1" applyBorder="1" applyAlignment="1">
      <alignment wrapText="1"/>
    </xf>
    <xf numFmtId="0" fontId="64" fillId="52" borderId="28" xfId="0" applyFont="1" applyFill="1" applyBorder="1" applyAlignment="1">
      <alignment wrapText="1"/>
    </xf>
    <xf numFmtId="0" fontId="64" fillId="52" borderId="31" xfId="0" applyFont="1" applyFill="1" applyBorder="1" applyAlignment="1">
      <alignment wrapText="1"/>
    </xf>
    <xf numFmtId="0" fontId="64" fillId="47" borderId="0" xfId="0" applyFont="1" applyFill="1" applyAlignment="1">
      <alignment wrapText="1"/>
    </xf>
    <xf numFmtId="0" fontId="64" fillId="47" borderId="24" xfId="0" applyFont="1" applyFill="1" applyBorder="1" applyAlignment="1">
      <alignment wrapText="1"/>
    </xf>
    <xf numFmtId="0" fontId="80" fillId="50" borderId="54" xfId="0" applyFont="1" applyFill="1" applyBorder="1" applyAlignment="1">
      <alignment horizontal="center" vertical="center" wrapText="1"/>
    </xf>
    <xf numFmtId="0" fontId="85" fillId="50" borderId="43" xfId="0" applyFont="1" applyFill="1" applyBorder="1" applyAlignment="1">
      <alignment horizontal="center" vertical="center" wrapText="1"/>
    </xf>
    <xf numFmtId="0" fontId="85" fillId="50" borderId="47" xfId="0" applyFont="1" applyFill="1" applyBorder="1" applyAlignment="1">
      <alignment horizontal="center" vertical="center" wrapText="1"/>
    </xf>
    <xf numFmtId="0" fontId="82" fillId="0" borderId="64" xfId="0" applyFont="1" applyBorder="1" applyAlignment="1">
      <alignment horizontal="left" vertical="top" wrapText="1"/>
    </xf>
    <xf numFmtId="0" fontId="82" fillId="0" borderId="65" xfId="0" applyFont="1" applyBorder="1" applyAlignment="1">
      <alignment horizontal="left" vertical="top" wrapText="1"/>
    </xf>
    <xf numFmtId="0" fontId="82" fillId="0" borderId="66" xfId="0" applyFont="1" applyBorder="1" applyAlignment="1">
      <alignment horizontal="left" vertical="top" wrapText="1"/>
    </xf>
    <xf numFmtId="0" fontId="82" fillId="49" borderId="35" xfId="0" applyFont="1" applyFill="1" applyBorder="1" applyAlignment="1">
      <alignment horizontal="left" wrapText="1"/>
    </xf>
    <xf numFmtId="164" fontId="66" fillId="47" borderId="60" xfId="0" applyNumberFormat="1" applyFont="1" applyFill="1" applyBorder="1" applyAlignment="1">
      <alignment horizontal="left" vertical="center" wrapText="1"/>
    </xf>
    <xf numFmtId="164" fontId="66" fillId="47" borderId="61" xfId="0" applyNumberFormat="1" applyFont="1" applyFill="1" applyBorder="1" applyAlignment="1">
      <alignment horizontal="left" vertical="center" wrapText="1"/>
    </xf>
    <xf numFmtId="0" fontId="85" fillId="51" borderId="35" xfId="0" applyFont="1" applyFill="1" applyBorder="1" applyAlignment="1">
      <alignment horizontal="center" vertical="center"/>
    </xf>
    <xf numFmtId="0" fontId="85" fillId="51" borderId="48" xfId="0" applyFont="1" applyFill="1" applyBorder="1" applyAlignment="1">
      <alignment horizontal="center" vertical="center"/>
    </xf>
    <xf numFmtId="0" fontId="85" fillId="51" borderId="62" xfId="0" applyFont="1" applyFill="1" applyBorder="1" applyAlignment="1">
      <alignment horizontal="center" vertical="center"/>
    </xf>
    <xf numFmtId="0" fontId="85" fillId="51" borderId="43" xfId="0" applyFont="1" applyFill="1" applyBorder="1" applyAlignment="1">
      <alignment horizontal="center" vertical="center"/>
    </xf>
    <xf numFmtId="0" fontId="85" fillId="51" borderId="47" xfId="0" applyFont="1" applyFill="1" applyBorder="1" applyAlignment="1">
      <alignment horizontal="center" vertical="center"/>
    </xf>
    <xf numFmtId="0" fontId="82" fillId="49" borderId="36" xfId="0" applyFont="1" applyFill="1" applyBorder="1" applyAlignment="1">
      <alignment horizontal="left" vertical="center"/>
    </xf>
    <xf numFmtId="0" fontId="82" fillId="49" borderId="0" xfId="0" applyFont="1" applyFill="1" applyAlignment="1">
      <alignment horizontal="left" vertical="center"/>
    </xf>
    <xf numFmtId="0" fontId="82" fillId="49" borderId="37" xfId="0" applyFont="1" applyFill="1" applyBorder="1" applyAlignment="1">
      <alignment horizontal="left" vertical="center"/>
    </xf>
    <xf numFmtId="0" fontId="81" fillId="50" borderId="54" xfId="0" applyFont="1" applyFill="1" applyBorder="1" applyAlignment="1">
      <alignment horizontal="center"/>
    </xf>
    <xf numFmtId="0" fontId="81" fillId="50" borderId="52" xfId="0" applyFont="1" applyFill="1" applyBorder="1" applyAlignment="1">
      <alignment horizontal="center"/>
    </xf>
    <xf numFmtId="0" fontId="82" fillId="49" borderId="46" xfId="0" applyFont="1" applyFill="1" applyBorder="1" applyAlignment="1">
      <alignment horizontal="left" vertical="center"/>
    </xf>
    <xf numFmtId="0" fontId="82" fillId="49" borderId="35" xfId="0" applyFont="1" applyFill="1" applyBorder="1" applyAlignment="1">
      <alignment horizontal="left" vertical="center"/>
    </xf>
    <xf numFmtId="0" fontId="82" fillId="49" borderId="48" xfId="0" applyFont="1" applyFill="1" applyBorder="1" applyAlignment="1">
      <alignment horizontal="left" vertical="center"/>
    </xf>
    <xf numFmtId="0" fontId="82" fillId="0" borderId="53" xfId="0" applyFont="1" applyBorder="1" applyAlignment="1">
      <alignment vertical="center" wrapText="1"/>
    </xf>
    <xf numFmtId="0" fontId="105" fillId="0" borderId="40" xfId="0" applyFont="1" applyBorder="1"/>
    <xf numFmtId="0" fontId="105" fillId="0" borderId="49" xfId="0" applyFont="1" applyBorder="1"/>
    <xf numFmtId="0" fontId="69" fillId="48" borderId="51" xfId="0" applyFont="1" applyFill="1" applyBorder="1" applyAlignment="1">
      <alignment horizontal="center" vertical="center"/>
    </xf>
    <xf numFmtId="0" fontId="69" fillId="48" borderId="54" xfId="0" applyFont="1" applyFill="1" applyBorder="1" applyAlignment="1">
      <alignment horizontal="center" vertical="center"/>
    </xf>
    <xf numFmtId="0" fontId="69" fillId="48" borderId="52" xfId="0" applyFont="1" applyFill="1" applyBorder="1" applyAlignment="1">
      <alignment horizontal="center" vertical="center"/>
    </xf>
    <xf numFmtId="0" fontId="64" fillId="49" borderId="45" xfId="0" applyFont="1" applyFill="1" applyBorder="1" applyAlignment="1">
      <alignment horizontal="left" vertical="center" wrapText="1"/>
    </xf>
    <xf numFmtId="0" fontId="64" fillId="49" borderId="41" xfId="0" applyFont="1" applyFill="1" applyBorder="1" applyAlignment="1">
      <alignment horizontal="left" vertical="center" wrapText="1"/>
    </xf>
    <xf numFmtId="0" fontId="64" fillId="49" borderId="42" xfId="0" applyFont="1" applyFill="1" applyBorder="1" applyAlignment="1">
      <alignment horizontal="left" vertical="center" wrapText="1"/>
    </xf>
    <xf numFmtId="0" fontId="64" fillId="49" borderId="36" xfId="0" applyFont="1" applyFill="1" applyBorder="1" applyAlignment="1">
      <alignment wrapText="1"/>
    </xf>
    <xf numFmtId="0" fontId="64" fillId="49" borderId="0" xfId="0" applyFont="1" applyFill="1" applyBorder="1" applyAlignment="1">
      <alignment wrapText="1"/>
    </xf>
    <xf numFmtId="0" fontId="64" fillId="49" borderId="37" xfId="0" applyFont="1" applyFill="1" applyBorder="1" applyAlignment="1">
      <alignment wrapText="1"/>
    </xf>
    <xf numFmtId="0" fontId="64" fillId="49" borderId="53" xfId="0" quotePrefix="1" applyFont="1" applyFill="1" applyBorder="1" applyAlignment="1">
      <alignment wrapText="1"/>
    </xf>
    <xf numFmtId="0" fontId="64" fillId="49" borderId="40" xfId="0" applyFont="1" applyFill="1" applyBorder="1" applyAlignment="1">
      <alignment wrapText="1"/>
    </xf>
    <xf numFmtId="0" fontId="64" fillId="49" borderId="49" xfId="0" applyFont="1" applyFill="1" applyBorder="1" applyAlignment="1">
      <alignment wrapText="1"/>
    </xf>
    <xf numFmtId="0" fontId="81" fillId="50" borderId="43" xfId="0" applyFont="1" applyFill="1" applyBorder="1" applyAlignment="1">
      <alignment horizontal="center" vertical="center" wrapText="1"/>
    </xf>
    <xf numFmtId="0" fontId="81" fillId="50" borderId="47" xfId="0" applyFont="1" applyFill="1" applyBorder="1" applyAlignment="1">
      <alignment horizontal="center" vertical="center" wrapText="1"/>
    </xf>
  </cellXfs>
  <cellStyles count="320">
    <cellStyle name="%" xfId="1" xr:uid="{00000000-0005-0000-0000-000000000000}"/>
    <cellStyle name="% 2" xfId="2" xr:uid="{00000000-0005-0000-0000-000001000000}"/>
    <cellStyle name="%_PEF FSBR2011" xfId="3" xr:uid="{00000000-0005-0000-0000-000002000000}"/>
    <cellStyle name="]_x000d__x000a_Zoomed=1_x000d__x000a_Row=0_x000d__x000a_Column=0_x000d__x000a_Height=0_x000d__x000a_Width=0_x000d__x000a_FontName=FoxFont_x000d__x000a_FontStyle=0_x000d__x000a_FontSize=9_x000d__x000a_PrtFontName=FoxPrin" xfId="4" xr:uid="{00000000-0005-0000-0000-000003000000}"/>
    <cellStyle name="_TableHead" xfId="5" xr:uid="{00000000-0005-0000-0000-000004000000}"/>
    <cellStyle name="1dp" xfId="6" xr:uid="{00000000-0005-0000-0000-000005000000}"/>
    <cellStyle name="1dp 2" xfId="7" xr:uid="{00000000-0005-0000-0000-000006000000}"/>
    <cellStyle name="20% - Accent1 2" xfId="8" xr:uid="{00000000-0005-0000-0000-000007000000}"/>
    <cellStyle name="20% - Accent2 2" xfId="9" xr:uid="{00000000-0005-0000-0000-000008000000}"/>
    <cellStyle name="20% - Accent3 2" xfId="10" xr:uid="{00000000-0005-0000-0000-000009000000}"/>
    <cellStyle name="20% - Accent4 2" xfId="11" xr:uid="{00000000-0005-0000-0000-00000A000000}"/>
    <cellStyle name="20% - Accent5 2" xfId="12" xr:uid="{00000000-0005-0000-0000-00000B000000}"/>
    <cellStyle name="20% - Accent6 2" xfId="13" xr:uid="{00000000-0005-0000-0000-00000C000000}"/>
    <cellStyle name="3dp" xfId="14" xr:uid="{00000000-0005-0000-0000-00000D000000}"/>
    <cellStyle name="3dp 2" xfId="15" xr:uid="{00000000-0005-0000-0000-00000E000000}"/>
    <cellStyle name="40% - Accent1 2" xfId="16" xr:uid="{00000000-0005-0000-0000-00000F000000}"/>
    <cellStyle name="40% - Accent2 2" xfId="17" xr:uid="{00000000-0005-0000-0000-000010000000}"/>
    <cellStyle name="40% - Accent3 2" xfId="18" xr:uid="{00000000-0005-0000-0000-000011000000}"/>
    <cellStyle name="40% - Accent4 2" xfId="19" xr:uid="{00000000-0005-0000-0000-000012000000}"/>
    <cellStyle name="40% - Accent5 2" xfId="20" xr:uid="{00000000-0005-0000-0000-000013000000}"/>
    <cellStyle name="40% - Accent6 2" xfId="21" xr:uid="{00000000-0005-0000-0000-000014000000}"/>
    <cellStyle name="4dp" xfId="22" xr:uid="{00000000-0005-0000-0000-000015000000}"/>
    <cellStyle name="4dp 2" xfId="23" xr:uid="{00000000-0005-0000-0000-000016000000}"/>
    <cellStyle name="60% - Accent1 2" xfId="24" xr:uid="{00000000-0005-0000-0000-000017000000}"/>
    <cellStyle name="60% - Accent2 2" xfId="25" xr:uid="{00000000-0005-0000-0000-000018000000}"/>
    <cellStyle name="60% - Accent3 2" xfId="26" xr:uid="{00000000-0005-0000-0000-000019000000}"/>
    <cellStyle name="60% - Accent4 2" xfId="27" xr:uid="{00000000-0005-0000-0000-00001A000000}"/>
    <cellStyle name="60% - Accent5 2" xfId="28" xr:uid="{00000000-0005-0000-0000-00001B000000}"/>
    <cellStyle name="60% - Accent6 2" xfId="29" xr:uid="{00000000-0005-0000-0000-00001C000000}"/>
    <cellStyle name="Accent1 2" xfId="30" xr:uid="{00000000-0005-0000-0000-00001D000000}"/>
    <cellStyle name="Accent2 2" xfId="31" xr:uid="{00000000-0005-0000-0000-00001E000000}"/>
    <cellStyle name="Accent3 2" xfId="32" xr:uid="{00000000-0005-0000-0000-00001F000000}"/>
    <cellStyle name="Accent4 2" xfId="33" xr:uid="{00000000-0005-0000-0000-000020000000}"/>
    <cellStyle name="Accent5 2" xfId="34" xr:uid="{00000000-0005-0000-0000-000021000000}"/>
    <cellStyle name="Accent6 2" xfId="35" xr:uid="{00000000-0005-0000-0000-000022000000}"/>
    <cellStyle name="Bad 2" xfId="36" xr:uid="{00000000-0005-0000-0000-000023000000}"/>
    <cellStyle name="Bid £m format" xfId="37" xr:uid="{00000000-0005-0000-0000-000024000000}"/>
    <cellStyle name="Calculation 2" xfId="38" xr:uid="{00000000-0005-0000-0000-000025000000}"/>
    <cellStyle name="Check Cell 2" xfId="39" xr:uid="{00000000-0005-0000-0000-000026000000}"/>
    <cellStyle name="CIL" xfId="40" xr:uid="{00000000-0005-0000-0000-000027000000}"/>
    <cellStyle name="CIU" xfId="41" xr:uid="{00000000-0005-0000-0000-000028000000}"/>
    <cellStyle name="Comma 2" xfId="42" xr:uid="{00000000-0005-0000-0000-000029000000}"/>
    <cellStyle name="Comma 2 2" xfId="43" xr:uid="{00000000-0005-0000-0000-00002A000000}"/>
    <cellStyle name="Comma 2 3" xfId="311" xr:uid="{00000000-0005-0000-0000-00002B000000}"/>
    <cellStyle name="Comma 3" xfId="44" xr:uid="{00000000-0005-0000-0000-00002C000000}"/>
    <cellStyle name="Comma 3 2" xfId="45" xr:uid="{00000000-0005-0000-0000-00002D000000}"/>
    <cellStyle name="Comma 3 2 2" xfId="46" xr:uid="{00000000-0005-0000-0000-00002E000000}"/>
    <cellStyle name="Comma 3 2 3" xfId="313" xr:uid="{00000000-0005-0000-0000-00002F000000}"/>
    <cellStyle name="Comma 3 3" xfId="47" xr:uid="{00000000-0005-0000-0000-000030000000}"/>
    <cellStyle name="Comma 3 4" xfId="312" xr:uid="{00000000-0005-0000-0000-000031000000}"/>
    <cellStyle name="Comma 4" xfId="48" xr:uid="{00000000-0005-0000-0000-000032000000}"/>
    <cellStyle name="Comma 4 2" xfId="49" xr:uid="{00000000-0005-0000-0000-000033000000}"/>
    <cellStyle name="Comma 4 3" xfId="314" xr:uid="{00000000-0005-0000-0000-000034000000}"/>
    <cellStyle name="Comma 5" xfId="50" xr:uid="{00000000-0005-0000-0000-000035000000}"/>
    <cellStyle name="Currency 2" xfId="51" xr:uid="{00000000-0005-0000-0000-000036000000}"/>
    <cellStyle name="Currency 2 2" xfId="52" xr:uid="{00000000-0005-0000-0000-000037000000}"/>
    <cellStyle name="Currency 2 3" xfId="315" xr:uid="{00000000-0005-0000-0000-000038000000}"/>
    <cellStyle name="Description" xfId="53" xr:uid="{00000000-0005-0000-0000-000039000000}"/>
    <cellStyle name="Euro" xfId="54" xr:uid="{00000000-0005-0000-0000-00003A000000}"/>
    <cellStyle name="Explanatory Text 2" xfId="55" xr:uid="{00000000-0005-0000-0000-00003B000000}"/>
    <cellStyle name="Flash" xfId="56" xr:uid="{00000000-0005-0000-0000-00003C000000}"/>
    <cellStyle name="footnote ref" xfId="57" xr:uid="{00000000-0005-0000-0000-00003D000000}"/>
    <cellStyle name="footnote text" xfId="58" xr:uid="{00000000-0005-0000-0000-00003E000000}"/>
    <cellStyle name="General" xfId="59" xr:uid="{00000000-0005-0000-0000-00003F000000}"/>
    <cellStyle name="General 2" xfId="60" xr:uid="{00000000-0005-0000-0000-000040000000}"/>
    <cellStyle name="Good 2" xfId="61" xr:uid="{00000000-0005-0000-0000-000041000000}"/>
    <cellStyle name="Grey" xfId="62" xr:uid="{00000000-0005-0000-0000-000042000000}"/>
    <cellStyle name="HeaderLabel" xfId="63" xr:uid="{00000000-0005-0000-0000-000043000000}"/>
    <cellStyle name="HeaderText" xfId="64" xr:uid="{00000000-0005-0000-0000-000044000000}"/>
    <cellStyle name="Heading 1 2" xfId="65" xr:uid="{00000000-0005-0000-0000-000045000000}"/>
    <cellStyle name="Heading 1 2 2" xfId="66" xr:uid="{00000000-0005-0000-0000-000046000000}"/>
    <cellStyle name="Heading 1 2_asset sales" xfId="67" xr:uid="{00000000-0005-0000-0000-000047000000}"/>
    <cellStyle name="Heading 1 3" xfId="68" xr:uid="{00000000-0005-0000-0000-000048000000}"/>
    <cellStyle name="Heading 1 4" xfId="69" xr:uid="{00000000-0005-0000-0000-000049000000}"/>
    <cellStyle name="Heading 2 2" xfId="70" xr:uid="{00000000-0005-0000-0000-00004A000000}"/>
    <cellStyle name="Heading 2 3" xfId="71" xr:uid="{00000000-0005-0000-0000-00004B000000}"/>
    <cellStyle name="Heading 3 2" xfId="72" xr:uid="{00000000-0005-0000-0000-00004C000000}"/>
    <cellStyle name="Heading 3 3" xfId="73" xr:uid="{00000000-0005-0000-0000-00004D000000}"/>
    <cellStyle name="Heading 4 2" xfId="74" xr:uid="{00000000-0005-0000-0000-00004E000000}"/>
    <cellStyle name="Heading 4 3" xfId="75" xr:uid="{00000000-0005-0000-0000-00004F000000}"/>
    <cellStyle name="Heading 5" xfId="76" xr:uid="{00000000-0005-0000-0000-000050000000}"/>
    <cellStyle name="Heading 6" xfId="77" xr:uid="{00000000-0005-0000-0000-000051000000}"/>
    <cellStyle name="Heading 7" xfId="78" xr:uid="{00000000-0005-0000-0000-000052000000}"/>
    <cellStyle name="Heading 8" xfId="79" xr:uid="{00000000-0005-0000-0000-000053000000}"/>
    <cellStyle name="Hyperlink" xfId="80" builtinId="8"/>
    <cellStyle name="Hyperlink 2" xfId="81" xr:uid="{00000000-0005-0000-0000-000055000000}"/>
    <cellStyle name="Information" xfId="82" xr:uid="{00000000-0005-0000-0000-000056000000}"/>
    <cellStyle name="Input [yellow]" xfId="83" xr:uid="{00000000-0005-0000-0000-000057000000}"/>
    <cellStyle name="Input 10" xfId="84" xr:uid="{00000000-0005-0000-0000-000058000000}"/>
    <cellStyle name="Input 11" xfId="85" xr:uid="{00000000-0005-0000-0000-000059000000}"/>
    <cellStyle name="Input 12" xfId="86" xr:uid="{00000000-0005-0000-0000-00005A000000}"/>
    <cellStyle name="Input 13" xfId="87" xr:uid="{00000000-0005-0000-0000-00005B000000}"/>
    <cellStyle name="Input 14" xfId="88" xr:uid="{00000000-0005-0000-0000-00005C000000}"/>
    <cellStyle name="Input 15" xfId="89" xr:uid="{00000000-0005-0000-0000-00005D000000}"/>
    <cellStyle name="Input 16" xfId="90" xr:uid="{00000000-0005-0000-0000-00005E000000}"/>
    <cellStyle name="Input 17" xfId="91" xr:uid="{00000000-0005-0000-0000-00005F000000}"/>
    <cellStyle name="Input 18" xfId="92" xr:uid="{00000000-0005-0000-0000-000060000000}"/>
    <cellStyle name="Input 19" xfId="93" xr:uid="{00000000-0005-0000-0000-000061000000}"/>
    <cellStyle name="Input 2" xfId="94" xr:uid="{00000000-0005-0000-0000-000062000000}"/>
    <cellStyle name="Input 3" xfId="95" xr:uid="{00000000-0005-0000-0000-000063000000}"/>
    <cellStyle name="Input 4" xfId="96" xr:uid="{00000000-0005-0000-0000-000064000000}"/>
    <cellStyle name="Input 5" xfId="97" xr:uid="{00000000-0005-0000-0000-000065000000}"/>
    <cellStyle name="Input 6" xfId="98" xr:uid="{00000000-0005-0000-0000-000066000000}"/>
    <cellStyle name="Input 7" xfId="99" xr:uid="{00000000-0005-0000-0000-000067000000}"/>
    <cellStyle name="Input 8" xfId="100" xr:uid="{00000000-0005-0000-0000-000068000000}"/>
    <cellStyle name="Input 9" xfId="101" xr:uid="{00000000-0005-0000-0000-000069000000}"/>
    <cellStyle name="LabelIntersect" xfId="102" xr:uid="{00000000-0005-0000-0000-00006A000000}"/>
    <cellStyle name="LabelLeft" xfId="103" xr:uid="{00000000-0005-0000-0000-00006B000000}"/>
    <cellStyle name="LabelTop" xfId="104" xr:uid="{00000000-0005-0000-0000-00006C000000}"/>
    <cellStyle name="Linked Cell 2" xfId="105" xr:uid="{00000000-0005-0000-0000-00006D000000}"/>
    <cellStyle name="Mik" xfId="106" xr:uid="{00000000-0005-0000-0000-00006E000000}"/>
    <cellStyle name="Mik 2" xfId="107" xr:uid="{00000000-0005-0000-0000-00006F000000}"/>
    <cellStyle name="Mik_For fiscal tables" xfId="108" xr:uid="{00000000-0005-0000-0000-000070000000}"/>
    <cellStyle name="N" xfId="109" xr:uid="{00000000-0005-0000-0000-000071000000}"/>
    <cellStyle name="N 2" xfId="110" xr:uid="{00000000-0005-0000-0000-000072000000}"/>
    <cellStyle name="Neutral 2" xfId="111" xr:uid="{00000000-0005-0000-0000-000073000000}"/>
    <cellStyle name="Normal" xfId="0" builtinId="0"/>
    <cellStyle name="Normal - Style1" xfId="112" xr:uid="{00000000-0005-0000-0000-000075000000}"/>
    <cellStyle name="Normal - Style2" xfId="113" xr:uid="{00000000-0005-0000-0000-000076000000}"/>
    <cellStyle name="Normal - Style3" xfId="114" xr:uid="{00000000-0005-0000-0000-000077000000}"/>
    <cellStyle name="Normal - Style4" xfId="115" xr:uid="{00000000-0005-0000-0000-000078000000}"/>
    <cellStyle name="Normal - Style5" xfId="116" xr:uid="{00000000-0005-0000-0000-000079000000}"/>
    <cellStyle name="Normal 10" xfId="117" xr:uid="{00000000-0005-0000-0000-00007A000000}"/>
    <cellStyle name="Normal 10 4" xfId="316" xr:uid="{5A9F7424-DD9A-4C54-94A0-A2B597E56DE1}"/>
    <cellStyle name="Normal 11" xfId="118" xr:uid="{00000000-0005-0000-0000-00007B000000}"/>
    <cellStyle name="Normal 12" xfId="119" xr:uid="{00000000-0005-0000-0000-00007C000000}"/>
    <cellStyle name="Normal 13" xfId="120" xr:uid="{00000000-0005-0000-0000-00007D000000}"/>
    <cellStyle name="Normal 14" xfId="121" xr:uid="{00000000-0005-0000-0000-00007E000000}"/>
    <cellStyle name="Normal 15" xfId="122" xr:uid="{00000000-0005-0000-0000-00007F000000}"/>
    <cellStyle name="Normal 16" xfId="123" xr:uid="{00000000-0005-0000-0000-000080000000}"/>
    <cellStyle name="Normal 17" xfId="124" xr:uid="{00000000-0005-0000-0000-000081000000}"/>
    <cellStyle name="Normal 18" xfId="125" xr:uid="{00000000-0005-0000-0000-000082000000}"/>
    <cellStyle name="Normal 19" xfId="126" xr:uid="{00000000-0005-0000-0000-000083000000}"/>
    <cellStyle name="Normal 2" xfId="127" xr:uid="{00000000-0005-0000-0000-000084000000}"/>
    <cellStyle name="Normal 2 2" xfId="128" xr:uid="{00000000-0005-0000-0000-000085000000}"/>
    <cellStyle name="Normal 20" xfId="129" xr:uid="{00000000-0005-0000-0000-000086000000}"/>
    <cellStyle name="Normal 21" xfId="130" xr:uid="{00000000-0005-0000-0000-000087000000}"/>
    <cellStyle name="Normal 21 2" xfId="131" xr:uid="{00000000-0005-0000-0000-000088000000}"/>
    <cellStyle name="Normal 21_Copy of Fiscal Tables" xfId="132" xr:uid="{00000000-0005-0000-0000-000089000000}"/>
    <cellStyle name="Normal 22" xfId="133" xr:uid="{00000000-0005-0000-0000-00008A000000}"/>
    <cellStyle name="Normal 22 2" xfId="134" xr:uid="{00000000-0005-0000-0000-00008B000000}"/>
    <cellStyle name="Normal 22_Copy of Fiscal Tables" xfId="135" xr:uid="{00000000-0005-0000-0000-00008C000000}"/>
    <cellStyle name="Normal 23" xfId="136" xr:uid="{00000000-0005-0000-0000-00008D000000}"/>
    <cellStyle name="Normal 24" xfId="137" xr:uid="{00000000-0005-0000-0000-00008E000000}"/>
    <cellStyle name="Normal 24 2" xfId="138" xr:uid="{00000000-0005-0000-0000-00008F000000}"/>
    <cellStyle name="Normal 25" xfId="139" xr:uid="{00000000-0005-0000-0000-000090000000}"/>
    <cellStyle name="Normal 25 2" xfId="140" xr:uid="{00000000-0005-0000-0000-000091000000}"/>
    <cellStyle name="Normal 26" xfId="141" xr:uid="{00000000-0005-0000-0000-000092000000}"/>
    <cellStyle name="Normal 26 2" xfId="142" xr:uid="{00000000-0005-0000-0000-000093000000}"/>
    <cellStyle name="Normal 27" xfId="143" xr:uid="{00000000-0005-0000-0000-000094000000}"/>
    <cellStyle name="Normal 27 2" xfId="144" xr:uid="{00000000-0005-0000-0000-000095000000}"/>
    <cellStyle name="Normal 28" xfId="145" xr:uid="{00000000-0005-0000-0000-000096000000}"/>
    <cellStyle name="Normal 28 2" xfId="146" xr:uid="{00000000-0005-0000-0000-000097000000}"/>
    <cellStyle name="Normal 29" xfId="147" xr:uid="{00000000-0005-0000-0000-000098000000}"/>
    <cellStyle name="Normal 29 2" xfId="148" xr:uid="{00000000-0005-0000-0000-000099000000}"/>
    <cellStyle name="Normal 3" xfId="149" xr:uid="{00000000-0005-0000-0000-00009A000000}"/>
    <cellStyle name="Normal 3 2" xfId="150" xr:uid="{00000000-0005-0000-0000-00009B000000}"/>
    <cellStyle name="Normal 3_asset sales" xfId="151" xr:uid="{00000000-0005-0000-0000-00009C000000}"/>
    <cellStyle name="Normal 30" xfId="152" xr:uid="{00000000-0005-0000-0000-00009D000000}"/>
    <cellStyle name="Normal 30 2" xfId="153" xr:uid="{00000000-0005-0000-0000-00009E000000}"/>
    <cellStyle name="Normal 31" xfId="154" xr:uid="{00000000-0005-0000-0000-00009F000000}"/>
    <cellStyle name="Normal 31 2" xfId="155" xr:uid="{00000000-0005-0000-0000-0000A0000000}"/>
    <cellStyle name="Normal 32" xfId="156" xr:uid="{00000000-0005-0000-0000-0000A1000000}"/>
    <cellStyle name="Normal 32 2" xfId="157" xr:uid="{00000000-0005-0000-0000-0000A2000000}"/>
    <cellStyle name="Normal 33" xfId="158" xr:uid="{00000000-0005-0000-0000-0000A3000000}"/>
    <cellStyle name="Normal 33 2" xfId="159" xr:uid="{00000000-0005-0000-0000-0000A4000000}"/>
    <cellStyle name="Normal 34" xfId="160" xr:uid="{00000000-0005-0000-0000-0000A5000000}"/>
    <cellStyle name="Normal 34 2" xfId="161" xr:uid="{00000000-0005-0000-0000-0000A6000000}"/>
    <cellStyle name="Normal 35" xfId="162" xr:uid="{00000000-0005-0000-0000-0000A7000000}"/>
    <cellStyle name="Normal 35 2" xfId="163" xr:uid="{00000000-0005-0000-0000-0000A8000000}"/>
    <cellStyle name="Normal 36" xfId="164" xr:uid="{00000000-0005-0000-0000-0000A9000000}"/>
    <cellStyle name="Normal 37" xfId="165" xr:uid="{00000000-0005-0000-0000-0000AA000000}"/>
    <cellStyle name="Normal 38" xfId="166" xr:uid="{00000000-0005-0000-0000-0000AB000000}"/>
    <cellStyle name="Normal 39" xfId="167" xr:uid="{00000000-0005-0000-0000-0000AC000000}"/>
    <cellStyle name="Normal 4" xfId="168" xr:uid="{00000000-0005-0000-0000-0000AD000000}"/>
    <cellStyle name="Normal 40" xfId="169" xr:uid="{00000000-0005-0000-0000-0000AE000000}"/>
    <cellStyle name="Normal 41" xfId="170" xr:uid="{00000000-0005-0000-0000-0000AF000000}"/>
    <cellStyle name="Normal 42" xfId="171" xr:uid="{00000000-0005-0000-0000-0000B0000000}"/>
    <cellStyle name="Normal 43" xfId="172" xr:uid="{00000000-0005-0000-0000-0000B1000000}"/>
    <cellStyle name="Normal 44" xfId="173" xr:uid="{00000000-0005-0000-0000-0000B2000000}"/>
    <cellStyle name="Normal 45" xfId="174" xr:uid="{00000000-0005-0000-0000-0000B3000000}"/>
    <cellStyle name="Normal 46" xfId="175" xr:uid="{00000000-0005-0000-0000-0000B4000000}"/>
    <cellStyle name="Normal 47" xfId="176" xr:uid="{00000000-0005-0000-0000-0000B5000000}"/>
    <cellStyle name="Normal 5" xfId="177" xr:uid="{00000000-0005-0000-0000-0000B6000000}"/>
    <cellStyle name="Normal 6" xfId="178" xr:uid="{00000000-0005-0000-0000-0000B7000000}"/>
    <cellStyle name="Normal 7" xfId="179" xr:uid="{00000000-0005-0000-0000-0000B8000000}"/>
    <cellStyle name="Normal 8" xfId="180" xr:uid="{00000000-0005-0000-0000-0000B9000000}"/>
    <cellStyle name="Normal 9" xfId="181" xr:uid="{00000000-0005-0000-0000-0000BA000000}"/>
    <cellStyle name="Normal_Firms 2" xfId="319" xr:uid="{B8B24DCF-4D5F-4608-B1D0-BD3CB57C1EBA}"/>
    <cellStyle name="Normal_Linked Economy Supplementary Tables AS11" xfId="318" xr:uid="{6A4E9186-E75C-428D-8B09-BEA59FDA4956}"/>
    <cellStyle name="Note 2" xfId="182" xr:uid="{00000000-0005-0000-0000-0000BD000000}"/>
    <cellStyle name="Output 2" xfId="183" xr:uid="{00000000-0005-0000-0000-0000BE000000}"/>
    <cellStyle name="Output Amounts" xfId="184" xr:uid="{00000000-0005-0000-0000-0000BF000000}"/>
    <cellStyle name="Output Column Headings" xfId="185" xr:uid="{00000000-0005-0000-0000-0000C0000000}"/>
    <cellStyle name="Output Line Items" xfId="186" xr:uid="{00000000-0005-0000-0000-0000C1000000}"/>
    <cellStyle name="Output Report Heading" xfId="187" xr:uid="{00000000-0005-0000-0000-0000C2000000}"/>
    <cellStyle name="Output Report Title" xfId="188" xr:uid="{00000000-0005-0000-0000-0000C3000000}"/>
    <cellStyle name="P" xfId="189" xr:uid="{00000000-0005-0000-0000-0000C4000000}"/>
    <cellStyle name="P 2" xfId="190" xr:uid="{00000000-0005-0000-0000-0000C5000000}"/>
    <cellStyle name="Percent" xfId="317" builtinId="5"/>
    <cellStyle name="Percent [2]" xfId="191" xr:uid="{00000000-0005-0000-0000-0000C6000000}"/>
    <cellStyle name="Percent 2" xfId="192" xr:uid="{00000000-0005-0000-0000-0000C7000000}"/>
    <cellStyle name="Percent 3" xfId="193" xr:uid="{00000000-0005-0000-0000-0000C8000000}"/>
    <cellStyle name="Percent 3 2" xfId="194" xr:uid="{00000000-0005-0000-0000-0000C9000000}"/>
    <cellStyle name="Percent 4" xfId="195" xr:uid="{00000000-0005-0000-0000-0000CA000000}"/>
    <cellStyle name="Percent 4 2" xfId="196" xr:uid="{00000000-0005-0000-0000-0000CB000000}"/>
    <cellStyle name="Percent 5" xfId="197" xr:uid="{00000000-0005-0000-0000-0000CC000000}"/>
    <cellStyle name="Percent 6" xfId="198" xr:uid="{00000000-0005-0000-0000-0000CD000000}"/>
    <cellStyle name="Percent 7" xfId="199" xr:uid="{00000000-0005-0000-0000-0000CE000000}"/>
    <cellStyle name="Refdb standard" xfId="200" xr:uid="{00000000-0005-0000-0000-0000CF000000}"/>
    <cellStyle name="ReportData" xfId="201" xr:uid="{00000000-0005-0000-0000-0000D0000000}"/>
    <cellStyle name="ReportElements" xfId="202" xr:uid="{00000000-0005-0000-0000-0000D1000000}"/>
    <cellStyle name="ReportHeader" xfId="203" xr:uid="{00000000-0005-0000-0000-0000D2000000}"/>
    <cellStyle name="SAPBEXaggData" xfId="204" xr:uid="{00000000-0005-0000-0000-0000D3000000}"/>
    <cellStyle name="SAPBEXaggDataEmph" xfId="205" xr:uid="{00000000-0005-0000-0000-0000D4000000}"/>
    <cellStyle name="SAPBEXaggItem" xfId="206" xr:uid="{00000000-0005-0000-0000-0000D5000000}"/>
    <cellStyle name="SAPBEXaggItemX" xfId="207" xr:uid="{00000000-0005-0000-0000-0000D6000000}"/>
    <cellStyle name="SAPBEXchaText" xfId="208" xr:uid="{00000000-0005-0000-0000-0000D7000000}"/>
    <cellStyle name="SAPBEXexcBad7" xfId="209" xr:uid="{00000000-0005-0000-0000-0000D8000000}"/>
    <cellStyle name="SAPBEXexcBad8" xfId="210" xr:uid="{00000000-0005-0000-0000-0000D9000000}"/>
    <cellStyle name="SAPBEXexcBad9" xfId="211" xr:uid="{00000000-0005-0000-0000-0000DA000000}"/>
    <cellStyle name="SAPBEXexcCritical4" xfId="212" xr:uid="{00000000-0005-0000-0000-0000DB000000}"/>
    <cellStyle name="SAPBEXexcCritical5" xfId="213" xr:uid="{00000000-0005-0000-0000-0000DC000000}"/>
    <cellStyle name="SAPBEXexcCritical6" xfId="214" xr:uid="{00000000-0005-0000-0000-0000DD000000}"/>
    <cellStyle name="SAPBEXexcGood1" xfId="215" xr:uid="{00000000-0005-0000-0000-0000DE000000}"/>
    <cellStyle name="SAPBEXexcGood2" xfId="216" xr:uid="{00000000-0005-0000-0000-0000DF000000}"/>
    <cellStyle name="SAPBEXexcGood3" xfId="217" xr:uid="{00000000-0005-0000-0000-0000E0000000}"/>
    <cellStyle name="SAPBEXfilterDrill" xfId="218" xr:uid="{00000000-0005-0000-0000-0000E1000000}"/>
    <cellStyle name="SAPBEXfilterItem" xfId="219" xr:uid="{00000000-0005-0000-0000-0000E2000000}"/>
    <cellStyle name="SAPBEXfilterText" xfId="220" xr:uid="{00000000-0005-0000-0000-0000E3000000}"/>
    <cellStyle name="SAPBEXformats" xfId="221" xr:uid="{00000000-0005-0000-0000-0000E4000000}"/>
    <cellStyle name="SAPBEXheaderItem" xfId="222" xr:uid="{00000000-0005-0000-0000-0000E5000000}"/>
    <cellStyle name="SAPBEXheaderText" xfId="223" xr:uid="{00000000-0005-0000-0000-0000E6000000}"/>
    <cellStyle name="SAPBEXHLevel0" xfId="224" xr:uid="{00000000-0005-0000-0000-0000E7000000}"/>
    <cellStyle name="SAPBEXHLevel0X" xfId="225" xr:uid="{00000000-0005-0000-0000-0000E8000000}"/>
    <cellStyle name="SAPBEXHLevel1" xfId="226" xr:uid="{00000000-0005-0000-0000-0000E9000000}"/>
    <cellStyle name="SAPBEXHLevel1X" xfId="227" xr:uid="{00000000-0005-0000-0000-0000EA000000}"/>
    <cellStyle name="SAPBEXHLevel2" xfId="228" xr:uid="{00000000-0005-0000-0000-0000EB000000}"/>
    <cellStyle name="SAPBEXHLevel2X" xfId="229" xr:uid="{00000000-0005-0000-0000-0000EC000000}"/>
    <cellStyle name="SAPBEXHLevel3" xfId="230" xr:uid="{00000000-0005-0000-0000-0000ED000000}"/>
    <cellStyle name="SAPBEXHLevel3X" xfId="231" xr:uid="{00000000-0005-0000-0000-0000EE000000}"/>
    <cellStyle name="SAPBEXresData" xfId="232" xr:uid="{00000000-0005-0000-0000-0000EF000000}"/>
    <cellStyle name="SAPBEXresDataEmph" xfId="233" xr:uid="{00000000-0005-0000-0000-0000F0000000}"/>
    <cellStyle name="SAPBEXresItem" xfId="234" xr:uid="{00000000-0005-0000-0000-0000F1000000}"/>
    <cellStyle name="SAPBEXresItemX" xfId="235" xr:uid="{00000000-0005-0000-0000-0000F2000000}"/>
    <cellStyle name="SAPBEXstdData" xfId="236" xr:uid="{00000000-0005-0000-0000-0000F3000000}"/>
    <cellStyle name="SAPBEXstdDataEmph" xfId="237" xr:uid="{00000000-0005-0000-0000-0000F4000000}"/>
    <cellStyle name="SAPBEXstdItem" xfId="238" xr:uid="{00000000-0005-0000-0000-0000F5000000}"/>
    <cellStyle name="SAPBEXstdItemX" xfId="239" xr:uid="{00000000-0005-0000-0000-0000F6000000}"/>
    <cellStyle name="SAPBEXtitle" xfId="240" xr:uid="{00000000-0005-0000-0000-0000F7000000}"/>
    <cellStyle name="SAPBEXundefined" xfId="241" xr:uid="{00000000-0005-0000-0000-0000F8000000}"/>
    <cellStyle name="Style 1" xfId="242" xr:uid="{00000000-0005-0000-0000-0000F9000000}"/>
    <cellStyle name="Style1" xfId="243" xr:uid="{00000000-0005-0000-0000-0000FA000000}"/>
    <cellStyle name="Style2" xfId="244" xr:uid="{00000000-0005-0000-0000-0000FB000000}"/>
    <cellStyle name="Style3" xfId="245" xr:uid="{00000000-0005-0000-0000-0000FC000000}"/>
    <cellStyle name="Style4" xfId="246" xr:uid="{00000000-0005-0000-0000-0000FD000000}"/>
    <cellStyle name="Style5" xfId="247" xr:uid="{00000000-0005-0000-0000-0000FE000000}"/>
    <cellStyle name="Style6" xfId="248" xr:uid="{00000000-0005-0000-0000-0000FF000000}"/>
    <cellStyle name="Table Footnote" xfId="249" xr:uid="{00000000-0005-0000-0000-000000010000}"/>
    <cellStyle name="Table Footnote 2" xfId="250" xr:uid="{00000000-0005-0000-0000-000001010000}"/>
    <cellStyle name="Table Footnote 2 2" xfId="251" xr:uid="{00000000-0005-0000-0000-000002010000}"/>
    <cellStyle name="Table Footnote_Table 5.6 sales of assets 23Feb2010" xfId="252" xr:uid="{00000000-0005-0000-0000-000003010000}"/>
    <cellStyle name="Table Header" xfId="253" xr:uid="{00000000-0005-0000-0000-000004010000}"/>
    <cellStyle name="Table Header 2" xfId="254" xr:uid="{00000000-0005-0000-0000-000005010000}"/>
    <cellStyle name="Table Header 2 2" xfId="255" xr:uid="{00000000-0005-0000-0000-000006010000}"/>
    <cellStyle name="Table Header_Table 5.6 sales of assets 23Feb2010" xfId="256" xr:uid="{00000000-0005-0000-0000-000007010000}"/>
    <cellStyle name="Table Heading 1" xfId="257" xr:uid="{00000000-0005-0000-0000-000008010000}"/>
    <cellStyle name="Table Heading 1 2" xfId="258" xr:uid="{00000000-0005-0000-0000-000009010000}"/>
    <cellStyle name="Table Heading 1 2 2" xfId="259" xr:uid="{00000000-0005-0000-0000-00000A010000}"/>
    <cellStyle name="Table Heading 1_Table 5.6 sales of assets 23Feb2010" xfId="260" xr:uid="{00000000-0005-0000-0000-00000B010000}"/>
    <cellStyle name="Table Heading 2" xfId="261" xr:uid="{00000000-0005-0000-0000-00000C010000}"/>
    <cellStyle name="Table Heading 2 2" xfId="262" xr:uid="{00000000-0005-0000-0000-00000D010000}"/>
    <cellStyle name="Table Heading 2_Table 5.6 sales of assets 23Feb2010" xfId="263" xr:uid="{00000000-0005-0000-0000-00000E010000}"/>
    <cellStyle name="Table Of Which" xfId="264" xr:uid="{00000000-0005-0000-0000-00000F010000}"/>
    <cellStyle name="Table Of Which 2" xfId="265" xr:uid="{00000000-0005-0000-0000-000010010000}"/>
    <cellStyle name="Table Of Which_Table 5.6 sales of assets 23Feb2010" xfId="266" xr:uid="{00000000-0005-0000-0000-000011010000}"/>
    <cellStyle name="Table Row Billions" xfId="267" xr:uid="{00000000-0005-0000-0000-000012010000}"/>
    <cellStyle name="Table Row Billions 2" xfId="268" xr:uid="{00000000-0005-0000-0000-000013010000}"/>
    <cellStyle name="Table Row Billions Check" xfId="269" xr:uid="{00000000-0005-0000-0000-000014010000}"/>
    <cellStyle name="Table Row Billions Check 2" xfId="270" xr:uid="{00000000-0005-0000-0000-000015010000}"/>
    <cellStyle name="Table Row Billions Check 3" xfId="271" xr:uid="{00000000-0005-0000-0000-000016010000}"/>
    <cellStyle name="Table Row Billions Check_asset sales" xfId="272" xr:uid="{00000000-0005-0000-0000-000017010000}"/>
    <cellStyle name="Table Row Billions_Table 5.6 sales of assets 23Feb2010" xfId="273" xr:uid="{00000000-0005-0000-0000-000018010000}"/>
    <cellStyle name="Table Row Millions" xfId="274" xr:uid="{00000000-0005-0000-0000-000019010000}"/>
    <cellStyle name="Table Row Millions 2" xfId="275" xr:uid="{00000000-0005-0000-0000-00001A010000}"/>
    <cellStyle name="Table Row Millions 2 2" xfId="276" xr:uid="{00000000-0005-0000-0000-00001B010000}"/>
    <cellStyle name="Table Row Millions Check" xfId="277" xr:uid="{00000000-0005-0000-0000-00001C010000}"/>
    <cellStyle name="Table Row Millions Check 2" xfId="278" xr:uid="{00000000-0005-0000-0000-00001D010000}"/>
    <cellStyle name="Table Row Millions Check 3" xfId="279" xr:uid="{00000000-0005-0000-0000-00001E010000}"/>
    <cellStyle name="Table Row Millions Check 4" xfId="280" xr:uid="{00000000-0005-0000-0000-00001F010000}"/>
    <cellStyle name="Table Row Millions Check_asset sales" xfId="281" xr:uid="{00000000-0005-0000-0000-000020010000}"/>
    <cellStyle name="Table Row Millions_Table 5.6 sales of assets 23Feb2010" xfId="282" xr:uid="{00000000-0005-0000-0000-000021010000}"/>
    <cellStyle name="Table Row Percentage" xfId="283" xr:uid="{00000000-0005-0000-0000-000022010000}"/>
    <cellStyle name="Table Row Percentage 2" xfId="284" xr:uid="{00000000-0005-0000-0000-000023010000}"/>
    <cellStyle name="Table Row Percentage Check" xfId="285" xr:uid="{00000000-0005-0000-0000-000024010000}"/>
    <cellStyle name="Table Row Percentage Check 2" xfId="286" xr:uid="{00000000-0005-0000-0000-000025010000}"/>
    <cellStyle name="Table Row Percentage Check 3" xfId="287" xr:uid="{00000000-0005-0000-0000-000026010000}"/>
    <cellStyle name="Table Row Percentage Check_asset sales" xfId="288" xr:uid="{00000000-0005-0000-0000-000027010000}"/>
    <cellStyle name="Table Row Percentage_Table 5.6 sales of assets 23Feb2010" xfId="289" xr:uid="{00000000-0005-0000-0000-000028010000}"/>
    <cellStyle name="Table Total Billions" xfId="290" xr:uid="{00000000-0005-0000-0000-000029010000}"/>
    <cellStyle name="Table Total Billions 2" xfId="291" xr:uid="{00000000-0005-0000-0000-00002A010000}"/>
    <cellStyle name="Table Total Billions_Table 5.6 sales of assets 23Feb2010" xfId="292" xr:uid="{00000000-0005-0000-0000-00002B010000}"/>
    <cellStyle name="Table Total Millions" xfId="293" xr:uid="{00000000-0005-0000-0000-00002C010000}"/>
    <cellStyle name="Table Total Millions 2" xfId="294" xr:uid="{00000000-0005-0000-0000-00002D010000}"/>
    <cellStyle name="Table Total Millions 2 2" xfId="295" xr:uid="{00000000-0005-0000-0000-00002E010000}"/>
    <cellStyle name="Table Total Millions_Table 5.6 sales of assets 23Feb2010" xfId="296" xr:uid="{00000000-0005-0000-0000-00002F010000}"/>
    <cellStyle name="Table Total Percentage" xfId="297" xr:uid="{00000000-0005-0000-0000-000030010000}"/>
    <cellStyle name="Table Total Percentage 2" xfId="298" xr:uid="{00000000-0005-0000-0000-000031010000}"/>
    <cellStyle name="Table Total Percentage_Table 5.6 sales of assets 23Feb2010" xfId="299" xr:uid="{00000000-0005-0000-0000-000032010000}"/>
    <cellStyle name="Table Units" xfId="300" xr:uid="{00000000-0005-0000-0000-000033010000}"/>
    <cellStyle name="Table Units 2" xfId="301" xr:uid="{00000000-0005-0000-0000-000034010000}"/>
    <cellStyle name="Table Units 2 2" xfId="302" xr:uid="{00000000-0005-0000-0000-000035010000}"/>
    <cellStyle name="Table Units_Table 5.6 sales of assets 23Feb2010" xfId="303" xr:uid="{00000000-0005-0000-0000-000036010000}"/>
    <cellStyle name="Times New Roman" xfId="304" xr:uid="{00000000-0005-0000-0000-000037010000}"/>
    <cellStyle name="Title 2" xfId="305" xr:uid="{00000000-0005-0000-0000-000038010000}"/>
    <cellStyle name="Title 3" xfId="306" xr:uid="{00000000-0005-0000-0000-000039010000}"/>
    <cellStyle name="Title 4" xfId="307" xr:uid="{00000000-0005-0000-0000-00003A010000}"/>
    <cellStyle name="Total 2" xfId="308" xr:uid="{00000000-0005-0000-0000-00003B010000}"/>
    <cellStyle name="Warning Text 2" xfId="309" xr:uid="{00000000-0005-0000-0000-00003C010000}"/>
    <cellStyle name="whole number" xfId="310" xr:uid="{00000000-0005-0000-0000-00003D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N31"/>
  <sheetViews>
    <sheetView tabSelected="1" zoomScaleNormal="100" zoomScaleSheetLayoutView="100" workbookViewId="0"/>
  </sheetViews>
  <sheetFormatPr defaultColWidth="8.84375" defaultRowHeight="14" x14ac:dyDescent="0.3"/>
  <cols>
    <col min="1" max="1" width="9.3046875" style="1" customWidth="1"/>
    <col min="2" max="2" width="105.3046875" style="1" customWidth="1"/>
    <col min="3" max="16384" width="8.84375" style="1"/>
  </cols>
  <sheetData>
    <row r="1" spans="1:14" ht="33.75" customHeight="1" thickBot="1" x14ac:dyDescent="0.4">
      <c r="A1" s="9"/>
      <c r="B1" s="322"/>
      <c r="C1" s="5"/>
      <c r="D1" s="5"/>
      <c r="E1" s="5"/>
      <c r="F1" s="5"/>
      <c r="G1" s="5"/>
      <c r="H1" s="5"/>
      <c r="I1" s="5"/>
      <c r="J1" s="5"/>
      <c r="K1" s="5"/>
      <c r="L1" s="5"/>
      <c r="M1" s="5"/>
      <c r="N1" s="5"/>
    </row>
    <row r="2" spans="1:14" ht="33" customHeight="1" thickBot="1" x14ac:dyDescent="0.4">
      <c r="A2" s="5"/>
      <c r="B2" s="499" t="s">
        <v>624</v>
      </c>
      <c r="C2" s="5"/>
      <c r="D2" s="5"/>
      <c r="E2" s="5"/>
      <c r="F2" s="5"/>
      <c r="G2" s="5"/>
      <c r="H2" s="5"/>
      <c r="I2" s="5"/>
      <c r="J2" s="5"/>
      <c r="K2" s="5"/>
      <c r="L2" s="5"/>
      <c r="M2" s="5"/>
      <c r="N2" s="5"/>
    </row>
    <row r="3" spans="1:14" ht="15.75" customHeight="1" x14ac:dyDescent="0.35">
      <c r="A3" s="11"/>
      <c r="B3" s="348" t="s">
        <v>37</v>
      </c>
      <c r="C3" s="5"/>
      <c r="E3" s="5"/>
      <c r="F3" s="5"/>
      <c r="G3" s="5"/>
      <c r="H3" s="5"/>
      <c r="I3" s="5"/>
      <c r="J3" s="5"/>
      <c r="K3" s="5"/>
      <c r="L3" s="5"/>
      <c r="M3" s="5"/>
      <c r="N3" s="5"/>
    </row>
    <row r="4" spans="1:14" ht="15.75" customHeight="1" x14ac:dyDescent="0.35">
      <c r="A4" s="11"/>
      <c r="B4" s="348" t="s">
        <v>36</v>
      </c>
      <c r="C4" s="5"/>
      <c r="D4" s="5"/>
      <c r="E4" s="5"/>
      <c r="F4" s="5"/>
      <c r="G4" s="5"/>
      <c r="H4" s="5"/>
      <c r="I4" s="5"/>
      <c r="J4" s="5"/>
      <c r="K4" s="5"/>
      <c r="L4" s="5"/>
      <c r="M4" s="5"/>
      <c r="N4" s="5"/>
    </row>
    <row r="5" spans="1:14" ht="15.75" customHeight="1" x14ac:dyDescent="0.35">
      <c r="A5" s="11"/>
      <c r="B5" s="348" t="s">
        <v>35</v>
      </c>
      <c r="C5" s="5"/>
      <c r="D5" s="5"/>
      <c r="E5" s="5"/>
      <c r="F5" s="5"/>
      <c r="G5" s="5"/>
      <c r="H5" s="5"/>
      <c r="I5" s="5"/>
      <c r="J5" s="5"/>
      <c r="K5" s="5"/>
      <c r="L5" s="5"/>
      <c r="M5" s="5"/>
      <c r="N5" s="5"/>
    </row>
    <row r="6" spans="1:14" ht="15.75" customHeight="1" x14ac:dyDescent="0.35">
      <c r="A6" s="11"/>
      <c r="B6" s="348" t="s">
        <v>47</v>
      </c>
      <c r="C6" s="5"/>
      <c r="D6" s="5"/>
      <c r="E6" s="5"/>
      <c r="F6" s="5"/>
      <c r="G6" s="5"/>
      <c r="H6" s="5"/>
      <c r="I6" s="5"/>
      <c r="J6" s="5"/>
      <c r="K6" s="5"/>
      <c r="L6" s="5"/>
      <c r="M6" s="5"/>
      <c r="N6" s="5"/>
    </row>
    <row r="7" spans="1:14" ht="15.75" customHeight="1" x14ac:dyDescent="0.35">
      <c r="A7" s="11"/>
      <c r="B7" s="348" t="s">
        <v>49</v>
      </c>
      <c r="C7" s="5"/>
      <c r="D7" s="5"/>
      <c r="E7" s="5"/>
      <c r="F7" s="5"/>
      <c r="G7" s="5"/>
      <c r="H7" s="5"/>
      <c r="I7" s="5"/>
      <c r="J7" s="5"/>
      <c r="K7" s="5"/>
      <c r="L7" s="5"/>
      <c r="M7" s="5"/>
      <c r="N7" s="5"/>
    </row>
    <row r="8" spans="1:14" ht="15.75" customHeight="1" x14ac:dyDescent="0.35">
      <c r="A8" s="11"/>
      <c r="B8" s="348" t="s">
        <v>48</v>
      </c>
      <c r="C8" s="5"/>
      <c r="D8" s="5"/>
      <c r="E8" s="5"/>
      <c r="F8" s="5"/>
      <c r="G8" s="5"/>
      <c r="H8" s="5"/>
      <c r="I8" s="5"/>
      <c r="J8" s="5"/>
      <c r="K8" s="5"/>
      <c r="L8" s="5"/>
      <c r="M8" s="5"/>
      <c r="N8" s="5"/>
    </row>
    <row r="9" spans="1:14" ht="15.75" customHeight="1" x14ac:dyDescent="0.35">
      <c r="A9" s="11"/>
      <c r="B9" s="348" t="s">
        <v>50</v>
      </c>
      <c r="C9" s="5"/>
      <c r="D9" s="5"/>
      <c r="E9" s="5"/>
      <c r="F9" s="5"/>
      <c r="G9" s="5"/>
      <c r="H9" s="5"/>
      <c r="I9" s="5"/>
      <c r="J9" s="5"/>
      <c r="K9" s="5"/>
      <c r="L9" s="5"/>
      <c r="M9" s="5"/>
      <c r="N9" s="5"/>
    </row>
    <row r="10" spans="1:14" ht="15.75" customHeight="1" x14ac:dyDescent="0.35">
      <c r="A10" s="11"/>
      <c r="B10" s="348" t="s">
        <v>51</v>
      </c>
      <c r="C10" s="5"/>
      <c r="D10" s="5"/>
      <c r="E10" s="5"/>
      <c r="F10" s="5"/>
      <c r="G10" s="5"/>
      <c r="H10" s="5"/>
      <c r="I10" s="5"/>
      <c r="J10" s="5"/>
      <c r="K10" s="5"/>
      <c r="L10" s="5"/>
      <c r="M10" s="5"/>
      <c r="N10" s="5"/>
    </row>
    <row r="11" spans="1:14" ht="15.75" customHeight="1" x14ac:dyDescent="0.35">
      <c r="A11" s="11"/>
      <c r="B11" s="348" t="s">
        <v>76</v>
      </c>
      <c r="C11" s="5"/>
      <c r="D11" s="5"/>
      <c r="E11" s="5"/>
      <c r="F11" s="5"/>
      <c r="G11" s="5"/>
      <c r="H11" s="5"/>
      <c r="I11" s="5"/>
      <c r="J11" s="5"/>
      <c r="K11" s="5"/>
      <c r="L11" s="5"/>
      <c r="M11" s="5"/>
      <c r="N11" s="5"/>
    </row>
    <row r="12" spans="1:14" ht="15.75" customHeight="1" x14ac:dyDescent="0.35">
      <c r="A12" s="12"/>
      <c r="B12" s="348" t="s">
        <v>52</v>
      </c>
      <c r="C12" s="5"/>
      <c r="D12" s="5"/>
      <c r="E12" s="5"/>
      <c r="F12" s="5"/>
      <c r="G12" s="5"/>
      <c r="H12" s="5"/>
      <c r="I12" s="5"/>
      <c r="J12" s="5"/>
      <c r="K12" s="5"/>
      <c r="L12" s="5"/>
      <c r="M12" s="5"/>
      <c r="N12" s="5"/>
    </row>
    <row r="13" spans="1:14" ht="15.75" customHeight="1" x14ac:dyDescent="0.35">
      <c r="A13" s="11"/>
      <c r="B13" s="348" t="s">
        <v>53</v>
      </c>
      <c r="C13" s="5"/>
      <c r="D13" s="5"/>
      <c r="E13" s="5"/>
      <c r="F13" s="5"/>
      <c r="G13" s="5"/>
      <c r="H13" s="5"/>
      <c r="I13" s="5"/>
      <c r="J13" s="5"/>
      <c r="K13" s="5"/>
      <c r="L13" s="5"/>
      <c r="M13" s="5"/>
      <c r="N13" s="5"/>
    </row>
    <row r="14" spans="1:14" ht="15.75" customHeight="1" x14ac:dyDescent="0.35">
      <c r="A14" s="11"/>
      <c r="B14" s="348" t="s">
        <v>641</v>
      </c>
      <c r="C14" s="5"/>
      <c r="D14" s="5"/>
      <c r="E14" s="5"/>
      <c r="F14" s="5"/>
      <c r="G14" s="5"/>
      <c r="H14" s="5"/>
      <c r="I14" s="5"/>
      <c r="J14" s="5"/>
      <c r="K14" s="5"/>
      <c r="L14" s="5"/>
      <c r="M14" s="5"/>
      <c r="N14" s="5"/>
    </row>
    <row r="15" spans="1:14" ht="15.75" customHeight="1" x14ac:dyDescent="0.35">
      <c r="A15" s="13"/>
      <c r="B15" s="348" t="s">
        <v>54</v>
      </c>
      <c r="C15" s="5"/>
      <c r="D15" s="5"/>
      <c r="E15" s="5"/>
      <c r="F15" s="5"/>
      <c r="G15" s="5"/>
      <c r="H15" s="5"/>
      <c r="I15" s="5"/>
      <c r="J15" s="5"/>
      <c r="K15" s="5"/>
      <c r="L15" s="5"/>
      <c r="M15" s="5"/>
      <c r="N15" s="5"/>
    </row>
    <row r="16" spans="1:14" ht="15.75" customHeight="1" x14ac:dyDescent="0.35">
      <c r="A16" s="13"/>
      <c r="B16" s="348" t="s">
        <v>55</v>
      </c>
      <c r="C16" s="5"/>
      <c r="D16" s="5"/>
      <c r="E16" s="5"/>
      <c r="F16" s="5"/>
      <c r="G16" s="5"/>
      <c r="H16" s="5"/>
      <c r="I16" s="5"/>
      <c r="J16" s="5"/>
      <c r="K16" s="5"/>
      <c r="L16" s="5"/>
      <c r="M16" s="5"/>
      <c r="N16" s="5"/>
    </row>
    <row r="17" spans="1:14" ht="15.75" customHeight="1" x14ac:dyDescent="0.35">
      <c r="A17" s="13"/>
      <c r="B17" s="348" t="s">
        <v>618</v>
      </c>
      <c r="C17" s="5"/>
      <c r="E17" s="5"/>
      <c r="F17" s="5"/>
      <c r="G17" s="5"/>
      <c r="H17" s="5"/>
      <c r="I17" s="5"/>
      <c r="J17" s="5"/>
      <c r="K17" s="5"/>
      <c r="L17" s="5"/>
      <c r="M17" s="5"/>
      <c r="N17" s="5"/>
    </row>
    <row r="18" spans="1:14" ht="15.75" customHeight="1" x14ac:dyDescent="0.35">
      <c r="A18" s="13"/>
      <c r="B18" s="348" t="s">
        <v>619</v>
      </c>
      <c r="C18" s="5"/>
      <c r="D18" s="78"/>
      <c r="E18" s="5"/>
      <c r="F18" s="5"/>
      <c r="G18" s="5"/>
      <c r="H18" s="5"/>
      <c r="I18" s="5"/>
      <c r="J18" s="5"/>
      <c r="K18" s="5"/>
      <c r="L18" s="5"/>
      <c r="M18" s="5"/>
      <c r="N18" s="5"/>
    </row>
    <row r="19" spans="1:14" ht="15.75" customHeight="1" x14ac:dyDescent="0.35">
      <c r="A19" s="13"/>
      <c r="B19" s="348" t="s">
        <v>620</v>
      </c>
      <c r="C19" s="5"/>
      <c r="D19" s="78"/>
      <c r="E19" s="5"/>
      <c r="F19" s="5"/>
      <c r="G19" s="5"/>
      <c r="H19" s="5"/>
      <c r="I19" s="5"/>
      <c r="J19" s="5"/>
      <c r="K19" s="5"/>
      <c r="L19" s="5"/>
      <c r="M19" s="5"/>
      <c r="N19" s="5"/>
    </row>
    <row r="20" spans="1:14" ht="15.75" customHeight="1" x14ac:dyDescent="0.35">
      <c r="A20" s="13"/>
      <c r="B20" s="348" t="s">
        <v>621</v>
      </c>
      <c r="C20" s="77"/>
      <c r="D20" s="78"/>
      <c r="E20" s="5"/>
      <c r="F20" s="5"/>
      <c r="G20" s="5"/>
      <c r="H20" s="5"/>
      <c r="I20" s="5"/>
      <c r="J20" s="5"/>
      <c r="K20" s="5"/>
      <c r="L20" s="5"/>
      <c r="M20" s="5"/>
      <c r="N20" s="5"/>
    </row>
    <row r="21" spans="1:14" ht="15.75" customHeight="1" x14ac:dyDescent="0.35">
      <c r="A21" s="5"/>
      <c r="B21" s="348" t="s">
        <v>622</v>
      </c>
      <c r="C21" s="5"/>
      <c r="D21" s="78"/>
      <c r="E21" s="5"/>
      <c r="F21" s="5"/>
      <c r="G21" s="5"/>
      <c r="H21" s="5"/>
      <c r="I21" s="5"/>
      <c r="J21" s="5"/>
      <c r="K21" s="5"/>
      <c r="L21" s="5"/>
      <c r="M21" s="5"/>
      <c r="N21" s="5"/>
    </row>
    <row r="22" spans="1:14" ht="14.5" x14ac:dyDescent="0.35">
      <c r="A22" s="5"/>
      <c r="B22" s="348" t="s">
        <v>623</v>
      </c>
      <c r="C22" s="5"/>
      <c r="D22" s="79"/>
      <c r="E22" s="5"/>
      <c r="F22" s="5"/>
      <c r="G22" s="5"/>
      <c r="H22" s="5"/>
      <c r="I22" s="5"/>
      <c r="J22" s="5"/>
      <c r="K22" s="5"/>
      <c r="L22" s="5"/>
      <c r="M22" s="5"/>
      <c r="N22" s="5"/>
    </row>
    <row r="23" spans="1:14" ht="14.5" x14ac:dyDescent="0.35">
      <c r="A23" s="5"/>
      <c r="B23" s="348" t="s">
        <v>651</v>
      </c>
      <c r="C23" s="5"/>
      <c r="D23" s="79"/>
      <c r="E23" s="5"/>
      <c r="F23" s="5"/>
      <c r="G23" s="5"/>
      <c r="H23" s="5"/>
      <c r="I23" s="5"/>
      <c r="J23" s="5"/>
      <c r="K23" s="5"/>
      <c r="L23" s="5"/>
      <c r="M23" s="5"/>
      <c r="N23" s="5"/>
    </row>
    <row r="24" spans="1:14" ht="15" thickBot="1" x14ac:dyDescent="0.4">
      <c r="A24" s="5"/>
      <c r="B24" s="506" t="s">
        <v>652</v>
      </c>
      <c r="C24" s="5"/>
      <c r="D24" s="79"/>
      <c r="E24" s="5"/>
      <c r="F24" s="5"/>
      <c r="G24" s="5"/>
      <c r="H24" s="5"/>
      <c r="I24" s="5"/>
      <c r="J24" s="5"/>
      <c r="K24" s="5"/>
      <c r="L24" s="5"/>
      <c r="M24" s="5"/>
      <c r="N24" s="5"/>
    </row>
    <row r="25" spans="1:14" ht="14.5" x14ac:dyDescent="0.35">
      <c r="A25" s="5"/>
      <c r="B25" s="5"/>
      <c r="C25" s="5"/>
      <c r="D25" s="5"/>
      <c r="E25" s="5"/>
      <c r="F25" s="5"/>
      <c r="G25" s="5"/>
      <c r="H25" s="5"/>
      <c r="I25" s="5"/>
      <c r="J25" s="5"/>
      <c r="K25" s="5"/>
      <c r="L25" s="5"/>
      <c r="M25" s="5"/>
      <c r="N25" s="5"/>
    </row>
    <row r="26" spans="1:14" ht="14.5" x14ac:dyDescent="0.35">
      <c r="A26" s="5"/>
      <c r="B26" s="5"/>
      <c r="C26" s="5"/>
      <c r="D26" s="5"/>
      <c r="E26" s="5"/>
      <c r="F26" s="5"/>
      <c r="G26" s="5"/>
      <c r="H26" s="5"/>
      <c r="I26" s="5"/>
      <c r="J26" s="5"/>
      <c r="K26" s="5"/>
      <c r="L26" s="5"/>
      <c r="M26" s="5"/>
      <c r="N26" s="5"/>
    </row>
    <row r="27" spans="1:14" ht="14.5" x14ac:dyDescent="0.35">
      <c r="A27" s="5"/>
      <c r="B27" s="5"/>
      <c r="C27" s="5"/>
      <c r="D27" s="5"/>
      <c r="E27" s="5"/>
      <c r="F27" s="5"/>
      <c r="G27" s="5"/>
      <c r="H27" s="5"/>
      <c r="I27" s="5"/>
      <c r="J27" s="5"/>
      <c r="K27" s="5"/>
      <c r="L27" s="5"/>
      <c r="M27" s="5"/>
      <c r="N27" s="5"/>
    </row>
    <row r="28" spans="1:14" ht="14.5" x14ac:dyDescent="0.35">
      <c r="A28" s="5"/>
      <c r="B28" s="5"/>
      <c r="C28" s="5"/>
      <c r="D28" s="5"/>
      <c r="E28" s="5"/>
      <c r="F28" s="5"/>
      <c r="G28" s="5"/>
      <c r="H28" s="5"/>
      <c r="I28" s="5"/>
      <c r="J28" s="5"/>
      <c r="K28" s="5"/>
      <c r="L28" s="5"/>
      <c r="M28" s="5"/>
      <c r="N28" s="5"/>
    </row>
    <row r="29" spans="1:14" ht="14.5" x14ac:dyDescent="0.35">
      <c r="A29" s="5"/>
      <c r="B29" s="5"/>
      <c r="C29" s="5"/>
      <c r="D29" s="5"/>
      <c r="E29" s="5"/>
      <c r="F29" s="5"/>
      <c r="G29" s="5"/>
      <c r="H29" s="5"/>
      <c r="I29" s="5"/>
      <c r="J29" s="5"/>
      <c r="K29" s="5"/>
      <c r="L29" s="5"/>
      <c r="M29" s="5"/>
      <c r="N29" s="5"/>
    </row>
    <row r="30" spans="1:14" ht="14.5" x14ac:dyDescent="0.35">
      <c r="A30" s="5"/>
      <c r="C30" s="5"/>
      <c r="D30" s="5"/>
      <c r="E30" s="5"/>
      <c r="F30" s="5"/>
      <c r="G30" s="5"/>
      <c r="H30" s="5"/>
      <c r="I30" s="5"/>
      <c r="J30" s="5"/>
      <c r="K30" s="5"/>
      <c r="L30" s="5"/>
      <c r="M30" s="5"/>
      <c r="N30" s="5"/>
    </row>
    <row r="31" spans="1:14" ht="14.5" x14ac:dyDescent="0.35">
      <c r="A31" s="5"/>
      <c r="C31" s="5"/>
      <c r="D31" s="5"/>
      <c r="E31" s="5"/>
      <c r="F31" s="5"/>
      <c r="G31" s="5"/>
      <c r="H31" s="5"/>
      <c r="I31" s="5"/>
      <c r="J31" s="5"/>
      <c r="K31" s="5"/>
      <c r="L31" s="5"/>
      <c r="M31" s="5"/>
      <c r="N31" s="5"/>
    </row>
  </sheetData>
  <phoneticPr fontId="37" type="noConversion"/>
  <hyperlinks>
    <hyperlink ref="B3" location="1.1!A1" display="1.1!A1" xr:uid="{00000000-0004-0000-0000-000000000000}"/>
    <hyperlink ref="B4" location="1.2!A1" display="1.2!A1" xr:uid="{00000000-0004-0000-0000-000001000000}"/>
    <hyperlink ref="B5" location="1.3!A1" display="1.3!A1" xr:uid="{00000000-0004-0000-0000-000002000000}"/>
    <hyperlink ref="B8" location="1.6!A1" display="1.6!A1" xr:uid="{00000000-0004-0000-0000-000003000000}"/>
    <hyperlink ref="B9" location="1.7!A1" display="1.7!A1" xr:uid="{00000000-0004-0000-0000-000004000000}"/>
    <hyperlink ref="B10" location="1.8!A1" display="1.8!A1" xr:uid="{00000000-0004-0000-0000-000005000000}"/>
    <hyperlink ref="B11" location="1.9!A1" display="1.9!A1" xr:uid="{00000000-0004-0000-0000-000006000000}"/>
    <hyperlink ref="B12" location="1.10!A1" display="1.10!A1" xr:uid="{00000000-0004-0000-0000-000007000000}"/>
    <hyperlink ref="B13" location="1.11!A1" display="1.11!A1" xr:uid="{00000000-0004-0000-0000-000008000000}"/>
    <hyperlink ref="B15" location="1.12!A1" display="1.12!A1" xr:uid="{00000000-0004-0000-0000-000009000000}"/>
    <hyperlink ref="B16" location="1.13!A1" display="1.13!A1" xr:uid="{00000000-0004-0000-0000-00000A000000}"/>
    <hyperlink ref="B6" location="1.4!A1" display="1.4!A1" xr:uid="{00000000-0004-0000-0000-00000C000000}"/>
    <hyperlink ref="B7" location="'1.5 '!A1" display="Table 1.5: Per capita (age +16)" xr:uid="{00000000-0004-0000-0000-00000D000000}"/>
    <hyperlink ref="B17" location="'1.14'!A1" display="Table 1.14: National Minimum Wage and National Living Wage" xr:uid="{00000000-0004-0000-0000-00000E000000}"/>
    <hyperlink ref="B18" location="'1.15'!A1" display="Table 1.15: OBR central estimate of the output gap" xr:uid="{00000000-0004-0000-0000-00000F000000}"/>
    <hyperlink ref="B19" location="'1.16'!A1" display="Table 1.16: Potential output forecast" xr:uid="{00000000-0004-0000-0000-000010000000}"/>
    <hyperlink ref="B21" location="'1.18'!A1" display="Table 1.18: Household debt servicing costs" xr:uid="{00000000-0004-0000-0000-000011000000}"/>
    <hyperlink ref="B22" location="'1.19'!A1" display="Table 1.19: Eligible rent growth assumptions" xr:uid="{00000000-0004-0000-0000-000012000000}"/>
    <hyperlink ref="B20" location="'1.17'!A1" display="Table 1.17: Housing market" xr:uid="{00000000-0004-0000-0000-000015000000}"/>
    <hyperlink ref="B14" location="'1.11b'!A1" display="Table 1.11b: Household balance sheet - unsecured household debt" xr:uid="{A5F35F40-13C5-4D69-AFA5-59262A3477BE}"/>
    <hyperlink ref="B23" location="'1.20'!A1" display="Table 1.20: CPI category inflation" xr:uid="{D1B75060-60C3-4E87-A98A-7C8CBC79C6E0}"/>
    <hyperlink ref="B24" location="'1.21'!A1" display="1.21 CPI category weights" xr:uid="{42470CC8-E9CE-406D-BAEB-FB41C1B503F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19C3-9AC6-436B-AE97-3E1273D79D37}">
  <sheetPr>
    <tabColor theme="6"/>
  </sheetPr>
  <dimension ref="A1:V135"/>
  <sheetViews>
    <sheetView zoomScaleNormal="100" zoomScaleSheetLayoutView="100" workbookViewId="0">
      <pane xSplit="2" ySplit="3" topLeftCell="C4" activePane="bottomRight" state="frozen"/>
      <selection pane="topRight"/>
      <selection pane="bottomLeft"/>
      <selection pane="bottomRight"/>
    </sheetView>
  </sheetViews>
  <sheetFormatPr defaultColWidth="8.84375" defaultRowHeight="15.5" x14ac:dyDescent="0.35"/>
  <cols>
    <col min="1" max="1" width="9.3046875" style="7" customWidth="1"/>
    <col min="2" max="2" width="14.3046875" style="7" customWidth="1"/>
    <col min="3" max="11" width="16.765625" style="7" customWidth="1"/>
    <col min="12" max="16384" width="8.84375" style="7"/>
  </cols>
  <sheetData>
    <row r="1" spans="1:19" ht="33.75" customHeight="1" thickBot="1" x14ac:dyDescent="0.4">
      <c r="A1" s="9" t="s">
        <v>42</v>
      </c>
      <c r="B1" s="23"/>
      <c r="C1" s="23"/>
      <c r="D1" s="23"/>
      <c r="E1" s="23"/>
      <c r="F1" s="23"/>
      <c r="G1" s="23"/>
    </row>
    <row r="2" spans="1:19" s="199" customFormat="1" ht="19" thickBot="1" x14ac:dyDescent="0.5">
      <c r="B2" s="548" t="s">
        <v>470</v>
      </c>
      <c r="C2" s="549"/>
      <c r="D2" s="549"/>
      <c r="E2" s="549"/>
      <c r="F2" s="549"/>
      <c r="G2" s="549"/>
      <c r="H2" s="549"/>
      <c r="I2" s="549"/>
      <c r="J2" s="549"/>
      <c r="K2" s="558"/>
      <c r="L2" s="7"/>
      <c r="M2" s="200"/>
    </row>
    <row r="3" spans="1:19" s="199" customFormat="1" ht="33.75" customHeight="1" x14ac:dyDescent="0.35">
      <c r="B3" s="189"/>
      <c r="C3" s="249" t="s">
        <v>394</v>
      </c>
      <c r="D3" s="190" t="s">
        <v>471</v>
      </c>
      <c r="E3" s="338" t="s">
        <v>472</v>
      </c>
      <c r="F3" s="190" t="s">
        <v>473</v>
      </c>
      <c r="G3" s="190" t="s">
        <v>474</v>
      </c>
      <c r="H3" s="190" t="s">
        <v>475</v>
      </c>
      <c r="I3" s="339" t="s">
        <v>476</v>
      </c>
      <c r="J3" s="339" t="s">
        <v>492</v>
      </c>
      <c r="K3" s="250" t="s">
        <v>477</v>
      </c>
      <c r="L3" s="7"/>
      <c r="M3" s="7"/>
      <c r="N3" s="7"/>
      <c r="O3" s="7"/>
      <c r="P3" s="7"/>
      <c r="Q3" s="7"/>
      <c r="R3" s="7"/>
      <c r="S3" s="7"/>
    </row>
    <row r="4" spans="1:19" ht="15.75" customHeight="1" x14ac:dyDescent="0.35">
      <c r="A4" s="24"/>
      <c r="B4" s="173" t="s">
        <v>56</v>
      </c>
      <c r="C4" s="251">
        <v>5.3548</v>
      </c>
      <c r="D4" s="163">
        <v>4.5370999999999997</v>
      </c>
      <c r="E4" s="163">
        <v>5.8566666666666665</v>
      </c>
      <c r="F4" s="163">
        <v>95.872399999999999</v>
      </c>
      <c r="G4" s="252">
        <v>1.978</v>
      </c>
      <c r="H4" s="252">
        <v>1.3211999999999999</v>
      </c>
      <c r="I4" s="253">
        <v>96.65</v>
      </c>
      <c r="J4" s="255">
        <v>0.52762942963469273</v>
      </c>
      <c r="K4" s="254">
        <v>2927.05</v>
      </c>
    </row>
    <row r="5" spans="1:19" ht="15.75" customHeight="1" x14ac:dyDescent="0.35">
      <c r="A5" s="24"/>
      <c r="B5" s="173" t="s">
        <v>57</v>
      </c>
      <c r="C5" s="251">
        <v>5.0278</v>
      </c>
      <c r="D5" s="163">
        <v>4.8685999999999998</v>
      </c>
      <c r="E5" s="163">
        <v>5.7633333333333328</v>
      </c>
      <c r="F5" s="163">
        <v>93.050399999999996</v>
      </c>
      <c r="G5" s="252">
        <v>1.9708000000000001</v>
      </c>
      <c r="H5" s="252">
        <v>1.2615000000000001</v>
      </c>
      <c r="I5" s="253">
        <v>122.24</v>
      </c>
      <c r="J5" s="255">
        <v>0.63075505050505054</v>
      </c>
      <c r="K5" s="254">
        <v>2855.69</v>
      </c>
    </row>
    <row r="6" spans="1:19" ht="15.75" customHeight="1" x14ac:dyDescent="0.35">
      <c r="A6" s="24"/>
      <c r="B6" s="173" t="s">
        <v>58</v>
      </c>
      <c r="C6" s="251">
        <v>5</v>
      </c>
      <c r="D6" s="163">
        <v>4.7851999999999988</v>
      </c>
      <c r="E6" s="163">
        <v>5.796666666666666</v>
      </c>
      <c r="F6" s="163">
        <v>91.651700000000005</v>
      </c>
      <c r="G6" s="252">
        <v>1.8934</v>
      </c>
      <c r="H6" s="252">
        <v>1.2585999999999999</v>
      </c>
      <c r="I6" s="253">
        <v>115.6</v>
      </c>
      <c r="J6" s="255">
        <v>0.66140476190476194</v>
      </c>
      <c r="K6" s="254">
        <v>2483.67</v>
      </c>
    </row>
    <row r="7" spans="1:19" ht="15.75" customHeight="1" x14ac:dyDescent="0.35">
      <c r="A7" s="24"/>
      <c r="B7" s="173" t="s">
        <v>63</v>
      </c>
      <c r="C7" s="251">
        <v>3.3672</v>
      </c>
      <c r="D7" s="163">
        <v>4.5358999999999998</v>
      </c>
      <c r="E7" s="163">
        <v>5.3866666666666676</v>
      </c>
      <c r="F7" s="163">
        <v>83.968699999999998</v>
      </c>
      <c r="G7" s="252">
        <v>1.5742</v>
      </c>
      <c r="H7" s="252">
        <v>1.1957</v>
      </c>
      <c r="I7" s="253">
        <v>55.78</v>
      </c>
      <c r="J7" s="255">
        <v>0.65293928226363007</v>
      </c>
      <c r="K7" s="254">
        <v>2209.29</v>
      </c>
    </row>
    <row r="8" spans="1:19" ht="15.75" customHeight="1" x14ac:dyDescent="0.35">
      <c r="A8" s="24"/>
      <c r="B8" s="173" t="s">
        <v>0</v>
      </c>
      <c r="C8" s="251">
        <v>1.0713999999999999</v>
      </c>
      <c r="D8" s="163">
        <v>4.2020999999999997</v>
      </c>
      <c r="E8" s="163">
        <v>4.083333333333333</v>
      </c>
      <c r="F8" s="163">
        <v>77.896500000000003</v>
      </c>
      <c r="G8" s="252">
        <v>1.4341999999999999</v>
      </c>
      <c r="H8" s="252">
        <v>1.101</v>
      </c>
      <c r="I8" s="253">
        <v>44.93</v>
      </c>
      <c r="J8" s="255">
        <v>0.45511028138528142</v>
      </c>
      <c r="K8" s="254">
        <v>1984.2</v>
      </c>
    </row>
    <row r="9" spans="1:19" ht="15.75" customHeight="1" x14ac:dyDescent="0.35">
      <c r="A9" s="24"/>
      <c r="B9" s="173" t="s">
        <v>1</v>
      </c>
      <c r="C9" s="251">
        <v>0.5</v>
      </c>
      <c r="D9" s="163">
        <v>4.3659999999999988</v>
      </c>
      <c r="E9" s="163">
        <v>3.6</v>
      </c>
      <c r="F9" s="163">
        <v>81.321200000000005</v>
      </c>
      <c r="G9" s="252">
        <v>1.5532999999999999</v>
      </c>
      <c r="H9" s="252">
        <v>1.1389</v>
      </c>
      <c r="I9" s="253">
        <v>59.18</v>
      </c>
      <c r="J9" s="255">
        <v>0.27579151515151512</v>
      </c>
      <c r="K9" s="254">
        <v>2172.1</v>
      </c>
    </row>
    <row r="10" spans="1:19" ht="15.75" customHeight="1" x14ac:dyDescent="0.35">
      <c r="A10" s="24"/>
      <c r="B10" s="173" t="s">
        <v>2</v>
      </c>
      <c r="C10" s="251">
        <v>0.5</v>
      </c>
      <c r="D10" s="163">
        <v>4.2522000000000002</v>
      </c>
      <c r="E10" s="163">
        <v>3.5766666666666667</v>
      </c>
      <c r="F10" s="163">
        <v>82.926900000000003</v>
      </c>
      <c r="G10" s="252">
        <v>1.6406000000000001</v>
      </c>
      <c r="H10" s="252">
        <v>1.1475</v>
      </c>
      <c r="I10" s="253">
        <v>68.37</v>
      </c>
      <c r="J10" s="255">
        <v>0.23301544325239973</v>
      </c>
      <c r="K10" s="254">
        <v>2634.8</v>
      </c>
    </row>
    <row r="11" spans="1:19" ht="15.75" customHeight="1" x14ac:dyDescent="0.35">
      <c r="A11" s="24"/>
      <c r="B11" s="173" t="s">
        <v>3</v>
      </c>
      <c r="C11" s="251">
        <v>0.5</v>
      </c>
      <c r="D11" s="163">
        <v>4.1970999999999998</v>
      </c>
      <c r="E11" s="163">
        <v>3.5733333333333324</v>
      </c>
      <c r="F11" s="163">
        <v>80.388599999999997</v>
      </c>
      <c r="G11" s="252">
        <v>1.6343000000000001</v>
      </c>
      <c r="H11" s="252">
        <v>1.1057999999999999</v>
      </c>
      <c r="I11" s="253">
        <v>74.98</v>
      </c>
      <c r="J11" s="255">
        <v>0.31817748917748917</v>
      </c>
      <c r="K11" s="254">
        <v>2760.8</v>
      </c>
    </row>
    <row r="12" spans="1:19" ht="15.75" customHeight="1" x14ac:dyDescent="0.35">
      <c r="A12" s="24"/>
      <c r="B12" s="173" t="s">
        <v>4</v>
      </c>
      <c r="C12" s="251">
        <v>0.5</v>
      </c>
      <c r="D12" s="163">
        <v>4.5056000000000003</v>
      </c>
      <c r="E12" s="163">
        <v>3.6666666666666665</v>
      </c>
      <c r="F12" s="163">
        <v>79.619399999999999</v>
      </c>
      <c r="G12" s="252">
        <v>1.5584</v>
      </c>
      <c r="H12" s="252">
        <v>1.1269</v>
      </c>
      <c r="I12" s="253">
        <v>76.67</v>
      </c>
      <c r="J12" s="255">
        <v>0.33515210144927537</v>
      </c>
      <c r="K12" s="254">
        <v>2910.2</v>
      </c>
    </row>
    <row r="13" spans="1:19" ht="15.75" customHeight="1" x14ac:dyDescent="0.35">
      <c r="A13" s="24"/>
      <c r="B13" s="173" t="s">
        <v>5</v>
      </c>
      <c r="C13" s="251">
        <v>0.5</v>
      </c>
      <c r="D13" s="163">
        <v>4.3617999999999988</v>
      </c>
      <c r="E13" s="163">
        <v>3.66</v>
      </c>
      <c r="F13" s="163">
        <v>79.898099999999999</v>
      </c>
      <c r="G13" s="252">
        <v>1.4908999999999999</v>
      </c>
      <c r="H13" s="252">
        <v>1.1747000000000001</v>
      </c>
      <c r="I13" s="253">
        <v>78.67</v>
      </c>
      <c r="J13" s="255">
        <v>0.37493893939393952</v>
      </c>
      <c r="K13" s="254">
        <v>2543.5</v>
      </c>
    </row>
    <row r="14" spans="1:19" ht="15.75" customHeight="1" x14ac:dyDescent="0.35">
      <c r="A14" s="24"/>
      <c r="B14" s="173" t="s">
        <v>6</v>
      </c>
      <c r="C14" s="251">
        <v>0.5</v>
      </c>
      <c r="D14" s="163">
        <v>4.0317999999999996</v>
      </c>
      <c r="E14" s="163">
        <v>3.57</v>
      </c>
      <c r="F14" s="163">
        <v>81.763800000000003</v>
      </c>
      <c r="G14" s="252">
        <v>1.5509999999999999</v>
      </c>
      <c r="H14" s="252">
        <v>1.1995</v>
      </c>
      <c r="I14" s="253">
        <v>76.41</v>
      </c>
      <c r="J14" s="255">
        <v>0.42739090909090921</v>
      </c>
      <c r="K14" s="254">
        <v>2867.6</v>
      </c>
    </row>
    <row r="15" spans="1:19" ht="15.75" customHeight="1" x14ac:dyDescent="0.35">
      <c r="A15" s="24"/>
      <c r="B15" s="173" t="s">
        <v>7</v>
      </c>
      <c r="C15" s="251">
        <v>0.5</v>
      </c>
      <c r="D15" s="163">
        <v>4.0978000000000012</v>
      </c>
      <c r="E15" s="163">
        <v>3.5066666666666664</v>
      </c>
      <c r="F15" s="163">
        <v>80.296499999999995</v>
      </c>
      <c r="G15" s="252">
        <v>1.5810999999999999</v>
      </c>
      <c r="H15" s="252">
        <v>1.1638999999999999</v>
      </c>
      <c r="I15" s="253">
        <v>86.79000000000002</v>
      </c>
      <c r="J15" s="255">
        <v>0.51888740824392987</v>
      </c>
      <c r="K15" s="254">
        <v>3062.9</v>
      </c>
    </row>
    <row r="16" spans="1:19" ht="15.75" customHeight="1" x14ac:dyDescent="0.35">
      <c r="A16" s="24"/>
      <c r="B16" s="173" t="s">
        <v>8</v>
      </c>
      <c r="C16" s="251">
        <v>0.5</v>
      </c>
      <c r="D16" s="163">
        <v>4.3441000000000001</v>
      </c>
      <c r="E16" s="163">
        <v>3.4966666666666666</v>
      </c>
      <c r="F16" s="163">
        <v>80.819199999999995</v>
      </c>
      <c r="G16" s="252">
        <v>1.6033999999999999</v>
      </c>
      <c r="H16" s="252">
        <v>1.171</v>
      </c>
      <c r="I16" s="253">
        <v>104.9</v>
      </c>
      <c r="J16" s="255">
        <v>0.56665466183574875</v>
      </c>
      <c r="K16" s="254">
        <v>3067.7</v>
      </c>
    </row>
    <row r="17" spans="1:11" ht="15.75" customHeight="1" x14ac:dyDescent="0.35">
      <c r="A17" s="24"/>
      <c r="B17" s="173" t="s">
        <v>9</v>
      </c>
      <c r="C17" s="251">
        <v>0.5</v>
      </c>
      <c r="D17" s="163">
        <v>4.181</v>
      </c>
      <c r="E17" s="163">
        <v>3.47</v>
      </c>
      <c r="F17" s="163">
        <v>79.436400000000006</v>
      </c>
      <c r="G17" s="252">
        <v>1.6286</v>
      </c>
      <c r="H17" s="252">
        <v>1.1329</v>
      </c>
      <c r="I17" s="253">
        <v>117.12</v>
      </c>
      <c r="J17" s="255">
        <v>0.58060318181818193</v>
      </c>
      <c r="K17" s="254">
        <v>3096.72</v>
      </c>
    </row>
    <row r="18" spans="1:11" ht="15.75" customHeight="1" x14ac:dyDescent="0.35">
      <c r="A18" s="24"/>
      <c r="B18" s="173" t="s">
        <v>10</v>
      </c>
      <c r="C18" s="251">
        <v>0.5</v>
      </c>
      <c r="D18" s="163">
        <v>3.7444999999999999</v>
      </c>
      <c r="E18" s="163">
        <v>3.4</v>
      </c>
      <c r="F18" s="163">
        <v>79.217200000000005</v>
      </c>
      <c r="G18" s="252">
        <v>1.6091</v>
      </c>
      <c r="H18" s="252">
        <v>1.1402000000000001</v>
      </c>
      <c r="I18" s="253">
        <v>113</v>
      </c>
      <c r="J18" s="255">
        <v>0.57076902566032994</v>
      </c>
      <c r="K18" s="254">
        <v>2654.38</v>
      </c>
    </row>
    <row r="19" spans="1:11" ht="15.75" customHeight="1" x14ac:dyDescent="0.35">
      <c r="A19" s="24"/>
      <c r="B19" s="173" t="s">
        <v>11</v>
      </c>
      <c r="C19" s="251">
        <v>0.5</v>
      </c>
      <c r="D19" s="163">
        <v>3.0827</v>
      </c>
      <c r="E19" s="163">
        <v>3.3666666666666667</v>
      </c>
      <c r="F19" s="163">
        <v>80.302999999999997</v>
      </c>
      <c r="G19" s="252">
        <v>1.5720000000000001</v>
      </c>
      <c r="H19" s="252">
        <v>1.1659999999999999</v>
      </c>
      <c r="I19" s="253">
        <v>109.31</v>
      </c>
      <c r="J19" s="255">
        <v>0.61421262626262629</v>
      </c>
      <c r="K19" s="254">
        <v>2857.88</v>
      </c>
    </row>
    <row r="20" spans="1:11" ht="15.75" customHeight="1" x14ac:dyDescent="0.35">
      <c r="A20" s="24"/>
      <c r="B20" s="173" t="s">
        <v>12</v>
      </c>
      <c r="C20" s="251">
        <v>0.5</v>
      </c>
      <c r="D20" s="163">
        <v>3.0583</v>
      </c>
      <c r="E20" s="163">
        <v>3.3666666666666667</v>
      </c>
      <c r="F20" s="163">
        <v>81.172899999999998</v>
      </c>
      <c r="G20" s="252">
        <v>1.5712999999999999</v>
      </c>
      <c r="H20" s="252">
        <v>1.1984999999999999</v>
      </c>
      <c r="I20" s="253">
        <v>118.43</v>
      </c>
      <c r="J20" s="252">
        <v>0.57427150072150068</v>
      </c>
      <c r="K20" s="254">
        <v>3002.78</v>
      </c>
    </row>
    <row r="21" spans="1:11" ht="15.75" customHeight="1" x14ac:dyDescent="0.35">
      <c r="A21" s="24"/>
      <c r="B21" s="173" t="s">
        <v>13</v>
      </c>
      <c r="C21" s="251">
        <v>0.5</v>
      </c>
      <c r="D21" s="163">
        <v>2.9188000000000001</v>
      </c>
      <c r="E21" s="163">
        <v>3.3800000000000008</v>
      </c>
      <c r="F21" s="163">
        <v>83.154600000000002</v>
      </c>
      <c r="G21" s="252">
        <v>1.5833999999999999</v>
      </c>
      <c r="H21" s="252">
        <v>1.2343999999999999</v>
      </c>
      <c r="I21" s="253">
        <v>109.06</v>
      </c>
      <c r="J21" s="252">
        <v>0.55894384057971025</v>
      </c>
      <c r="K21" s="254">
        <v>2891.45</v>
      </c>
    </row>
    <row r="22" spans="1:11" ht="15.75" customHeight="1" x14ac:dyDescent="0.35">
      <c r="A22" s="24"/>
      <c r="B22" s="173" t="s">
        <v>14</v>
      </c>
      <c r="C22" s="251">
        <v>0.5</v>
      </c>
      <c r="D22" s="163">
        <v>2.6795</v>
      </c>
      <c r="E22" s="163">
        <v>3.3733333333333335</v>
      </c>
      <c r="F22" s="163">
        <v>84.080799999999996</v>
      </c>
      <c r="G22" s="252">
        <v>1.5798000000000001</v>
      </c>
      <c r="H22" s="252">
        <v>1.2633000000000001</v>
      </c>
      <c r="I22" s="253">
        <v>110.13333333333333</v>
      </c>
      <c r="J22" s="252">
        <v>0.57005147562582348</v>
      </c>
      <c r="K22" s="254">
        <v>2998.86</v>
      </c>
    </row>
    <row r="23" spans="1:11" ht="15.75" customHeight="1" x14ac:dyDescent="0.35">
      <c r="A23" s="24"/>
      <c r="B23" s="173" t="s">
        <v>15</v>
      </c>
      <c r="C23" s="251">
        <v>0.5</v>
      </c>
      <c r="D23" s="163">
        <v>2.8052000000000001</v>
      </c>
      <c r="E23" s="163">
        <v>3.3800000000000008</v>
      </c>
      <c r="F23" s="163">
        <v>83.626800000000003</v>
      </c>
      <c r="G23" s="252">
        <v>1.6057999999999999</v>
      </c>
      <c r="H23" s="252">
        <v>1.2383999999999999</v>
      </c>
      <c r="I23" s="253">
        <v>110.42333333333332</v>
      </c>
      <c r="J23" s="252">
        <v>0.66149875494071142</v>
      </c>
      <c r="K23" s="254">
        <v>3093.41</v>
      </c>
    </row>
    <row r="24" spans="1:11" ht="15.75" customHeight="1" x14ac:dyDescent="0.35">
      <c r="A24" s="24"/>
      <c r="B24" s="173" t="s">
        <v>16</v>
      </c>
      <c r="C24" s="251">
        <v>0.5</v>
      </c>
      <c r="D24" s="163">
        <v>3.0247000000000002</v>
      </c>
      <c r="E24" s="163">
        <v>3.3666666666666667</v>
      </c>
      <c r="F24" s="163">
        <v>80.322900000000004</v>
      </c>
      <c r="G24" s="252">
        <v>1.5519000000000001</v>
      </c>
      <c r="H24" s="252">
        <v>1.1751</v>
      </c>
      <c r="I24" s="253">
        <v>112.87</v>
      </c>
      <c r="J24" s="252">
        <v>0.67605681818181818</v>
      </c>
      <c r="K24" s="254">
        <v>3280.64</v>
      </c>
    </row>
    <row r="25" spans="1:11" ht="15.75" customHeight="1" x14ac:dyDescent="0.35">
      <c r="A25" s="24"/>
      <c r="B25" s="173" t="s">
        <v>17</v>
      </c>
      <c r="C25" s="251">
        <v>0.5</v>
      </c>
      <c r="D25" s="163">
        <v>2.9445999999999999</v>
      </c>
      <c r="E25" s="163">
        <v>3.3433333333333337</v>
      </c>
      <c r="F25" s="163">
        <v>80.518100000000004</v>
      </c>
      <c r="G25" s="252">
        <v>1.5358000000000001</v>
      </c>
      <c r="H25" s="252">
        <v>1.1756</v>
      </c>
      <c r="I25" s="253">
        <v>103.1</v>
      </c>
      <c r="J25" s="252">
        <v>0.65044872859025038</v>
      </c>
      <c r="K25" s="254">
        <v>3289.71</v>
      </c>
    </row>
    <row r="26" spans="1:11" ht="15.75" customHeight="1" x14ac:dyDescent="0.35">
      <c r="A26" s="24"/>
      <c r="B26" s="173" t="s">
        <v>18</v>
      </c>
      <c r="C26" s="251">
        <v>0.5</v>
      </c>
      <c r="D26" s="163">
        <v>3.3788</v>
      </c>
      <c r="E26" s="163">
        <v>3.3166666666666664</v>
      </c>
      <c r="F26" s="163">
        <v>81.232799999999997</v>
      </c>
      <c r="G26" s="252">
        <v>1.5504</v>
      </c>
      <c r="H26" s="252">
        <v>1.1708000000000001</v>
      </c>
      <c r="I26" s="253">
        <v>110.26666666666668</v>
      </c>
      <c r="J26" s="252">
        <v>0.6542823106844845</v>
      </c>
      <c r="K26" s="254">
        <v>3443.85</v>
      </c>
    </row>
    <row r="27" spans="1:11" ht="15.75" customHeight="1" x14ac:dyDescent="0.35">
      <c r="A27" s="24"/>
      <c r="B27" s="173" t="s">
        <v>19</v>
      </c>
      <c r="C27" s="251">
        <v>0.5</v>
      </c>
      <c r="D27" s="163">
        <v>3.4007999999999998</v>
      </c>
      <c r="E27" s="163">
        <v>3.28</v>
      </c>
      <c r="F27" s="163">
        <v>83.549899999999994</v>
      </c>
      <c r="G27" s="252">
        <v>1.6185</v>
      </c>
      <c r="H27" s="252">
        <v>1.1890000000000001</v>
      </c>
      <c r="I27" s="253">
        <v>109.61333333333334</v>
      </c>
      <c r="J27" s="252">
        <v>0.70197667356797799</v>
      </c>
      <c r="K27" s="254">
        <v>3609.63</v>
      </c>
    </row>
    <row r="28" spans="1:11" ht="15.75" customHeight="1" x14ac:dyDescent="0.35">
      <c r="A28" s="24"/>
      <c r="B28" s="173" t="s">
        <v>20</v>
      </c>
      <c r="C28" s="251">
        <v>0.5</v>
      </c>
      <c r="D28" s="163">
        <v>3.3818000000000001</v>
      </c>
      <c r="E28" s="163">
        <v>3.25</v>
      </c>
      <c r="F28" s="163">
        <v>85.562299999999979</v>
      </c>
      <c r="G28" s="252">
        <v>1.6551</v>
      </c>
      <c r="H28" s="252">
        <v>1.2079</v>
      </c>
      <c r="I28" s="253">
        <v>108.21333333333332</v>
      </c>
      <c r="J28" s="252">
        <v>0.60605261904761898</v>
      </c>
      <c r="K28" s="254">
        <v>3555.59</v>
      </c>
    </row>
    <row r="29" spans="1:11" ht="15.75" customHeight="1" x14ac:dyDescent="0.35">
      <c r="A29" s="24"/>
      <c r="B29" s="173" t="s">
        <v>21</v>
      </c>
      <c r="C29" s="251">
        <v>0.5</v>
      </c>
      <c r="D29" s="163">
        <v>3.2858999999999998</v>
      </c>
      <c r="E29" s="163">
        <v>3.2333333333333334</v>
      </c>
      <c r="F29" s="163">
        <v>86.896900000000002</v>
      </c>
      <c r="G29" s="252">
        <v>1.6832</v>
      </c>
      <c r="H29" s="252">
        <v>1.2278</v>
      </c>
      <c r="I29" s="253">
        <v>110.02333333333333</v>
      </c>
      <c r="J29" s="252">
        <v>0.45114834054834058</v>
      </c>
      <c r="K29" s="254">
        <v>3600.19</v>
      </c>
    </row>
    <row r="30" spans="1:11" ht="15.75" customHeight="1" x14ac:dyDescent="0.35">
      <c r="A30" s="24"/>
      <c r="B30" s="173" t="s">
        <v>22</v>
      </c>
      <c r="C30" s="251">
        <v>0.5</v>
      </c>
      <c r="D30" s="163">
        <v>3.0728</v>
      </c>
      <c r="E30" s="163">
        <v>3.2133333333333338</v>
      </c>
      <c r="F30" s="163">
        <v>88.002399999999994</v>
      </c>
      <c r="G30" s="252">
        <v>1.67</v>
      </c>
      <c r="H30" s="252">
        <v>1.2599</v>
      </c>
      <c r="I30" s="253">
        <v>102.57</v>
      </c>
      <c r="J30" s="252">
        <v>0.43804639249639249</v>
      </c>
      <c r="K30" s="254">
        <v>3533.93</v>
      </c>
    </row>
    <row r="31" spans="1:11" ht="15.75" customHeight="1" x14ac:dyDescent="0.35">
      <c r="A31" s="24"/>
      <c r="B31" s="173" t="s">
        <v>23</v>
      </c>
      <c r="C31" s="251">
        <v>0.5</v>
      </c>
      <c r="D31" s="163">
        <v>2.6676000000000002</v>
      </c>
      <c r="E31" s="163">
        <v>3.186666666666667</v>
      </c>
      <c r="F31" s="163">
        <v>87.28</v>
      </c>
      <c r="G31" s="252">
        <v>1.5838000000000001</v>
      </c>
      <c r="H31" s="252">
        <v>1.2670999999999999</v>
      </c>
      <c r="I31" s="253">
        <v>76.569999999999979</v>
      </c>
      <c r="J31" s="252">
        <v>0.54744226613965741</v>
      </c>
      <c r="K31" s="254">
        <v>3521.22</v>
      </c>
    </row>
    <row r="32" spans="1:11" ht="15.75" customHeight="1" x14ac:dyDescent="0.35">
      <c r="A32" s="24"/>
      <c r="B32" s="173" t="s">
        <v>24</v>
      </c>
      <c r="C32" s="251">
        <v>0.5</v>
      </c>
      <c r="D32" s="163">
        <v>2.2162000000000006</v>
      </c>
      <c r="E32" s="163">
        <v>3.1533333333333338</v>
      </c>
      <c r="F32" s="163">
        <v>89.378799999999998</v>
      </c>
      <c r="G32" s="252">
        <v>1.5139</v>
      </c>
      <c r="H32" s="252">
        <v>1.3463000000000001</v>
      </c>
      <c r="I32" s="253">
        <v>54.56666666666667</v>
      </c>
      <c r="J32" s="252">
        <v>0.47623552669552671</v>
      </c>
      <c r="K32" s="254">
        <v>3663.58</v>
      </c>
    </row>
    <row r="33" spans="1:11" ht="15.75" customHeight="1" x14ac:dyDescent="0.35">
      <c r="A33" s="24"/>
      <c r="B33" s="173" t="s">
        <v>25</v>
      </c>
      <c r="C33" s="251">
        <v>0.5</v>
      </c>
      <c r="D33" s="163">
        <v>2.4468999999999999</v>
      </c>
      <c r="E33" s="163">
        <v>3.1066666666666669</v>
      </c>
      <c r="F33" s="163">
        <v>91.171400000000006</v>
      </c>
      <c r="G33" s="252">
        <v>1.534</v>
      </c>
      <c r="H33" s="252">
        <v>1.3863000000000003</v>
      </c>
      <c r="I33" s="253">
        <v>62.546666666666667</v>
      </c>
      <c r="J33" s="252">
        <v>0.43334141414141414</v>
      </c>
      <c r="K33" s="254">
        <v>3570.58</v>
      </c>
    </row>
    <row r="34" spans="1:11" ht="15.75" customHeight="1" x14ac:dyDescent="0.35">
      <c r="A34" s="24"/>
      <c r="B34" s="173" t="s">
        <v>26</v>
      </c>
      <c r="C34" s="251">
        <v>0.5</v>
      </c>
      <c r="D34" s="163">
        <v>2.4849999999999999</v>
      </c>
      <c r="E34" s="163">
        <v>3.0566666666666662</v>
      </c>
      <c r="F34" s="163">
        <v>92.841099999999997</v>
      </c>
      <c r="G34" s="252">
        <v>1.5488</v>
      </c>
      <c r="H34" s="252">
        <v>1.3936999999999999</v>
      </c>
      <c r="I34" s="253">
        <v>50.796666666666667</v>
      </c>
      <c r="J34" s="252">
        <v>0.4130102108036891</v>
      </c>
      <c r="K34" s="254">
        <v>3335.92</v>
      </c>
    </row>
    <row r="35" spans="1:11" ht="15.75" customHeight="1" x14ac:dyDescent="0.35">
      <c r="A35" s="24"/>
      <c r="B35" s="173" t="s">
        <v>27</v>
      </c>
      <c r="C35" s="251">
        <v>0.5</v>
      </c>
      <c r="D35" s="163">
        <v>2.4842</v>
      </c>
      <c r="E35" s="163">
        <v>3.01</v>
      </c>
      <c r="F35" s="163">
        <v>92.134100000000004</v>
      </c>
      <c r="G35" s="252">
        <v>1.5173000000000001</v>
      </c>
      <c r="H35" s="252">
        <v>1.3862000000000001</v>
      </c>
      <c r="I35" s="253">
        <v>44.18</v>
      </c>
      <c r="J35" s="252">
        <v>0.37887640692640701</v>
      </c>
      <c r="K35" s="254">
        <v>3444.26</v>
      </c>
    </row>
    <row r="36" spans="1:11" ht="15.75" customHeight="1" x14ac:dyDescent="0.35">
      <c r="A36" s="24"/>
      <c r="B36" s="173" t="s">
        <v>28</v>
      </c>
      <c r="C36" s="251">
        <v>0.5</v>
      </c>
      <c r="D36" s="163">
        <v>2.2665000000000002</v>
      </c>
      <c r="E36" s="163">
        <v>2.95</v>
      </c>
      <c r="F36" s="163">
        <v>86.9529</v>
      </c>
      <c r="G36" s="252">
        <v>1.4307000000000001</v>
      </c>
      <c r="H36" s="252">
        <v>1.2981</v>
      </c>
      <c r="I36" s="253">
        <v>35.199999999999989</v>
      </c>
      <c r="J36" s="252">
        <v>0.29892880952380951</v>
      </c>
      <c r="K36" s="254">
        <v>3291.6256451612894</v>
      </c>
    </row>
    <row r="37" spans="1:11" ht="15.75" customHeight="1" x14ac:dyDescent="0.35">
      <c r="A37" s="24"/>
      <c r="B37" s="173" t="s">
        <v>31</v>
      </c>
      <c r="C37" s="251">
        <v>0.5</v>
      </c>
      <c r="D37" s="163">
        <v>2.1267999999999998</v>
      </c>
      <c r="E37" s="163">
        <v>2.9033333333333338</v>
      </c>
      <c r="F37" s="163">
        <v>85.501900000000006</v>
      </c>
      <c r="G37" s="252">
        <v>1.4341999999999999</v>
      </c>
      <c r="H37" s="252">
        <v>1.2702</v>
      </c>
      <c r="I37" s="253">
        <v>46.983333333333327</v>
      </c>
      <c r="J37" s="252">
        <v>0.30408989898989902</v>
      </c>
      <c r="K37" s="254">
        <v>3403.7133333333322</v>
      </c>
    </row>
    <row r="38" spans="1:11" ht="15.75" customHeight="1" x14ac:dyDescent="0.35">
      <c r="A38" s="24"/>
      <c r="B38" s="173" t="s">
        <v>32</v>
      </c>
      <c r="C38" s="251">
        <v>0.34229999999999999</v>
      </c>
      <c r="D38" s="163">
        <v>1.3861000000000001</v>
      </c>
      <c r="E38" s="163">
        <v>2.82</v>
      </c>
      <c r="F38" s="163">
        <v>78.805899999999994</v>
      </c>
      <c r="G38" s="252">
        <v>1.3127</v>
      </c>
      <c r="H38" s="252">
        <v>1.1762999999999999</v>
      </c>
      <c r="I38" s="253">
        <v>47.01</v>
      </c>
      <c r="J38" s="252">
        <v>0.33505392119957333</v>
      </c>
      <c r="K38" s="254">
        <v>3677.4599999999991</v>
      </c>
    </row>
    <row r="39" spans="1:11" ht="15.75" customHeight="1" x14ac:dyDescent="0.35">
      <c r="A39" s="24"/>
      <c r="B39" s="173" t="s">
        <v>33</v>
      </c>
      <c r="C39" s="251">
        <v>0.25</v>
      </c>
      <c r="D39" s="163">
        <v>1.8673</v>
      </c>
      <c r="E39" s="163">
        <v>2.686666666666667</v>
      </c>
      <c r="F39" s="163">
        <v>76.551699999999997</v>
      </c>
      <c r="G39" s="252">
        <v>1.2415</v>
      </c>
      <c r="H39" s="252">
        <v>1.1515</v>
      </c>
      <c r="I39" s="253">
        <v>51.123333333333335</v>
      </c>
      <c r="J39" s="252">
        <v>0.47495151515151512</v>
      </c>
      <c r="K39" s="254">
        <v>3760.9374603174601</v>
      </c>
    </row>
    <row r="40" spans="1:11" ht="15.75" customHeight="1" x14ac:dyDescent="0.35">
      <c r="A40" s="24"/>
      <c r="B40" s="173" t="s">
        <v>34</v>
      </c>
      <c r="C40" s="251">
        <v>0.25</v>
      </c>
      <c r="D40" s="163">
        <v>1.9011</v>
      </c>
      <c r="E40" s="163">
        <v>2.6266666666666665</v>
      </c>
      <c r="F40" s="163">
        <v>77.043300000000002</v>
      </c>
      <c r="G40" s="252">
        <v>1.2393000000000001</v>
      </c>
      <c r="H40" s="252">
        <v>1.1627000000000001</v>
      </c>
      <c r="I40" s="253">
        <v>54.823333333333331</v>
      </c>
      <c r="J40" s="252">
        <v>0.48499667325428197</v>
      </c>
      <c r="K40" s="254">
        <v>3953.26953</v>
      </c>
    </row>
    <row r="41" spans="1:11" ht="15.75" customHeight="1" x14ac:dyDescent="0.35">
      <c r="A41" s="24"/>
      <c r="B41" s="173" t="s">
        <v>38</v>
      </c>
      <c r="C41" s="251">
        <v>0.25</v>
      </c>
      <c r="D41" s="163">
        <v>1.7194</v>
      </c>
      <c r="E41" s="163">
        <v>2.5866666666666664</v>
      </c>
      <c r="F41" s="163">
        <v>77.941900000000004</v>
      </c>
      <c r="G41" s="252">
        <v>1.2806999999999999</v>
      </c>
      <c r="H41" s="252">
        <v>1.1620999999999999</v>
      </c>
      <c r="I41" s="253">
        <v>51</v>
      </c>
      <c r="J41" s="252">
        <v>0.3743297739297739</v>
      </c>
      <c r="K41" s="254">
        <v>4046.2496700000002</v>
      </c>
    </row>
    <row r="42" spans="1:11" ht="15.75" customHeight="1" x14ac:dyDescent="0.35">
      <c r="A42" s="24"/>
      <c r="B42" s="173" t="s">
        <v>39</v>
      </c>
      <c r="C42" s="251">
        <v>0.25</v>
      </c>
      <c r="D42" s="163">
        <v>1.8158000000000001</v>
      </c>
      <c r="E42" s="163">
        <v>2.5333333333333332</v>
      </c>
      <c r="F42" s="163">
        <v>76.552599999999998</v>
      </c>
      <c r="G42" s="252">
        <v>1.3089</v>
      </c>
      <c r="H42" s="252">
        <v>1.1144000000000001</v>
      </c>
      <c r="I42" s="253">
        <v>52.24666666666667</v>
      </c>
      <c r="J42" s="252">
        <v>0.41490180375180385</v>
      </c>
      <c r="K42" s="254">
        <v>4043.95766</v>
      </c>
    </row>
    <row r="43" spans="1:11" ht="15.75" customHeight="1" x14ac:dyDescent="0.35">
      <c r="A43" s="24"/>
      <c r="B43" s="173" t="s">
        <v>40</v>
      </c>
      <c r="C43" s="251">
        <v>0.40870000000000001</v>
      </c>
      <c r="D43" s="163">
        <v>1.8541000000000001</v>
      </c>
      <c r="E43" s="163">
        <v>2.5166666666666666</v>
      </c>
      <c r="F43" s="163">
        <v>77.690399999999997</v>
      </c>
      <c r="G43" s="252">
        <v>1.3267</v>
      </c>
      <c r="H43" s="252">
        <v>1.1269</v>
      </c>
      <c r="I43" s="253">
        <v>61.48</v>
      </c>
      <c r="J43" s="252">
        <v>0.54292894736842112</v>
      </c>
      <c r="K43" s="254">
        <v>4106.1685699999998</v>
      </c>
    </row>
    <row r="44" spans="1:11" ht="15.75" customHeight="1" x14ac:dyDescent="0.35">
      <c r="A44" s="24"/>
      <c r="B44" s="173" t="s">
        <v>41</v>
      </c>
      <c r="C44" s="251">
        <v>0.5</v>
      </c>
      <c r="D44" s="163">
        <v>1.8807</v>
      </c>
      <c r="E44" s="163">
        <v>2.52</v>
      </c>
      <c r="F44" s="163">
        <v>79.010400000000004</v>
      </c>
      <c r="G44" s="252">
        <v>1.3918999999999997</v>
      </c>
      <c r="H44" s="252">
        <v>1.1324000000000001</v>
      </c>
      <c r="I44" s="253">
        <v>67.160000000000011</v>
      </c>
      <c r="J44" s="252">
        <v>0.50999993506493513</v>
      </c>
      <c r="K44" s="254">
        <v>4048.65317</v>
      </c>
    </row>
    <row r="45" spans="1:11" ht="15.75" customHeight="1" x14ac:dyDescent="0.35">
      <c r="A45" s="24"/>
      <c r="B45" s="173" t="s">
        <v>43</v>
      </c>
      <c r="C45" s="251">
        <v>0.5</v>
      </c>
      <c r="D45" s="163">
        <v>1.8263</v>
      </c>
      <c r="E45" s="163">
        <v>2.4833333333333334</v>
      </c>
      <c r="F45" s="163">
        <v>79.083699999999979</v>
      </c>
      <c r="G45" s="252">
        <v>1.3602000000000001</v>
      </c>
      <c r="H45" s="252">
        <v>1.1416999999999999</v>
      </c>
      <c r="I45" s="253">
        <v>74.88666666666667</v>
      </c>
      <c r="J45" s="252">
        <v>0.52974690476190478</v>
      </c>
      <c r="K45" s="254">
        <v>4155.3656499999997</v>
      </c>
    </row>
    <row r="46" spans="1:11" ht="15.75" customHeight="1" x14ac:dyDescent="0.35">
      <c r="A46" s="24"/>
      <c r="B46" s="173" t="s">
        <v>44</v>
      </c>
      <c r="C46" s="251">
        <v>0.66020000000000001</v>
      </c>
      <c r="D46" s="163">
        <v>1.7793000000000001</v>
      </c>
      <c r="E46" s="163">
        <v>2.48</v>
      </c>
      <c r="F46" s="163">
        <v>77.801299999999998</v>
      </c>
      <c r="G46" s="252">
        <v>1.3036000000000001</v>
      </c>
      <c r="H46" s="252">
        <v>1.1207</v>
      </c>
      <c r="I46" s="253">
        <v>76.08</v>
      </c>
      <c r="J46" s="252">
        <v>0.64756378787878788</v>
      </c>
      <c r="K46" s="254">
        <v>4157.5206200000002</v>
      </c>
    </row>
    <row r="47" spans="1:11" ht="15.75" customHeight="1" x14ac:dyDescent="0.35">
      <c r="A47" s="24"/>
      <c r="B47" s="173" t="s">
        <v>45</v>
      </c>
      <c r="C47" s="251">
        <v>0.75</v>
      </c>
      <c r="D47" s="163">
        <v>1.8591</v>
      </c>
      <c r="E47" s="163">
        <v>2.4933333333333336</v>
      </c>
      <c r="F47" s="163">
        <v>77.780299999999997</v>
      </c>
      <c r="G47" s="252">
        <v>1.2866</v>
      </c>
      <c r="H47" s="252">
        <v>1.1274999999999999</v>
      </c>
      <c r="I47" s="253">
        <v>68.319999999999979</v>
      </c>
      <c r="J47" s="252">
        <v>0.68224807641633722</v>
      </c>
      <c r="K47" s="254">
        <v>3837.4020300000002</v>
      </c>
    </row>
    <row r="48" spans="1:11" ht="15.75" customHeight="1" x14ac:dyDescent="0.35">
      <c r="A48" s="24"/>
      <c r="B48" s="173" t="s">
        <v>46</v>
      </c>
      <c r="C48" s="251">
        <v>0.75</v>
      </c>
      <c r="D48" s="163">
        <v>1.6561999999999999</v>
      </c>
      <c r="E48" s="163">
        <v>2.4633333333333338</v>
      </c>
      <c r="F48" s="163">
        <v>78.736500000000021</v>
      </c>
      <c r="G48" s="252">
        <v>1.3026</v>
      </c>
      <c r="H48" s="252">
        <v>1.1472</v>
      </c>
      <c r="I48" s="253">
        <v>63.75333333333333</v>
      </c>
      <c r="J48" s="252">
        <v>0.48431168831168825</v>
      </c>
      <c r="K48" s="254">
        <v>3874.5506300000002</v>
      </c>
    </row>
    <row r="49" spans="1:11" ht="15.75" customHeight="1" x14ac:dyDescent="0.35">
      <c r="A49" s="24"/>
      <c r="B49" s="173" t="s">
        <v>59</v>
      </c>
      <c r="C49" s="251">
        <v>0.75</v>
      </c>
      <c r="D49" s="163">
        <v>1.4927999999999999</v>
      </c>
      <c r="E49" s="163">
        <v>2.436666666666667</v>
      </c>
      <c r="F49" s="163">
        <v>78.369900000000001</v>
      </c>
      <c r="G49" s="252">
        <v>1.2851999999999999</v>
      </c>
      <c r="H49" s="252">
        <v>1.1435999999999999</v>
      </c>
      <c r="I49" s="253">
        <v>68.36</v>
      </c>
      <c r="J49" s="252">
        <v>0.31549285714285719</v>
      </c>
      <c r="K49" s="254">
        <v>4026.0932299999999</v>
      </c>
    </row>
    <row r="50" spans="1:11" ht="15.75" customHeight="1" x14ac:dyDescent="0.35">
      <c r="A50" s="24"/>
      <c r="B50" s="173" t="s">
        <v>60</v>
      </c>
      <c r="C50" s="251">
        <v>0.75</v>
      </c>
      <c r="D50" s="163">
        <v>1.0258</v>
      </c>
      <c r="E50" s="163">
        <v>2.4133333333333336</v>
      </c>
      <c r="F50" s="163">
        <v>75.7607</v>
      </c>
      <c r="G50" s="252">
        <v>1.2330000000000001</v>
      </c>
      <c r="H50" s="252">
        <v>1.1089</v>
      </c>
      <c r="I50" s="253">
        <v>62.123333333333335</v>
      </c>
      <c r="J50" s="252">
        <v>0.31648923395445122</v>
      </c>
      <c r="K50" s="254">
        <v>4027.8431799999998</v>
      </c>
    </row>
    <row r="51" spans="1:11" ht="15.75" customHeight="1" x14ac:dyDescent="0.35">
      <c r="A51" s="24"/>
      <c r="B51" s="173" t="s">
        <v>61</v>
      </c>
      <c r="C51" s="251">
        <v>0.75</v>
      </c>
      <c r="D51" s="163">
        <v>1.0774999999999999</v>
      </c>
      <c r="E51" s="163">
        <v>2.3866666666666667</v>
      </c>
      <c r="F51" s="163">
        <v>79.399500000000003</v>
      </c>
      <c r="G51" s="252">
        <v>1.2869999999999997</v>
      </c>
      <c r="H51" s="252">
        <v>1.1624000000000001</v>
      </c>
      <c r="I51" s="253">
        <v>62.556666666666665</v>
      </c>
      <c r="J51" s="252">
        <v>0.39900376466528642</v>
      </c>
      <c r="K51" s="254">
        <v>4052.6249299999999</v>
      </c>
    </row>
    <row r="52" spans="1:11" ht="15.75" customHeight="1" x14ac:dyDescent="0.35">
      <c r="A52" s="24"/>
      <c r="B52" s="173" t="s">
        <v>62</v>
      </c>
      <c r="C52" s="251">
        <v>0.61170000000000002</v>
      </c>
      <c r="D52" s="163">
        <v>0.9083</v>
      </c>
      <c r="E52" s="163">
        <v>2.3566666666666669</v>
      </c>
      <c r="F52" s="163">
        <v>79.223500000000001</v>
      </c>
      <c r="G52" s="252">
        <v>1.2791999999999999</v>
      </c>
      <c r="H52" s="252">
        <v>1.161</v>
      </c>
      <c r="I52" s="253">
        <v>51.180000000000007</v>
      </c>
      <c r="J52" s="252">
        <v>0.24191893939393935</v>
      </c>
      <c r="K52" s="254">
        <v>3806.1140599999999</v>
      </c>
    </row>
    <row r="53" spans="1:11" ht="15.75" customHeight="1" x14ac:dyDescent="0.35">
      <c r="A53" s="24"/>
      <c r="B53" s="173" t="s">
        <v>64</v>
      </c>
      <c r="C53" s="251">
        <v>0.1</v>
      </c>
      <c r="D53" s="163">
        <v>0.6169</v>
      </c>
      <c r="E53" s="163">
        <v>2.1833333333333331</v>
      </c>
      <c r="F53" s="163">
        <v>77.397599999999997</v>
      </c>
      <c r="G53" s="252">
        <v>1.2418</v>
      </c>
      <c r="H53" s="252">
        <v>1.1267</v>
      </c>
      <c r="I53" s="253">
        <v>33.376666666666665</v>
      </c>
      <c r="J53" s="252">
        <v>0.1334517316017316</v>
      </c>
      <c r="K53" s="254">
        <v>3300.6983100000002</v>
      </c>
    </row>
    <row r="54" spans="1:11" ht="15.75" customHeight="1" x14ac:dyDescent="0.35">
      <c r="A54" s="24"/>
      <c r="B54" s="173" t="s">
        <v>65</v>
      </c>
      <c r="C54" s="251">
        <v>0.1</v>
      </c>
      <c r="D54" s="163">
        <v>0.66</v>
      </c>
      <c r="E54" s="163">
        <v>2.1433333333333335</v>
      </c>
      <c r="F54" s="163">
        <v>77.458799999999997</v>
      </c>
      <c r="G54" s="252">
        <v>1.2914000000000001</v>
      </c>
      <c r="H54" s="252">
        <v>1.1049</v>
      </c>
      <c r="I54" s="253">
        <v>43.436666666666675</v>
      </c>
      <c r="J54" s="252">
        <v>0.22265398080180687</v>
      </c>
      <c r="K54" s="254">
        <v>3372.6581799999999</v>
      </c>
    </row>
    <row r="55" spans="1:11" ht="15.75" customHeight="1" x14ac:dyDescent="0.35">
      <c r="A55" s="24"/>
      <c r="B55" s="173" t="s">
        <v>66</v>
      </c>
      <c r="C55" s="251">
        <v>0.1</v>
      </c>
      <c r="D55" s="163">
        <v>0.76749999999999996</v>
      </c>
      <c r="E55" s="163">
        <v>2.12</v>
      </c>
      <c r="F55" s="163">
        <v>77.931200000000004</v>
      </c>
      <c r="G55" s="252">
        <v>1.3204</v>
      </c>
      <c r="H55" s="252">
        <v>1.1076999999999999</v>
      </c>
      <c r="I55" s="253">
        <v>45.346666666666664</v>
      </c>
      <c r="J55" s="396">
        <v>0.42354350649350658</v>
      </c>
      <c r="K55" s="254">
        <v>3500.65373</v>
      </c>
    </row>
    <row r="56" spans="1:11" ht="15.75" customHeight="1" x14ac:dyDescent="0.35">
      <c r="A56" s="24"/>
      <c r="B56" s="173" t="s">
        <v>67</v>
      </c>
      <c r="C56" s="251">
        <v>0.1</v>
      </c>
      <c r="D56" s="163">
        <v>1.0591999999999997</v>
      </c>
      <c r="E56" s="163">
        <v>2.09</v>
      </c>
      <c r="F56" s="163">
        <v>80.460300000000004</v>
      </c>
      <c r="G56" s="252">
        <v>1.3791</v>
      </c>
      <c r="H56" s="252">
        <v>1.145</v>
      </c>
      <c r="I56" s="253">
        <v>61.126666666666665</v>
      </c>
      <c r="J56" s="396">
        <v>0.49383956521739131</v>
      </c>
      <c r="K56" s="254">
        <v>3790.13825</v>
      </c>
    </row>
    <row r="57" spans="1:11" ht="15.75" customHeight="1" x14ac:dyDescent="0.35">
      <c r="A57" s="24"/>
      <c r="B57" s="173" t="s">
        <v>68</v>
      </c>
      <c r="C57" s="251">
        <v>0.1</v>
      </c>
      <c r="D57" s="163">
        <v>1.2937000000000001</v>
      </c>
      <c r="E57" s="163">
        <v>2.0733333333333333</v>
      </c>
      <c r="F57" s="163">
        <v>81.794300000000021</v>
      </c>
      <c r="G57" s="252">
        <v>1.3987000000000001</v>
      </c>
      <c r="H57" s="252">
        <v>1.1597999999999999</v>
      </c>
      <c r="I57" s="253">
        <v>69.14</v>
      </c>
      <c r="J57" s="396">
        <v>0.62145996012759175</v>
      </c>
      <c r="K57" s="254">
        <v>4000.2144600000001</v>
      </c>
    </row>
    <row r="58" spans="1:11" ht="15.75" customHeight="1" x14ac:dyDescent="0.35">
      <c r="A58" s="24"/>
      <c r="B58" s="173" t="s">
        <v>69</v>
      </c>
      <c r="C58" s="251">
        <v>0.1</v>
      </c>
      <c r="D58" s="163">
        <v>1.0638000000000003</v>
      </c>
      <c r="E58" s="163">
        <v>2.0533333333333332</v>
      </c>
      <c r="F58" s="163">
        <v>81.773499999999999</v>
      </c>
      <c r="G58" s="252">
        <v>1.3778999999999999</v>
      </c>
      <c r="H58" s="252">
        <v>1.1691</v>
      </c>
      <c r="I58" s="253">
        <v>73.24666666666667</v>
      </c>
      <c r="J58" s="396">
        <v>1.2252272727272728</v>
      </c>
      <c r="K58" s="254">
        <v>4068.7663600000001</v>
      </c>
    </row>
    <row r="59" spans="1:11" ht="15.75" customHeight="1" x14ac:dyDescent="0.35">
      <c r="A59" s="24"/>
      <c r="B59" s="173" t="s">
        <v>70</v>
      </c>
      <c r="C59" s="251">
        <v>0.1234</v>
      </c>
      <c r="D59" s="163">
        <v>1.1676</v>
      </c>
      <c r="E59" s="163">
        <v>2.02</v>
      </c>
      <c r="F59" s="163">
        <v>81.619500000000002</v>
      </c>
      <c r="G59" s="252">
        <v>1.3481000000000001</v>
      </c>
      <c r="H59" s="252">
        <v>1.1789000000000001</v>
      </c>
      <c r="I59" s="253">
        <v>79.813333333333347</v>
      </c>
      <c r="J59" s="396">
        <v>2.4369497113997114</v>
      </c>
      <c r="K59" s="254">
        <v>4129.28179</v>
      </c>
    </row>
    <row r="60" spans="1:11" ht="15.75" customHeight="1" x14ac:dyDescent="0.35">
      <c r="A60" s="24"/>
      <c r="B60" s="173" t="s">
        <v>71</v>
      </c>
      <c r="C60" s="251">
        <v>0.45629999999999998</v>
      </c>
      <c r="D60" s="163">
        <v>1.5515000000000001</v>
      </c>
      <c r="E60" s="163">
        <v>2.0266666666666664</v>
      </c>
      <c r="F60" s="163">
        <v>82.319699999999997</v>
      </c>
      <c r="G60" s="252">
        <v>1.3411999999999999</v>
      </c>
      <c r="H60" s="252">
        <v>1.1954</v>
      </c>
      <c r="I60" s="253">
        <v>97.443333333333328</v>
      </c>
      <c r="J60" s="396">
        <v>2.41</v>
      </c>
      <c r="K60" s="254">
        <v>4168.4290499999997</v>
      </c>
    </row>
    <row r="61" spans="1:11" ht="15.75" customHeight="1" x14ac:dyDescent="0.35">
      <c r="A61" s="24"/>
      <c r="B61" s="173" t="s">
        <v>72</v>
      </c>
      <c r="C61" s="251">
        <v>0.95830000000000004</v>
      </c>
      <c r="D61" s="163">
        <v>2.2464</v>
      </c>
      <c r="E61" s="163">
        <v>2.0833333333333335</v>
      </c>
      <c r="F61" s="163">
        <v>80.135199999999998</v>
      </c>
      <c r="G61" s="252">
        <v>1.2542</v>
      </c>
      <c r="H61" s="252">
        <v>1.1785000000000001</v>
      </c>
      <c r="I61" s="253">
        <v>111.98666666666668</v>
      </c>
      <c r="J61" s="396">
        <v>1.7794170509607354</v>
      </c>
      <c r="K61" s="254">
        <v>4114.8647700000001</v>
      </c>
    </row>
    <row r="62" spans="1:11" ht="15.75" customHeight="1" x14ac:dyDescent="0.35">
      <c r="A62" s="24"/>
      <c r="B62" s="173" t="s">
        <v>73</v>
      </c>
      <c r="C62" s="251">
        <v>1.6172</v>
      </c>
      <c r="D62" s="163">
        <v>2.9005999999999998</v>
      </c>
      <c r="E62" s="163">
        <v>2.186666666666667</v>
      </c>
      <c r="F62" s="163">
        <v>78.227199999999996</v>
      </c>
      <c r="G62" s="252">
        <v>1.1775</v>
      </c>
      <c r="H62" s="252">
        <v>1.1688000000000001</v>
      </c>
      <c r="I62" s="253">
        <v>97.833333333333329</v>
      </c>
      <c r="J62" s="396">
        <v>3.5495794372294376</v>
      </c>
      <c r="K62" s="254">
        <v>4015.4866699999998</v>
      </c>
    </row>
    <row r="63" spans="1:11" ht="15.75" customHeight="1" x14ac:dyDescent="0.35">
      <c r="A63" s="24"/>
      <c r="B63" s="173" t="s">
        <v>74</v>
      </c>
      <c r="C63" s="251">
        <v>2.8056000000000001</v>
      </c>
      <c r="D63" s="163">
        <v>3.7974000000000001</v>
      </c>
      <c r="E63" s="163">
        <v>2.3966666666666665</v>
      </c>
      <c r="F63" s="163">
        <v>79.066900000000004</v>
      </c>
      <c r="G63" s="252">
        <v>1.1738</v>
      </c>
      <c r="H63" s="252">
        <v>1.1504000000000001</v>
      </c>
      <c r="I63" s="253">
        <v>88.526666666666657</v>
      </c>
      <c r="J63" s="396">
        <v>2.7629439826839826</v>
      </c>
      <c r="K63" s="254">
        <v>3982.2984799999999</v>
      </c>
    </row>
    <row r="64" spans="1:11" ht="15.75" customHeight="1" x14ac:dyDescent="0.35">
      <c r="A64" s="24"/>
      <c r="B64" s="173" t="s">
        <v>75</v>
      </c>
      <c r="C64" s="251">
        <v>3.9625275079580464</v>
      </c>
      <c r="D64" s="163">
        <v>3.7060087450176753</v>
      </c>
      <c r="E64" s="163">
        <v>2.7508833061196492</v>
      </c>
      <c r="F64" s="163">
        <v>77.712103542843579</v>
      </c>
      <c r="G64" s="252">
        <v>1.2149473399999999</v>
      </c>
      <c r="H64" s="252">
        <v>1.12685967</v>
      </c>
      <c r="I64" s="253">
        <v>82.326666666666654</v>
      </c>
      <c r="J64" s="252">
        <v>1.4766584126984128</v>
      </c>
      <c r="K64" s="254">
        <v>4289.8121899999996</v>
      </c>
    </row>
    <row r="65" spans="1:22" ht="15.75" customHeight="1" x14ac:dyDescent="0.35">
      <c r="A65" s="24"/>
      <c r="B65" s="173" t="s">
        <v>77</v>
      </c>
      <c r="C65" s="251">
        <v>4.170504787888782</v>
      </c>
      <c r="D65" s="163">
        <v>3.7316566745989919</v>
      </c>
      <c r="E65" s="163">
        <v>3.0393487344464769</v>
      </c>
      <c r="F65" s="163">
        <v>77.242280811092826</v>
      </c>
      <c r="G65" s="252">
        <v>1.2140184999999999</v>
      </c>
      <c r="H65" s="252">
        <v>1.117464</v>
      </c>
      <c r="I65" s="253">
        <v>81.262</v>
      </c>
      <c r="J65" s="252">
        <v>1.4683399999999995</v>
      </c>
      <c r="K65" s="254">
        <v>4342.2966500000002</v>
      </c>
    </row>
    <row r="66" spans="1:22" ht="15.75" customHeight="1" x14ac:dyDescent="0.35">
      <c r="A66" s="24"/>
      <c r="B66" s="173" t="s">
        <v>78</v>
      </c>
      <c r="C66" s="251">
        <v>4.2865215295509502</v>
      </c>
      <c r="D66" s="163">
        <v>3.7413809168451144</v>
      </c>
      <c r="E66" s="163">
        <v>3.3371105462445279</v>
      </c>
      <c r="F66" s="163">
        <v>77.242280811092826</v>
      </c>
      <c r="G66" s="252">
        <v>1.2140184999999999</v>
      </c>
      <c r="H66" s="252">
        <v>1.117464</v>
      </c>
      <c r="I66" s="253">
        <v>79.990666666666655</v>
      </c>
      <c r="J66" s="252">
        <v>1.4969000000000003</v>
      </c>
      <c r="K66" s="254">
        <v>4378.1204299999999</v>
      </c>
    </row>
    <row r="67" spans="1:22" ht="15.75" customHeight="1" x14ac:dyDescent="0.35">
      <c r="A67" s="24"/>
      <c r="B67" s="173" t="s">
        <v>79</v>
      </c>
      <c r="C67" s="251">
        <v>4.1702130052693676</v>
      </c>
      <c r="D67" s="163">
        <v>3.7503435443987905</v>
      </c>
      <c r="E67" s="163">
        <v>3.5682564849866831</v>
      </c>
      <c r="F67" s="163">
        <v>77.242280811092826</v>
      </c>
      <c r="G67" s="252">
        <v>1.2140184999999999</v>
      </c>
      <c r="H67" s="252">
        <v>1.117464</v>
      </c>
      <c r="I67" s="253">
        <v>78.692666666666653</v>
      </c>
      <c r="J67" s="252">
        <v>1.6950533333333333</v>
      </c>
      <c r="K67" s="254">
        <v>4418.0402299999996</v>
      </c>
    </row>
    <row r="68" spans="1:22" ht="15.75" customHeight="1" x14ac:dyDescent="0.35">
      <c r="A68" s="24"/>
      <c r="B68" s="173" t="s">
        <v>80</v>
      </c>
      <c r="C68" s="251">
        <v>3.9539134491589887</v>
      </c>
      <c r="D68" s="163">
        <v>3.7615126866933104</v>
      </c>
      <c r="E68" s="163">
        <v>3.7537491065729744</v>
      </c>
      <c r="F68" s="163">
        <v>77.242280811092826</v>
      </c>
      <c r="G68" s="252">
        <v>1.2140184999999999</v>
      </c>
      <c r="H68" s="252">
        <v>1.117464</v>
      </c>
      <c r="I68" s="253">
        <v>77.524666666666675</v>
      </c>
      <c r="J68" s="252">
        <v>1.8001933333333333</v>
      </c>
      <c r="K68" s="254">
        <v>4455.3913700000003</v>
      </c>
    </row>
    <row r="69" spans="1:22" ht="15.75" customHeight="1" x14ac:dyDescent="0.35">
      <c r="A69" s="24"/>
      <c r="B69" s="173" t="s">
        <v>339</v>
      </c>
      <c r="C69" s="251">
        <v>3.7272395773804528</v>
      </c>
      <c r="D69" s="163">
        <v>3.7746325100931535</v>
      </c>
      <c r="E69" s="163">
        <v>3.8093902633204624</v>
      </c>
      <c r="F69" s="163">
        <v>77.242280811092826</v>
      </c>
      <c r="G69" s="252">
        <v>1.2140184999999999</v>
      </c>
      <c r="H69" s="252">
        <v>1.117464</v>
      </c>
      <c r="I69" s="253">
        <v>76.523333333333326</v>
      </c>
      <c r="J69" s="252">
        <v>1.6057933333333336</v>
      </c>
      <c r="K69" s="254">
        <v>4500.3096500000001</v>
      </c>
    </row>
    <row r="70" spans="1:22" ht="15.75" customHeight="1" x14ac:dyDescent="0.35">
      <c r="A70" s="24"/>
      <c r="B70" s="173" t="s">
        <v>340</v>
      </c>
      <c r="C70" s="251">
        <v>3.5307193923594191</v>
      </c>
      <c r="D70" s="163">
        <v>3.7890561566313536</v>
      </c>
      <c r="E70" s="163">
        <v>3.8428032094961262</v>
      </c>
      <c r="F70" s="163">
        <v>77.242280811092826</v>
      </c>
      <c r="G70" s="252">
        <v>1.2140184999999999</v>
      </c>
      <c r="H70" s="252">
        <v>1.117464</v>
      </c>
      <c r="I70" s="253">
        <v>75.597999999999999</v>
      </c>
      <c r="J70" s="252">
        <v>1.5310799999999996</v>
      </c>
      <c r="K70" s="254">
        <v>4542.1195699999998</v>
      </c>
    </row>
    <row r="71" spans="1:22" ht="15.75" customHeight="1" x14ac:dyDescent="0.35">
      <c r="A71" s="24"/>
      <c r="B71" s="173" t="s">
        <v>341</v>
      </c>
      <c r="C71" s="251">
        <v>3.3851911239748791</v>
      </c>
      <c r="D71" s="163">
        <v>3.8042351232930063</v>
      </c>
      <c r="E71" s="163">
        <v>3.8427274943047496</v>
      </c>
      <c r="F71" s="163">
        <v>77.242280811092826</v>
      </c>
      <c r="G71" s="252">
        <v>1.2140184999999999</v>
      </c>
      <c r="H71" s="252">
        <v>1.117464</v>
      </c>
      <c r="I71" s="253">
        <v>74.583333333333329</v>
      </c>
      <c r="J71" s="252">
        <v>1.6723866666666667</v>
      </c>
      <c r="K71" s="254">
        <v>4581.2114799999999</v>
      </c>
    </row>
    <row r="72" spans="1:22" ht="15.75" customHeight="1" x14ac:dyDescent="0.35">
      <c r="A72" s="24"/>
      <c r="B72" s="173" t="s">
        <v>342</v>
      </c>
      <c r="C72" s="163">
        <v>3.2844606824220048</v>
      </c>
      <c r="D72" s="163">
        <v>3.8197418167913071</v>
      </c>
      <c r="E72" s="163">
        <v>3.8730027172845118</v>
      </c>
      <c r="F72" s="163">
        <v>77.242280811092826</v>
      </c>
      <c r="G72" s="255">
        <v>1.2140184999999999</v>
      </c>
      <c r="H72" s="252">
        <v>1.117464</v>
      </c>
      <c r="I72" s="163">
        <v>73.688666666666663</v>
      </c>
      <c r="J72" s="255">
        <v>1.67292</v>
      </c>
      <c r="K72" s="254">
        <v>4623.1931199999999</v>
      </c>
    </row>
    <row r="73" spans="1:22" ht="15.75" customHeight="1" x14ac:dyDescent="0.35">
      <c r="A73" s="24"/>
      <c r="B73" s="173" t="s">
        <v>346</v>
      </c>
      <c r="C73" s="163">
        <v>3.2150937737539635</v>
      </c>
      <c r="D73" s="163">
        <v>3.8352533750580799</v>
      </c>
      <c r="E73" s="163">
        <v>3.9175453138259191</v>
      </c>
      <c r="F73" s="163">
        <v>77.242280811092826</v>
      </c>
      <c r="G73" s="255">
        <v>1.2140184999999999</v>
      </c>
      <c r="H73" s="252">
        <v>1.117464</v>
      </c>
      <c r="I73" s="163">
        <v>72.916666666666643</v>
      </c>
      <c r="J73" s="255">
        <v>1.2757866666666666</v>
      </c>
      <c r="K73" s="159">
        <v>4660.8188099999998</v>
      </c>
    </row>
    <row r="74" spans="1:22" ht="15.75" customHeight="1" x14ac:dyDescent="0.35">
      <c r="A74" s="24"/>
      <c r="B74" s="173" t="s">
        <v>347</v>
      </c>
      <c r="C74" s="163">
        <v>3.1681908479880434</v>
      </c>
      <c r="D74" s="163">
        <v>3.8505521871320312</v>
      </c>
      <c r="E74" s="163">
        <v>3.9737755769142118</v>
      </c>
      <c r="F74" s="163">
        <v>77.242280811092826</v>
      </c>
      <c r="G74" s="255">
        <v>1.2140184999999999</v>
      </c>
      <c r="H74" s="252">
        <v>1.117464</v>
      </c>
      <c r="I74" s="163">
        <v>72.162666666666652</v>
      </c>
      <c r="J74" s="255">
        <v>1.19232</v>
      </c>
      <c r="K74" s="254">
        <v>4701.6289800000004</v>
      </c>
    </row>
    <row r="75" spans="1:22" ht="15.75" customHeight="1" x14ac:dyDescent="0.35">
      <c r="A75" s="24"/>
      <c r="B75" s="173" t="s">
        <v>348</v>
      </c>
      <c r="C75" s="163">
        <v>3.1363994056807862</v>
      </c>
      <c r="D75" s="163">
        <v>3.8655027980317742</v>
      </c>
      <c r="E75" s="163">
        <v>4.0346940371762194</v>
      </c>
      <c r="F75" s="163">
        <v>77.242280811092826</v>
      </c>
      <c r="G75" s="255">
        <v>1.2140184999999999</v>
      </c>
      <c r="H75" s="252">
        <v>1.117464</v>
      </c>
      <c r="I75" s="163">
        <v>71.446666666666658</v>
      </c>
      <c r="J75" s="255">
        <v>1.2809733333333335</v>
      </c>
      <c r="K75" s="254">
        <v>4734.7274900000002</v>
      </c>
    </row>
    <row r="76" spans="1:22" ht="15.75" customHeight="1" x14ac:dyDescent="0.35">
      <c r="A76" s="24"/>
      <c r="B76" s="173" t="s">
        <v>349</v>
      </c>
      <c r="C76" s="163">
        <v>3.1123976364228154</v>
      </c>
      <c r="D76" s="163">
        <v>3.8800347057339759</v>
      </c>
      <c r="E76" s="163">
        <v>4.0515070539321441</v>
      </c>
      <c r="F76" s="163">
        <v>77.242280811092826</v>
      </c>
      <c r="G76" s="255">
        <v>1.2140184999999999</v>
      </c>
      <c r="H76" s="252">
        <v>1.117464</v>
      </c>
      <c r="I76" s="163">
        <v>71.765437125298988</v>
      </c>
      <c r="J76" s="255">
        <v>1.2608590050216748</v>
      </c>
      <c r="K76" s="254">
        <v>4767.8743700000005</v>
      </c>
    </row>
    <row r="77" spans="1:22" ht="15.75" customHeight="1" x14ac:dyDescent="0.35">
      <c r="A77" s="24"/>
      <c r="B77" s="173" t="s">
        <v>370</v>
      </c>
      <c r="C77" s="163">
        <v>3.0902363110676325</v>
      </c>
      <c r="D77" s="163">
        <v>3.8941113645313568</v>
      </c>
      <c r="E77" s="163">
        <v>4.0638550478532638</v>
      </c>
      <c r="F77" s="163">
        <v>77.242280811092826</v>
      </c>
      <c r="G77" s="255">
        <v>1.2140184999999999</v>
      </c>
      <c r="H77" s="252">
        <v>1.117464</v>
      </c>
      <c r="I77" s="163">
        <v>72.085700906031349</v>
      </c>
      <c r="J77" s="255">
        <v>1.2664857731163723</v>
      </c>
      <c r="K77" s="254">
        <v>4807.2029700000003</v>
      </c>
    </row>
    <row r="78" spans="1:22" ht="15.75" customHeight="1" x14ac:dyDescent="0.35">
      <c r="A78" s="24"/>
      <c r="B78" s="173" t="s">
        <v>371</v>
      </c>
      <c r="C78" s="163">
        <v>3.0684005842912581</v>
      </c>
      <c r="D78" s="163">
        <v>3.9077201854757626</v>
      </c>
      <c r="E78" s="163">
        <v>4.0768812315099545</v>
      </c>
      <c r="F78" s="163">
        <v>77.242280811092826</v>
      </c>
      <c r="G78" s="255">
        <v>1.2140184999999999</v>
      </c>
      <c r="H78" s="252">
        <v>1.117464</v>
      </c>
      <c r="I78" s="163">
        <v>72.4074342667857</v>
      </c>
      <c r="J78" s="255">
        <v>1.2721383605090304</v>
      </c>
      <c r="K78" s="254">
        <v>4850.70784</v>
      </c>
    </row>
    <row r="79" spans="1:22" ht="15.75" customHeight="1" x14ac:dyDescent="0.35">
      <c r="A79" s="24"/>
      <c r="B79" s="173" t="s">
        <v>372</v>
      </c>
      <c r="C79" s="163">
        <v>3.0468717638232277</v>
      </c>
      <c r="D79" s="163">
        <v>3.920852908919672</v>
      </c>
      <c r="E79" s="163">
        <v>4.1199445449239578</v>
      </c>
      <c r="F79" s="163">
        <v>77.242280811092826</v>
      </c>
      <c r="G79" s="255">
        <v>1.2140184999999999</v>
      </c>
      <c r="H79" s="252">
        <v>1.117464</v>
      </c>
      <c r="I79" s="163">
        <v>72.730611606780286</v>
      </c>
      <c r="J79" s="255">
        <v>1.2778163174152173</v>
      </c>
      <c r="K79" s="254">
        <v>4891.6764400000002</v>
      </c>
      <c r="L79" s="259"/>
    </row>
    <row r="80" spans="1:22" s="2" customFormat="1" x14ac:dyDescent="0.35">
      <c r="A80" s="7"/>
      <c r="B80" s="54" t="s">
        <v>373</v>
      </c>
      <c r="C80" s="163">
        <v>3.0256501199588492</v>
      </c>
      <c r="D80" s="163">
        <v>3.9335049637087329</v>
      </c>
      <c r="E80" s="163">
        <v>4.1534307778001125</v>
      </c>
      <c r="F80" s="163">
        <v>77.242280811092826</v>
      </c>
      <c r="G80" s="255">
        <v>1.2140184999999999</v>
      </c>
      <c r="H80" s="252">
        <v>1.117464</v>
      </c>
      <c r="I80" s="163">
        <v>73.055205789969776</v>
      </c>
      <c r="J80" s="255">
        <v>1.283519167077201</v>
      </c>
      <c r="K80" s="254">
        <v>4934.1236699999999</v>
      </c>
      <c r="L80" s="163"/>
      <c r="M80" s="163"/>
      <c r="N80" s="163"/>
      <c r="O80" s="163"/>
      <c r="Q80" s="163"/>
      <c r="R80" s="163"/>
      <c r="U80" s="28"/>
      <c r="V80" s="28"/>
    </row>
    <row r="81" spans="1:22" s="2" customFormat="1" x14ac:dyDescent="0.35">
      <c r="A81" s="7"/>
      <c r="B81" s="54" t="s">
        <v>494</v>
      </c>
      <c r="C81" s="163">
        <v>3.0048631850175425</v>
      </c>
      <c r="D81" s="163">
        <v>3.9456607451510783</v>
      </c>
      <c r="E81" s="163">
        <v>4.1663708445694976</v>
      </c>
      <c r="F81" s="163">
        <v>77.242280811092826</v>
      </c>
      <c r="G81" s="255">
        <v>1.2140184999999999</v>
      </c>
      <c r="H81" s="252">
        <v>1.117464</v>
      </c>
      <c r="I81" s="163">
        <v>73.392245306920302</v>
      </c>
      <c r="J81" s="255">
        <v>1.2894406708959998</v>
      </c>
      <c r="K81" s="254">
        <v>4975.9495900000002</v>
      </c>
      <c r="L81" s="163"/>
      <c r="M81" s="163"/>
      <c r="N81" s="163"/>
      <c r="O81" s="163"/>
      <c r="Q81" s="163"/>
      <c r="R81" s="163"/>
      <c r="U81" s="28"/>
      <c r="V81" s="28"/>
    </row>
    <row r="82" spans="1:22" s="2" customFormat="1" x14ac:dyDescent="0.35">
      <c r="A82" s="7"/>
      <c r="B82" s="54" t="s">
        <v>495</v>
      </c>
      <c r="C82" s="163">
        <v>2.9850450434895146</v>
      </c>
      <c r="D82" s="163">
        <v>3.9573019173366144</v>
      </c>
      <c r="E82" s="163">
        <v>4.1567357467765804</v>
      </c>
      <c r="F82" s="163">
        <v>77.242280811092826</v>
      </c>
      <c r="G82" s="255">
        <v>1.2140184999999999</v>
      </c>
      <c r="H82" s="252">
        <v>1.117464</v>
      </c>
      <c r="I82" s="163">
        <v>73.730828549329217</v>
      </c>
      <c r="J82" s="255">
        <v>1.2953892966863696</v>
      </c>
      <c r="K82" s="254">
        <v>5022.1773999999996</v>
      </c>
      <c r="L82" s="163"/>
      <c r="M82" s="163"/>
      <c r="N82" s="163"/>
      <c r="O82" s="163"/>
      <c r="Q82" s="163"/>
      <c r="R82" s="163"/>
      <c r="U82" s="28"/>
      <c r="V82" s="28"/>
    </row>
    <row r="83" spans="1:22" s="2" customFormat="1" x14ac:dyDescent="0.35">
      <c r="A83" s="7"/>
      <c r="B83" s="54" t="s">
        <v>496</v>
      </c>
      <c r="C83" s="163">
        <v>2.9668653600360408</v>
      </c>
      <c r="D83" s="163">
        <v>3.9683990655067594</v>
      </c>
      <c r="E83" s="163">
        <v>4.1146224298607645</v>
      </c>
      <c r="F83" s="163">
        <v>77.242280811092826</v>
      </c>
      <c r="G83" s="255">
        <v>1.2140184999999999</v>
      </c>
      <c r="H83" s="252">
        <v>1.117464</v>
      </c>
      <c r="I83" s="163">
        <v>74.070971576172028</v>
      </c>
      <c r="J83" s="255">
        <v>1.3013653265911458</v>
      </c>
      <c r="K83" s="254">
        <v>5065.1708200000003</v>
      </c>
      <c r="L83" s="163"/>
      <c r="M83" s="163"/>
      <c r="N83" s="163"/>
      <c r="O83" s="163"/>
      <c r="Q83" s="163"/>
      <c r="R83" s="163"/>
      <c r="U83" s="28"/>
      <c r="V83" s="28"/>
    </row>
    <row r="84" spans="1:22" ht="15.75" customHeight="1" x14ac:dyDescent="0.35">
      <c r="A84" s="24"/>
      <c r="B84" s="195" t="s">
        <v>497</v>
      </c>
      <c r="C84" s="207">
        <v>2.9503241346571212</v>
      </c>
      <c r="D84" s="207">
        <v>3.9789208789419113</v>
      </c>
      <c r="E84" s="207">
        <v>4.0964621484399615</v>
      </c>
      <c r="F84" s="207">
        <v>77.242280811092826</v>
      </c>
      <c r="G84" s="256">
        <v>1.2140184999999999</v>
      </c>
      <c r="H84" s="257">
        <v>1.117464</v>
      </c>
      <c r="I84" s="207">
        <v>74.412690883768221</v>
      </c>
      <c r="J84" s="256">
        <v>1.3073690504369315</v>
      </c>
      <c r="K84" s="258">
        <v>5105.6599399999996</v>
      </c>
      <c r="L84" s="259"/>
    </row>
    <row r="85" spans="1:22" ht="15.75" customHeight="1" x14ac:dyDescent="0.35">
      <c r="A85" s="24"/>
      <c r="B85" s="8">
        <v>2008</v>
      </c>
      <c r="C85" s="202">
        <v>4.6874500000000001</v>
      </c>
      <c r="D85" s="253">
        <v>4.6816999999999993</v>
      </c>
      <c r="E85" s="163">
        <v>5.7008333333333328</v>
      </c>
      <c r="F85" s="163">
        <v>91.135800000000003</v>
      </c>
      <c r="G85" s="252">
        <v>1.8541000000000001</v>
      </c>
      <c r="H85" s="252">
        <v>1.25925</v>
      </c>
      <c r="I85" s="253">
        <v>97.567499999999995</v>
      </c>
      <c r="J85" s="252">
        <f ca="1">AVERAGE(OFFSET(J$4,4*ROWS(J$4:J4)-4,,4))</f>
        <v>0.6181821310770339</v>
      </c>
      <c r="K85" s="254">
        <v>2618.9250000000002</v>
      </c>
      <c r="L85" s="259"/>
    </row>
    <row r="86" spans="1:22" ht="15.75" customHeight="1" x14ac:dyDescent="0.35">
      <c r="B86" s="8">
        <v>2009</v>
      </c>
      <c r="C86" s="202">
        <v>0.64284999999999992</v>
      </c>
      <c r="D86" s="253">
        <v>4.2543499999999996</v>
      </c>
      <c r="E86" s="163">
        <v>3.708333333333333</v>
      </c>
      <c r="F86" s="163">
        <v>80.633300000000006</v>
      </c>
      <c r="G86" s="252">
        <v>1.5655999999999999</v>
      </c>
      <c r="H86" s="252">
        <v>1.1233</v>
      </c>
      <c r="I86" s="253">
        <v>61.865000000000009</v>
      </c>
      <c r="J86" s="252">
        <f ca="1">AVERAGE(OFFSET(J$4,4*ROWS(J$4:J5)-4,,4))</f>
        <v>0.32052368224167138</v>
      </c>
      <c r="K86" s="254">
        <v>2387.9750000000004</v>
      </c>
    </row>
    <row r="87" spans="1:22" ht="15.75" customHeight="1" x14ac:dyDescent="0.35">
      <c r="B87" s="8">
        <v>2010</v>
      </c>
      <c r="C87" s="202">
        <v>0.5</v>
      </c>
      <c r="D87" s="163">
        <v>4.24925</v>
      </c>
      <c r="E87" s="163">
        <v>3.6008333333333331</v>
      </c>
      <c r="F87" s="163">
        <v>80.394449999999992</v>
      </c>
      <c r="G87" s="252">
        <v>1.54535</v>
      </c>
      <c r="H87" s="252">
        <v>1.16625</v>
      </c>
      <c r="I87" s="253">
        <v>79.635000000000005</v>
      </c>
      <c r="J87" s="252">
        <f ca="1">AVERAGE(OFFSET(J$4,4*ROWS(J$4:J6)-4,,4))</f>
        <v>0.41409233954451347</v>
      </c>
      <c r="K87" s="254">
        <v>2846.0499999999997</v>
      </c>
    </row>
    <row r="88" spans="1:22" ht="15.75" customHeight="1" x14ac:dyDescent="0.35">
      <c r="B88" s="8">
        <v>2011</v>
      </c>
      <c r="C88" s="202">
        <v>0.5</v>
      </c>
      <c r="D88" s="163">
        <v>3.8380749999999999</v>
      </c>
      <c r="E88" s="163">
        <v>3.4333333333333336</v>
      </c>
      <c r="F88" s="163">
        <v>79.943950000000001</v>
      </c>
      <c r="G88" s="252">
        <v>1.603275</v>
      </c>
      <c r="H88" s="252">
        <v>1.152525</v>
      </c>
      <c r="I88" s="253">
        <v>111.0825</v>
      </c>
      <c r="J88" s="252">
        <f ca="1">AVERAGE(OFFSET(J$4,4*ROWS(J$4:J7)-4,,4))</f>
        <v>0.58305987389422176</v>
      </c>
      <c r="K88" s="254">
        <v>2919.17</v>
      </c>
    </row>
    <row r="89" spans="1:22" ht="15.75" customHeight="1" x14ac:dyDescent="0.35">
      <c r="B89" s="8">
        <v>2012</v>
      </c>
      <c r="C89" s="202">
        <v>0.5</v>
      </c>
      <c r="D89" s="163">
        <v>2.8654500000000001</v>
      </c>
      <c r="E89" s="163">
        <v>3.3750000000000004</v>
      </c>
      <c r="F89" s="163">
        <v>83.008775</v>
      </c>
      <c r="G89" s="252">
        <v>1.5850750000000002</v>
      </c>
      <c r="H89" s="252">
        <v>1.2336499999999999</v>
      </c>
      <c r="I89" s="253">
        <v>112.01166666666666</v>
      </c>
      <c r="J89" s="252">
        <v>0.59119139296693646</v>
      </c>
      <c r="K89" s="254">
        <v>2996.625</v>
      </c>
    </row>
    <row r="90" spans="1:22" ht="15.75" customHeight="1" x14ac:dyDescent="0.35">
      <c r="B90" s="8">
        <v>2013</v>
      </c>
      <c r="C90" s="202">
        <v>0.5</v>
      </c>
      <c r="D90" s="163">
        <v>3.1872250000000002</v>
      </c>
      <c r="E90" s="163">
        <v>3.3266666666666667</v>
      </c>
      <c r="F90" s="163">
        <v>81.405924999999996</v>
      </c>
      <c r="G90" s="252">
        <v>1.5641499999999999</v>
      </c>
      <c r="H90" s="252">
        <v>1.1776249999999999</v>
      </c>
      <c r="I90" s="253">
        <v>108.96250000000001</v>
      </c>
      <c r="J90" s="252">
        <v>0.67069113275613279</v>
      </c>
      <c r="K90" s="254">
        <v>3405.9575000000004</v>
      </c>
    </row>
    <row r="91" spans="1:22" ht="15.75" customHeight="1" x14ac:dyDescent="0.35">
      <c r="B91" s="8">
        <v>2014</v>
      </c>
      <c r="C91" s="202">
        <v>0.5</v>
      </c>
      <c r="D91" s="163">
        <v>3.1020250000000003</v>
      </c>
      <c r="E91" s="163">
        <v>3.2208333333333337</v>
      </c>
      <c r="F91" s="163">
        <v>86.935399999999987</v>
      </c>
      <c r="G91" s="252">
        <v>1.6480250000000001</v>
      </c>
      <c r="H91" s="252">
        <v>1.240675</v>
      </c>
      <c r="I91" s="253">
        <v>99.344166666666652</v>
      </c>
      <c r="J91" s="252">
        <v>0.51067240455800234</v>
      </c>
      <c r="K91" s="254">
        <v>3552.7325000000001</v>
      </c>
    </row>
    <row r="92" spans="1:22" ht="15.75" customHeight="1" x14ac:dyDescent="0.35">
      <c r="B92" s="8">
        <v>2015</v>
      </c>
      <c r="C92" s="202">
        <v>0.5</v>
      </c>
      <c r="D92" s="163">
        <v>2.4080749999999997</v>
      </c>
      <c r="E92" s="163">
        <v>3.0816666666666666</v>
      </c>
      <c r="F92" s="163">
        <v>91.381349999999998</v>
      </c>
      <c r="G92" s="252">
        <v>1.5285000000000002</v>
      </c>
      <c r="H92" s="252">
        <v>1.3781250000000003</v>
      </c>
      <c r="I92" s="253">
        <v>53.022500000000008</v>
      </c>
      <c r="J92" s="252">
        <v>0.42536588964175925</v>
      </c>
      <c r="K92" s="254">
        <v>3503.585</v>
      </c>
    </row>
    <row r="93" spans="1:22" ht="15.75" customHeight="1" x14ac:dyDescent="0.35">
      <c r="B93" s="8">
        <v>2016</v>
      </c>
      <c r="C93" s="202">
        <v>0.39807500000000001</v>
      </c>
      <c r="D93" s="163">
        <v>1.911675</v>
      </c>
      <c r="E93" s="163">
        <v>2.8400000000000003</v>
      </c>
      <c r="F93" s="163">
        <v>81.953099999999992</v>
      </c>
      <c r="G93" s="252">
        <v>1.3547750000000001</v>
      </c>
      <c r="H93" s="252">
        <v>1.2240249999999999</v>
      </c>
      <c r="I93" s="253">
        <v>45.079166666666659</v>
      </c>
      <c r="J93" s="252">
        <v>0.35325603621619928</v>
      </c>
      <c r="K93" s="254">
        <v>3533.4341097030201</v>
      </c>
    </row>
    <row r="94" spans="1:22" ht="15.75" customHeight="1" x14ac:dyDescent="0.35">
      <c r="B94" s="8">
        <v>2017</v>
      </c>
      <c r="C94" s="202">
        <v>0.28967500000000002</v>
      </c>
      <c r="D94" s="163">
        <v>1.8226</v>
      </c>
      <c r="E94" s="163">
        <v>2.565833333333333</v>
      </c>
      <c r="F94" s="163">
        <v>77.307050000000004</v>
      </c>
      <c r="G94" s="252">
        <v>1.2888999999999999</v>
      </c>
      <c r="H94" s="252">
        <v>1.1415249999999999</v>
      </c>
      <c r="I94" s="253">
        <v>54.887499999999996</v>
      </c>
      <c r="J94" s="252">
        <v>0.45428929957607023</v>
      </c>
      <c r="K94" s="254">
        <v>4037.4113575000001</v>
      </c>
    </row>
    <row r="95" spans="1:22" ht="15.75" customHeight="1" x14ac:dyDescent="0.35">
      <c r="B95" s="8">
        <v>2018</v>
      </c>
      <c r="C95" s="202">
        <v>0.60255000000000003</v>
      </c>
      <c r="D95" s="163">
        <v>1.8363499999999999</v>
      </c>
      <c r="E95" s="163">
        <v>2.4941666666666671</v>
      </c>
      <c r="F95" s="163">
        <v>78.418924999999987</v>
      </c>
      <c r="G95" s="252">
        <v>1.335575</v>
      </c>
      <c r="H95" s="252">
        <v>1.1305749999999999</v>
      </c>
      <c r="I95" s="253">
        <v>71.611666666666665</v>
      </c>
      <c r="J95" s="252">
        <v>0.59238967603049131</v>
      </c>
      <c r="K95" s="254">
        <v>4049.7353675000004</v>
      </c>
    </row>
    <row r="96" spans="1:22" ht="15.75" customHeight="1" x14ac:dyDescent="0.35">
      <c r="B96" s="8">
        <v>2019</v>
      </c>
      <c r="C96" s="202">
        <v>0.75</v>
      </c>
      <c r="D96" s="163">
        <v>1.313075</v>
      </c>
      <c r="E96" s="163">
        <v>2.4250000000000003</v>
      </c>
      <c r="F96" s="163">
        <v>78.066649999999996</v>
      </c>
      <c r="G96" s="252">
        <v>1.2769499999999998</v>
      </c>
      <c r="H96" s="252">
        <v>1.140525</v>
      </c>
      <c r="I96" s="253">
        <v>64.198333333333338</v>
      </c>
      <c r="J96" s="252">
        <v>0.37882438601857077</v>
      </c>
      <c r="K96" s="254">
        <v>3995.2779925</v>
      </c>
    </row>
    <row r="97" spans="1:12" ht="15.75" customHeight="1" x14ac:dyDescent="0.35">
      <c r="B97" s="8">
        <v>2020</v>
      </c>
      <c r="C97" s="202">
        <v>0.22792499999999999</v>
      </c>
      <c r="D97" s="163">
        <v>0.73817500000000003</v>
      </c>
      <c r="E97" s="163">
        <v>2.2008333333333336</v>
      </c>
      <c r="F97" s="163">
        <v>78.002775</v>
      </c>
      <c r="G97" s="252">
        <v>1.2832000000000001</v>
      </c>
      <c r="H97" s="252">
        <v>1.1250749999999998</v>
      </c>
      <c r="I97" s="253">
        <v>43.335000000000001</v>
      </c>
      <c r="J97" s="252">
        <v>0.25539203957274609</v>
      </c>
      <c r="K97" s="254">
        <v>3495.03107</v>
      </c>
    </row>
    <row r="98" spans="1:12" ht="15.75" customHeight="1" x14ac:dyDescent="0.35">
      <c r="B98" s="8">
        <v>2021</v>
      </c>
      <c r="C98" s="202">
        <v>0.10585000000000001</v>
      </c>
      <c r="D98" s="163">
        <v>1.1460750000000002</v>
      </c>
      <c r="E98" s="163">
        <v>2.0591666666666666</v>
      </c>
      <c r="F98" s="163">
        <v>81.411900000000017</v>
      </c>
      <c r="G98" s="252">
        <v>1.37595</v>
      </c>
      <c r="H98" s="252">
        <v>1.1632000000000002</v>
      </c>
      <c r="I98" s="253">
        <v>70.831666666666663</v>
      </c>
      <c r="J98" s="252">
        <v>1.1943691273679917</v>
      </c>
      <c r="K98" s="254">
        <v>3997.1002150000004</v>
      </c>
    </row>
    <row r="99" spans="1:12" ht="15.75" customHeight="1" x14ac:dyDescent="0.35">
      <c r="B99" s="59">
        <v>2022</v>
      </c>
      <c r="C99" s="202">
        <v>1.4593500000000001</v>
      </c>
      <c r="D99" s="163">
        <v>2.6239750000000002</v>
      </c>
      <c r="E99" s="253">
        <v>2.1733333333333333</v>
      </c>
      <c r="F99" s="253">
        <v>79.937250000000006</v>
      </c>
      <c r="G99" s="252">
        <v>1.236675</v>
      </c>
      <c r="H99" s="252">
        <v>1.1732750000000001</v>
      </c>
      <c r="I99" s="253">
        <v>98.947499999999991</v>
      </c>
      <c r="J99" s="252">
        <v>2.6180025090228867</v>
      </c>
      <c r="K99" s="254">
        <v>4070.2697424999997</v>
      </c>
    </row>
    <row r="100" spans="1:12" ht="15.75" customHeight="1" x14ac:dyDescent="0.35">
      <c r="B100" s="8">
        <v>2023</v>
      </c>
      <c r="C100" s="202">
        <v>4.1474417076667862</v>
      </c>
      <c r="D100" s="163">
        <v>3.7323474702151431</v>
      </c>
      <c r="E100" s="253">
        <v>3.1738997679493344</v>
      </c>
      <c r="F100" s="253">
        <v>77.359736494030514</v>
      </c>
      <c r="G100" s="252">
        <v>1.21425071</v>
      </c>
      <c r="H100" s="252">
        <v>1.1198129175</v>
      </c>
      <c r="I100" s="253">
        <v>80.567999999999984</v>
      </c>
      <c r="J100" s="252">
        <v>1.5342379365079364</v>
      </c>
      <c r="K100" s="254">
        <v>4357.0673749999996</v>
      </c>
    </row>
    <row r="101" spans="1:12" ht="15.75" customHeight="1" x14ac:dyDescent="0.35">
      <c r="B101" s="8">
        <v>2024</v>
      </c>
      <c r="C101" s="202">
        <v>3.6492658857184348</v>
      </c>
      <c r="D101" s="163">
        <v>3.782359119177706</v>
      </c>
      <c r="E101" s="253">
        <v>3.8121675184235784</v>
      </c>
      <c r="F101" s="253">
        <v>77.242280811092826</v>
      </c>
      <c r="G101" s="252">
        <v>1.2140184999999999</v>
      </c>
      <c r="H101" s="252">
        <v>1.117464</v>
      </c>
      <c r="I101" s="253">
        <v>76.057333333333332</v>
      </c>
      <c r="J101" s="252">
        <v>1.652363333333333</v>
      </c>
      <c r="K101" s="254">
        <v>4519.7580175000003</v>
      </c>
    </row>
    <row r="102" spans="1:12" ht="15.75" customHeight="1" x14ac:dyDescent="0.35">
      <c r="A102" s="260"/>
      <c r="B102" s="8">
        <v>2025</v>
      </c>
      <c r="C102" s="202">
        <v>3.2010361774611993</v>
      </c>
      <c r="D102" s="163">
        <v>3.842762544253298</v>
      </c>
      <c r="E102" s="253">
        <v>3.9497544113002157</v>
      </c>
      <c r="F102" s="253">
        <v>77.242280811092826</v>
      </c>
      <c r="G102" s="252">
        <v>1.2140184999999999</v>
      </c>
      <c r="H102" s="252">
        <v>1.117464</v>
      </c>
      <c r="I102" s="253">
        <v>72.553666666666658</v>
      </c>
      <c r="J102" s="252">
        <v>1.3555000000000001</v>
      </c>
      <c r="K102" s="254">
        <v>4680.0921000000008</v>
      </c>
      <c r="L102" s="259"/>
    </row>
    <row r="103" spans="1:12" ht="15.75" customHeight="1" x14ac:dyDescent="0.35">
      <c r="A103" s="287"/>
      <c r="B103" s="8">
        <v>2026</v>
      </c>
      <c r="C103" s="202">
        <v>3.0794765739012333</v>
      </c>
      <c r="D103" s="163">
        <v>3.9006797911651918</v>
      </c>
      <c r="E103" s="253">
        <v>4.0780469695548298</v>
      </c>
      <c r="F103" s="253">
        <v>77.242280811092826</v>
      </c>
      <c r="G103" s="252">
        <v>1.2140184999999999</v>
      </c>
      <c r="H103" s="252">
        <v>1.117464</v>
      </c>
      <c r="I103" s="253">
        <v>72.247295976224081</v>
      </c>
      <c r="J103" s="252">
        <v>1.2693248640155737</v>
      </c>
      <c r="K103" s="254">
        <v>4829.3654049999996</v>
      </c>
      <c r="L103" s="259"/>
    </row>
    <row r="104" spans="1:12" ht="15.75" customHeight="1" x14ac:dyDescent="0.35">
      <c r="B104" s="8">
        <v>2027</v>
      </c>
      <c r="C104" s="261">
        <v>2.9956059271254865</v>
      </c>
      <c r="D104" s="207">
        <v>3.951216672925796</v>
      </c>
      <c r="E104" s="262">
        <v>4.1477899497517381</v>
      </c>
      <c r="F104" s="262">
        <v>77.242280811092826</v>
      </c>
      <c r="G104" s="257">
        <v>1.2140184999999999</v>
      </c>
      <c r="H104" s="257">
        <v>1.117464</v>
      </c>
      <c r="I104" s="262">
        <v>73.562312805597827</v>
      </c>
      <c r="J104" s="257">
        <v>1.2924286153126792</v>
      </c>
      <c r="K104" s="258">
        <v>4999.3553700000002</v>
      </c>
      <c r="L104" s="259"/>
    </row>
    <row r="105" spans="1:12" ht="15.75" customHeight="1" x14ac:dyDescent="0.35">
      <c r="B105" s="263" t="s">
        <v>319</v>
      </c>
      <c r="C105" s="202">
        <v>3.6166</v>
      </c>
      <c r="D105" s="163">
        <v>4.5979499999999991</v>
      </c>
      <c r="E105" s="253">
        <v>5.2574999999999994</v>
      </c>
      <c r="F105" s="163">
        <v>86.641824999999997</v>
      </c>
      <c r="G105" s="252">
        <v>1.7181500000000001</v>
      </c>
      <c r="H105" s="255">
        <v>1.2042000000000002</v>
      </c>
      <c r="I105" s="163">
        <v>84.637500000000003</v>
      </c>
      <c r="J105" s="255">
        <f ca="1">AVERAGE(OFFSET(J$5,4*ROWS(J$5:J5)-4,,4))</f>
        <v>0.60005234401468099</v>
      </c>
      <c r="K105" s="213">
        <v>2383.2125000000001</v>
      </c>
      <c r="L105" s="24"/>
    </row>
    <row r="106" spans="1:12" ht="15.75" customHeight="1" x14ac:dyDescent="0.35">
      <c r="B106" s="59" t="s">
        <v>320</v>
      </c>
      <c r="C106" s="202">
        <v>0.5</v>
      </c>
      <c r="D106" s="163">
        <v>4.3302249999999995</v>
      </c>
      <c r="E106" s="253">
        <v>3.6041666666666665</v>
      </c>
      <c r="F106" s="163">
        <v>81.064025000000001</v>
      </c>
      <c r="G106" s="252">
        <v>1.5966500000000001</v>
      </c>
      <c r="H106" s="255">
        <v>1.129775</v>
      </c>
      <c r="I106" s="163">
        <v>69.800000000000011</v>
      </c>
      <c r="J106" s="255">
        <f ca="1">AVERAGE(OFFSET(J$5,4*ROWS(J$5:J6)-4,,4))</f>
        <v>0.29053413725766986</v>
      </c>
      <c r="K106" s="213">
        <v>2619.4749999999999</v>
      </c>
    </row>
    <row r="107" spans="1:12" ht="15.75" customHeight="1" x14ac:dyDescent="0.35">
      <c r="B107" s="59" t="s">
        <v>321</v>
      </c>
      <c r="C107" s="202">
        <v>0.5</v>
      </c>
      <c r="D107" s="163">
        <v>4.2088749999999999</v>
      </c>
      <c r="E107" s="253">
        <v>3.5583333333333331</v>
      </c>
      <c r="F107" s="163">
        <v>80.694400000000002</v>
      </c>
      <c r="G107" s="252">
        <v>1.5566</v>
      </c>
      <c r="H107" s="255">
        <v>1.1772750000000001</v>
      </c>
      <c r="I107" s="163">
        <v>86.692499999999995</v>
      </c>
      <c r="J107" s="255">
        <f ca="1">AVERAGE(OFFSET(J$5,4*ROWS(J$5:J7)-4,,4))</f>
        <v>0.4719679796411318</v>
      </c>
      <c r="K107" s="213">
        <v>2885.4250000000002</v>
      </c>
    </row>
    <row r="108" spans="1:12" ht="15.75" customHeight="1" x14ac:dyDescent="0.35">
      <c r="B108" s="59" t="s">
        <v>82</v>
      </c>
      <c r="C108" s="202">
        <v>0.5</v>
      </c>
      <c r="D108" s="163">
        <v>3.5166249999999994</v>
      </c>
      <c r="E108" s="253">
        <v>3.4008333333333334</v>
      </c>
      <c r="F108" s="163">
        <v>80.032375000000002</v>
      </c>
      <c r="G108" s="252">
        <v>1.5952500000000001</v>
      </c>
      <c r="H108" s="255">
        <v>1.1594</v>
      </c>
      <c r="I108" s="163">
        <v>114.465</v>
      </c>
      <c r="J108" s="255">
        <f ca="1">AVERAGE(OFFSET(J$5,4*ROWS(J$5:J8)-4,,4))</f>
        <v>0.58496408361565977</v>
      </c>
      <c r="K108" s="213">
        <v>2902.94</v>
      </c>
    </row>
    <row r="109" spans="1:12" ht="15.75" customHeight="1" x14ac:dyDescent="0.35">
      <c r="B109" s="59" t="s">
        <v>83</v>
      </c>
      <c r="C109" s="202">
        <v>0.5</v>
      </c>
      <c r="D109" s="163">
        <v>2.8570500000000001</v>
      </c>
      <c r="E109" s="253">
        <v>3.3750000000000004</v>
      </c>
      <c r="F109" s="163">
        <v>82.796275000000009</v>
      </c>
      <c r="G109" s="252">
        <v>1.580225</v>
      </c>
      <c r="H109" s="255">
        <v>1.2278</v>
      </c>
      <c r="I109" s="163">
        <v>110.62166666666667</v>
      </c>
      <c r="J109" s="255">
        <v>0.61663772233201586</v>
      </c>
      <c r="K109" s="213">
        <v>3066.0899999999997</v>
      </c>
    </row>
    <row r="110" spans="1:12" ht="15.75" customHeight="1" x14ac:dyDescent="0.35">
      <c r="B110" s="170" t="s">
        <v>84</v>
      </c>
      <c r="C110" s="202">
        <v>0.5</v>
      </c>
      <c r="D110" s="163">
        <v>3.2765</v>
      </c>
      <c r="E110" s="163">
        <v>3.2974999999999999</v>
      </c>
      <c r="F110" s="163">
        <v>82.715774999999994</v>
      </c>
      <c r="G110" s="252">
        <v>1.58995</v>
      </c>
      <c r="H110" s="255">
        <v>1.1858249999999999</v>
      </c>
      <c r="I110" s="163">
        <v>107.79833333333333</v>
      </c>
      <c r="J110" s="255">
        <v>0.65319008297258296</v>
      </c>
      <c r="K110" s="213">
        <v>3474.6949999999997</v>
      </c>
    </row>
    <row r="111" spans="1:12" ht="15.75" customHeight="1" x14ac:dyDescent="0.35">
      <c r="B111" s="170" t="s">
        <v>85</v>
      </c>
      <c r="C111" s="202">
        <v>0.5</v>
      </c>
      <c r="D111" s="163">
        <v>2.8106249999999999</v>
      </c>
      <c r="E111" s="163">
        <v>3.1966666666666672</v>
      </c>
      <c r="F111" s="163">
        <v>87.889525000000006</v>
      </c>
      <c r="G111" s="252">
        <v>1.6127250000000002</v>
      </c>
      <c r="H111" s="255">
        <v>1.2752750000000002</v>
      </c>
      <c r="I111" s="163">
        <v>85.93249999999999</v>
      </c>
      <c r="J111" s="255">
        <v>0.47821813146997932</v>
      </c>
      <c r="K111" s="213">
        <v>3579.73</v>
      </c>
    </row>
    <row r="112" spans="1:12" ht="15.75" customHeight="1" x14ac:dyDescent="0.35">
      <c r="B112" s="170" t="s">
        <v>86</v>
      </c>
      <c r="C112" s="202">
        <v>0.5</v>
      </c>
      <c r="D112" s="163">
        <v>2.4206500000000002</v>
      </c>
      <c r="E112" s="163">
        <v>3.0308333333333328</v>
      </c>
      <c r="F112" s="163">
        <v>90.774874999999994</v>
      </c>
      <c r="G112" s="252">
        <v>1.5076999999999998</v>
      </c>
      <c r="H112" s="255">
        <v>1.3660749999999999</v>
      </c>
      <c r="I112" s="163">
        <v>48.180833333333332</v>
      </c>
      <c r="J112" s="255">
        <v>0.38103921034882993</v>
      </c>
      <c r="K112" s="213">
        <v>3410.5964112903225</v>
      </c>
    </row>
    <row r="113" spans="2:12" ht="15.75" customHeight="1" x14ac:dyDescent="0.35">
      <c r="B113" s="170" t="s">
        <v>87</v>
      </c>
      <c r="C113" s="202">
        <v>0.33557500000000001</v>
      </c>
      <c r="D113" s="163">
        <v>1.820325</v>
      </c>
      <c r="E113" s="163">
        <v>2.7591666666666668</v>
      </c>
      <c r="F113" s="163">
        <v>79.475699999999989</v>
      </c>
      <c r="G113" s="252">
        <v>1.3069250000000001</v>
      </c>
      <c r="H113" s="255">
        <v>1.190175</v>
      </c>
      <c r="I113" s="163">
        <v>49.984999999999999</v>
      </c>
      <c r="J113" s="255">
        <v>0.39977300214881739</v>
      </c>
      <c r="K113" s="213">
        <v>3698.8450809126975</v>
      </c>
    </row>
    <row r="114" spans="2:12" ht="15.75" customHeight="1" x14ac:dyDescent="0.35">
      <c r="B114" s="170" t="s">
        <v>88</v>
      </c>
      <c r="C114" s="202">
        <v>0.35217500000000002</v>
      </c>
      <c r="D114" s="163">
        <v>1.8175000000000001</v>
      </c>
      <c r="E114" s="163">
        <v>2.5391666666666666</v>
      </c>
      <c r="F114" s="163">
        <v>77.798825000000008</v>
      </c>
      <c r="G114" s="252">
        <v>1.3270499999999998</v>
      </c>
      <c r="H114" s="255">
        <v>1.13395</v>
      </c>
      <c r="I114" s="163">
        <v>57.971666666666664</v>
      </c>
      <c r="J114" s="255">
        <v>0.46054011502873349</v>
      </c>
      <c r="K114" s="213">
        <v>4061.2572674999997</v>
      </c>
    </row>
    <row r="115" spans="2:12" ht="15.75" customHeight="1" x14ac:dyDescent="0.35">
      <c r="B115" s="170" t="s">
        <v>89</v>
      </c>
      <c r="C115" s="202">
        <v>0.66505000000000003</v>
      </c>
      <c r="D115" s="163">
        <v>1.7802249999999999</v>
      </c>
      <c r="E115" s="163">
        <v>2.4800000000000004</v>
      </c>
      <c r="F115" s="163">
        <v>78.350450000000009</v>
      </c>
      <c r="G115" s="252">
        <v>1.31325</v>
      </c>
      <c r="H115" s="255">
        <v>1.1342749999999999</v>
      </c>
      <c r="I115" s="163">
        <v>70.759999999999991</v>
      </c>
      <c r="J115" s="255">
        <v>0.58596761434217959</v>
      </c>
      <c r="K115" s="213">
        <v>4006.2097325</v>
      </c>
    </row>
    <row r="116" spans="2:12" ht="15.75" customHeight="1" x14ac:dyDescent="0.35">
      <c r="B116" s="170" t="s">
        <v>90</v>
      </c>
      <c r="C116" s="202">
        <v>0.71542499999999998</v>
      </c>
      <c r="D116" s="163">
        <v>1.1260999999999999</v>
      </c>
      <c r="E116" s="163">
        <v>2.3983333333333334</v>
      </c>
      <c r="F116" s="163">
        <v>78.188400000000001</v>
      </c>
      <c r="G116" s="252">
        <v>1.2711000000000001</v>
      </c>
      <c r="H116" s="255">
        <v>1.1439750000000002</v>
      </c>
      <c r="I116" s="163">
        <v>61.055000000000007</v>
      </c>
      <c r="J116" s="255">
        <v>0.31822619878913355</v>
      </c>
      <c r="K116" s="213">
        <v>3978.16885</v>
      </c>
    </row>
    <row r="117" spans="2:12" ht="15.75" customHeight="1" x14ac:dyDescent="0.35">
      <c r="B117" s="170" t="s">
        <v>91</v>
      </c>
      <c r="C117" s="202">
        <v>0.1</v>
      </c>
      <c r="D117" s="163">
        <v>0.77589999999999992</v>
      </c>
      <c r="E117" s="163">
        <v>2.1341666666666663</v>
      </c>
      <c r="F117" s="163">
        <v>78.311975000000004</v>
      </c>
      <c r="G117" s="252">
        <v>1.3081750000000001</v>
      </c>
      <c r="H117" s="255">
        <v>1.121075</v>
      </c>
      <c r="I117" s="163">
        <v>45.821666666666665</v>
      </c>
      <c r="J117" s="255">
        <v>0.31837219602860906</v>
      </c>
      <c r="K117" s="213">
        <v>3491.0371175</v>
      </c>
    </row>
    <row r="118" spans="2:12" ht="15.75" customHeight="1" x14ac:dyDescent="0.35">
      <c r="B118" s="170" t="s">
        <v>92</v>
      </c>
      <c r="C118" s="202">
        <v>0.19492500000000001</v>
      </c>
      <c r="D118" s="163">
        <v>1.26915</v>
      </c>
      <c r="E118" s="163">
        <v>2.043333333333333</v>
      </c>
      <c r="F118" s="163">
        <v>81.876750000000015</v>
      </c>
      <c r="G118" s="252">
        <v>1.3664750000000001</v>
      </c>
      <c r="H118" s="255">
        <v>1.1758</v>
      </c>
      <c r="I118" s="163">
        <v>79.910833333333329</v>
      </c>
      <c r="J118" s="255">
        <v>1.6659266273679918</v>
      </c>
      <c r="K118" s="213">
        <v>4091.6729150000001</v>
      </c>
    </row>
    <row r="119" spans="2:12" ht="15.75" customHeight="1" x14ac:dyDescent="0.35">
      <c r="B119" s="170" t="s">
        <v>93</v>
      </c>
      <c r="C119" s="202">
        <v>2.3359068769895117</v>
      </c>
      <c r="D119" s="163">
        <v>3.1626021862544187</v>
      </c>
      <c r="E119" s="163">
        <v>2.3543874931965791</v>
      </c>
      <c r="F119" s="163">
        <v>78.785350885710898</v>
      </c>
      <c r="G119" s="252">
        <v>1.2051118350000001</v>
      </c>
      <c r="H119" s="255">
        <v>1.1561399175</v>
      </c>
      <c r="I119" s="163">
        <v>95.168333333333322</v>
      </c>
      <c r="J119" s="255">
        <v>2.3921497208931424</v>
      </c>
      <c r="K119" s="213">
        <v>4100.6155275000001</v>
      </c>
    </row>
    <row r="120" spans="2:12" ht="15.75" customHeight="1" x14ac:dyDescent="0.35">
      <c r="B120" s="170" t="s">
        <v>94</v>
      </c>
      <c r="C120" s="202">
        <v>4.1452881929670218</v>
      </c>
      <c r="D120" s="163">
        <v>3.7462234556340515</v>
      </c>
      <c r="E120" s="163">
        <v>3.424616218062666</v>
      </c>
      <c r="F120" s="163">
        <v>77.242280811092826</v>
      </c>
      <c r="G120" s="252">
        <v>1.2140184999999999</v>
      </c>
      <c r="H120" s="255">
        <v>1.117464</v>
      </c>
      <c r="I120" s="163">
        <v>79.367499999999993</v>
      </c>
      <c r="J120" s="255">
        <v>1.6151216666666668</v>
      </c>
      <c r="K120" s="213">
        <v>4398.4621699999998</v>
      </c>
    </row>
    <row r="121" spans="2:12" ht="15.75" customHeight="1" x14ac:dyDescent="0.35">
      <c r="B121" s="170" t="s">
        <v>343</v>
      </c>
      <c r="C121" s="202">
        <v>3.4819026940341891</v>
      </c>
      <c r="D121" s="163">
        <v>3.7969164017022052</v>
      </c>
      <c r="E121" s="163">
        <v>3.8419809211014626</v>
      </c>
      <c r="F121" s="163">
        <v>77.242280811092826</v>
      </c>
      <c r="G121" s="252">
        <v>1.2140184999999999</v>
      </c>
      <c r="H121" s="255">
        <v>1.117464</v>
      </c>
      <c r="I121" s="202">
        <v>75.098333333333329</v>
      </c>
      <c r="J121" s="255">
        <v>1.6205449999999999</v>
      </c>
      <c r="K121" s="216">
        <v>4561.708455</v>
      </c>
    </row>
    <row r="122" spans="2:12" ht="15.75" customHeight="1" x14ac:dyDescent="0.35">
      <c r="B122" s="170" t="s">
        <v>350</v>
      </c>
      <c r="C122" s="202">
        <v>3.1580204159614018</v>
      </c>
      <c r="D122" s="163">
        <v>3.8578357664889653</v>
      </c>
      <c r="E122" s="163">
        <v>3.9943804954621234</v>
      </c>
      <c r="F122" s="163">
        <v>77.242280811092826</v>
      </c>
      <c r="G122" s="252">
        <v>1.2140184999999999</v>
      </c>
      <c r="H122" s="255">
        <v>1.117464</v>
      </c>
      <c r="I122" s="202">
        <v>72.072859281324739</v>
      </c>
      <c r="J122" s="255">
        <v>1.2524847512554187</v>
      </c>
      <c r="K122" s="216">
        <v>4716.2624125000002</v>
      </c>
      <c r="L122" s="277"/>
    </row>
    <row r="123" spans="2:12" ht="15.75" customHeight="1" x14ac:dyDescent="0.35">
      <c r="B123" s="170" t="s">
        <v>374</v>
      </c>
      <c r="C123" s="202">
        <v>3.0577896947852419</v>
      </c>
      <c r="D123" s="163">
        <v>3.9140473556588811</v>
      </c>
      <c r="E123" s="163">
        <v>4.1035279005218221</v>
      </c>
      <c r="F123" s="163">
        <v>77.242280811092826</v>
      </c>
      <c r="G123" s="252">
        <v>1.2140184999999999</v>
      </c>
      <c r="H123" s="255">
        <v>1.117464</v>
      </c>
      <c r="I123" s="202">
        <v>72.569738142391785</v>
      </c>
      <c r="J123" s="255">
        <v>1.2749899045294553</v>
      </c>
      <c r="K123" s="216">
        <v>4870.9277300000003</v>
      </c>
      <c r="L123" s="288"/>
    </row>
    <row r="124" spans="2:12" ht="15.75" customHeight="1" thickBot="1" x14ac:dyDescent="0.4">
      <c r="B124" s="318" t="s">
        <v>498</v>
      </c>
      <c r="C124" s="314">
        <v>2.9767744308000545</v>
      </c>
      <c r="D124" s="291">
        <v>3.9625706517340911</v>
      </c>
      <c r="E124" s="291">
        <v>4.1335477924117008</v>
      </c>
      <c r="F124" s="291">
        <v>77.242280811092826</v>
      </c>
      <c r="G124" s="315">
        <v>1.2140184999999999</v>
      </c>
      <c r="H124" s="316">
        <v>1.117464</v>
      </c>
      <c r="I124" s="314">
        <v>73.901684079047442</v>
      </c>
      <c r="J124" s="316">
        <v>1.2983910861526116</v>
      </c>
      <c r="K124" s="317">
        <v>5042.2394375000003</v>
      </c>
    </row>
    <row r="125" spans="2:12" x14ac:dyDescent="0.35">
      <c r="B125" s="621" t="s">
        <v>30</v>
      </c>
      <c r="C125" s="622"/>
      <c r="D125" s="622"/>
      <c r="E125" s="622"/>
      <c r="F125" s="622"/>
      <c r="G125" s="622"/>
      <c r="H125" s="622"/>
      <c r="I125" s="622"/>
      <c r="J125" s="622"/>
      <c r="K125" s="623"/>
    </row>
    <row r="126" spans="2:12" ht="15.65" customHeight="1" x14ac:dyDescent="0.35">
      <c r="B126" s="613" t="s">
        <v>478</v>
      </c>
      <c r="C126" s="614"/>
      <c r="D126" s="614"/>
      <c r="E126" s="614"/>
      <c r="F126" s="614"/>
      <c r="G126" s="614"/>
      <c r="H126" s="614"/>
      <c r="I126" s="614"/>
      <c r="J126" s="614"/>
      <c r="K126" s="615"/>
    </row>
    <row r="127" spans="2:12" ht="15.65" customHeight="1" x14ac:dyDescent="0.35">
      <c r="B127" s="613" t="s">
        <v>397</v>
      </c>
      <c r="C127" s="614"/>
      <c r="D127" s="614"/>
      <c r="E127" s="614"/>
      <c r="F127" s="614"/>
      <c r="G127" s="614"/>
      <c r="H127" s="614"/>
      <c r="I127" s="614"/>
      <c r="J127" s="614"/>
      <c r="K127" s="615"/>
    </row>
    <row r="128" spans="2:12" ht="15.75" customHeight="1" x14ac:dyDescent="0.35">
      <c r="B128" s="613" t="s">
        <v>479</v>
      </c>
      <c r="C128" s="614"/>
      <c r="D128" s="614"/>
      <c r="E128" s="614"/>
      <c r="F128" s="614"/>
      <c r="G128" s="614"/>
      <c r="H128" s="614"/>
      <c r="I128" s="614"/>
      <c r="J128" s="614"/>
      <c r="K128" s="615"/>
    </row>
    <row r="129" spans="2:11" ht="15.65" customHeight="1" x14ac:dyDescent="0.35">
      <c r="B129" s="613" t="s">
        <v>480</v>
      </c>
      <c r="C129" s="614"/>
      <c r="D129" s="614"/>
      <c r="E129" s="614"/>
      <c r="F129" s="614"/>
      <c r="G129" s="614"/>
      <c r="H129" s="614"/>
      <c r="I129" s="614"/>
      <c r="J129" s="614"/>
      <c r="K129" s="615"/>
    </row>
    <row r="130" spans="2:11" ht="15.75" customHeight="1" x14ac:dyDescent="0.35">
      <c r="B130" s="613" t="s">
        <v>481</v>
      </c>
      <c r="C130" s="614"/>
      <c r="D130" s="614"/>
      <c r="E130" s="614"/>
      <c r="F130" s="614"/>
      <c r="G130" s="614"/>
      <c r="H130" s="614"/>
      <c r="I130" s="614"/>
      <c r="J130" s="614"/>
      <c r="K130" s="615"/>
    </row>
    <row r="131" spans="2:11" ht="15.65" customHeight="1" x14ac:dyDescent="0.35">
      <c r="B131" s="613" t="s">
        <v>482</v>
      </c>
      <c r="C131" s="614"/>
      <c r="D131" s="614"/>
      <c r="E131" s="614"/>
      <c r="F131" s="614"/>
      <c r="G131" s="614"/>
      <c r="H131" s="614"/>
      <c r="I131" s="614"/>
      <c r="J131" s="614"/>
      <c r="K131" s="615"/>
    </row>
    <row r="132" spans="2:11" ht="15.65" customHeight="1" x14ac:dyDescent="0.35">
      <c r="B132" s="613" t="s">
        <v>506</v>
      </c>
      <c r="C132" s="614"/>
      <c r="D132" s="614"/>
      <c r="E132" s="614"/>
      <c r="F132" s="614"/>
      <c r="G132" s="614"/>
      <c r="H132" s="614"/>
      <c r="I132" s="614"/>
      <c r="J132" s="614"/>
      <c r="K132" s="615"/>
    </row>
    <row r="133" spans="2:11" ht="15.65" customHeight="1" thickBot="1" x14ac:dyDescent="0.4">
      <c r="B133" s="616" t="s">
        <v>483</v>
      </c>
      <c r="C133" s="617"/>
      <c r="D133" s="617"/>
      <c r="E133" s="617"/>
      <c r="F133" s="617"/>
      <c r="G133" s="617"/>
      <c r="H133" s="617"/>
      <c r="I133" s="617"/>
      <c r="J133" s="617"/>
      <c r="K133" s="618"/>
    </row>
    <row r="134" spans="2:11" x14ac:dyDescent="0.35">
      <c r="J134" s="275"/>
      <c r="K134" s="275"/>
    </row>
    <row r="135" spans="2:11" x14ac:dyDescent="0.35">
      <c r="B135" s="619"/>
      <c r="C135" s="619"/>
      <c r="D135" s="619"/>
      <c r="E135" s="619"/>
      <c r="F135" s="619"/>
      <c r="G135" s="619"/>
      <c r="H135" s="620"/>
      <c r="I135" s="620"/>
    </row>
  </sheetData>
  <mergeCells count="11">
    <mergeCell ref="B2:K2"/>
    <mergeCell ref="B125:K125"/>
    <mergeCell ref="B127:K127"/>
    <mergeCell ref="B128:K128"/>
    <mergeCell ref="B129:K129"/>
    <mergeCell ref="B126:K126"/>
    <mergeCell ref="B131:K131"/>
    <mergeCell ref="B132:K132"/>
    <mergeCell ref="B133:K133"/>
    <mergeCell ref="B135:I135"/>
    <mergeCell ref="B130:K130"/>
  </mergeCells>
  <hyperlinks>
    <hyperlink ref="A1" location="Contents!A1" display="Back to contents" xr:uid="{E5150E30-5207-4047-9E13-8F2C052AD1C9}"/>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A817-2A88-4B0E-99F9-DAA254D9ECC9}">
  <sheetPr>
    <tabColor theme="6"/>
    <pageSetUpPr fitToPage="1"/>
  </sheetPr>
  <dimension ref="A1:T132"/>
  <sheetViews>
    <sheetView zoomScaleNormal="100" zoomScaleSheetLayoutView="100" workbookViewId="0"/>
  </sheetViews>
  <sheetFormatPr defaultColWidth="8.84375" defaultRowHeight="15.5" x14ac:dyDescent="0.35"/>
  <cols>
    <col min="1" max="1" width="9.3046875" style="2" customWidth="1"/>
    <col min="2" max="2" width="7.07421875" style="2" customWidth="1"/>
    <col min="3" max="7" width="11.4609375" style="2" customWidth="1"/>
    <col min="8" max="8" width="12.3046875" style="2" customWidth="1"/>
    <col min="9" max="9" width="11.07421875" style="2" customWidth="1"/>
    <col min="10" max="11" width="11.3046875" style="2" customWidth="1"/>
    <col min="12" max="12" width="12.4609375" style="2" customWidth="1"/>
    <col min="13" max="13" width="14.3046875" style="2" customWidth="1"/>
    <col min="14" max="16" width="8.84375" style="2"/>
    <col min="17" max="17" width="13.4609375" style="2" customWidth="1"/>
    <col min="18" max="18" width="7.84375" style="2" customWidth="1"/>
    <col min="19" max="16384" width="8.84375" style="2"/>
  </cols>
  <sheetData>
    <row r="1" spans="1:20" ht="33.75" customHeight="1" thickBot="1" x14ac:dyDescent="0.4">
      <c r="A1" s="9" t="s">
        <v>42</v>
      </c>
      <c r="B1" s="5"/>
      <c r="C1" s="7"/>
      <c r="D1" s="7"/>
      <c r="E1" s="7"/>
      <c r="F1" s="7"/>
      <c r="G1" s="7"/>
      <c r="H1" s="7"/>
      <c r="I1" s="7"/>
      <c r="J1" s="7"/>
      <c r="K1" s="7"/>
      <c r="L1" s="7"/>
      <c r="M1" s="7"/>
      <c r="N1" s="7"/>
      <c r="O1" s="7"/>
      <c r="P1" s="7"/>
    </row>
    <row r="2" spans="1:20" ht="19" thickBot="1" x14ac:dyDescent="0.5">
      <c r="A2" s="7"/>
      <c r="B2" s="626" t="s">
        <v>524</v>
      </c>
      <c r="C2" s="627"/>
      <c r="D2" s="627"/>
      <c r="E2" s="627"/>
      <c r="F2" s="627"/>
      <c r="G2" s="627"/>
      <c r="H2" s="627"/>
      <c r="I2" s="627"/>
      <c r="J2" s="627"/>
      <c r="K2" s="627"/>
      <c r="L2" s="628"/>
      <c r="M2" s="198"/>
      <c r="N2" s="7"/>
      <c r="O2" s="7"/>
      <c r="P2" s="7"/>
    </row>
    <row r="3" spans="1:20" ht="18.5" x14ac:dyDescent="0.45">
      <c r="A3" s="7"/>
      <c r="B3" s="353"/>
      <c r="C3" s="629" t="s">
        <v>525</v>
      </c>
      <c r="D3" s="630"/>
      <c r="E3" s="630"/>
      <c r="F3" s="630"/>
      <c r="G3" s="354"/>
      <c r="H3" s="629" t="s">
        <v>526</v>
      </c>
      <c r="I3" s="630"/>
      <c r="J3" s="630"/>
      <c r="K3" s="630"/>
      <c r="L3" s="631"/>
      <c r="M3" s="198"/>
      <c r="N3" s="7"/>
      <c r="O3" s="7"/>
      <c r="P3" s="7"/>
    </row>
    <row r="4" spans="1:20" s="201" customFormat="1" ht="34.5" customHeight="1" x14ac:dyDescent="0.35">
      <c r="A4" s="199"/>
      <c r="B4" s="355"/>
      <c r="C4" s="81" t="s">
        <v>527</v>
      </c>
      <c r="D4" s="81" t="s">
        <v>528</v>
      </c>
      <c r="E4" s="81" t="s">
        <v>529</v>
      </c>
      <c r="F4" s="81" t="s">
        <v>530</v>
      </c>
      <c r="G4" s="356" t="s">
        <v>531</v>
      </c>
      <c r="H4" s="357" t="s">
        <v>527</v>
      </c>
      <c r="I4" s="357" t="s">
        <v>528</v>
      </c>
      <c r="J4" s="357" t="s">
        <v>529</v>
      </c>
      <c r="K4" s="357" t="s">
        <v>530</v>
      </c>
      <c r="L4" s="358" t="s">
        <v>531</v>
      </c>
      <c r="M4" s="200"/>
      <c r="N4" s="200"/>
      <c r="O4" s="199"/>
      <c r="P4" s="199"/>
    </row>
    <row r="5" spans="1:20" x14ac:dyDescent="0.35">
      <c r="A5" s="7"/>
      <c r="B5" s="173" t="s">
        <v>56</v>
      </c>
      <c r="C5" s="163">
        <v>0.43546880860264858</v>
      </c>
      <c r="D5" s="163">
        <v>-0.63382107518003972</v>
      </c>
      <c r="E5" s="163">
        <v>-3.4331555378794936</v>
      </c>
      <c r="F5" s="202">
        <v>3.6315078044568847</v>
      </c>
      <c r="G5" s="359">
        <f>0-SUM(C5:F5)</f>
        <v>0</v>
      </c>
      <c r="H5" s="84">
        <v>1.73</v>
      </c>
      <c r="I5" s="84">
        <v>-2.5179999999999998</v>
      </c>
      <c r="J5" s="84">
        <v>-13.638999999999999</v>
      </c>
      <c r="K5" s="84">
        <v>14.427</v>
      </c>
      <c r="L5" s="203">
        <f>0-SUM(H5:K5)</f>
        <v>0</v>
      </c>
      <c r="M5" s="204"/>
      <c r="N5" s="204"/>
      <c r="O5" s="204"/>
      <c r="P5" s="204"/>
      <c r="T5" s="205"/>
    </row>
    <row r="6" spans="1:20" x14ac:dyDescent="0.35">
      <c r="A6" s="7"/>
      <c r="B6" s="173" t="s">
        <v>57</v>
      </c>
      <c r="C6" s="163">
        <v>1.2757595706904463</v>
      </c>
      <c r="D6" s="163">
        <v>-0.99322720290462208</v>
      </c>
      <c r="E6" s="163">
        <v>-4.5913380014762506</v>
      </c>
      <c r="F6" s="202">
        <v>4.3088056336904259</v>
      </c>
      <c r="G6" s="359">
        <f t="shared" ref="G6:G65" si="0">0-SUM(C6:F6)</f>
        <v>0</v>
      </c>
      <c r="H6" s="84">
        <v>5.1159999999999997</v>
      </c>
      <c r="I6" s="84">
        <v>-3.9830000000000001</v>
      </c>
      <c r="J6" s="84">
        <v>-18.411999999999999</v>
      </c>
      <c r="K6" s="84">
        <v>17.279</v>
      </c>
      <c r="L6" s="203">
        <f t="shared" ref="L6:L72" si="1">0-SUM(H6:K6)</f>
        <v>0</v>
      </c>
      <c r="M6" s="204"/>
      <c r="N6" s="204"/>
      <c r="O6" s="204"/>
      <c r="P6" s="204"/>
      <c r="T6" s="205"/>
    </row>
    <row r="7" spans="1:20" x14ac:dyDescent="0.35">
      <c r="A7" s="7"/>
      <c r="B7" s="173" t="s">
        <v>58</v>
      </c>
      <c r="C7" s="163">
        <v>1.1315699535248054</v>
      </c>
      <c r="D7" s="163">
        <v>1.2201297713160988</v>
      </c>
      <c r="E7" s="163">
        <v>-6.0594872511282025</v>
      </c>
      <c r="F7" s="202">
        <v>3.7077875262872979</v>
      </c>
      <c r="G7" s="359">
        <f t="shared" si="0"/>
        <v>0</v>
      </c>
      <c r="H7" s="84">
        <v>4.5359999999999996</v>
      </c>
      <c r="I7" s="84">
        <v>4.891</v>
      </c>
      <c r="J7" s="84">
        <v>-24.29</v>
      </c>
      <c r="K7" s="84">
        <v>14.863</v>
      </c>
      <c r="L7" s="203">
        <f t="shared" si="1"/>
        <v>0</v>
      </c>
      <c r="M7" s="204"/>
      <c r="N7" s="204"/>
      <c r="O7" s="204"/>
      <c r="P7" s="204"/>
      <c r="T7" s="205"/>
    </row>
    <row r="8" spans="1:20" x14ac:dyDescent="0.35">
      <c r="A8" s="7"/>
      <c r="B8" s="173" t="s">
        <v>63</v>
      </c>
      <c r="C8" s="163">
        <v>3.880037109221945</v>
      </c>
      <c r="D8" s="163">
        <v>-0.3283711124424592</v>
      </c>
      <c r="E8" s="163">
        <v>-7.7317620055158258</v>
      </c>
      <c r="F8" s="202">
        <v>4.1800960087363404</v>
      </c>
      <c r="G8" s="359">
        <f t="shared" si="0"/>
        <v>0</v>
      </c>
      <c r="H8" s="84">
        <v>15.349</v>
      </c>
      <c r="I8" s="84">
        <v>-1.2989999999999999</v>
      </c>
      <c r="J8" s="84">
        <v>-30.585999999999999</v>
      </c>
      <c r="K8" s="84">
        <v>16.536000000000001</v>
      </c>
      <c r="L8" s="203">
        <f t="shared" si="1"/>
        <v>0</v>
      </c>
      <c r="M8" s="204"/>
      <c r="N8" s="204"/>
      <c r="O8" s="204"/>
      <c r="P8" s="204"/>
      <c r="T8" s="205"/>
    </row>
    <row r="9" spans="1:20" x14ac:dyDescent="0.35">
      <c r="A9" s="7"/>
      <c r="B9" s="173" t="s">
        <v>0</v>
      </c>
      <c r="C9" s="163">
        <v>3.704957166034577</v>
      </c>
      <c r="D9" s="163">
        <v>2.8599034814868398</v>
      </c>
      <c r="E9" s="163">
        <v>-10.854199175355744</v>
      </c>
      <c r="F9" s="202">
        <v>4.2895968750322933</v>
      </c>
      <c r="G9" s="359">
        <f t="shared" si="0"/>
        <v>-2.5834719796691274E-4</v>
      </c>
      <c r="H9" s="84">
        <v>14.340999999999999</v>
      </c>
      <c r="I9" s="84">
        <v>11.07</v>
      </c>
      <c r="J9" s="84">
        <v>-42.014000000000003</v>
      </c>
      <c r="K9" s="84">
        <v>16.603999999999999</v>
      </c>
      <c r="L9" s="203">
        <f t="shared" si="1"/>
        <v>-9.9999999999766942E-4</v>
      </c>
      <c r="M9" s="204"/>
      <c r="N9" s="204"/>
      <c r="O9" s="204"/>
      <c r="P9" s="204"/>
      <c r="T9" s="205"/>
    </row>
    <row r="10" spans="1:20" x14ac:dyDescent="0.35">
      <c r="A10" s="7"/>
      <c r="B10" s="173" t="s">
        <v>1</v>
      </c>
      <c r="C10" s="163">
        <v>5.0155597369835823</v>
      </c>
      <c r="D10" s="163">
        <v>1.0984864149538893</v>
      </c>
      <c r="E10" s="163">
        <v>-9.9905400934618083</v>
      </c>
      <c r="F10" s="202">
        <v>3.876752408916091</v>
      </c>
      <c r="G10" s="359">
        <f t="shared" si="0"/>
        <v>-2.5846739175428013E-4</v>
      </c>
      <c r="H10" s="84">
        <v>19.405000000000001</v>
      </c>
      <c r="I10" s="84">
        <v>4.25</v>
      </c>
      <c r="J10" s="84">
        <v>-38.652999999999999</v>
      </c>
      <c r="K10" s="84">
        <v>14.999000000000001</v>
      </c>
      <c r="L10" s="203">
        <f t="shared" si="1"/>
        <v>-1.0000000000029985E-3</v>
      </c>
      <c r="M10" s="204"/>
      <c r="N10" s="204"/>
      <c r="O10" s="204"/>
      <c r="P10" s="204"/>
      <c r="T10" s="205"/>
    </row>
    <row r="11" spans="1:20" x14ac:dyDescent="0.35">
      <c r="A11" s="7"/>
      <c r="B11" s="173" t="s">
        <v>2</v>
      </c>
      <c r="C11" s="163">
        <v>4.7989021700097467</v>
      </c>
      <c r="D11" s="163">
        <v>2.5144923818806753</v>
      </c>
      <c r="E11" s="163">
        <v>-9.584979223310933</v>
      </c>
      <c r="F11" s="202">
        <v>2.2715846714205101</v>
      </c>
      <c r="G11" s="359">
        <f t="shared" si="0"/>
        <v>0</v>
      </c>
      <c r="H11" s="84">
        <v>18.709</v>
      </c>
      <c r="I11" s="84">
        <v>9.8030000000000008</v>
      </c>
      <c r="J11" s="84">
        <v>-37.368000000000002</v>
      </c>
      <c r="K11" s="84">
        <v>8.8559999999999999</v>
      </c>
      <c r="L11" s="203">
        <f t="shared" si="1"/>
        <v>0</v>
      </c>
      <c r="M11" s="204"/>
      <c r="N11" s="204"/>
      <c r="O11" s="204"/>
      <c r="P11" s="204"/>
      <c r="T11" s="205"/>
    </row>
    <row r="12" spans="1:20" x14ac:dyDescent="0.35">
      <c r="A12" s="7"/>
      <c r="B12" s="173" t="s">
        <v>3</v>
      </c>
      <c r="C12" s="163">
        <v>5.4382167246488855</v>
      </c>
      <c r="D12" s="163">
        <v>3.6644762272902978</v>
      </c>
      <c r="E12" s="163">
        <v>-11.268908645793069</v>
      </c>
      <c r="F12" s="202">
        <v>2.1662156938538848</v>
      </c>
      <c r="G12" s="359">
        <f t="shared" si="0"/>
        <v>0</v>
      </c>
      <c r="H12" s="84">
        <v>21.103000000000002</v>
      </c>
      <c r="I12" s="84">
        <v>14.22</v>
      </c>
      <c r="J12" s="84">
        <v>-43.728999999999999</v>
      </c>
      <c r="K12" s="84">
        <v>8.4060000000000006</v>
      </c>
      <c r="L12" s="203">
        <f t="shared" si="1"/>
        <v>0</v>
      </c>
      <c r="M12" s="204"/>
      <c r="N12" s="204"/>
      <c r="O12" s="204"/>
      <c r="P12" s="204"/>
      <c r="T12" s="205"/>
    </row>
    <row r="13" spans="1:20" x14ac:dyDescent="0.35">
      <c r="A13" s="7"/>
      <c r="B13" s="173" t="s">
        <v>4</v>
      </c>
      <c r="C13" s="163">
        <v>7.1945127110108373</v>
      </c>
      <c r="D13" s="163">
        <v>0.13823979694613442</v>
      </c>
      <c r="E13" s="163">
        <v>-9.8182990209902901</v>
      </c>
      <c r="F13" s="202">
        <v>2.4852947101244913</v>
      </c>
      <c r="G13" s="359">
        <f t="shared" si="0"/>
        <v>2.5180290882698131E-4</v>
      </c>
      <c r="H13" s="84">
        <v>28.571999999999999</v>
      </c>
      <c r="I13" s="84">
        <v>0.54900000000000004</v>
      </c>
      <c r="J13" s="84">
        <v>-38.991999999999997</v>
      </c>
      <c r="K13" s="84">
        <v>9.8699999999999992</v>
      </c>
      <c r="L13" s="203">
        <f t="shared" si="1"/>
        <v>9.9999999999944578E-4</v>
      </c>
      <c r="M13" s="204"/>
      <c r="N13" s="204"/>
      <c r="O13" s="204"/>
      <c r="P13" s="204"/>
      <c r="T13" s="205"/>
    </row>
    <row r="14" spans="1:20" x14ac:dyDescent="0.35">
      <c r="A14" s="7"/>
      <c r="B14" s="173" t="s">
        <v>5</v>
      </c>
      <c r="C14" s="163">
        <v>5.1703442671431521</v>
      </c>
      <c r="D14" s="163">
        <v>0.78878503743870998</v>
      </c>
      <c r="E14" s="163">
        <v>-8.3371645986117979</v>
      </c>
      <c r="F14" s="202">
        <v>2.3780352940299361</v>
      </c>
      <c r="G14" s="359">
        <f t="shared" si="0"/>
        <v>0</v>
      </c>
      <c r="H14" s="84">
        <v>20.805</v>
      </c>
      <c r="I14" s="84">
        <v>3.1739999999999999</v>
      </c>
      <c r="J14" s="84">
        <v>-33.548000000000002</v>
      </c>
      <c r="K14" s="84">
        <v>9.5690000000000008</v>
      </c>
      <c r="L14" s="203">
        <f t="shared" si="1"/>
        <v>0</v>
      </c>
      <c r="M14" s="204"/>
      <c r="N14" s="204"/>
      <c r="O14" s="204"/>
      <c r="P14" s="204"/>
      <c r="T14" s="205"/>
    </row>
    <row r="15" spans="1:20" x14ac:dyDescent="0.35">
      <c r="A15" s="7"/>
      <c r="B15" s="173" t="s">
        <v>6</v>
      </c>
      <c r="C15" s="163">
        <v>4.3274296755661616</v>
      </c>
      <c r="D15" s="163">
        <v>1.7313667087005127</v>
      </c>
      <c r="E15" s="163">
        <v>-9.6446700507614214</v>
      </c>
      <c r="F15" s="202">
        <v>3.5858736664947473</v>
      </c>
      <c r="G15" s="359">
        <f t="shared" si="0"/>
        <v>0</v>
      </c>
      <c r="H15" s="84">
        <v>17.536000000000001</v>
      </c>
      <c r="I15" s="84">
        <v>7.016</v>
      </c>
      <c r="J15" s="84">
        <v>-39.082999999999998</v>
      </c>
      <c r="K15" s="84">
        <v>14.531000000000001</v>
      </c>
      <c r="L15" s="203">
        <f t="shared" si="1"/>
        <v>0</v>
      </c>
      <c r="M15" s="204"/>
      <c r="N15" s="204"/>
      <c r="O15" s="204"/>
      <c r="P15" s="204"/>
      <c r="T15" s="205"/>
    </row>
    <row r="16" spans="1:20" x14ac:dyDescent="0.35">
      <c r="A16" s="7"/>
      <c r="B16" s="173" t="s">
        <v>7</v>
      </c>
      <c r="C16" s="163">
        <v>4.5563937442502302</v>
      </c>
      <c r="D16" s="163">
        <v>2.0830420116528674</v>
      </c>
      <c r="E16" s="163">
        <v>-9.9331493406930385</v>
      </c>
      <c r="F16" s="202">
        <v>3.2934682612695494</v>
      </c>
      <c r="G16" s="359">
        <f t="shared" si="0"/>
        <v>2.4532352039186023E-4</v>
      </c>
      <c r="H16" s="84">
        <v>18.573</v>
      </c>
      <c r="I16" s="84">
        <v>8.4909999999999997</v>
      </c>
      <c r="J16" s="84">
        <v>-40.49</v>
      </c>
      <c r="K16" s="84">
        <v>13.425000000000001</v>
      </c>
      <c r="L16" s="203">
        <f t="shared" si="1"/>
        <v>1.0000000000012221E-3</v>
      </c>
      <c r="M16" s="204"/>
      <c r="N16" s="204"/>
      <c r="O16" s="204"/>
      <c r="P16" s="204"/>
      <c r="T16" s="205"/>
    </row>
    <row r="17" spans="1:20" x14ac:dyDescent="0.35">
      <c r="A17" s="7"/>
      <c r="B17" s="173" t="s">
        <v>8</v>
      </c>
      <c r="C17" s="163">
        <v>3.5549158685956757</v>
      </c>
      <c r="D17" s="163">
        <v>3.6986047496756771</v>
      </c>
      <c r="E17" s="163">
        <v>-8.2802823715163871</v>
      </c>
      <c r="F17" s="202">
        <v>1.0272431230308967</v>
      </c>
      <c r="G17" s="359">
        <f t="shared" si="0"/>
        <v>-4.8136978586188484E-4</v>
      </c>
      <c r="H17" s="84">
        <v>14.77</v>
      </c>
      <c r="I17" s="84">
        <v>15.367000000000001</v>
      </c>
      <c r="J17" s="84">
        <v>-34.402999999999999</v>
      </c>
      <c r="K17" s="84">
        <v>4.2679999999999998</v>
      </c>
      <c r="L17" s="203">
        <f t="shared" si="1"/>
        <v>-2.0000000000015561E-3</v>
      </c>
      <c r="M17" s="204"/>
      <c r="N17" s="204"/>
      <c r="O17" s="204"/>
      <c r="P17" s="204"/>
      <c r="T17" s="205"/>
    </row>
    <row r="18" spans="1:20" x14ac:dyDescent="0.35">
      <c r="A18" s="7"/>
      <c r="B18" s="173" t="s">
        <v>9</v>
      </c>
      <c r="C18" s="163">
        <v>4.0818847143043966</v>
      </c>
      <c r="D18" s="163">
        <v>1.6063566484711398</v>
      </c>
      <c r="E18" s="163">
        <v>-7.0984350555310689</v>
      </c>
      <c r="F18" s="202">
        <v>1.410678045732608</v>
      </c>
      <c r="G18" s="359">
        <f t="shared" si="0"/>
        <v>-4.8435297707549729E-4</v>
      </c>
      <c r="H18" s="84">
        <v>16.855</v>
      </c>
      <c r="I18" s="84">
        <v>6.633</v>
      </c>
      <c r="J18" s="84">
        <v>-29.311</v>
      </c>
      <c r="K18" s="84">
        <v>5.8250000000000002</v>
      </c>
      <c r="L18" s="203">
        <f t="shared" si="1"/>
        <v>-1.9999999999997797E-3</v>
      </c>
      <c r="M18" s="204"/>
      <c r="N18" s="204"/>
      <c r="O18" s="204"/>
      <c r="P18" s="204"/>
      <c r="T18" s="205"/>
    </row>
    <row r="19" spans="1:20" x14ac:dyDescent="0.35">
      <c r="A19" s="7"/>
      <c r="B19" s="173" t="s">
        <v>10</v>
      </c>
      <c r="C19" s="163">
        <v>3.1017622613729285</v>
      </c>
      <c r="D19" s="163">
        <v>1.5920061579632681</v>
      </c>
      <c r="E19" s="163">
        <v>-7.4957855839394183</v>
      </c>
      <c r="F19" s="202">
        <v>2.8017773685258058</v>
      </c>
      <c r="G19" s="359">
        <f t="shared" si="0"/>
        <v>2.3979607741608788E-4</v>
      </c>
      <c r="H19" s="84">
        <v>12.935</v>
      </c>
      <c r="I19" s="84">
        <v>6.6390000000000002</v>
      </c>
      <c r="J19" s="84">
        <v>-31.259</v>
      </c>
      <c r="K19" s="84">
        <v>11.683999999999999</v>
      </c>
      <c r="L19" s="203">
        <f t="shared" si="1"/>
        <v>9.9999999999944578E-4</v>
      </c>
      <c r="M19" s="204"/>
      <c r="N19" s="204"/>
      <c r="O19" s="204"/>
      <c r="P19" s="204"/>
      <c r="T19" s="205"/>
    </row>
    <row r="20" spans="1:20" x14ac:dyDescent="0.35">
      <c r="A20" s="7"/>
      <c r="B20" s="173" t="s">
        <v>11</v>
      </c>
      <c r="C20" s="163">
        <v>2.3317342706435493</v>
      </c>
      <c r="D20" s="163">
        <v>3.0005706958429941</v>
      </c>
      <c r="E20" s="163">
        <v>-7.5384383946970654</v>
      </c>
      <c r="F20" s="202">
        <v>2.206372213082068</v>
      </c>
      <c r="G20" s="359">
        <f t="shared" si="0"/>
        <v>-2.3878487154549433E-4</v>
      </c>
      <c r="H20" s="84">
        <v>9.7650000000000006</v>
      </c>
      <c r="I20" s="84">
        <v>12.566000000000001</v>
      </c>
      <c r="J20" s="84">
        <v>-31.57</v>
      </c>
      <c r="K20" s="84">
        <v>9.24</v>
      </c>
      <c r="L20" s="203">
        <f t="shared" si="1"/>
        <v>-1.0000000000029985E-3</v>
      </c>
      <c r="M20" s="204"/>
      <c r="N20" s="204"/>
      <c r="O20" s="204"/>
      <c r="P20" s="204"/>
      <c r="T20" s="205"/>
    </row>
    <row r="21" spans="1:20" x14ac:dyDescent="0.35">
      <c r="A21" s="7"/>
      <c r="B21" s="173" t="s">
        <v>12</v>
      </c>
      <c r="C21" s="163">
        <v>4.0982233244999042</v>
      </c>
      <c r="D21" s="163">
        <v>2.2004913054045954</v>
      </c>
      <c r="E21" s="163">
        <v>-8.4015112006777279</v>
      </c>
      <c r="F21" s="202">
        <v>2.1027965707732279</v>
      </c>
      <c r="G21" s="359">
        <f t="shared" si="0"/>
        <v>0</v>
      </c>
      <c r="H21" s="84">
        <v>17.367000000000001</v>
      </c>
      <c r="I21" s="84">
        <v>9.3249999999999993</v>
      </c>
      <c r="J21" s="84">
        <v>-35.603000000000002</v>
      </c>
      <c r="K21" s="84">
        <v>8.9109999999999996</v>
      </c>
      <c r="L21" s="203">
        <f t="shared" si="1"/>
        <v>0</v>
      </c>
      <c r="M21" s="204"/>
      <c r="N21" s="204"/>
      <c r="O21" s="204"/>
      <c r="P21" s="204"/>
      <c r="T21" s="205"/>
    </row>
    <row r="22" spans="1:20" x14ac:dyDescent="0.35">
      <c r="A22" s="7"/>
      <c r="B22" s="173" t="s">
        <v>13</v>
      </c>
      <c r="C22" s="163">
        <v>3.2346643450434129</v>
      </c>
      <c r="D22" s="163">
        <v>2.1602861243793972</v>
      </c>
      <c r="E22" s="163">
        <v>-9.3992799830584257</v>
      </c>
      <c r="F22" s="202">
        <v>4.0043295136356152</v>
      </c>
      <c r="G22" s="359">
        <f t="shared" si="0"/>
        <v>0</v>
      </c>
      <c r="H22" s="84">
        <v>13.747</v>
      </c>
      <c r="I22" s="84">
        <v>9.1809999999999992</v>
      </c>
      <c r="J22" s="84">
        <v>-39.945999999999998</v>
      </c>
      <c r="K22" s="84">
        <v>17.018000000000001</v>
      </c>
      <c r="L22" s="203">
        <f t="shared" si="1"/>
        <v>0</v>
      </c>
      <c r="M22" s="204"/>
      <c r="N22" s="204"/>
      <c r="O22" s="204"/>
      <c r="P22" s="204"/>
      <c r="T22" s="205"/>
    </row>
    <row r="23" spans="1:20" x14ac:dyDescent="0.35">
      <c r="A23" s="7"/>
      <c r="B23" s="173" t="s">
        <v>14</v>
      </c>
      <c r="C23" s="163">
        <v>2.6686685155965812</v>
      </c>
      <c r="D23" s="163">
        <v>1.073445149571016</v>
      </c>
      <c r="E23" s="163">
        <v>-6.8876114744868522</v>
      </c>
      <c r="F23" s="202">
        <v>3.1454978093192554</v>
      </c>
      <c r="G23" s="359">
        <f t="shared" si="0"/>
        <v>0</v>
      </c>
      <c r="H23" s="84">
        <v>11.518000000000001</v>
      </c>
      <c r="I23" s="84">
        <v>4.633</v>
      </c>
      <c r="J23" s="84">
        <v>-29.727</v>
      </c>
      <c r="K23" s="84">
        <v>13.576000000000001</v>
      </c>
      <c r="L23" s="203">
        <f t="shared" si="1"/>
        <v>0</v>
      </c>
      <c r="M23" s="204"/>
      <c r="N23" s="204"/>
      <c r="O23" s="204"/>
      <c r="P23" s="204"/>
      <c r="T23" s="205"/>
    </row>
    <row r="24" spans="1:20" x14ac:dyDescent="0.35">
      <c r="A24" s="7"/>
      <c r="B24" s="173" t="s">
        <v>15</v>
      </c>
      <c r="C24" s="163">
        <v>1.2922720100905329</v>
      </c>
      <c r="D24" s="163">
        <v>2.4762001566250307</v>
      </c>
      <c r="E24" s="163">
        <v>-7.8543525818874009</v>
      </c>
      <c r="F24" s="202">
        <v>4.0858804151718369</v>
      </c>
      <c r="G24" s="359">
        <f t="shared" si="0"/>
        <v>0</v>
      </c>
      <c r="H24" s="84">
        <v>5.5940000000000003</v>
      </c>
      <c r="I24" s="84">
        <v>10.718999999999999</v>
      </c>
      <c r="J24" s="84">
        <v>-34</v>
      </c>
      <c r="K24" s="84">
        <v>17.687000000000001</v>
      </c>
      <c r="L24" s="203">
        <f t="shared" si="1"/>
        <v>0</v>
      </c>
      <c r="M24" s="204"/>
      <c r="N24" s="204"/>
      <c r="O24" s="204"/>
      <c r="P24" s="204"/>
      <c r="T24" s="205"/>
    </row>
    <row r="25" spans="1:20" x14ac:dyDescent="0.35">
      <c r="A25" s="7"/>
      <c r="B25" s="173" t="s">
        <v>16</v>
      </c>
      <c r="C25" s="163">
        <v>1.3869324706575314</v>
      </c>
      <c r="D25" s="163">
        <v>-0.54404281112376918</v>
      </c>
      <c r="E25" s="163">
        <v>-5.4858601378485314</v>
      </c>
      <c r="F25" s="202">
        <v>4.6429704783147683</v>
      </c>
      <c r="G25" s="359">
        <f t="shared" si="0"/>
        <v>0</v>
      </c>
      <c r="H25" s="84">
        <v>6.0750000000000002</v>
      </c>
      <c r="I25" s="84">
        <v>-2.383</v>
      </c>
      <c r="J25" s="84">
        <v>-24.029</v>
      </c>
      <c r="K25" s="84">
        <v>20.337</v>
      </c>
      <c r="L25" s="203">
        <f t="shared" si="1"/>
        <v>0</v>
      </c>
      <c r="M25" s="204"/>
      <c r="N25" s="204"/>
      <c r="O25" s="204"/>
      <c r="P25" s="204"/>
      <c r="T25" s="205"/>
    </row>
    <row r="26" spans="1:20" x14ac:dyDescent="0.35">
      <c r="A26" s="7"/>
      <c r="B26" s="173" t="s">
        <v>17</v>
      </c>
      <c r="C26" s="163">
        <v>2.3440165773697208</v>
      </c>
      <c r="D26" s="163">
        <v>-2.7799182430157434</v>
      </c>
      <c r="E26" s="163">
        <v>-3.6189555082016853</v>
      </c>
      <c r="F26" s="202">
        <v>4.0548571738477079</v>
      </c>
      <c r="G26" s="359">
        <f t="shared" si="0"/>
        <v>0</v>
      </c>
      <c r="H26" s="84">
        <v>10.372999999999999</v>
      </c>
      <c r="I26" s="84">
        <v>-12.302</v>
      </c>
      <c r="J26" s="84">
        <v>-16.015000000000001</v>
      </c>
      <c r="K26" s="84">
        <v>17.943999999999999</v>
      </c>
      <c r="L26" s="203">
        <f t="shared" si="1"/>
        <v>0</v>
      </c>
      <c r="M26" s="204"/>
      <c r="N26" s="204"/>
      <c r="O26" s="204"/>
      <c r="P26" s="204"/>
      <c r="T26" s="205"/>
    </row>
    <row r="27" spans="1:20" x14ac:dyDescent="0.35">
      <c r="A27" s="7"/>
      <c r="B27" s="173" t="s">
        <v>18</v>
      </c>
      <c r="C27" s="163">
        <v>2.4191449462671759</v>
      </c>
      <c r="D27" s="163">
        <v>-0.89691884352636808</v>
      </c>
      <c r="E27" s="163">
        <v>-6.3031238668947518</v>
      </c>
      <c r="F27" s="202">
        <v>4.7808977641539441</v>
      </c>
      <c r="G27" s="359">
        <f t="shared" si="0"/>
        <v>0</v>
      </c>
      <c r="H27" s="84">
        <v>10.875</v>
      </c>
      <c r="I27" s="84">
        <v>-4.032</v>
      </c>
      <c r="J27" s="84">
        <v>-28.335000000000001</v>
      </c>
      <c r="K27" s="84">
        <v>21.492000000000001</v>
      </c>
      <c r="L27" s="203">
        <f t="shared" si="1"/>
        <v>0</v>
      </c>
      <c r="M27" s="204"/>
      <c r="N27" s="204"/>
      <c r="O27" s="204"/>
      <c r="P27" s="204"/>
      <c r="T27" s="205"/>
    </row>
    <row r="28" spans="1:20" x14ac:dyDescent="0.35">
      <c r="A28" s="7"/>
      <c r="B28" s="173" t="s">
        <v>19</v>
      </c>
      <c r="C28" s="163">
        <v>2.6693409463323374</v>
      </c>
      <c r="D28" s="163">
        <v>-2.0921741937909242</v>
      </c>
      <c r="E28" s="163">
        <v>-6.4972169947966538</v>
      </c>
      <c r="F28" s="202">
        <v>5.9200502422552406</v>
      </c>
      <c r="G28" s="359">
        <f t="shared" si="0"/>
        <v>0</v>
      </c>
      <c r="H28" s="84">
        <v>12.071</v>
      </c>
      <c r="I28" s="84">
        <v>-9.4610000000000003</v>
      </c>
      <c r="J28" s="84">
        <v>-29.381</v>
      </c>
      <c r="K28" s="84">
        <v>26.771000000000001</v>
      </c>
      <c r="L28" s="203">
        <f t="shared" si="1"/>
        <v>0</v>
      </c>
      <c r="M28" s="204"/>
      <c r="N28" s="204"/>
      <c r="O28" s="204"/>
      <c r="P28" s="204"/>
      <c r="T28" s="205"/>
    </row>
    <row r="29" spans="1:20" x14ac:dyDescent="0.35">
      <c r="A29" s="7"/>
      <c r="B29" s="173" t="s">
        <v>20</v>
      </c>
      <c r="C29" s="163">
        <v>2.309990780959521</v>
      </c>
      <c r="D29" s="163">
        <v>-0.14536879431078409</v>
      </c>
      <c r="E29" s="163">
        <v>-6.390560399971231</v>
      </c>
      <c r="F29" s="202">
        <v>4.2257204691031376</v>
      </c>
      <c r="G29" s="359">
        <f t="shared" si="0"/>
        <v>2.1794421935616981E-4</v>
      </c>
      <c r="H29" s="84">
        <v>10.599</v>
      </c>
      <c r="I29" s="84">
        <v>-0.66700000000000004</v>
      </c>
      <c r="J29" s="84">
        <v>-29.321999999999999</v>
      </c>
      <c r="K29" s="84">
        <v>19.388999999999999</v>
      </c>
      <c r="L29" s="203">
        <f t="shared" si="1"/>
        <v>1.0000000000012221E-3</v>
      </c>
      <c r="M29" s="204"/>
      <c r="N29" s="204"/>
      <c r="O29" s="204"/>
      <c r="P29" s="204"/>
      <c r="T29" s="205"/>
    </row>
    <row r="30" spans="1:20" x14ac:dyDescent="0.35">
      <c r="A30" s="7"/>
      <c r="B30" s="173" t="s">
        <v>21</v>
      </c>
      <c r="C30" s="163">
        <v>1.9618215520698963</v>
      </c>
      <c r="D30" s="163">
        <v>-0.74210577663114763</v>
      </c>
      <c r="E30" s="163">
        <v>-5.3640610941886813</v>
      </c>
      <c r="F30" s="202">
        <v>4.1441285189320443</v>
      </c>
      <c r="G30" s="359">
        <f t="shared" si="0"/>
        <v>2.1679981788835789E-4</v>
      </c>
      <c r="H30" s="84">
        <v>9.0489999999999995</v>
      </c>
      <c r="I30" s="84">
        <v>-3.423</v>
      </c>
      <c r="J30" s="84">
        <v>-24.742000000000001</v>
      </c>
      <c r="K30" s="84">
        <v>19.114999999999998</v>
      </c>
      <c r="L30" s="203">
        <f t="shared" si="1"/>
        <v>1.0000000000012221E-3</v>
      </c>
      <c r="M30" s="204"/>
      <c r="N30" s="204"/>
      <c r="O30" s="204"/>
      <c r="P30" s="204"/>
      <c r="T30" s="205"/>
    </row>
    <row r="31" spans="1:20" x14ac:dyDescent="0.35">
      <c r="A31" s="7"/>
      <c r="B31" s="173" t="s">
        <v>22</v>
      </c>
      <c r="C31" s="163">
        <v>0.60322357572211283</v>
      </c>
      <c r="D31" s="163">
        <v>-7.3195382733124092E-2</v>
      </c>
      <c r="E31" s="163">
        <v>-5.9049949465397091</v>
      </c>
      <c r="F31" s="202">
        <v>5.3749667535507211</v>
      </c>
      <c r="G31" s="359">
        <f t="shared" si="0"/>
        <v>0</v>
      </c>
      <c r="H31" s="84">
        <v>2.835</v>
      </c>
      <c r="I31" s="84">
        <v>-0.34399999999999997</v>
      </c>
      <c r="J31" s="84">
        <v>-27.751999999999999</v>
      </c>
      <c r="K31" s="84">
        <v>25.260999999999999</v>
      </c>
      <c r="L31" s="203">
        <f t="shared" si="1"/>
        <v>0</v>
      </c>
      <c r="M31" s="205"/>
      <c r="N31" s="205"/>
      <c r="O31" s="205"/>
      <c r="P31" s="205"/>
      <c r="T31" s="205"/>
    </row>
    <row r="32" spans="1:20" x14ac:dyDescent="0.35">
      <c r="A32" s="7"/>
      <c r="B32" s="173" t="s">
        <v>23</v>
      </c>
      <c r="C32" s="163">
        <v>0.57935883442901748</v>
      </c>
      <c r="D32" s="163">
        <v>-2.7950520767232696</v>
      </c>
      <c r="E32" s="163">
        <v>-5.0354933962822885</v>
      </c>
      <c r="F32" s="202">
        <v>7.2511866385765416</v>
      </c>
      <c r="G32" s="359">
        <f t="shared" si="0"/>
        <v>0</v>
      </c>
      <c r="H32" s="84">
        <v>2.7389999999999999</v>
      </c>
      <c r="I32" s="84">
        <v>-13.214</v>
      </c>
      <c r="J32" s="84">
        <v>-23.806000000000001</v>
      </c>
      <c r="K32" s="84">
        <v>34.280999999999999</v>
      </c>
      <c r="L32" s="203">
        <f t="shared" si="1"/>
        <v>0</v>
      </c>
      <c r="M32" s="205"/>
      <c r="N32" s="205"/>
      <c r="O32" s="205"/>
      <c r="P32" s="205"/>
      <c r="T32" s="205"/>
    </row>
    <row r="33" spans="1:20" x14ac:dyDescent="0.35">
      <c r="A33" s="7"/>
      <c r="B33" s="173" t="s">
        <v>24</v>
      </c>
      <c r="C33" s="163">
        <v>1.976670870113493</v>
      </c>
      <c r="D33" s="163">
        <v>-3.0657839428331233</v>
      </c>
      <c r="E33" s="163">
        <v>-4.8165195460277426</v>
      </c>
      <c r="F33" s="202">
        <v>5.906052963430013</v>
      </c>
      <c r="G33" s="359">
        <f t="shared" si="0"/>
        <v>-4.2034468263985048E-4</v>
      </c>
      <c r="H33" s="84">
        <v>9.4049999999999994</v>
      </c>
      <c r="I33" s="84">
        <v>-14.587</v>
      </c>
      <c r="J33" s="84">
        <v>-22.917000000000002</v>
      </c>
      <c r="K33" s="84">
        <v>28.100999999999999</v>
      </c>
      <c r="L33" s="203">
        <f t="shared" si="1"/>
        <v>-1.9999999999953388E-3</v>
      </c>
      <c r="M33" s="205"/>
      <c r="N33" s="205"/>
      <c r="O33" s="205"/>
      <c r="P33" s="205"/>
      <c r="T33" s="205"/>
    </row>
    <row r="34" spans="1:20" x14ac:dyDescent="0.35">
      <c r="A34" s="7"/>
      <c r="B34" s="173" t="s">
        <v>25</v>
      </c>
      <c r="C34" s="163">
        <v>3.357572681338918</v>
      </c>
      <c r="D34" s="163">
        <v>-2.523632839946893</v>
      </c>
      <c r="E34" s="163">
        <v>-4.269956562137537</v>
      </c>
      <c r="F34" s="202">
        <v>3.4362264641663853</v>
      </c>
      <c r="G34" s="359">
        <f t="shared" si="0"/>
        <v>-2.0974342087320963E-4</v>
      </c>
      <c r="H34" s="84">
        <v>16.007999999999999</v>
      </c>
      <c r="I34" s="84">
        <v>-12.032</v>
      </c>
      <c r="J34" s="84">
        <v>-20.358000000000001</v>
      </c>
      <c r="K34" s="84">
        <v>16.382999999999999</v>
      </c>
      <c r="L34" s="203">
        <f t="shared" si="1"/>
        <v>-9.9999999999766942E-4</v>
      </c>
      <c r="M34" s="205"/>
      <c r="N34" s="205"/>
      <c r="O34" s="205"/>
      <c r="P34" s="205"/>
      <c r="T34" s="205"/>
    </row>
    <row r="35" spans="1:20" x14ac:dyDescent="0.35">
      <c r="A35" s="7"/>
      <c r="B35" s="173" t="s">
        <v>26</v>
      </c>
      <c r="C35" s="163">
        <v>3.4573301428045746</v>
      </c>
      <c r="D35" s="163">
        <v>-2.8446571463616959</v>
      </c>
      <c r="E35" s="163">
        <v>-5.1627107297814794</v>
      </c>
      <c r="F35" s="202">
        <v>4.5500377333386002</v>
      </c>
      <c r="G35" s="359">
        <f t="shared" si="0"/>
        <v>0</v>
      </c>
      <c r="H35" s="84">
        <v>16.63</v>
      </c>
      <c r="I35" s="84">
        <v>-13.683</v>
      </c>
      <c r="J35" s="84">
        <v>-24.832999999999998</v>
      </c>
      <c r="K35" s="84">
        <v>21.885999999999999</v>
      </c>
      <c r="L35" s="203">
        <f t="shared" si="1"/>
        <v>0</v>
      </c>
      <c r="M35" s="205"/>
      <c r="N35" s="205"/>
      <c r="O35" s="205"/>
      <c r="P35" s="205"/>
      <c r="T35" s="205"/>
    </row>
    <row r="36" spans="1:20" x14ac:dyDescent="0.35">
      <c r="A36" s="7"/>
      <c r="B36" s="173" t="s">
        <v>27</v>
      </c>
      <c r="C36" s="163">
        <v>3.504589489924459</v>
      </c>
      <c r="D36" s="163">
        <v>-6.0410161298926175</v>
      </c>
      <c r="E36" s="163">
        <v>-4.2068614618253735</v>
      </c>
      <c r="F36" s="202">
        <v>6.7432881017935324</v>
      </c>
      <c r="G36" s="359">
        <f t="shared" si="0"/>
        <v>0</v>
      </c>
      <c r="H36" s="84">
        <v>17.082000000000001</v>
      </c>
      <c r="I36" s="84">
        <v>-29.445</v>
      </c>
      <c r="J36" s="84">
        <v>-20.504999999999999</v>
      </c>
      <c r="K36" s="84">
        <v>32.868000000000002</v>
      </c>
      <c r="L36" s="203">
        <f t="shared" si="1"/>
        <v>0</v>
      </c>
      <c r="M36" s="205"/>
      <c r="N36" s="205"/>
      <c r="O36" s="205"/>
      <c r="P36" s="205"/>
      <c r="T36" s="205"/>
    </row>
    <row r="37" spans="1:20" x14ac:dyDescent="0.35">
      <c r="A37" s="7"/>
      <c r="B37" s="173" t="s">
        <v>28</v>
      </c>
      <c r="C37" s="163">
        <v>1.9293610159405838</v>
      </c>
      <c r="D37" s="163">
        <v>-3.5209823087749368</v>
      </c>
      <c r="E37" s="163">
        <v>-4.0656713871699521</v>
      </c>
      <c r="F37" s="202">
        <v>5.6570895893710489</v>
      </c>
      <c r="G37" s="359">
        <f t="shared" si="0"/>
        <v>2.0309063325640864E-4</v>
      </c>
      <c r="H37" s="84">
        <v>9.5</v>
      </c>
      <c r="I37" s="84">
        <v>-17.337</v>
      </c>
      <c r="J37" s="84">
        <v>-20.018999999999998</v>
      </c>
      <c r="K37" s="84">
        <v>27.855</v>
      </c>
      <c r="L37" s="203">
        <f t="shared" si="1"/>
        <v>9.9999999999766942E-4</v>
      </c>
      <c r="M37" s="205"/>
      <c r="N37" s="205"/>
      <c r="O37" s="205"/>
      <c r="P37" s="205"/>
      <c r="T37" s="205"/>
    </row>
    <row r="38" spans="1:20" x14ac:dyDescent="0.35">
      <c r="A38" s="7"/>
      <c r="B38" s="173" t="s">
        <v>31</v>
      </c>
      <c r="C38" s="163">
        <v>1.1368792996000654</v>
      </c>
      <c r="D38" s="163">
        <v>-3.4166883474409628</v>
      </c>
      <c r="E38" s="163">
        <v>-3.2198470849946856</v>
      </c>
      <c r="F38" s="202">
        <v>5.4994544512142243</v>
      </c>
      <c r="G38" s="359">
        <f t="shared" si="0"/>
        <v>2.016816213590289E-4</v>
      </c>
      <c r="H38" s="84">
        <v>5.6369999999999996</v>
      </c>
      <c r="I38" s="84">
        <v>-16.940999999999999</v>
      </c>
      <c r="J38" s="84">
        <v>-15.965</v>
      </c>
      <c r="K38" s="84">
        <v>27.268000000000001</v>
      </c>
      <c r="L38" s="203">
        <f t="shared" si="1"/>
        <v>9.9999999999766942E-4</v>
      </c>
      <c r="M38" s="205"/>
      <c r="N38" s="205"/>
      <c r="O38" s="205"/>
      <c r="P38" s="205"/>
      <c r="T38" s="205"/>
    </row>
    <row r="39" spans="1:20" x14ac:dyDescent="0.35">
      <c r="A39" s="7"/>
      <c r="B39" s="173" t="s">
        <v>32</v>
      </c>
      <c r="C39" s="163">
        <v>-0.40820307057872884</v>
      </c>
      <c r="D39" s="163">
        <v>-2.5023584624019302</v>
      </c>
      <c r="E39" s="163">
        <v>-4.0101821887327196</v>
      </c>
      <c r="F39" s="202">
        <v>6.9207437217133778</v>
      </c>
      <c r="G39" s="359">
        <f t="shared" si="0"/>
        <v>0</v>
      </c>
      <c r="H39" s="84">
        <v>-2.0510000000000002</v>
      </c>
      <c r="I39" s="84">
        <v>-12.573</v>
      </c>
      <c r="J39" s="84">
        <v>-20.149000000000001</v>
      </c>
      <c r="K39" s="84">
        <v>34.773000000000003</v>
      </c>
      <c r="L39" s="203">
        <f t="shared" si="1"/>
        <v>0</v>
      </c>
      <c r="M39" s="205"/>
      <c r="N39" s="205"/>
      <c r="O39" s="205"/>
      <c r="P39" s="205"/>
      <c r="T39" s="205"/>
    </row>
    <row r="40" spans="1:20" x14ac:dyDescent="0.35">
      <c r="A40" s="7"/>
      <c r="B40" s="173" t="s">
        <v>33</v>
      </c>
      <c r="C40" s="163">
        <v>-0.90685209898721086</v>
      </c>
      <c r="D40" s="163">
        <v>-0.89348713523967505</v>
      </c>
      <c r="E40" s="163">
        <v>-2.4045142130493149</v>
      </c>
      <c r="F40" s="202">
        <v>4.2048534472762009</v>
      </c>
      <c r="G40" s="359">
        <f t="shared" si="0"/>
        <v>0</v>
      </c>
      <c r="H40" s="84">
        <v>-4.6139999999999999</v>
      </c>
      <c r="I40" s="84">
        <v>-4.5460000000000003</v>
      </c>
      <c r="J40" s="84">
        <v>-12.234</v>
      </c>
      <c r="K40" s="84">
        <v>21.393999999999998</v>
      </c>
      <c r="L40" s="203">
        <f t="shared" si="1"/>
        <v>0</v>
      </c>
      <c r="M40" s="205"/>
      <c r="N40" s="205"/>
      <c r="O40" s="205"/>
      <c r="P40" s="205"/>
      <c r="T40" s="205"/>
    </row>
    <row r="41" spans="1:20" x14ac:dyDescent="0.35">
      <c r="A41" s="7"/>
      <c r="B41" s="173" t="s">
        <v>34</v>
      </c>
      <c r="C41" s="163">
        <v>-1.3483840378068308</v>
      </c>
      <c r="D41" s="163">
        <v>0.37309372425264675</v>
      </c>
      <c r="E41" s="163">
        <v>-2.2700421284996968</v>
      </c>
      <c r="F41" s="202">
        <v>3.2451381224058329</v>
      </c>
      <c r="G41" s="359">
        <f t="shared" si="0"/>
        <v>1.9431964804805801E-4</v>
      </c>
      <c r="H41" s="84">
        <v>-6.9390000000000001</v>
      </c>
      <c r="I41" s="84">
        <v>1.92</v>
      </c>
      <c r="J41" s="84">
        <v>-11.682</v>
      </c>
      <c r="K41" s="84">
        <v>16.7</v>
      </c>
      <c r="L41" s="203">
        <f t="shared" si="1"/>
        <v>1.0000000000012221E-3</v>
      </c>
      <c r="M41" s="205"/>
      <c r="N41" s="205"/>
      <c r="O41" s="205"/>
      <c r="P41" s="205"/>
      <c r="T41" s="205"/>
    </row>
    <row r="42" spans="1:20" x14ac:dyDescent="0.35">
      <c r="A42" s="7"/>
      <c r="B42" s="173" t="s">
        <v>38</v>
      </c>
      <c r="C42" s="163">
        <v>0.33924012527570496</v>
      </c>
      <c r="D42" s="163">
        <v>-1.8590667616075891</v>
      </c>
      <c r="E42" s="163">
        <v>-3.3092314609516862</v>
      </c>
      <c r="F42" s="202">
        <v>4.828865127929034</v>
      </c>
      <c r="G42" s="359">
        <f t="shared" si="0"/>
        <v>1.9296935453638753E-4</v>
      </c>
      <c r="H42" s="84">
        <v>1.758</v>
      </c>
      <c r="I42" s="84">
        <v>-9.6340000000000003</v>
      </c>
      <c r="J42" s="84">
        <v>-17.149000000000001</v>
      </c>
      <c r="K42" s="84">
        <v>25.024000000000001</v>
      </c>
      <c r="L42" s="203">
        <f t="shared" si="1"/>
        <v>1.0000000000012221E-3</v>
      </c>
      <c r="M42" s="205"/>
      <c r="N42" s="205"/>
      <c r="O42" s="205"/>
      <c r="P42" s="205"/>
      <c r="T42" s="205"/>
    </row>
    <row r="43" spans="1:20" x14ac:dyDescent="0.35">
      <c r="A43" s="7"/>
      <c r="B43" s="173" t="s">
        <v>39</v>
      </c>
      <c r="C43" s="163">
        <v>-0.36409230563079664</v>
      </c>
      <c r="D43" s="163">
        <v>0.10030723877525627</v>
      </c>
      <c r="E43" s="163">
        <v>-3.1700150269432137</v>
      </c>
      <c r="F43" s="202">
        <v>3.4338000937987538</v>
      </c>
      <c r="G43" s="359">
        <f t="shared" si="0"/>
        <v>0</v>
      </c>
      <c r="H43" s="84">
        <v>-1.9019999999999999</v>
      </c>
      <c r="I43" s="84">
        <v>0.52400000000000002</v>
      </c>
      <c r="J43" s="84">
        <v>-16.559999999999999</v>
      </c>
      <c r="K43" s="84">
        <v>17.937999999999999</v>
      </c>
      <c r="L43" s="203">
        <f t="shared" si="1"/>
        <v>0</v>
      </c>
      <c r="M43" s="205"/>
      <c r="N43" s="205"/>
      <c r="O43" s="205"/>
      <c r="P43" s="205"/>
      <c r="T43" s="205"/>
    </row>
    <row r="44" spans="1:20" x14ac:dyDescent="0.35">
      <c r="A44" s="7"/>
      <c r="B44" s="173" t="s">
        <v>40</v>
      </c>
      <c r="C44" s="163">
        <v>-1.2995960587413644</v>
      </c>
      <c r="D44" s="163">
        <v>-0.20989844841254859</v>
      </c>
      <c r="E44" s="163">
        <v>-1.7688474461097059</v>
      </c>
      <c r="F44" s="202">
        <v>3.2783419532636189</v>
      </c>
      <c r="G44" s="359">
        <f t="shared" si="0"/>
        <v>0</v>
      </c>
      <c r="H44" s="84">
        <v>-6.8849999999999998</v>
      </c>
      <c r="I44" s="84">
        <v>-1.1120000000000001</v>
      </c>
      <c r="J44" s="84">
        <v>-9.3710000000000004</v>
      </c>
      <c r="K44" s="84">
        <v>17.367999999999999</v>
      </c>
      <c r="L44" s="203">
        <f t="shared" si="1"/>
        <v>0</v>
      </c>
      <c r="M44" s="205"/>
      <c r="N44" s="205"/>
      <c r="O44" s="205"/>
      <c r="P44" s="205"/>
      <c r="T44" s="205"/>
    </row>
    <row r="45" spans="1:20" x14ac:dyDescent="0.35">
      <c r="A45" s="7"/>
      <c r="B45" s="173" t="s">
        <v>41</v>
      </c>
      <c r="C45" s="163">
        <v>-0.27281256404326648</v>
      </c>
      <c r="D45" s="163">
        <v>-0.53434411234387547</v>
      </c>
      <c r="E45" s="163">
        <v>-3.2776991240291276</v>
      </c>
      <c r="F45" s="202">
        <v>4.0848558004162694</v>
      </c>
      <c r="G45" s="359">
        <f t="shared" si="0"/>
        <v>0</v>
      </c>
      <c r="H45" s="84">
        <v>-1.4510000000000001</v>
      </c>
      <c r="I45" s="84">
        <v>-2.8420000000000001</v>
      </c>
      <c r="J45" s="84">
        <v>-17.433</v>
      </c>
      <c r="K45" s="84">
        <v>21.725999999999999</v>
      </c>
      <c r="L45" s="203">
        <f t="shared" si="1"/>
        <v>0</v>
      </c>
      <c r="M45" s="205"/>
      <c r="N45" s="205"/>
      <c r="O45" s="205"/>
      <c r="P45" s="205"/>
      <c r="T45" s="205"/>
    </row>
    <row r="46" spans="1:20" x14ac:dyDescent="0.35">
      <c r="A46" s="7"/>
      <c r="B46" s="173" t="s">
        <v>43</v>
      </c>
      <c r="C46" s="163">
        <v>-0.72435552293140415</v>
      </c>
      <c r="D46" s="163">
        <v>-1.4051155745752701</v>
      </c>
      <c r="E46" s="163">
        <v>-1.5990595301749595</v>
      </c>
      <c r="F46" s="202">
        <v>3.7285306276816339</v>
      </c>
      <c r="G46" s="359">
        <f t="shared" si="0"/>
        <v>0</v>
      </c>
      <c r="H46" s="84">
        <v>-3.8879999999999999</v>
      </c>
      <c r="I46" s="84">
        <v>-7.5419999999999998</v>
      </c>
      <c r="J46" s="84">
        <v>-8.5830000000000002</v>
      </c>
      <c r="K46" s="84">
        <v>20.013000000000002</v>
      </c>
      <c r="L46" s="203">
        <f t="shared" si="1"/>
        <v>0</v>
      </c>
      <c r="M46" s="205"/>
      <c r="N46" s="205"/>
      <c r="O46" s="205"/>
      <c r="P46" s="205"/>
      <c r="T46" s="205"/>
    </row>
    <row r="47" spans="1:20" x14ac:dyDescent="0.35">
      <c r="A47" s="7"/>
      <c r="B47" s="173" t="s">
        <v>44</v>
      </c>
      <c r="C47" s="163">
        <v>-0.75176029353921947</v>
      </c>
      <c r="D47" s="163">
        <v>-1.02506052307448</v>
      </c>
      <c r="E47" s="163">
        <v>-2.0281462303957869</v>
      </c>
      <c r="F47" s="202">
        <v>3.8049670470094861</v>
      </c>
      <c r="G47" s="359">
        <f t="shared" si="0"/>
        <v>0</v>
      </c>
      <c r="H47" s="84">
        <v>-4.0709999999999997</v>
      </c>
      <c r="I47" s="84">
        <v>-5.5510000000000002</v>
      </c>
      <c r="J47" s="84">
        <v>-10.983000000000001</v>
      </c>
      <c r="K47" s="84">
        <v>20.605</v>
      </c>
      <c r="L47" s="203">
        <f t="shared" si="1"/>
        <v>0</v>
      </c>
      <c r="M47" s="205"/>
      <c r="N47" s="205"/>
      <c r="O47" s="205"/>
      <c r="P47" s="205"/>
      <c r="T47" s="205"/>
    </row>
    <row r="48" spans="1:20" x14ac:dyDescent="0.35">
      <c r="A48" s="7"/>
      <c r="B48" s="173" t="s">
        <v>45</v>
      </c>
      <c r="C48" s="163">
        <v>-1.314363713109467</v>
      </c>
      <c r="D48" s="163">
        <v>-1.943314067693477</v>
      </c>
      <c r="E48" s="163">
        <v>-1.8954392876525095</v>
      </c>
      <c r="F48" s="202">
        <v>5.1531170684554537</v>
      </c>
      <c r="G48" s="359">
        <f t="shared" si="0"/>
        <v>0</v>
      </c>
      <c r="H48" s="84">
        <v>-7.1929999999999996</v>
      </c>
      <c r="I48" s="84">
        <v>-10.635</v>
      </c>
      <c r="J48" s="84">
        <v>-10.372999999999999</v>
      </c>
      <c r="K48" s="84">
        <v>28.201000000000001</v>
      </c>
      <c r="L48" s="203">
        <f t="shared" si="1"/>
        <v>0</v>
      </c>
      <c r="M48" s="205"/>
      <c r="N48" s="205"/>
      <c r="O48" s="205"/>
      <c r="P48" s="205"/>
      <c r="T48" s="205"/>
    </row>
    <row r="49" spans="1:20" x14ac:dyDescent="0.35">
      <c r="A49" s="7"/>
      <c r="B49" s="173" t="s">
        <v>46</v>
      </c>
      <c r="C49" s="163">
        <v>-0.60002794203298249</v>
      </c>
      <c r="D49" s="163">
        <v>-3.787052677989843</v>
      </c>
      <c r="E49" s="163">
        <v>-1.8646770971493682</v>
      </c>
      <c r="F49" s="202">
        <v>6.2517577171721941</v>
      </c>
      <c r="G49" s="359">
        <f t="shared" si="0"/>
        <v>0</v>
      </c>
      <c r="H49" s="84">
        <v>-3.3069999999999999</v>
      </c>
      <c r="I49" s="84">
        <v>-20.872</v>
      </c>
      <c r="J49" s="84">
        <v>-10.276999999999999</v>
      </c>
      <c r="K49" s="84">
        <v>34.456000000000003</v>
      </c>
      <c r="L49" s="203">
        <f t="shared" si="1"/>
        <v>0</v>
      </c>
      <c r="M49" s="205"/>
      <c r="N49" s="205"/>
      <c r="O49" s="205"/>
      <c r="P49" s="205"/>
      <c r="T49" s="205"/>
    </row>
    <row r="50" spans="1:20" x14ac:dyDescent="0.35">
      <c r="A50" s="7"/>
      <c r="B50" s="173" t="s">
        <v>59</v>
      </c>
      <c r="C50" s="163">
        <v>0.19612108094893121</v>
      </c>
      <c r="D50" s="163">
        <v>-0.53137847413844241</v>
      </c>
      <c r="E50" s="163">
        <v>-2.4532212572961178</v>
      </c>
      <c r="F50" s="202">
        <v>2.7884786504856289</v>
      </c>
      <c r="G50" s="359">
        <f t="shared" si="0"/>
        <v>0</v>
      </c>
      <c r="H50" s="84">
        <v>1.091</v>
      </c>
      <c r="I50" s="84">
        <v>-2.956</v>
      </c>
      <c r="J50" s="84">
        <v>-13.647</v>
      </c>
      <c r="K50" s="84">
        <v>15.512</v>
      </c>
      <c r="L50" s="203">
        <f t="shared" si="1"/>
        <v>0</v>
      </c>
      <c r="M50" s="205"/>
      <c r="N50" s="205"/>
      <c r="O50" s="205"/>
      <c r="P50" s="205"/>
      <c r="T50" s="205"/>
    </row>
    <row r="51" spans="1:20" x14ac:dyDescent="0.35">
      <c r="A51" s="7"/>
      <c r="B51" s="173" t="s">
        <v>60</v>
      </c>
      <c r="C51" s="163">
        <v>-0.54777834597573793</v>
      </c>
      <c r="D51" s="163">
        <v>0.62555044177391406</v>
      </c>
      <c r="E51" s="163">
        <v>-2.6984076252166256</v>
      </c>
      <c r="F51" s="202">
        <v>2.6206355294184496</v>
      </c>
      <c r="G51" s="359">
        <f t="shared" si="0"/>
        <v>0</v>
      </c>
      <c r="H51" s="84">
        <v>-3.085</v>
      </c>
      <c r="I51" s="84">
        <v>3.5230000000000001</v>
      </c>
      <c r="J51" s="84">
        <v>-15.196999999999999</v>
      </c>
      <c r="K51" s="84">
        <v>14.759</v>
      </c>
      <c r="L51" s="203">
        <f t="shared" si="1"/>
        <v>0</v>
      </c>
      <c r="M51" s="205"/>
      <c r="N51" s="205"/>
      <c r="O51" s="205"/>
      <c r="P51" s="205"/>
      <c r="T51" s="205"/>
    </row>
    <row r="52" spans="1:20" x14ac:dyDescent="0.35">
      <c r="A52" s="7"/>
      <c r="B52" s="173" t="s">
        <v>61</v>
      </c>
      <c r="C52" s="163">
        <v>-0.57544554315929641</v>
      </c>
      <c r="D52" s="163">
        <v>3.3570298766675943</v>
      </c>
      <c r="E52" s="163">
        <v>-2.7669648109854261</v>
      </c>
      <c r="F52" s="202">
        <v>-1.4619522522871627E-2</v>
      </c>
      <c r="G52" s="359">
        <f t="shared" si="0"/>
        <v>-1.700029006457271E-16</v>
      </c>
      <c r="H52" s="84">
        <v>-3.2669999999999999</v>
      </c>
      <c r="I52" s="84">
        <v>19.059000000000001</v>
      </c>
      <c r="J52" s="84">
        <v>-15.709</v>
      </c>
      <c r="K52" s="84">
        <v>-8.3000000000000004E-2</v>
      </c>
      <c r="L52" s="203">
        <f t="shared" si="1"/>
        <v>-1.9567680809018384E-15</v>
      </c>
      <c r="M52" s="205"/>
      <c r="N52" s="205"/>
      <c r="O52" s="205"/>
      <c r="P52" s="205"/>
      <c r="T52" s="205"/>
    </row>
    <row r="53" spans="1:20" x14ac:dyDescent="0.35">
      <c r="A53" s="7"/>
      <c r="B53" s="173" t="s">
        <v>62</v>
      </c>
      <c r="C53" s="163">
        <v>1.107862555745865</v>
      </c>
      <c r="D53" s="163">
        <v>1.0769645673299315</v>
      </c>
      <c r="E53" s="163">
        <v>-4.4343078404092111</v>
      </c>
      <c r="F53" s="202">
        <v>2.248587711887867</v>
      </c>
      <c r="G53" s="359">
        <f t="shared" si="0"/>
        <v>8.9300544554760108E-4</v>
      </c>
      <c r="H53" s="84">
        <v>6.2030000000000003</v>
      </c>
      <c r="I53" s="84">
        <v>6.03</v>
      </c>
      <c r="J53" s="84">
        <v>-24.827999999999999</v>
      </c>
      <c r="K53" s="84">
        <v>12.59</v>
      </c>
      <c r="L53" s="203">
        <f t="shared" si="1"/>
        <v>4.9999999999990052E-3</v>
      </c>
      <c r="M53" s="205"/>
      <c r="N53" s="205"/>
      <c r="O53" s="205"/>
      <c r="P53" s="205"/>
      <c r="T53" s="205"/>
    </row>
    <row r="54" spans="1:20" x14ac:dyDescent="0.35">
      <c r="A54" s="7"/>
      <c r="B54" s="173" t="s">
        <v>64</v>
      </c>
      <c r="C54" s="163">
        <v>18.128822107807082</v>
      </c>
      <c r="D54" s="163">
        <v>6.4753598823158551</v>
      </c>
      <c r="E54" s="163">
        <v>-25.792791846170012</v>
      </c>
      <c r="F54" s="202">
        <v>1.1665440790164967</v>
      </c>
      <c r="G54" s="359">
        <f t="shared" si="0"/>
        <v>2.2065777030576106E-2</v>
      </c>
      <c r="H54" s="84">
        <v>86.266000000000005</v>
      </c>
      <c r="I54" s="84">
        <v>30.812999999999999</v>
      </c>
      <c r="J54" s="84">
        <v>-122.735</v>
      </c>
      <c r="K54" s="84">
        <v>5.5510000000000002</v>
      </c>
      <c r="L54" s="203">
        <f t="shared" si="1"/>
        <v>0.10499999999999154</v>
      </c>
      <c r="M54" s="205"/>
      <c r="N54" s="205"/>
      <c r="O54" s="205"/>
      <c r="P54" s="205"/>
      <c r="T54" s="205"/>
    </row>
    <row r="55" spans="1:20" x14ac:dyDescent="0.35">
      <c r="A55" s="7"/>
      <c r="B55" s="173" t="s">
        <v>65</v>
      </c>
      <c r="C55" s="163">
        <v>6.7603819750604206</v>
      </c>
      <c r="D55" s="163">
        <v>4.2276724120178741</v>
      </c>
      <c r="E55" s="163">
        <v>-13.835644391028341</v>
      </c>
      <c r="F55" s="202">
        <v>2.8359832338333604</v>
      </c>
      <c r="G55" s="359">
        <f t="shared" si="0"/>
        <v>1.1606770116685539E-2</v>
      </c>
      <c r="H55" s="84">
        <v>36.112000000000002</v>
      </c>
      <c r="I55" s="84">
        <v>22.582999999999998</v>
      </c>
      <c r="J55" s="84">
        <v>-73.906000000000006</v>
      </c>
      <c r="K55" s="84">
        <v>15.148999999999999</v>
      </c>
      <c r="L55" s="203">
        <f t="shared" si="1"/>
        <v>6.2000000000006494E-2</v>
      </c>
      <c r="M55" s="205"/>
      <c r="N55" s="205"/>
      <c r="O55" s="205"/>
      <c r="P55" s="205"/>
      <c r="T55" s="205"/>
    </row>
    <row r="56" spans="1:20" x14ac:dyDescent="0.35">
      <c r="A56" s="7"/>
      <c r="B56" s="173" t="s">
        <v>66</v>
      </c>
      <c r="C56" s="163">
        <v>6.6557833919498357</v>
      </c>
      <c r="D56" s="163">
        <v>-3.5027220540111847</v>
      </c>
      <c r="E56" s="163">
        <v>-10.056775857660108</v>
      </c>
      <c r="F56" s="202">
        <v>6.8998232239941002</v>
      </c>
      <c r="G56" s="359">
        <f t="shared" si="0"/>
        <v>3.8912957273575799E-3</v>
      </c>
      <c r="H56" s="84">
        <v>35.918999999999997</v>
      </c>
      <c r="I56" s="84">
        <v>-18.902999999999999</v>
      </c>
      <c r="J56" s="84">
        <v>-54.273000000000003</v>
      </c>
      <c r="K56" s="84">
        <v>37.235999999999997</v>
      </c>
      <c r="L56" s="203">
        <f t="shared" si="1"/>
        <v>2.1000000000007901E-2</v>
      </c>
      <c r="M56" s="205"/>
      <c r="N56" s="205"/>
      <c r="O56" s="205"/>
      <c r="P56" s="205"/>
      <c r="T56" s="205"/>
    </row>
    <row r="57" spans="1:20" x14ac:dyDescent="0.35">
      <c r="A57" s="7"/>
      <c r="B57" s="173" t="s">
        <v>67</v>
      </c>
      <c r="C57" s="163">
        <v>10.891845616435555</v>
      </c>
      <c r="D57" s="163">
        <v>-0.39597923061049589</v>
      </c>
      <c r="E57" s="163">
        <v>-12.685092404449096</v>
      </c>
      <c r="F57" s="202">
        <v>1.9706008659489465</v>
      </c>
      <c r="G57" s="359">
        <f t="shared" si="0"/>
        <v>0.21862515267509064</v>
      </c>
      <c r="H57" s="84">
        <v>58.588000000000001</v>
      </c>
      <c r="I57" s="84">
        <v>-2.13</v>
      </c>
      <c r="J57" s="84">
        <v>-68.233999999999995</v>
      </c>
      <c r="K57" s="84">
        <v>10.6</v>
      </c>
      <c r="L57" s="203">
        <f t="shared" si="1"/>
        <v>1.1759999999999966</v>
      </c>
      <c r="M57" s="205"/>
      <c r="N57" s="205"/>
      <c r="O57" s="205"/>
      <c r="P57" s="205"/>
      <c r="T57" s="205"/>
    </row>
    <row r="58" spans="1:20" x14ac:dyDescent="0.35">
      <c r="A58" s="7"/>
      <c r="B58" s="173" t="s">
        <v>68</v>
      </c>
      <c r="C58" s="163">
        <v>4.7251390845320929</v>
      </c>
      <c r="D58" s="163">
        <v>4.2111310311463983</v>
      </c>
      <c r="E58" s="163">
        <v>-9.3821587626812359</v>
      </c>
      <c r="F58" s="202">
        <v>0.49551087776212632</v>
      </c>
      <c r="G58" s="359">
        <f t="shared" si="0"/>
        <v>-4.9622230759381547E-2</v>
      </c>
      <c r="H58" s="84">
        <v>26.567</v>
      </c>
      <c r="I58" s="84">
        <v>23.677</v>
      </c>
      <c r="J58" s="84">
        <v>-52.750999999999998</v>
      </c>
      <c r="K58" s="84">
        <v>2.786</v>
      </c>
      <c r="L58" s="203">
        <f t="shared" si="1"/>
        <v>-0.27900000000000214</v>
      </c>
      <c r="M58" s="205"/>
      <c r="N58" s="205"/>
      <c r="O58" s="205"/>
      <c r="P58" s="205"/>
      <c r="T58" s="205"/>
    </row>
    <row r="59" spans="1:20" x14ac:dyDescent="0.35">
      <c r="A59" s="7"/>
      <c r="B59" s="173" t="s">
        <v>69</v>
      </c>
      <c r="C59" s="163">
        <v>2.754453058424958</v>
      </c>
      <c r="D59" s="163">
        <v>0.94898121782747558</v>
      </c>
      <c r="E59" s="163">
        <v>-6.7176923769736527</v>
      </c>
      <c r="F59" s="202">
        <v>3.4422436070639257</v>
      </c>
      <c r="G59" s="359">
        <f t="shared" si="0"/>
        <v>-0.42798550634270649</v>
      </c>
      <c r="H59" s="84">
        <v>15.903</v>
      </c>
      <c r="I59" s="84">
        <v>5.4790000000000001</v>
      </c>
      <c r="J59" s="84">
        <v>-38.784999999999997</v>
      </c>
      <c r="K59" s="84">
        <v>19.873999999999999</v>
      </c>
      <c r="L59" s="203">
        <f t="shared" si="1"/>
        <v>-2.4710000000000036</v>
      </c>
      <c r="M59" s="205"/>
      <c r="N59" s="205"/>
      <c r="O59" s="205"/>
      <c r="P59" s="205"/>
      <c r="T59" s="205"/>
    </row>
    <row r="60" spans="1:20" x14ac:dyDescent="0.35">
      <c r="A60" s="7"/>
      <c r="B60" s="173" t="s">
        <v>70</v>
      </c>
      <c r="C60" s="163">
        <v>1.502020295747678</v>
      </c>
      <c r="D60" s="163">
        <v>2.5475128008300505</v>
      </c>
      <c r="E60" s="163">
        <v>-3.5346318337874432</v>
      </c>
      <c r="F60" s="202">
        <v>0.51996254650054408</v>
      </c>
      <c r="G60" s="359">
        <f t="shared" si="0"/>
        <v>-1.0348638092908291</v>
      </c>
      <c r="H60" s="84">
        <v>8.9030000000000005</v>
      </c>
      <c r="I60" s="84">
        <v>15.1</v>
      </c>
      <c r="J60" s="84">
        <v>-20.951000000000001</v>
      </c>
      <c r="K60" s="84">
        <v>3.0819999999999999</v>
      </c>
      <c r="L60" s="203">
        <f t="shared" si="1"/>
        <v>-6.1339999999999995</v>
      </c>
      <c r="M60" s="205"/>
      <c r="N60" s="205"/>
      <c r="O60" s="205"/>
      <c r="P60" s="205"/>
      <c r="T60" s="205"/>
    </row>
    <row r="61" spans="1:20" x14ac:dyDescent="0.35">
      <c r="A61" s="7"/>
      <c r="B61" s="8" t="s">
        <v>71</v>
      </c>
      <c r="C61" s="84">
        <v>1.7780794364048016</v>
      </c>
      <c r="D61" s="84">
        <v>-2.5542448818494536</v>
      </c>
      <c r="E61" s="84">
        <v>-5.4536356745455716</v>
      </c>
      <c r="F61" s="84">
        <v>7.7644618613768515</v>
      </c>
      <c r="G61" s="359">
        <f t="shared" si="0"/>
        <v>-1.5346607413866273</v>
      </c>
      <c r="H61" s="84">
        <v>10.766999999999999</v>
      </c>
      <c r="I61" s="84">
        <v>-15.467000000000001</v>
      </c>
      <c r="J61" s="84">
        <v>-33.024000000000001</v>
      </c>
      <c r="K61" s="84">
        <v>47.017000000000003</v>
      </c>
      <c r="L61" s="203">
        <f t="shared" si="1"/>
        <v>-9.2929999999999993</v>
      </c>
      <c r="M61" s="205"/>
      <c r="N61" s="205"/>
      <c r="O61" s="205"/>
      <c r="P61" s="205"/>
      <c r="T61" s="205"/>
    </row>
    <row r="62" spans="1:20" x14ac:dyDescent="0.35">
      <c r="A62" s="7"/>
      <c r="B62" s="8" t="s">
        <v>72</v>
      </c>
      <c r="C62" s="84">
        <v>0.55155560099114498</v>
      </c>
      <c r="D62" s="84">
        <v>-0.4147620229871628</v>
      </c>
      <c r="E62" s="84">
        <v>-4.4205583060314124</v>
      </c>
      <c r="F62" s="84">
        <v>5.7949848845530356</v>
      </c>
      <c r="G62" s="359">
        <f t="shared" si="0"/>
        <v>-1.5112201565256056</v>
      </c>
      <c r="H62" s="84">
        <v>3.399</v>
      </c>
      <c r="I62" s="84">
        <v>-2.556</v>
      </c>
      <c r="J62" s="84">
        <v>-27.242000000000001</v>
      </c>
      <c r="K62" s="84">
        <v>35.712000000000003</v>
      </c>
      <c r="L62" s="203">
        <f t="shared" si="1"/>
        <v>-9.3130000000000024</v>
      </c>
      <c r="M62" s="205"/>
      <c r="N62" s="205"/>
      <c r="O62" s="205"/>
      <c r="P62" s="205"/>
      <c r="T62" s="205"/>
    </row>
    <row r="63" spans="1:20" x14ac:dyDescent="0.35">
      <c r="A63" s="7"/>
      <c r="B63" s="8" t="s">
        <v>73</v>
      </c>
      <c r="C63" s="84">
        <v>1.9970195644986368</v>
      </c>
      <c r="D63" s="84">
        <v>0.52628804807030383</v>
      </c>
      <c r="E63" s="84">
        <v>-4.1536026373499997</v>
      </c>
      <c r="F63" s="84">
        <v>3.1631588782956892</v>
      </c>
      <c r="G63" s="359">
        <f t="shared" si="0"/>
        <v>-1.5328638535146299</v>
      </c>
      <c r="H63" s="84">
        <v>12.503</v>
      </c>
      <c r="I63" s="84">
        <v>3.2949999999999999</v>
      </c>
      <c r="J63" s="84">
        <v>-26.004999999999999</v>
      </c>
      <c r="K63" s="84">
        <v>19.803999999999998</v>
      </c>
      <c r="L63" s="203">
        <f t="shared" si="1"/>
        <v>-9.5969999999999995</v>
      </c>
      <c r="M63" s="205"/>
      <c r="N63" s="205"/>
      <c r="O63" s="205"/>
      <c r="P63" s="205"/>
      <c r="T63" s="205"/>
    </row>
    <row r="64" spans="1:20" x14ac:dyDescent="0.35">
      <c r="A64" s="7"/>
      <c r="B64" s="8" t="s">
        <v>74</v>
      </c>
      <c r="C64" s="84">
        <v>0.53079644018251593</v>
      </c>
      <c r="D64" s="84">
        <v>5.1431172762618926</v>
      </c>
      <c r="E64" s="84">
        <v>-7.9053827536949397</v>
      </c>
      <c r="F64" s="84">
        <v>4.1340431097712873</v>
      </c>
      <c r="G64" s="359">
        <f t="shared" si="0"/>
        <v>-1.9025740725207561</v>
      </c>
      <c r="H64" s="84">
        <v>3.3665551900000001</v>
      </c>
      <c r="I64" s="84">
        <v>32.620015600000002</v>
      </c>
      <c r="J64" s="84">
        <v>-50.139573900000002</v>
      </c>
      <c r="K64" s="84">
        <v>26.220003062</v>
      </c>
      <c r="L64" s="203">
        <f t="shared" si="1"/>
        <v>-12.066999952</v>
      </c>
      <c r="M64" s="205"/>
      <c r="N64" s="205"/>
      <c r="O64" s="205"/>
      <c r="P64" s="205"/>
      <c r="T64" s="205"/>
    </row>
    <row r="65" spans="1:20" x14ac:dyDescent="0.35">
      <c r="A65" s="7"/>
      <c r="B65" s="8" t="s">
        <v>75</v>
      </c>
      <c r="C65" s="84">
        <v>-8.776727007527782E-2</v>
      </c>
      <c r="D65" s="84">
        <v>3.4239838550678883</v>
      </c>
      <c r="E65" s="84">
        <v>-7.9653283964179291</v>
      </c>
      <c r="F65" s="84">
        <v>6.5465926999078983</v>
      </c>
      <c r="G65" s="359">
        <f t="shared" si="0"/>
        <v>-1.9174808884825802</v>
      </c>
      <c r="H65" s="360">
        <v>-0.55065433099999994</v>
      </c>
      <c r="I65" s="84">
        <v>21.482171400000002</v>
      </c>
      <c r="J65" s="84">
        <v>-49.9746953</v>
      </c>
      <c r="K65" s="84">
        <v>41.073507475</v>
      </c>
      <c r="L65" s="203">
        <f t="shared" si="1"/>
        <v>-12.030329244000001</v>
      </c>
      <c r="M65" s="205"/>
      <c r="N65" s="205"/>
      <c r="O65" s="205"/>
      <c r="P65" s="205"/>
      <c r="T65" s="205"/>
    </row>
    <row r="66" spans="1:20" x14ac:dyDescent="0.35">
      <c r="A66" s="7"/>
      <c r="B66" s="8" t="s">
        <v>77</v>
      </c>
      <c r="C66" s="84">
        <v>-3.3798864365975928E-2</v>
      </c>
      <c r="D66" s="84">
        <v>1.7594640611690684</v>
      </c>
      <c r="E66" s="84">
        <v>-6.1350863125991406</v>
      </c>
      <c r="F66" s="84">
        <v>6.3132788256383154</v>
      </c>
      <c r="G66" s="359">
        <f t="shared" ref="G66:G72" si="2">0-SUM(C66:F66)</f>
        <v>-1.9038577098422671</v>
      </c>
      <c r="H66" s="360">
        <v>-0.21464945399999999</v>
      </c>
      <c r="I66" s="84">
        <v>11.173984899999999</v>
      </c>
      <c r="J66" s="84">
        <v>-38.962638300000002</v>
      </c>
      <c r="K66" s="84">
        <v>40.094301340999998</v>
      </c>
      <c r="L66" s="203">
        <f t="shared" si="1"/>
        <v>-12.090998486999993</v>
      </c>
      <c r="M66" s="205"/>
      <c r="N66" s="205"/>
      <c r="O66" s="205"/>
      <c r="P66" s="205"/>
      <c r="T66" s="205"/>
    </row>
    <row r="67" spans="1:20" x14ac:dyDescent="0.35">
      <c r="A67" s="7"/>
      <c r="B67" s="8" t="s">
        <v>78</v>
      </c>
      <c r="C67" s="84">
        <v>0.11064118096983054</v>
      </c>
      <c r="D67" s="84">
        <v>1.4471755562320974</v>
      </c>
      <c r="E67" s="84">
        <v>-5.4833146874236238</v>
      </c>
      <c r="F67" s="84">
        <v>5.8184258209305408</v>
      </c>
      <c r="G67" s="359">
        <f t="shared" si="2"/>
        <v>-1.8929278707088448</v>
      </c>
      <c r="H67" s="360">
        <v>0.708455697</v>
      </c>
      <c r="I67" s="84">
        <v>9.2665295000000008</v>
      </c>
      <c r="J67" s="84">
        <v>-35.1106658</v>
      </c>
      <c r="K67" s="84">
        <v>37.256443615999999</v>
      </c>
      <c r="L67" s="203">
        <f t="shared" si="1"/>
        <v>-12.120763013000001</v>
      </c>
      <c r="M67" s="205"/>
      <c r="N67" s="205"/>
      <c r="O67" s="205"/>
      <c r="P67" s="205"/>
      <c r="T67" s="205"/>
    </row>
    <row r="68" spans="1:20" x14ac:dyDescent="0.35">
      <c r="A68" s="7"/>
      <c r="B68" s="8" t="s">
        <v>79</v>
      </c>
      <c r="C68" s="84">
        <v>0.21606783693108053</v>
      </c>
      <c r="D68" s="84">
        <v>1.1949500355491933</v>
      </c>
      <c r="E68" s="84">
        <v>-4.8732851271015285</v>
      </c>
      <c r="F68" s="84">
        <v>5.3421478610451087</v>
      </c>
      <c r="G68" s="359">
        <f t="shared" si="2"/>
        <v>-1.8798806064238542</v>
      </c>
      <c r="H68" s="360">
        <v>1.3961368199999999</v>
      </c>
      <c r="I68" s="84">
        <v>7.7212497999999981</v>
      </c>
      <c r="J68" s="84">
        <v>-31.489058700000001</v>
      </c>
      <c r="K68" s="84">
        <v>34.518646702000012</v>
      </c>
      <c r="L68" s="203">
        <f t="shared" si="1"/>
        <v>-12.146974622000009</v>
      </c>
      <c r="M68" s="205"/>
      <c r="N68" s="205"/>
      <c r="O68" s="205"/>
      <c r="P68" s="205"/>
      <c r="T68" s="205"/>
    </row>
    <row r="69" spans="1:20" x14ac:dyDescent="0.35">
      <c r="A69" s="7"/>
      <c r="B69" s="8" t="s">
        <v>80</v>
      </c>
      <c r="C69" s="84">
        <v>0.26960975564226008</v>
      </c>
      <c r="D69" s="84">
        <v>0.91547769998632855</v>
      </c>
      <c r="E69" s="84">
        <v>-4.3119976406598015</v>
      </c>
      <c r="F69" s="84">
        <v>4.9940611961398931</v>
      </c>
      <c r="G69" s="359">
        <f t="shared" si="2"/>
        <v>-1.86715101110868</v>
      </c>
      <c r="H69" s="360">
        <v>1.7568296499999998</v>
      </c>
      <c r="I69" s="84">
        <v>5.9654308999999994</v>
      </c>
      <c r="J69" s="84">
        <v>-28.097815999999998</v>
      </c>
      <c r="K69" s="84">
        <v>32.542274897999988</v>
      </c>
      <c r="L69" s="203">
        <f t="shared" si="1"/>
        <v>-12.166719447999988</v>
      </c>
      <c r="M69" s="205"/>
      <c r="N69" s="205"/>
      <c r="O69" s="205"/>
      <c r="P69" s="205"/>
      <c r="T69" s="205"/>
    </row>
    <row r="70" spans="1:20" x14ac:dyDescent="0.35">
      <c r="A70" s="7"/>
      <c r="B70" s="8" t="s">
        <v>339</v>
      </c>
      <c r="C70" s="84">
        <v>0.28782042103894262</v>
      </c>
      <c r="D70" s="84">
        <v>0.67074431943783974</v>
      </c>
      <c r="E70" s="84">
        <v>-3.7329720838780838</v>
      </c>
      <c r="F70" s="84">
        <v>4.6266950784775478</v>
      </c>
      <c r="G70" s="359">
        <f t="shared" si="2"/>
        <v>-1.8522877350762466</v>
      </c>
      <c r="H70" s="360">
        <v>1.89440221</v>
      </c>
      <c r="I70" s="84">
        <v>4.4147650000000063</v>
      </c>
      <c r="J70" s="84">
        <v>-24.570009800000001</v>
      </c>
      <c r="K70" s="84">
        <v>30.452395802999998</v>
      </c>
      <c r="L70" s="203">
        <f t="shared" si="1"/>
        <v>-12.191553213000002</v>
      </c>
      <c r="M70" s="205"/>
      <c r="N70" s="205"/>
      <c r="O70" s="205"/>
      <c r="P70" s="205"/>
      <c r="T70" s="205"/>
    </row>
    <row r="71" spans="1:20" x14ac:dyDescent="0.35">
      <c r="A71" s="7"/>
      <c r="B71" s="8" t="s">
        <v>340</v>
      </c>
      <c r="C71" s="84">
        <v>0.36187976789084425</v>
      </c>
      <c r="D71" s="84">
        <v>0.4980101537124213</v>
      </c>
      <c r="E71" s="84">
        <v>-3.3261809835281313</v>
      </c>
      <c r="F71" s="84">
        <v>4.3041638997035729</v>
      </c>
      <c r="G71" s="359">
        <f t="shared" si="2"/>
        <v>-1.8378728377787072</v>
      </c>
      <c r="H71" s="360">
        <v>2.40398114</v>
      </c>
      <c r="I71" s="84">
        <v>3.3083004999999939</v>
      </c>
      <c r="J71" s="84">
        <v>-22.095947499999994</v>
      </c>
      <c r="K71" s="84">
        <v>28.592725419999997</v>
      </c>
      <c r="L71" s="203">
        <f t="shared" si="1"/>
        <v>-12.209059559999996</v>
      </c>
      <c r="M71" s="205"/>
      <c r="N71" s="205"/>
      <c r="O71" s="205"/>
      <c r="P71" s="205"/>
      <c r="T71" s="205"/>
    </row>
    <row r="72" spans="1:20" x14ac:dyDescent="0.35">
      <c r="A72" s="7"/>
      <c r="B72" s="8" t="s">
        <v>341</v>
      </c>
      <c r="C72" s="84">
        <v>0.45002201490111404</v>
      </c>
      <c r="D72" s="84">
        <v>0.34755141672917178</v>
      </c>
      <c r="E72" s="84">
        <v>-3.0556201567473131</v>
      </c>
      <c r="F72" s="84">
        <v>4.0819190208015801</v>
      </c>
      <c r="G72" s="359">
        <f t="shared" si="2"/>
        <v>-1.823872295684553</v>
      </c>
      <c r="H72" s="360">
        <v>3.0152428100000002</v>
      </c>
      <c r="I72" s="84">
        <v>2.3286680999999989</v>
      </c>
      <c r="J72" s="84">
        <v>-20.473302199999996</v>
      </c>
      <c r="K72" s="84">
        <v>27.349721949000003</v>
      </c>
      <c r="L72" s="203">
        <f t="shared" si="1"/>
        <v>-12.220330659000005</v>
      </c>
      <c r="M72" s="205"/>
      <c r="N72" s="205"/>
      <c r="O72" s="205"/>
      <c r="P72" s="205"/>
      <c r="T72" s="205"/>
    </row>
    <row r="73" spans="1:20" x14ac:dyDescent="0.35">
      <c r="A73" s="7"/>
      <c r="B73" s="8" t="s">
        <v>342</v>
      </c>
      <c r="C73" s="84">
        <v>0.670793425392332</v>
      </c>
      <c r="D73" s="84">
        <v>0.21544746562553341</v>
      </c>
      <c r="E73" s="84">
        <v>-2.9138131014350122</v>
      </c>
      <c r="F73" s="84">
        <v>3.8369329260268912</v>
      </c>
      <c r="G73" s="361">
        <f>0-SUM(C73:F73)</f>
        <v>-1.8093607156097442</v>
      </c>
      <c r="H73" s="84">
        <v>4.53564466</v>
      </c>
      <c r="I73" s="84">
        <v>1.4567721000000056</v>
      </c>
      <c r="J73" s="84">
        <v>-19.702072700000002</v>
      </c>
      <c r="K73" s="84">
        <v>25.943850487999999</v>
      </c>
      <c r="L73" s="203">
        <f>0-SUM(H73:K73)</f>
        <v>-12.234194548000001</v>
      </c>
      <c r="M73" s="205"/>
      <c r="N73" s="205"/>
      <c r="O73" s="205"/>
      <c r="P73" s="205"/>
      <c r="T73" s="205"/>
    </row>
    <row r="74" spans="1:20" x14ac:dyDescent="0.35">
      <c r="A74" s="7"/>
      <c r="B74" s="8" t="s">
        <v>346</v>
      </c>
      <c r="C74" s="84">
        <v>0.7541657149454527</v>
      </c>
      <c r="D74" s="84">
        <v>0.41352918227181723</v>
      </c>
      <c r="E74" s="84">
        <v>-2.9615572776527159</v>
      </c>
      <c r="F74" s="84">
        <v>3.5902704310160067</v>
      </c>
      <c r="G74" s="359">
        <f t="shared" ref="G74:G76" si="3">0-SUM(C74:F74)</f>
        <v>-1.7964080505805606</v>
      </c>
      <c r="H74" s="84">
        <v>5.1408767900000001</v>
      </c>
      <c r="I74" s="84">
        <v>2.8188798999999998</v>
      </c>
      <c r="J74" s="84">
        <v>-20.187872200000005</v>
      </c>
      <c r="K74" s="84">
        <v>24.473583939000001</v>
      </c>
      <c r="L74" s="203">
        <f t="shared" ref="L74:L101" si="4">0-SUM(H74:K74)</f>
        <v>-12.245468428999995</v>
      </c>
      <c r="M74" s="205"/>
      <c r="N74" s="205"/>
      <c r="O74" s="205"/>
      <c r="P74" s="205"/>
      <c r="T74" s="205"/>
    </row>
    <row r="75" spans="1:20" x14ac:dyDescent="0.35">
      <c r="A75" s="7"/>
      <c r="B75" s="8" t="s">
        <v>347</v>
      </c>
      <c r="C75" s="84">
        <v>0.77866284632887861</v>
      </c>
      <c r="D75" s="84">
        <v>0.51978675570272204</v>
      </c>
      <c r="E75" s="84">
        <v>-2.905152372195519</v>
      </c>
      <c r="F75" s="84">
        <v>3.3900599988594489</v>
      </c>
      <c r="G75" s="359">
        <f t="shared" si="3"/>
        <v>-1.7833572286955306</v>
      </c>
      <c r="H75" s="84">
        <v>5.3543406500000001</v>
      </c>
      <c r="I75" s="84">
        <v>3.5742238999999971</v>
      </c>
      <c r="J75" s="84">
        <v>-19.976778800000002</v>
      </c>
      <c r="K75" s="84">
        <v>23.311162389999996</v>
      </c>
      <c r="L75" s="203">
        <f t="shared" si="4"/>
        <v>-12.262948139999992</v>
      </c>
      <c r="M75" s="205"/>
      <c r="N75" s="205"/>
      <c r="O75" s="205"/>
      <c r="P75" s="205"/>
      <c r="T75" s="205"/>
    </row>
    <row r="76" spans="1:20" x14ac:dyDescent="0.35">
      <c r="A76" s="7"/>
      <c r="B76" s="8" t="s">
        <v>348</v>
      </c>
      <c r="C76" s="84">
        <v>0.87345326434801551</v>
      </c>
      <c r="D76" s="84">
        <v>0.42813396657014824</v>
      </c>
      <c r="E76" s="84">
        <v>-2.8067098165998927</v>
      </c>
      <c r="F76" s="84">
        <v>3.2772659159195126</v>
      </c>
      <c r="G76" s="359">
        <f t="shared" si="3"/>
        <v>-1.7721433302377836</v>
      </c>
      <c r="H76" s="84">
        <v>6.0484326700000004</v>
      </c>
      <c r="I76" s="84">
        <v>2.9647144000000045</v>
      </c>
      <c r="J76" s="84">
        <v>-19.435722600000002</v>
      </c>
      <c r="K76" s="84">
        <v>22.694199041000001</v>
      </c>
      <c r="L76" s="203">
        <f t="shared" si="4"/>
        <v>-12.271623511000005</v>
      </c>
      <c r="M76" s="205"/>
      <c r="N76" s="205"/>
      <c r="O76" s="205"/>
      <c r="P76" s="205"/>
      <c r="T76" s="205"/>
    </row>
    <row r="77" spans="1:20" x14ac:dyDescent="0.35">
      <c r="A77" s="7"/>
      <c r="B77" s="8" t="s">
        <v>349</v>
      </c>
      <c r="C77" s="84">
        <v>0.91043496598493201</v>
      </c>
      <c r="D77" s="84">
        <v>0.31419167644332724</v>
      </c>
      <c r="E77" s="84">
        <v>-2.6622880745345143</v>
      </c>
      <c r="F77" s="84">
        <v>3.1987858483924545</v>
      </c>
      <c r="G77" s="359">
        <f t="shared" ref="G77:G101" si="5">0-SUM(C77:F77)</f>
        <v>-1.7611244162861994</v>
      </c>
      <c r="H77" s="84">
        <v>6.3486578600000003</v>
      </c>
      <c r="I77" s="84">
        <v>2.1909257999999974</v>
      </c>
      <c r="J77" s="84">
        <v>-18.564704500000001</v>
      </c>
      <c r="K77" s="84">
        <v>22.305818293000002</v>
      </c>
      <c r="L77" s="203">
        <f t="shared" si="4"/>
        <v>-12.280697452999998</v>
      </c>
      <c r="M77" s="205"/>
      <c r="N77" s="205"/>
      <c r="O77" s="205"/>
      <c r="P77" s="205"/>
      <c r="T77" s="205"/>
    </row>
    <row r="78" spans="1:20" x14ac:dyDescent="0.35">
      <c r="A78" s="7"/>
      <c r="B78" s="8" t="s">
        <v>370</v>
      </c>
      <c r="C78" s="84">
        <v>0.92245939304326263</v>
      </c>
      <c r="D78" s="84">
        <v>0.25185816594971255</v>
      </c>
      <c r="E78" s="84">
        <v>-2.4690063926926822</v>
      </c>
      <c r="F78" s="84">
        <v>3.0438385803352541</v>
      </c>
      <c r="G78" s="359">
        <f t="shared" si="5"/>
        <v>-1.7491497466355472</v>
      </c>
      <c r="H78" s="84">
        <v>6.48556636</v>
      </c>
      <c r="I78" s="84">
        <v>1.7707476999999998</v>
      </c>
      <c r="J78" s="84">
        <v>-17.358926500000003</v>
      </c>
      <c r="K78" s="84">
        <v>21.400418545000001</v>
      </c>
      <c r="L78" s="203">
        <f t="shared" si="4"/>
        <v>-12.297806104999998</v>
      </c>
      <c r="M78" s="205"/>
      <c r="N78" s="205"/>
      <c r="O78" s="205"/>
      <c r="P78" s="205"/>
      <c r="T78" s="205"/>
    </row>
    <row r="79" spans="1:20" x14ac:dyDescent="0.35">
      <c r="A79" s="7"/>
      <c r="B79" s="8" t="s">
        <v>371</v>
      </c>
      <c r="C79" s="84">
        <v>0.88407475249861789</v>
      </c>
      <c r="D79" s="84">
        <v>0.290526784116929</v>
      </c>
      <c r="E79" s="84">
        <v>-2.3474559138578082</v>
      </c>
      <c r="F79" s="84">
        <v>2.9094051485866017</v>
      </c>
      <c r="G79" s="359">
        <f>0-SUM(C79:F79)</f>
        <v>-1.7365507713443404</v>
      </c>
      <c r="H79" s="84">
        <v>6.2719457900000002</v>
      </c>
      <c r="I79" s="84">
        <v>2.0611020000000027</v>
      </c>
      <c r="J79" s="84">
        <v>-16.653700600000001</v>
      </c>
      <c r="K79" s="84">
        <v>20.640371554000001</v>
      </c>
      <c r="L79" s="203">
        <f t="shared" si="4"/>
        <v>-12.319718744000003</v>
      </c>
      <c r="M79" s="205"/>
      <c r="N79" s="205"/>
      <c r="O79" s="205"/>
      <c r="P79" s="205"/>
      <c r="T79" s="205"/>
    </row>
    <row r="80" spans="1:20" x14ac:dyDescent="0.35">
      <c r="A80" s="7"/>
      <c r="B80" s="8" t="s">
        <v>372</v>
      </c>
      <c r="C80" s="84">
        <v>0.86232626966901893</v>
      </c>
      <c r="D80" s="84">
        <v>0.30929672896055438</v>
      </c>
      <c r="E80" s="84">
        <v>-2.2424919684471885</v>
      </c>
      <c r="F80" s="84">
        <v>2.7956400006095929</v>
      </c>
      <c r="G80" s="359">
        <f t="shared" si="5"/>
        <v>-1.7247710307919779</v>
      </c>
      <c r="H80" s="84">
        <v>6.1693233000000003</v>
      </c>
      <c r="I80" s="84">
        <v>2.2127952999999945</v>
      </c>
      <c r="J80" s="84">
        <v>-16.0434147</v>
      </c>
      <c r="K80" s="84">
        <v>20.000790420999998</v>
      </c>
      <c r="L80" s="203">
        <f t="shared" si="4"/>
        <v>-12.339494320999993</v>
      </c>
      <c r="M80" s="205"/>
      <c r="N80" s="205"/>
      <c r="O80" s="205"/>
      <c r="P80" s="205"/>
      <c r="T80" s="205"/>
    </row>
    <row r="81" spans="1:20" x14ac:dyDescent="0.35">
      <c r="A81" s="7"/>
      <c r="B81" s="8" t="s">
        <v>373</v>
      </c>
      <c r="C81" s="84">
        <v>0.86835555263626307</v>
      </c>
      <c r="D81" s="84">
        <v>0.34530859426992278</v>
      </c>
      <c r="E81" s="84">
        <v>-2.1517866242962773</v>
      </c>
      <c r="F81" s="84">
        <v>2.6511218840854744</v>
      </c>
      <c r="G81" s="359">
        <f t="shared" si="5"/>
        <v>-1.7129994066953831</v>
      </c>
      <c r="H81" s="84">
        <v>6.2663667100000007</v>
      </c>
      <c r="I81" s="84">
        <v>2.4918712999999988</v>
      </c>
      <c r="J81" s="84">
        <v>-15.528067999999999</v>
      </c>
      <c r="K81" s="84">
        <v>19.131451245000001</v>
      </c>
      <c r="L81" s="203">
        <f t="shared" si="4"/>
        <v>-12.361621255000001</v>
      </c>
      <c r="M81" s="205"/>
      <c r="N81" s="205"/>
      <c r="O81" s="205"/>
      <c r="P81" s="205"/>
      <c r="T81" s="205"/>
    </row>
    <row r="82" spans="1:20" x14ac:dyDescent="0.35">
      <c r="A82" s="7"/>
      <c r="B82" s="8" t="s">
        <v>494</v>
      </c>
      <c r="C82" s="84">
        <v>0.8803747337091985</v>
      </c>
      <c r="D82" s="84">
        <v>0.38436327782653601</v>
      </c>
      <c r="E82" s="84">
        <v>-2.1000701825777042</v>
      </c>
      <c r="F82" s="84">
        <v>2.5368773510578171</v>
      </c>
      <c r="G82" s="359">
        <f t="shared" si="5"/>
        <v>-1.7015451800158474</v>
      </c>
      <c r="H82" s="84">
        <v>6.4069558600000001</v>
      </c>
      <c r="I82" s="84">
        <v>2.7972163000000001</v>
      </c>
      <c r="J82" s="84">
        <v>-15.2833293</v>
      </c>
      <c r="K82" s="84">
        <v>18.462207725999999</v>
      </c>
      <c r="L82" s="203">
        <f t="shared" si="4"/>
        <v>-12.383050586</v>
      </c>
      <c r="M82" s="205"/>
      <c r="N82" s="205"/>
      <c r="O82" s="205"/>
      <c r="P82" s="205"/>
      <c r="T82" s="205"/>
    </row>
    <row r="83" spans="1:20" x14ac:dyDescent="0.35">
      <c r="A83" s="7"/>
      <c r="B83" s="8" t="s">
        <v>495</v>
      </c>
      <c r="C83" s="84">
        <v>0.88102623568759442</v>
      </c>
      <c r="D83" s="84">
        <v>0.25665755851145988</v>
      </c>
      <c r="E83" s="84">
        <v>-1.9237492067087441</v>
      </c>
      <c r="F83" s="84">
        <v>2.4755786824580879</v>
      </c>
      <c r="G83" s="359">
        <f t="shared" si="5"/>
        <v>-1.6895132699483981</v>
      </c>
      <c r="H83" s="84">
        <v>6.4712634500000004</v>
      </c>
      <c r="I83" s="84">
        <v>1.8851864000000023</v>
      </c>
      <c r="J83" s="84">
        <v>-14.130212499999999</v>
      </c>
      <c r="K83" s="84">
        <v>18.183478762000007</v>
      </c>
      <c r="L83" s="203">
        <f t="shared" si="4"/>
        <v>-12.409716112000011</v>
      </c>
      <c r="M83" s="205"/>
      <c r="N83" s="205"/>
      <c r="O83" s="205"/>
      <c r="P83" s="205"/>
      <c r="T83" s="205"/>
    </row>
    <row r="84" spans="1:20" x14ac:dyDescent="0.35">
      <c r="A84" s="7"/>
      <c r="B84" s="8" t="s">
        <v>496</v>
      </c>
      <c r="C84" s="84">
        <v>0.8744250069686953</v>
      </c>
      <c r="D84" s="84">
        <v>2.1592550829209856E-2</v>
      </c>
      <c r="E84" s="84">
        <v>-1.6704325457634046</v>
      </c>
      <c r="F84" s="84">
        <v>2.4527178370204683</v>
      </c>
      <c r="G84" s="359">
        <f t="shared" si="5"/>
        <v>-1.678302849054969</v>
      </c>
      <c r="H84" s="84">
        <v>6.4777600300000007</v>
      </c>
      <c r="I84" s="84">
        <v>0.15995809999999983</v>
      </c>
      <c r="J84" s="84">
        <v>-12.374601699999999</v>
      </c>
      <c r="K84" s="84">
        <v>18.169788653000001</v>
      </c>
      <c r="L84" s="203">
        <f t="shared" si="4"/>
        <v>-12.432905083000001</v>
      </c>
      <c r="M84" s="205"/>
      <c r="N84" s="205"/>
      <c r="O84" s="205"/>
      <c r="P84" s="205"/>
      <c r="T84" s="205"/>
    </row>
    <row r="85" spans="1:20" x14ac:dyDescent="0.35">
      <c r="A85" s="7"/>
      <c r="B85" s="148" t="s">
        <v>497</v>
      </c>
      <c r="C85" s="362">
        <v>0.8720833540276165</v>
      </c>
      <c r="D85" s="362">
        <v>-0.26391541663453832</v>
      </c>
      <c r="E85" s="362">
        <v>-1.3413920794592551</v>
      </c>
      <c r="F85" s="362">
        <v>2.4009270245160108</v>
      </c>
      <c r="G85" s="363">
        <f>0-SUM(C85:F85)</f>
        <v>-1.6677028824498339</v>
      </c>
      <c r="H85" s="362">
        <v>6.5120551899999999</v>
      </c>
      <c r="I85" s="362">
        <v>-1.9707195999999931</v>
      </c>
      <c r="J85" s="362">
        <v>-10.016495800000001</v>
      </c>
      <c r="K85" s="362">
        <v>17.928296897999992</v>
      </c>
      <c r="L85" s="206">
        <f t="shared" si="4"/>
        <v>-12.453136687999997</v>
      </c>
      <c r="M85" s="205"/>
      <c r="N85" s="205"/>
      <c r="O85" s="205"/>
      <c r="P85" s="205"/>
      <c r="T85" s="205"/>
    </row>
    <row r="86" spans="1:20" x14ac:dyDescent="0.35">
      <c r="A86" s="7"/>
      <c r="B86" s="8">
        <v>2008</v>
      </c>
      <c r="C86" s="84">
        <v>1.6762011541715029</v>
      </c>
      <c r="D86" s="84">
        <v>-0.18241252319347967</v>
      </c>
      <c r="E86" s="84">
        <v>-5.4508674471088332</v>
      </c>
      <c r="F86" s="84">
        <v>3.9570788161308101</v>
      </c>
      <c r="G86" s="359">
        <f t="shared" si="5"/>
        <v>0</v>
      </c>
      <c r="H86" s="360">
        <v>26.731000000000002</v>
      </c>
      <c r="I86" s="84">
        <v>-2.9089999999999998</v>
      </c>
      <c r="J86" s="84">
        <v>-86.927000000000007</v>
      </c>
      <c r="K86" s="84">
        <v>63.104999999999997</v>
      </c>
      <c r="L86" s="203">
        <f t="shared" si="4"/>
        <v>0</v>
      </c>
      <c r="M86" s="205"/>
    </row>
    <row r="87" spans="1:20" x14ac:dyDescent="0.35">
      <c r="A87" s="7"/>
      <c r="B87" s="8">
        <v>2009</v>
      </c>
      <c r="C87" s="84">
        <v>4.7399222363555991</v>
      </c>
      <c r="D87" s="84">
        <v>2.5351798654794631</v>
      </c>
      <c r="E87" s="84">
        <v>-10.423730670244259</v>
      </c>
      <c r="F87" s="84">
        <v>3.1487574441871224</v>
      </c>
      <c r="G87" s="359">
        <f t="shared" si="5"/>
        <v>-1.2887577792497495E-4</v>
      </c>
      <c r="H87" s="360">
        <v>73.558000000000007</v>
      </c>
      <c r="I87" s="84">
        <v>39.343000000000004</v>
      </c>
      <c r="J87" s="84">
        <v>-161.76400000000001</v>
      </c>
      <c r="K87" s="84">
        <v>48.865000000000002</v>
      </c>
      <c r="L87" s="203">
        <f t="shared" si="4"/>
        <v>-2.0000000000024443E-3</v>
      </c>
      <c r="N87" s="205"/>
    </row>
    <row r="88" spans="1:20" x14ac:dyDescent="0.35">
      <c r="A88" s="7"/>
      <c r="B88" s="8">
        <v>2010</v>
      </c>
      <c r="C88" s="84">
        <v>5.3018486325502474</v>
      </c>
      <c r="D88" s="84">
        <v>1.1926461549720571</v>
      </c>
      <c r="E88" s="84">
        <v>-9.4340605601281577</v>
      </c>
      <c r="F88" s="84">
        <v>2.9394417324441307</v>
      </c>
      <c r="G88" s="359">
        <f t="shared" si="5"/>
        <v>1.2404016172240517E-4</v>
      </c>
      <c r="H88" s="360">
        <v>85.486000000000004</v>
      </c>
      <c r="I88" s="84">
        <v>19.23</v>
      </c>
      <c r="J88" s="84">
        <v>-152.113</v>
      </c>
      <c r="K88" s="84">
        <v>47.395000000000003</v>
      </c>
      <c r="L88" s="203">
        <f t="shared" si="4"/>
        <v>1.9999999999882334E-3</v>
      </c>
    </row>
    <row r="89" spans="1:20" x14ac:dyDescent="0.35">
      <c r="A89" s="7"/>
      <c r="B89" s="8">
        <v>2011</v>
      </c>
      <c r="C89" s="84">
        <v>3.2643096338144622</v>
      </c>
      <c r="D89" s="84">
        <v>2.4759480618743659</v>
      </c>
      <c r="E89" s="84">
        <v>-7.6037834144828995</v>
      </c>
      <c r="F89" s="84">
        <v>1.8637660729318577</v>
      </c>
      <c r="G89" s="359">
        <f t="shared" si="5"/>
        <v>-2.4035413778622505E-4</v>
      </c>
      <c r="H89" s="360">
        <v>54.325000000000003</v>
      </c>
      <c r="I89" s="84">
        <v>41.204999999999998</v>
      </c>
      <c r="J89" s="84">
        <v>-126.54300000000001</v>
      </c>
      <c r="K89" s="84">
        <v>31.016999999999999</v>
      </c>
      <c r="L89" s="203">
        <f t="shared" si="4"/>
        <v>-3.9999999999942304E-3</v>
      </c>
    </row>
    <row r="90" spans="1:20" x14ac:dyDescent="0.35">
      <c r="A90" s="7"/>
      <c r="B90" s="8">
        <v>2012</v>
      </c>
      <c r="C90" s="84">
        <v>2.8148987795645795</v>
      </c>
      <c r="D90" s="84">
        <v>1.9762543623459863</v>
      </c>
      <c r="E90" s="84">
        <v>-8.1293875175763368</v>
      </c>
      <c r="F90" s="84">
        <v>3.3382343756657704</v>
      </c>
      <c r="G90" s="359">
        <f t="shared" si="5"/>
        <v>0</v>
      </c>
      <c r="H90" s="360">
        <v>48.225999999999999</v>
      </c>
      <c r="I90" s="84">
        <v>33.857999999999997</v>
      </c>
      <c r="J90" s="84">
        <v>-139.27600000000001</v>
      </c>
      <c r="K90" s="84">
        <v>57.192</v>
      </c>
      <c r="L90" s="203">
        <f t="shared" si="4"/>
        <v>0</v>
      </c>
    </row>
    <row r="91" spans="1:20" x14ac:dyDescent="0.35">
      <c r="A91" s="7"/>
      <c r="B91" s="8">
        <v>2013</v>
      </c>
      <c r="C91" s="84">
        <v>2.2102950351681203</v>
      </c>
      <c r="D91" s="84">
        <v>-1.5809944027254732</v>
      </c>
      <c r="E91" s="84">
        <v>-5.4850597207197911</v>
      </c>
      <c r="F91" s="84">
        <v>4.8557590882771438</v>
      </c>
      <c r="G91" s="359">
        <f t="shared" si="5"/>
        <v>0</v>
      </c>
      <c r="H91" s="360">
        <v>39.393999999999998</v>
      </c>
      <c r="I91" s="84">
        <v>-28.178000000000001</v>
      </c>
      <c r="J91" s="84">
        <v>-97.76</v>
      </c>
      <c r="K91" s="84">
        <v>86.543999999999997</v>
      </c>
      <c r="L91" s="203">
        <f t="shared" si="4"/>
        <v>0</v>
      </c>
    </row>
    <row r="92" spans="1:20" x14ac:dyDescent="0.35">
      <c r="A92" s="7"/>
      <c r="B92" s="8">
        <v>2014</v>
      </c>
      <c r="C92" s="84">
        <v>1.3539636262519279</v>
      </c>
      <c r="D92" s="84">
        <v>-0.9473772926847206</v>
      </c>
      <c r="E92" s="84">
        <v>-5.669984383949771</v>
      </c>
      <c r="F92" s="84">
        <v>5.2632906866821232</v>
      </c>
      <c r="G92" s="359">
        <f t="shared" si="5"/>
        <v>1.0736370044028831E-4</v>
      </c>
      <c r="H92" s="360">
        <v>25.222000000000001</v>
      </c>
      <c r="I92" s="84">
        <v>-17.648</v>
      </c>
      <c r="J92" s="84">
        <v>-105.622</v>
      </c>
      <c r="K92" s="84">
        <v>98.046000000000006</v>
      </c>
      <c r="L92" s="203">
        <f t="shared" si="4"/>
        <v>1.9999999999953388E-3</v>
      </c>
    </row>
    <row r="93" spans="1:20" x14ac:dyDescent="0.35">
      <c r="B93" s="8">
        <v>2015</v>
      </c>
      <c r="C93" s="84">
        <v>3.0778272543750695</v>
      </c>
      <c r="D93" s="84">
        <v>-3.6307690065268154</v>
      </c>
      <c r="E93" s="84">
        <v>-4.6128626890814042</v>
      </c>
      <c r="F93" s="84">
        <v>5.1659606100578968</v>
      </c>
      <c r="G93" s="359">
        <f t="shared" si="5"/>
        <v>-1.5616882474667193E-4</v>
      </c>
      <c r="H93" s="360">
        <v>59.125</v>
      </c>
      <c r="I93" s="84">
        <v>-69.747</v>
      </c>
      <c r="J93" s="84">
        <v>-88.613</v>
      </c>
      <c r="K93" s="84">
        <v>99.238</v>
      </c>
      <c r="L93" s="203">
        <f t="shared" si="4"/>
        <v>-3.0000000000001137E-3</v>
      </c>
    </row>
    <row r="94" spans="1:20" x14ac:dyDescent="0.35">
      <c r="B94" s="8">
        <v>2016</v>
      </c>
      <c r="C94" s="84">
        <v>0.42371419097446761</v>
      </c>
      <c r="D94" s="84">
        <v>-2.5705427612741634</v>
      </c>
      <c r="E94" s="84">
        <v>-3.4192714936675435</v>
      </c>
      <c r="F94" s="84">
        <v>5.5660000370099745</v>
      </c>
      <c r="G94" s="359">
        <f t="shared" si="5"/>
        <v>1.0002695726463173E-4</v>
      </c>
      <c r="H94" s="360">
        <v>8.4719999999999995</v>
      </c>
      <c r="I94" s="84">
        <v>-51.396999999999998</v>
      </c>
      <c r="J94" s="84">
        <v>-68.367000000000004</v>
      </c>
      <c r="K94" s="84">
        <v>111.29</v>
      </c>
      <c r="L94" s="203">
        <f t="shared" si="4"/>
        <v>1.9999999999953388E-3</v>
      </c>
    </row>
    <row r="95" spans="1:20" x14ac:dyDescent="0.35">
      <c r="B95" s="8">
        <v>2017</v>
      </c>
      <c r="C95" s="84">
        <v>-0.66992548709645239</v>
      </c>
      <c r="D95" s="84">
        <v>-0.39817593026021963</v>
      </c>
      <c r="E95" s="84">
        <v>-2.6264647425813235</v>
      </c>
      <c r="F95" s="84">
        <v>3.694470237044654</v>
      </c>
      <c r="G95" s="359">
        <f t="shared" si="5"/>
        <v>9.5922893341260362E-5</v>
      </c>
      <c r="H95" s="360">
        <v>-13.968</v>
      </c>
      <c r="I95" s="84">
        <v>-8.3019999999999996</v>
      </c>
      <c r="J95" s="84">
        <v>-54.762</v>
      </c>
      <c r="K95" s="84">
        <v>77.03</v>
      </c>
      <c r="L95" s="203">
        <f t="shared" si="4"/>
        <v>1.9999999999953388E-3</v>
      </c>
    </row>
    <row r="96" spans="1:20" x14ac:dyDescent="0.35">
      <c r="B96" s="8">
        <v>2018</v>
      </c>
      <c r="C96" s="84">
        <v>-0.76958019106243136</v>
      </c>
      <c r="D96" s="84">
        <v>-1.2315693354531592</v>
      </c>
      <c r="E96" s="84">
        <v>-2.1957810522802803</v>
      </c>
      <c r="F96" s="84">
        <v>4.1969305787958708</v>
      </c>
      <c r="G96" s="359">
        <f t="shared" si="5"/>
        <v>0</v>
      </c>
      <c r="H96" s="360">
        <v>-16.603000000000002</v>
      </c>
      <c r="I96" s="84">
        <v>-26.57</v>
      </c>
      <c r="J96" s="84">
        <v>-47.372</v>
      </c>
      <c r="K96" s="84">
        <v>90.545000000000002</v>
      </c>
      <c r="L96" s="203">
        <f t="shared" si="4"/>
        <v>0</v>
      </c>
    </row>
    <row r="97" spans="2:12" x14ac:dyDescent="0.35">
      <c r="B97" s="8">
        <v>2019</v>
      </c>
      <c r="C97" s="84">
        <v>-0.38278230194768642</v>
      </c>
      <c r="D97" s="84">
        <v>-5.5666053714614527E-2</v>
      </c>
      <c r="E97" s="84">
        <v>-2.4495744182763359</v>
      </c>
      <c r="F97" s="84">
        <v>2.888022773938637</v>
      </c>
      <c r="G97" s="359">
        <f t="shared" si="5"/>
        <v>0</v>
      </c>
      <c r="H97" s="360">
        <v>-8.5679999999999996</v>
      </c>
      <c r="I97" s="84">
        <v>-1.246</v>
      </c>
      <c r="J97" s="84">
        <v>-54.83</v>
      </c>
      <c r="K97" s="84">
        <v>64.644000000000005</v>
      </c>
      <c r="L97" s="203">
        <f t="shared" si="4"/>
        <v>0</v>
      </c>
    </row>
    <row r="98" spans="2:12" x14ac:dyDescent="0.35">
      <c r="B98" s="8">
        <v>2020</v>
      </c>
      <c r="C98" s="84">
        <v>7.7977089430478088</v>
      </c>
      <c r="D98" s="84">
        <v>1.9208909392044156</v>
      </c>
      <c r="E98" s="84">
        <v>-13.070856287987167</v>
      </c>
      <c r="F98" s="84">
        <v>3.3431077259415791</v>
      </c>
      <c r="G98" s="359">
        <f t="shared" si="5"/>
        <v>9.1486797933639785E-3</v>
      </c>
      <c r="H98" s="360">
        <v>164.5</v>
      </c>
      <c r="I98" s="84">
        <v>40.523000000000003</v>
      </c>
      <c r="J98" s="84">
        <v>-275.74200000000002</v>
      </c>
      <c r="K98" s="84">
        <v>70.525999999999996</v>
      </c>
      <c r="L98" s="203">
        <f t="shared" si="4"/>
        <v>0.19300000000002626</v>
      </c>
    </row>
    <row r="99" spans="2:12" x14ac:dyDescent="0.35">
      <c r="B99" s="8">
        <v>2021</v>
      </c>
      <c r="C99" s="84">
        <v>4.8435720181865758</v>
      </c>
      <c r="D99" s="84">
        <v>1.8555698369251614</v>
      </c>
      <c r="E99" s="84">
        <v>-7.9604148625303157</v>
      </c>
      <c r="F99" s="84">
        <v>1.6007956846967244</v>
      </c>
      <c r="G99" s="359">
        <f t="shared" si="5"/>
        <v>-0.33952267727814567</v>
      </c>
      <c r="H99" s="360">
        <v>109.961</v>
      </c>
      <c r="I99" s="84">
        <v>42.125999999999998</v>
      </c>
      <c r="J99" s="84">
        <v>-180.721</v>
      </c>
      <c r="K99" s="84">
        <v>36.341999999999999</v>
      </c>
      <c r="L99" s="203">
        <f t="shared" si="4"/>
        <v>-7.7079999999999842</v>
      </c>
    </row>
    <row r="100" spans="2:12" x14ac:dyDescent="0.35">
      <c r="B100" s="8">
        <v>2022</v>
      </c>
      <c r="C100" s="84">
        <v>1.210073263374517</v>
      </c>
      <c r="D100" s="84">
        <v>0.72083401050792328</v>
      </c>
      <c r="E100" s="84">
        <v>-5.4957129067126713</v>
      </c>
      <c r="F100" s="84">
        <v>5.1872044847826073</v>
      </c>
      <c r="G100" s="359">
        <f t="shared" si="5"/>
        <v>-1.6223988519523762</v>
      </c>
      <c r="H100" s="360">
        <v>30.03555519</v>
      </c>
      <c r="I100" s="84">
        <v>17.892015600000004</v>
      </c>
      <c r="J100" s="84">
        <v>-136.41057390000003</v>
      </c>
      <c r="K100" s="84">
        <v>128.753003062</v>
      </c>
      <c r="L100" s="203">
        <f t="shared" si="4"/>
        <v>-40.269999951999978</v>
      </c>
    </row>
    <row r="101" spans="2:12" x14ac:dyDescent="0.35">
      <c r="B101" s="8">
        <v>2023</v>
      </c>
      <c r="C101" s="84">
        <v>5.254262397245528E-2</v>
      </c>
      <c r="D101" s="84">
        <v>1.9476178499974011</v>
      </c>
      <c r="E101" s="84">
        <v>-6.1019890351248236</v>
      </c>
      <c r="F101" s="84">
        <v>6.0002156715337156</v>
      </c>
      <c r="G101" s="359">
        <f t="shared" si="5"/>
        <v>-1.8983871103787484</v>
      </c>
      <c r="H101" s="360">
        <v>1.339288732</v>
      </c>
      <c r="I101" s="84">
        <v>49.643935599999999</v>
      </c>
      <c r="J101" s="84">
        <v>-155.5370581</v>
      </c>
      <c r="K101" s="84">
        <v>152.94289913400002</v>
      </c>
      <c r="L101" s="203">
        <f t="shared" si="4"/>
        <v>-48.389065366000011</v>
      </c>
    </row>
    <row r="102" spans="2:12" x14ac:dyDescent="0.35">
      <c r="B102" s="8">
        <v>2024</v>
      </c>
      <c r="C102" s="84">
        <v>0.34304077615605311</v>
      </c>
      <c r="D102" s="84">
        <v>0.60576234061374912</v>
      </c>
      <c r="E102" s="84">
        <v>-3.6018256394937032</v>
      </c>
      <c r="F102" s="84">
        <v>4.4981511570251431</v>
      </c>
      <c r="G102" s="359">
        <f>0-SUM(C102:F102)</f>
        <v>-1.8451286343012421</v>
      </c>
      <c r="H102" s="84">
        <v>9.0704558100000003</v>
      </c>
      <c r="I102" s="84">
        <v>16.0171645</v>
      </c>
      <c r="J102" s="84">
        <v>-95.237075499999989</v>
      </c>
      <c r="K102" s="84">
        <v>118.93711807</v>
      </c>
      <c r="L102" s="203">
        <f>0-SUM(H102:K102)</f>
        <v>-48.787662879999999</v>
      </c>
    </row>
    <row r="103" spans="2:12" x14ac:dyDescent="0.35">
      <c r="B103" s="8">
        <v>2025</v>
      </c>
      <c r="C103" s="84">
        <v>0.76989853923369811</v>
      </c>
      <c r="D103" s="84">
        <v>0.39499126347579061</v>
      </c>
      <c r="E103" s="84">
        <v>-2.8964364429744531</v>
      </c>
      <c r="F103" s="84">
        <v>3.5217387720938094</v>
      </c>
      <c r="G103" s="359">
        <f>0-SUM(C103:F103)</f>
        <v>-1.790192131828845</v>
      </c>
      <c r="H103" s="84">
        <v>21.079294770000001</v>
      </c>
      <c r="I103" s="84">
        <v>10.814590300000011</v>
      </c>
      <c r="J103" s="84">
        <v>-79.302446300000014</v>
      </c>
      <c r="K103" s="84">
        <v>96.422795857999986</v>
      </c>
      <c r="L103" s="203">
        <f>0-SUM(H103:K103)</f>
        <v>-49.014234627999983</v>
      </c>
    </row>
    <row r="104" spans="2:12" x14ac:dyDescent="0.35">
      <c r="B104" s="8">
        <v>2026</v>
      </c>
      <c r="C104" s="84">
        <v>0.89462574555101526</v>
      </c>
      <c r="D104" s="84">
        <v>0.29149791763206379</v>
      </c>
      <c r="E104" s="84">
        <v>-2.4288303917936296</v>
      </c>
      <c r="F104" s="84">
        <v>2.9854750458426933</v>
      </c>
      <c r="G104" s="359">
        <f t="shared" ref="G104:G105" si="6">0-SUM(C104:F104)</f>
        <v>-1.7427683172321426</v>
      </c>
      <c r="H104" s="84">
        <v>25.275493310000002</v>
      </c>
      <c r="I104" s="84">
        <v>8.2355707999999872</v>
      </c>
      <c r="J104" s="84">
        <v>-68.620746299999993</v>
      </c>
      <c r="K104" s="84">
        <v>84.347398813000012</v>
      </c>
      <c r="L104" s="203">
        <f t="shared" ref="L104:L121" si="7">0-SUM(H104:K104)</f>
        <v>-49.237716623000011</v>
      </c>
    </row>
    <row r="105" spans="2:12" x14ac:dyDescent="0.35">
      <c r="B105" s="148">
        <v>2027</v>
      </c>
      <c r="C105" s="362">
        <v>0.87606575068927983</v>
      </c>
      <c r="D105" s="362">
        <v>0.2507681981141574</v>
      </c>
      <c r="E105" s="362">
        <v>-1.959725692425929</v>
      </c>
      <c r="F105" s="362">
        <v>2.5283543298142286</v>
      </c>
      <c r="G105" s="363">
        <f t="shared" si="6"/>
        <v>-1.6954625861917367</v>
      </c>
      <c r="H105" s="362">
        <v>25.622346050000004</v>
      </c>
      <c r="I105" s="362">
        <v>7.3342320999999941</v>
      </c>
      <c r="J105" s="362">
        <v>-57.316211499999994</v>
      </c>
      <c r="K105" s="362">
        <v>73.946926386000001</v>
      </c>
      <c r="L105" s="206">
        <f t="shared" si="7"/>
        <v>-49.587293036000005</v>
      </c>
    </row>
    <row r="106" spans="2:12" x14ac:dyDescent="0.35">
      <c r="B106" s="8" t="s">
        <v>319</v>
      </c>
      <c r="C106" s="84">
        <v>2.482865689726987</v>
      </c>
      <c r="D106" s="84">
        <v>0.6739495374051776</v>
      </c>
      <c r="E106" s="84">
        <v>-7.2766859782649851</v>
      </c>
      <c r="F106" s="84">
        <v>4.1199338609312486</v>
      </c>
      <c r="G106" s="359">
        <f t="shared" ref="G106:G121" si="8">0-SUM(C106:F106)</f>
        <v>-6.3109798428051533E-5</v>
      </c>
      <c r="H106" s="84">
        <v>39.341999999999999</v>
      </c>
      <c r="I106" s="84">
        <v>10.679</v>
      </c>
      <c r="J106" s="84">
        <v>-115.30200000000001</v>
      </c>
      <c r="K106" s="84">
        <v>65.281999999999996</v>
      </c>
      <c r="L106" s="203">
        <f t="shared" si="7"/>
        <v>-9.9999999999056399E-4</v>
      </c>
    </row>
    <row r="107" spans="2:12" x14ac:dyDescent="0.35">
      <c r="B107" s="54" t="s">
        <v>320</v>
      </c>
      <c r="C107" s="84">
        <v>5.6205031941006771</v>
      </c>
      <c r="D107" s="84">
        <v>1.8452669817445206</v>
      </c>
      <c r="E107" s="84">
        <v>-10.163117452504638</v>
      </c>
      <c r="F107" s="84">
        <v>2.6973472766594404</v>
      </c>
      <c r="G107" s="359">
        <f t="shared" si="8"/>
        <v>0</v>
      </c>
      <c r="H107" s="84">
        <v>87.789000000000001</v>
      </c>
      <c r="I107" s="84">
        <v>28.821999999999999</v>
      </c>
      <c r="J107" s="84">
        <v>-158.74199999999999</v>
      </c>
      <c r="K107" s="84">
        <v>42.131</v>
      </c>
      <c r="L107" s="203">
        <f t="shared" si="7"/>
        <v>0</v>
      </c>
    </row>
    <row r="108" spans="2:12" x14ac:dyDescent="0.35">
      <c r="B108" s="54" t="s">
        <v>321</v>
      </c>
      <c r="C108" s="84">
        <v>4.3958335121902756</v>
      </c>
      <c r="D108" s="84">
        <v>2.0879044057677376</v>
      </c>
      <c r="E108" s="84">
        <v>-9.0465228370676627</v>
      </c>
      <c r="F108" s="84">
        <v>2.5628462414899866</v>
      </c>
      <c r="G108" s="359">
        <f t="shared" si="8"/>
        <v>-6.1322380337180959E-5</v>
      </c>
      <c r="H108" s="84">
        <v>71.683999999999997</v>
      </c>
      <c r="I108" s="84">
        <v>34.048000000000002</v>
      </c>
      <c r="J108" s="84">
        <v>-147.524</v>
      </c>
      <c r="K108" s="84">
        <v>41.792999999999999</v>
      </c>
      <c r="L108" s="203">
        <f t="shared" si="7"/>
        <v>-9.9999999999766942E-4</v>
      </c>
    </row>
    <row r="109" spans="2:12" x14ac:dyDescent="0.35">
      <c r="B109" s="54" t="s">
        <v>82</v>
      </c>
      <c r="C109" s="84">
        <v>3.4034101066727094</v>
      </c>
      <c r="D109" s="84">
        <v>2.1024227817176575</v>
      </c>
      <c r="E109" s="84">
        <v>-7.63785210036</v>
      </c>
      <c r="F109" s="84">
        <v>2.1321387935060052</v>
      </c>
      <c r="G109" s="359">
        <f t="shared" si="8"/>
        <v>-1.1958153637259272E-4</v>
      </c>
      <c r="H109" s="84">
        <v>56.921999999999997</v>
      </c>
      <c r="I109" s="84">
        <v>35.162999999999997</v>
      </c>
      <c r="J109" s="84">
        <v>-127.74299999999999</v>
      </c>
      <c r="K109" s="84">
        <v>35.659999999999997</v>
      </c>
      <c r="L109" s="203">
        <f t="shared" si="7"/>
        <v>-1.9999999999953388E-3</v>
      </c>
    </row>
    <row r="110" spans="2:12" x14ac:dyDescent="0.35">
      <c r="B110" s="54" t="s">
        <v>83</v>
      </c>
      <c r="C110" s="84">
        <v>2.138016508354033</v>
      </c>
      <c r="D110" s="84">
        <v>1.2822078751297403</v>
      </c>
      <c r="E110" s="84">
        <v>-7.3923480844161666</v>
      </c>
      <c r="F110" s="84">
        <v>3.9721237009323938</v>
      </c>
      <c r="G110" s="359">
        <f t="shared" si="8"/>
        <v>0</v>
      </c>
      <c r="H110" s="84">
        <v>36.933999999999997</v>
      </c>
      <c r="I110" s="84">
        <v>22.15</v>
      </c>
      <c r="J110" s="84">
        <v>-127.702</v>
      </c>
      <c r="K110" s="84">
        <v>68.617999999999995</v>
      </c>
      <c r="L110" s="203">
        <f t="shared" si="7"/>
        <v>0</v>
      </c>
    </row>
    <row r="111" spans="2:12" x14ac:dyDescent="0.35">
      <c r="B111" s="54" t="s">
        <v>84</v>
      </c>
      <c r="C111" s="163">
        <v>2.4356778724782489</v>
      </c>
      <c r="D111" s="163">
        <v>-1.4675738390072275</v>
      </c>
      <c r="E111" s="163">
        <v>-5.7152855729427792</v>
      </c>
      <c r="F111" s="163">
        <v>4.7471260797998127</v>
      </c>
      <c r="G111" s="359">
        <f t="shared" si="8"/>
        <v>5.5459671944646516E-5</v>
      </c>
      <c r="H111" s="84">
        <v>43.917999999999999</v>
      </c>
      <c r="I111" s="84">
        <v>-26.462</v>
      </c>
      <c r="J111" s="84">
        <v>-103.053</v>
      </c>
      <c r="K111" s="84">
        <v>85.596000000000004</v>
      </c>
      <c r="L111" s="203">
        <f t="shared" si="7"/>
        <v>9.9999999999056399E-4</v>
      </c>
    </row>
    <row r="112" spans="2:12" x14ac:dyDescent="0.35">
      <c r="B112" s="54" t="s">
        <v>85</v>
      </c>
      <c r="C112" s="163">
        <v>1.2782251672257705</v>
      </c>
      <c r="D112" s="163">
        <v>-1.6793329481847481</v>
      </c>
      <c r="E112" s="163">
        <v>-5.2780783426269045</v>
      </c>
      <c r="F112" s="163">
        <v>5.6792393209043119</v>
      </c>
      <c r="G112" s="359">
        <f t="shared" si="8"/>
        <v>-5.3197318429454299E-5</v>
      </c>
      <c r="H112" s="84">
        <v>24.027999999999999</v>
      </c>
      <c r="I112" s="84">
        <v>-31.568000000000001</v>
      </c>
      <c r="J112" s="84">
        <v>-99.216999999999999</v>
      </c>
      <c r="K112" s="84">
        <v>106.758</v>
      </c>
      <c r="L112" s="203">
        <f t="shared" si="7"/>
        <v>-9.9999999999056399E-4</v>
      </c>
    </row>
    <row r="113" spans="2:12" x14ac:dyDescent="0.35">
      <c r="B113" s="54" t="s">
        <v>86</v>
      </c>
      <c r="C113" s="163">
        <v>3.0563757329340744</v>
      </c>
      <c r="D113" s="163">
        <v>-3.7416087725518672</v>
      </c>
      <c r="E113" s="163">
        <v>-4.4237967907538698</v>
      </c>
      <c r="F113" s="163">
        <v>5.1090298303716626</v>
      </c>
      <c r="G113" s="359">
        <f t="shared" si="8"/>
        <v>0</v>
      </c>
      <c r="H113" s="84">
        <v>59.22</v>
      </c>
      <c r="I113" s="84">
        <v>-72.497</v>
      </c>
      <c r="J113" s="84">
        <v>-85.715000000000003</v>
      </c>
      <c r="K113" s="84">
        <v>98.992000000000004</v>
      </c>
      <c r="L113" s="203">
        <f t="shared" si="7"/>
        <v>0</v>
      </c>
    </row>
    <row r="114" spans="2:12" x14ac:dyDescent="0.35">
      <c r="B114" s="54" t="s">
        <v>87</v>
      </c>
      <c r="C114" s="163">
        <v>-0.39407702284133145</v>
      </c>
      <c r="D114" s="163">
        <v>-1.5897622083745944</v>
      </c>
      <c r="E114" s="163">
        <v>-2.9693038384793682</v>
      </c>
      <c r="F114" s="163">
        <v>4.9530441423643436</v>
      </c>
      <c r="G114" s="359">
        <f t="shared" si="8"/>
        <v>9.8927330950182579E-5</v>
      </c>
      <c r="H114" s="84">
        <v>-7.9669999999999996</v>
      </c>
      <c r="I114" s="84">
        <v>-32.14</v>
      </c>
      <c r="J114" s="84">
        <v>-60.03</v>
      </c>
      <c r="K114" s="84">
        <v>100.13500000000001</v>
      </c>
      <c r="L114" s="203">
        <f t="shared" si="7"/>
        <v>1.9999999999953388E-3</v>
      </c>
    </row>
    <row r="115" spans="2:12" x14ac:dyDescent="0.35">
      <c r="B115" s="54" t="s">
        <v>88</v>
      </c>
      <c r="C115" s="163">
        <v>-0.40337560690666563</v>
      </c>
      <c r="D115" s="163">
        <v>-0.62142676045149525</v>
      </c>
      <c r="E115" s="163">
        <v>-2.8784750118800777</v>
      </c>
      <c r="F115" s="163">
        <v>3.9032298113600654</v>
      </c>
      <c r="G115" s="359">
        <f t="shared" si="8"/>
        <v>4.7567878173282452E-5</v>
      </c>
      <c r="H115" s="84">
        <v>-8.48</v>
      </c>
      <c r="I115" s="84">
        <v>-13.064</v>
      </c>
      <c r="J115" s="84">
        <v>-60.512999999999998</v>
      </c>
      <c r="K115" s="84">
        <v>82.055999999999997</v>
      </c>
      <c r="L115" s="203">
        <f t="shared" si="7"/>
        <v>1.0000000000047748E-3</v>
      </c>
    </row>
    <row r="116" spans="2:12" x14ac:dyDescent="0.35">
      <c r="B116" s="54" t="s">
        <v>89</v>
      </c>
      <c r="C116" s="163">
        <v>-0.84803306313640381</v>
      </c>
      <c r="D116" s="163">
        <v>-2.0489882775818629</v>
      </c>
      <c r="E116" s="163">
        <v>-1.8475809993549821</v>
      </c>
      <c r="F116" s="163">
        <v>4.7446023400732491</v>
      </c>
      <c r="G116" s="359">
        <f t="shared" si="8"/>
        <v>0</v>
      </c>
      <c r="H116" s="84">
        <v>-18.459</v>
      </c>
      <c r="I116" s="84">
        <v>-44.6</v>
      </c>
      <c r="J116" s="84">
        <v>-40.216000000000001</v>
      </c>
      <c r="K116" s="84">
        <v>103.27500000000001</v>
      </c>
      <c r="L116" s="203">
        <f t="shared" si="7"/>
        <v>0</v>
      </c>
    </row>
    <row r="117" spans="2:12" x14ac:dyDescent="0.35">
      <c r="B117" s="54" t="s">
        <v>90</v>
      </c>
      <c r="C117" s="163">
        <v>4.1920436613362741E-2</v>
      </c>
      <c r="D117" s="163">
        <v>1.1417311271257267</v>
      </c>
      <c r="E117" s="163">
        <v>-3.0875603106918472</v>
      </c>
      <c r="F117" s="163">
        <v>1.9036862393274216</v>
      </c>
      <c r="G117" s="359">
        <f t="shared" si="8"/>
        <v>2.2250762533615465E-4</v>
      </c>
      <c r="H117" s="84">
        <v>0.94199999999999995</v>
      </c>
      <c r="I117" s="84">
        <v>25.655999999999999</v>
      </c>
      <c r="J117" s="84">
        <v>-69.381</v>
      </c>
      <c r="K117" s="84">
        <v>42.777999999999999</v>
      </c>
      <c r="L117" s="203">
        <f t="shared" si="7"/>
        <v>5.000000000002558E-3</v>
      </c>
    </row>
    <row r="118" spans="2:12" x14ac:dyDescent="0.35">
      <c r="B118" s="54" t="s">
        <v>91</v>
      </c>
      <c r="C118" s="163">
        <v>10.38923277227277</v>
      </c>
      <c r="D118" s="163">
        <v>1.5502535454690904</v>
      </c>
      <c r="E118" s="163">
        <v>-15.287838535653963</v>
      </c>
      <c r="F118" s="163">
        <v>3.283013842729956</v>
      </c>
      <c r="G118" s="359">
        <f t="shared" si="8"/>
        <v>6.5338375182146802E-2</v>
      </c>
      <c r="H118" s="84">
        <v>216.88499999999999</v>
      </c>
      <c r="I118" s="84">
        <v>32.363</v>
      </c>
      <c r="J118" s="84">
        <v>-319.14800000000002</v>
      </c>
      <c r="K118" s="84">
        <v>68.536000000000001</v>
      </c>
      <c r="L118" s="203">
        <f t="shared" si="7"/>
        <v>1.3640000000000327</v>
      </c>
    </row>
    <row r="119" spans="2:12" x14ac:dyDescent="0.35">
      <c r="B119" s="54" t="s">
        <v>92</v>
      </c>
      <c r="C119" s="163">
        <v>2.6579636251646792</v>
      </c>
      <c r="D119" s="163">
        <v>1.2314147860454772</v>
      </c>
      <c r="E119" s="163">
        <v>-6.22405769329478</v>
      </c>
      <c r="F119" s="163">
        <v>3.1121785549301078</v>
      </c>
      <c r="G119" s="359">
        <f t="shared" si="8"/>
        <v>-0.77749927284548415</v>
      </c>
      <c r="H119" s="84">
        <v>62.14</v>
      </c>
      <c r="I119" s="84">
        <v>28.789000000000001</v>
      </c>
      <c r="J119" s="84">
        <v>-145.511</v>
      </c>
      <c r="K119" s="84">
        <v>72.759</v>
      </c>
      <c r="L119" s="203">
        <f t="shared" si="7"/>
        <v>-18.177000000000007</v>
      </c>
    </row>
    <row r="120" spans="2:12" x14ac:dyDescent="0.35">
      <c r="B120" s="54" t="s">
        <v>93</v>
      </c>
      <c r="C120" s="163">
        <v>0.74752333874633936</v>
      </c>
      <c r="D120" s="163">
        <v>2.1901530260184572</v>
      </c>
      <c r="E120" s="163">
        <v>-6.1246786619044435</v>
      </c>
      <c r="F120" s="163">
        <v>4.9045550587089997</v>
      </c>
      <c r="G120" s="359">
        <f t="shared" si="8"/>
        <v>-1.7175527615693529</v>
      </c>
      <c r="H120" s="84">
        <v>18.717900858999997</v>
      </c>
      <c r="I120" s="84">
        <v>54.841186999999998</v>
      </c>
      <c r="J120" s="84">
        <v>-153.36126920000001</v>
      </c>
      <c r="K120" s="84">
        <v>122.80951053699999</v>
      </c>
      <c r="L120" s="203">
        <f t="shared" si="7"/>
        <v>-43.007329195999972</v>
      </c>
    </row>
    <row r="121" spans="2:12" x14ac:dyDescent="0.35">
      <c r="B121" s="54" t="s">
        <v>94</v>
      </c>
      <c r="C121" s="163">
        <v>0.14172277705296196</v>
      </c>
      <c r="D121" s="163">
        <v>1.326268797986434</v>
      </c>
      <c r="E121" s="163">
        <v>-5.1943713556385367</v>
      </c>
      <c r="F121" s="163">
        <v>5.6122012623232003</v>
      </c>
      <c r="G121" s="359">
        <f t="shared" si="8"/>
        <v>-1.8858214817240597</v>
      </c>
      <c r="H121" s="84">
        <v>3.6467727129999998</v>
      </c>
      <c r="I121" s="84">
        <v>34.127195099999994</v>
      </c>
      <c r="J121" s="84">
        <v>-133.66017879999998</v>
      </c>
      <c r="K121" s="84">
        <v>144.41166655700002</v>
      </c>
      <c r="L121" s="203">
        <f t="shared" si="7"/>
        <v>-48.52545557000002</v>
      </c>
    </row>
    <row r="122" spans="2:12" x14ac:dyDescent="0.35">
      <c r="B122" s="54" t="s">
        <v>343</v>
      </c>
      <c r="C122" s="163">
        <v>0.4440132378001711</v>
      </c>
      <c r="D122" s="163">
        <v>0.43124416309852975</v>
      </c>
      <c r="E122" s="163">
        <v>-3.2540990640470695</v>
      </c>
      <c r="F122" s="163">
        <v>4.2095305154159828</v>
      </c>
      <c r="G122" s="361">
        <f>0-SUM(C122:F122)</f>
        <v>-1.8306888522676141</v>
      </c>
      <c r="H122" s="84">
        <v>11.849270819999999</v>
      </c>
      <c r="I122" s="84">
        <v>11.508505700000009</v>
      </c>
      <c r="J122" s="84">
        <v>-86.841332199999997</v>
      </c>
      <c r="K122" s="84">
        <v>112.33869366000002</v>
      </c>
      <c r="L122" s="203">
        <f>0-SUM(H122:K122)</f>
        <v>-48.85513798000003</v>
      </c>
    </row>
    <row r="123" spans="2:12" x14ac:dyDescent="0.35">
      <c r="B123" s="54" t="s">
        <v>350</v>
      </c>
      <c r="C123" s="163">
        <v>0.82970448349192849</v>
      </c>
      <c r="D123" s="163">
        <v>0.41857049486044051</v>
      </c>
      <c r="E123" s="163">
        <v>-2.8330003177074485</v>
      </c>
      <c r="F123" s="163">
        <v>3.3628734381791578</v>
      </c>
      <c r="G123" s="361">
        <f>0-SUM(C123:F123)</f>
        <v>-1.7781480988240783</v>
      </c>
      <c r="H123" s="84">
        <v>22.892307970000001</v>
      </c>
      <c r="I123" s="84">
        <v>11.548744000000006</v>
      </c>
      <c r="J123" s="84">
        <v>-78.165078100000017</v>
      </c>
      <c r="K123" s="84">
        <v>92.784763662999978</v>
      </c>
      <c r="L123" s="203">
        <f>0-SUM(H123:K123)</f>
        <v>-49.060737532999966</v>
      </c>
    </row>
    <row r="124" spans="2:12" x14ac:dyDescent="0.35">
      <c r="B124" s="54" t="s">
        <v>374</v>
      </c>
      <c r="C124" s="163">
        <v>0.88410430236141635</v>
      </c>
      <c r="D124" s="163">
        <v>0.29957171542056749</v>
      </c>
      <c r="E124" s="163">
        <v>-2.3015412361031733</v>
      </c>
      <c r="F124" s="163">
        <v>2.848602816084274</v>
      </c>
      <c r="G124" s="361">
        <f t="shared" ref="G124:G125" si="9">0-SUM(C124:F124)</f>
        <v>-1.7307375977630846</v>
      </c>
      <c r="H124" s="84">
        <v>25.193202160000002</v>
      </c>
      <c r="I124" s="84">
        <v>8.5365163000000024</v>
      </c>
      <c r="J124" s="84">
        <v>-65.584109800000007</v>
      </c>
      <c r="K124" s="84">
        <v>81.17303176499999</v>
      </c>
      <c r="L124" s="203">
        <f t="shared" ref="L124:L125" si="10">0-SUM(H124:K124)</f>
        <v>-49.318640424999984</v>
      </c>
    </row>
    <row r="125" spans="2:12" ht="16" thickBot="1" x14ac:dyDescent="0.4">
      <c r="B125" s="351" t="s">
        <v>498</v>
      </c>
      <c r="C125" s="291">
        <v>0.87694384800264324</v>
      </c>
      <c r="D125" s="291">
        <v>9.7350576870864902E-2</v>
      </c>
      <c r="E125" s="291">
        <v>-1.7562122734699688</v>
      </c>
      <c r="F125" s="291">
        <v>2.4660630206027383</v>
      </c>
      <c r="G125" s="364">
        <f t="shared" si="9"/>
        <v>-1.6841451720062777</v>
      </c>
      <c r="H125" s="320">
        <v>25.868034529999999</v>
      </c>
      <c r="I125" s="320">
        <v>2.8716412000000271</v>
      </c>
      <c r="J125" s="320">
        <v>-51.804639299999998</v>
      </c>
      <c r="K125" s="320">
        <v>72.743772039000007</v>
      </c>
      <c r="L125" s="321">
        <f t="shared" si="10"/>
        <v>-49.678808469000032</v>
      </c>
    </row>
    <row r="126" spans="2:12" x14ac:dyDescent="0.35">
      <c r="B126" s="473" t="s">
        <v>30</v>
      </c>
      <c r="C126" s="365"/>
      <c r="D126" s="365"/>
      <c r="E126" s="365"/>
      <c r="F126" s="365"/>
      <c r="G126" s="365"/>
      <c r="H126" s="344"/>
      <c r="I126" s="344"/>
      <c r="J126" s="344"/>
      <c r="K126" s="344"/>
      <c r="L126" s="478"/>
    </row>
    <row r="127" spans="2:12" x14ac:dyDescent="0.35">
      <c r="B127" s="632" t="s">
        <v>532</v>
      </c>
      <c r="C127" s="633"/>
      <c r="D127" s="633"/>
      <c r="E127" s="633"/>
      <c r="F127" s="633"/>
      <c r="G127" s="633"/>
      <c r="H127" s="633"/>
      <c r="I127" s="633"/>
      <c r="J127" s="633"/>
      <c r="K127" s="633"/>
      <c r="L127" s="634"/>
    </row>
    <row r="128" spans="2:12" x14ac:dyDescent="0.35">
      <c r="B128" s="473" t="s">
        <v>29</v>
      </c>
      <c r="C128" s="471"/>
      <c r="D128" s="471"/>
      <c r="E128" s="471"/>
      <c r="F128" s="471"/>
      <c r="G128" s="471"/>
      <c r="H128" s="16"/>
      <c r="I128" s="16"/>
      <c r="J128" s="16"/>
      <c r="K128" s="16"/>
      <c r="L128" s="366"/>
    </row>
    <row r="129" spans="2:12" ht="15.75" customHeight="1" x14ac:dyDescent="0.35">
      <c r="B129" s="635" t="s">
        <v>533</v>
      </c>
      <c r="C129" s="636"/>
      <c r="D129" s="636"/>
      <c r="E129" s="636"/>
      <c r="F129" s="636"/>
      <c r="G129" s="636"/>
      <c r="H129" s="636"/>
      <c r="I129" s="636"/>
      <c r="J129" s="636"/>
      <c r="K129" s="636"/>
      <c r="L129" s="637"/>
    </row>
    <row r="130" spans="2:12" ht="15.75" customHeight="1" x14ac:dyDescent="0.35">
      <c r="B130" s="635" t="s">
        <v>534</v>
      </c>
      <c r="C130" s="636"/>
      <c r="D130" s="636"/>
      <c r="E130" s="636"/>
      <c r="F130" s="636"/>
      <c r="G130" s="485"/>
      <c r="H130" s="16"/>
      <c r="I130" s="16"/>
      <c r="J130" s="16"/>
      <c r="K130" s="16"/>
      <c r="L130" s="366"/>
    </row>
    <row r="131" spans="2:12" ht="15.75" customHeight="1" x14ac:dyDescent="0.35">
      <c r="B131" s="613" t="s">
        <v>535</v>
      </c>
      <c r="C131" s="614"/>
      <c r="D131" s="614"/>
      <c r="E131" s="614"/>
      <c r="F131" s="614"/>
      <c r="G131" s="483"/>
      <c r="H131" s="16"/>
      <c r="I131" s="16"/>
      <c r="J131" s="16"/>
      <c r="K131" s="16"/>
      <c r="L131" s="366"/>
    </row>
    <row r="132" spans="2:12" ht="16.5" customHeight="1" thickBot="1" x14ac:dyDescent="0.4">
      <c r="B132" s="624" t="s">
        <v>536</v>
      </c>
      <c r="C132" s="625"/>
      <c r="D132" s="625"/>
      <c r="E132" s="625"/>
      <c r="F132" s="625"/>
      <c r="G132" s="479"/>
      <c r="H132" s="17"/>
      <c r="I132" s="17"/>
      <c r="J132" s="17"/>
      <c r="K132" s="17"/>
      <c r="L132" s="367"/>
    </row>
  </sheetData>
  <mergeCells count="8">
    <mergeCell ref="B131:F131"/>
    <mergeCell ref="B132:F132"/>
    <mergeCell ref="B2:L2"/>
    <mergeCell ref="C3:F3"/>
    <mergeCell ref="H3:L3"/>
    <mergeCell ref="B127:L127"/>
    <mergeCell ref="B129:L129"/>
    <mergeCell ref="B130:F130"/>
  </mergeCells>
  <hyperlinks>
    <hyperlink ref="A1" location="Contents!A1" display="Back to contents" xr:uid="{2160B1FB-99D7-4392-BB11-F1E8EE169939}"/>
  </hyperlinks>
  <pageMargins left="0.70866141732283472" right="0.70866141732283472" top="0.74803149606299213" bottom="0.74803149606299213" header="0.31496062992125984" footer="0.31496062992125984"/>
  <pageSetup paperSize="9" scale="45" orientation="portrait" r:id="rId1"/>
  <headerFooter>
    <oddHeader>&amp;C&amp;8March 2018 Economic and fiscal outlook: Supplementary economy tables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5508F-61F1-458B-AA5C-EE004953F873}">
  <sheetPr>
    <tabColor theme="6"/>
    <pageSetUpPr fitToPage="1"/>
  </sheetPr>
  <dimension ref="A1:Z110"/>
  <sheetViews>
    <sheetView showGridLines="0" zoomScaleNormal="100" zoomScaleSheetLayoutView="55" workbookViewId="0"/>
  </sheetViews>
  <sheetFormatPr defaultColWidth="8.84375" defaultRowHeight="14" x14ac:dyDescent="0.3"/>
  <cols>
    <col min="1" max="1" width="9.3046875" style="1" customWidth="1"/>
    <col min="2" max="2" width="10.53515625" style="1" customWidth="1"/>
    <col min="3" max="3" width="14.07421875" style="1" customWidth="1"/>
    <col min="4" max="4" width="10.07421875" style="1" customWidth="1"/>
    <col min="5" max="7" width="12.3046875" style="1" customWidth="1"/>
    <col min="8" max="8" width="12.4609375" style="1" customWidth="1"/>
    <col min="9" max="9" width="11.84375" style="1" customWidth="1"/>
    <col min="10" max="10" width="12.765625" style="1" customWidth="1"/>
    <col min="11" max="13" width="11.23046875" style="1" customWidth="1"/>
    <col min="14" max="14" width="12.765625" style="1" customWidth="1"/>
    <col min="15" max="15" width="3.4609375" style="1" customWidth="1"/>
    <col min="16" max="16" width="10.23046875" style="1" customWidth="1"/>
    <col min="17" max="17" width="10.4609375" style="1" customWidth="1"/>
    <col min="18" max="18" width="11.07421875" style="1" customWidth="1"/>
    <col min="19" max="19" width="8.84375" style="1"/>
    <col min="20" max="20" width="11.69140625" style="1" customWidth="1"/>
    <col min="21" max="21" width="12.3046875" style="1" customWidth="1"/>
    <col min="22" max="22" width="4.07421875" style="1" customWidth="1"/>
    <col min="23" max="23" width="18.765625" style="1" customWidth="1"/>
    <col min="24" max="24" width="22.4609375" style="1" customWidth="1"/>
    <col min="25" max="25" width="18.84375" style="1" customWidth="1"/>
    <col min="26" max="16384" width="8.84375" style="1"/>
  </cols>
  <sheetData>
    <row r="1" spans="1:25" ht="33.75" customHeight="1" thickBot="1" x14ac:dyDescent="0.4">
      <c r="A1" s="9" t="s">
        <v>42</v>
      </c>
      <c r="B1" s="5"/>
      <c r="C1" s="192"/>
      <c r="D1" s="5"/>
      <c r="E1" s="5"/>
      <c r="F1" s="5"/>
      <c r="G1" s="5"/>
      <c r="H1" s="5"/>
      <c r="I1" s="5"/>
      <c r="J1" s="5"/>
      <c r="K1" s="5"/>
      <c r="L1" s="5"/>
      <c r="M1" s="5"/>
      <c r="N1" s="5"/>
      <c r="O1" s="5"/>
      <c r="P1" s="5"/>
      <c r="Q1" s="5"/>
      <c r="R1" s="5"/>
      <c r="S1" s="5"/>
      <c r="T1" s="5"/>
      <c r="U1" s="5"/>
      <c r="V1" s="5"/>
      <c r="W1" s="5"/>
      <c r="X1" s="5"/>
    </row>
    <row r="2" spans="1:25" ht="22.5" customHeight="1" thickBot="1" x14ac:dyDescent="0.4">
      <c r="A2" s="5"/>
      <c r="B2" s="541" t="s">
        <v>545</v>
      </c>
      <c r="C2" s="542"/>
      <c r="D2" s="542"/>
      <c r="E2" s="542"/>
      <c r="F2" s="542"/>
      <c r="G2" s="542"/>
      <c r="H2" s="542"/>
      <c r="I2" s="542"/>
      <c r="J2" s="542"/>
      <c r="K2" s="542"/>
      <c r="L2" s="542"/>
      <c r="M2" s="542"/>
      <c r="N2" s="639"/>
      <c r="O2" s="640"/>
      <c r="P2" s="640"/>
      <c r="Q2" s="640"/>
      <c r="R2" s="640"/>
      <c r="S2" s="640"/>
      <c r="T2" s="640"/>
      <c r="U2" s="640"/>
      <c r="V2" s="640"/>
      <c r="W2" s="640"/>
      <c r="X2" s="641"/>
    </row>
    <row r="3" spans="1:25" ht="21" customHeight="1" x14ac:dyDescent="0.5">
      <c r="A3" s="5"/>
      <c r="B3" s="397"/>
      <c r="C3" s="642" t="s">
        <v>546</v>
      </c>
      <c r="D3" s="642"/>
      <c r="E3" s="642"/>
      <c r="F3" s="642"/>
      <c r="G3" s="642"/>
      <c r="H3" s="642"/>
      <c r="I3" s="642"/>
      <c r="J3" s="642"/>
      <c r="K3" s="642"/>
      <c r="L3" s="642"/>
      <c r="M3" s="642"/>
      <c r="N3" s="643"/>
      <c r="O3" s="398"/>
      <c r="P3" s="644" t="s">
        <v>547</v>
      </c>
      <c r="Q3" s="642"/>
      <c r="R3" s="642"/>
      <c r="S3" s="642"/>
      <c r="T3" s="642"/>
      <c r="U3" s="643"/>
      <c r="V3" s="399"/>
      <c r="W3" s="644" t="s">
        <v>548</v>
      </c>
      <c r="X3" s="643"/>
    </row>
    <row r="4" spans="1:25" ht="102.75" customHeight="1" x14ac:dyDescent="0.45">
      <c r="A4" s="5"/>
      <c r="B4" s="400"/>
      <c r="C4" s="401" t="s">
        <v>549</v>
      </c>
      <c r="D4" s="401" t="s">
        <v>550</v>
      </c>
      <c r="E4" s="401" t="s">
        <v>551</v>
      </c>
      <c r="F4" s="402" t="s">
        <v>552</v>
      </c>
      <c r="G4" s="402" t="s">
        <v>553</v>
      </c>
      <c r="H4" s="401" t="s">
        <v>554</v>
      </c>
      <c r="I4" s="401" t="s">
        <v>555</v>
      </c>
      <c r="J4" s="401" t="s">
        <v>556</v>
      </c>
      <c r="K4" s="401" t="s">
        <v>557</v>
      </c>
      <c r="L4" s="402" t="s">
        <v>558</v>
      </c>
      <c r="M4" s="402" t="s">
        <v>559</v>
      </c>
      <c r="N4" s="401" t="s">
        <v>560</v>
      </c>
      <c r="O4" s="403"/>
      <c r="P4" s="404" t="s">
        <v>550</v>
      </c>
      <c r="Q4" s="402" t="s">
        <v>561</v>
      </c>
      <c r="R4" s="402" t="s">
        <v>562</v>
      </c>
      <c r="S4" s="402" t="s">
        <v>563</v>
      </c>
      <c r="T4" s="402" t="s">
        <v>564</v>
      </c>
      <c r="U4" s="405" t="s">
        <v>565</v>
      </c>
      <c r="V4" s="405"/>
      <c r="W4" s="404" t="s">
        <v>566</v>
      </c>
      <c r="X4" s="406" t="s">
        <v>567</v>
      </c>
    </row>
    <row r="5" spans="1:25" ht="14.5" x14ac:dyDescent="0.35">
      <c r="A5" s="5"/>
      <c r="B5" s="170" t="s">
        <v>12</v>
      </c>
      <c r="C5" s="208">
        <v>3965.7488899999998</v>
      </c>
      <c r="D5" s="208">
        <v>5119.54</v>
      </c>
      <c r="E5" s="208">
        <v>1657.825</v>
      </c>
      <c r="F5" s="208">
        <v>1233.3520000000001</v>
      </c>
      <c r="G5" s="208">
        <v>424.47300000000001</v>
      </c>
      <c r="H5" s="208">
        <v>7427.46389</v>
      </c>
      <c r="I5" s="208">
        <v>279.45699999999999</v>
      </c>
      <c r="J5" s="208">
        <v>826.62069734179613</v>
      </c>
      <c r="K5" s="208">
        <v>150.83642074156029</v>
      </c>
      <c r="L5" s="208">
        <v>112.2159463118513</v>
      </c>
      <c r="M5" s="208">
        <v>38.620474429708992</v>
      </c>
      <c r="N5" s="208">
        <v>675.7842766002359</v>
      </c>
      <c r="O5" s="209"/>
      <c r="P5" s="407">
        <v>1770.289</v>
      </c>
      <c r="Q5" s="408">
        <v>347.73599999999999</v>
      </c>
      <c r="R5" s="408">
        <v>4134.6629999999996</v>
      </c>
      <c r="S5" s="408">
        <v>62.99</v>
      </c>
      <c r="T5" s="408">
        <v>711.93441620854264</v>
      </c>
      <c r="U5" s="409">
        <v>1802.6289014272554</v>
      </c>
      <c r="V5" s="172"/>
      <c r="W5" s="410">
        <v>2005.5610000000001</v>
      </c>
      <c r="X5" s="411">
        <v>119.91403283350246</v>
      </c>
      <c r="Y5" s="210"/>
    </row>
    <row r="6" spans="1:25" ht="14.5" x14ac:dyDescent="0.35">
      <c r="A6" s="5"/>
      <c r="B6" s="170" t="s">
        <v>13</v>
      </c>
      <c r="C6" s="208">
        <v>3985.0795480000002</v>
      </c>
      <c r="D6" s="208">
        <v>5360.9769999999999</v>
      </c>
      <c r="E6" s="208">
        <v>1676.193</v>
      </c>
      <c r="F6" s="208">
        <v>1243.7719999999999</v>
      </c>
      <c r="G6" s="208">
        <v>432.42099999999999</v>
      </c>
      <c r="H6" s="208">
        <v>7669.8635480000003</v>
      </c>
      <c r="I6" s="208">
        <v>283.01600000000002</v>
      </c>
      <c r="J6" s="208">
        <v>841.85662654075225</v>
      </c>
      <c r="K6" s="208">
        <v>150.98498250721511</v>
      </c>
      <c r="L6" s="208">
        <v>112.03417128156717</v>
      </c>
      <c r="M6" s="208">
        <v>38.950811225647911</v>
      </c>
      <c r="N6" s="208">
        <v>690.87164403353722</v>
      </c>
      <c r="O6" s="209"/>
      <c r="P6" s="407">
        <v>1799.357</v>
      </c>
      <c r="Q6" s="408">
        <v>346.20100000000002</v>
      </c>
      <c r="R6" s="408">
        <v>4341.9139999999998</v>
      </c>
      <c r="S6" s="408">
        <v>62.956000000000003</v>
      </c>
      <c r="T6" s="408">
        <v>717.29252872188601</v>
      </c>
      <c r="U6" s="409">
        <v>1868.8619675189552</v>
      </c>
      <c r="V6" s="172"/>
      <c r="W6" s="410">
        <v>2022.394</v>
      </c>
      <c r="X6" s="411">
        <v>120.05423352113628</v>
      </c>
      <c r="Y6" s="210"/>
    </row>
    <row r="7" spans="1:25" ht="14.5" x14ac:dyDescent="0.35">
      <c r="A7" s="5"/>
      <c r="B7" s="170" t="s">
        <v>14</v>
      </c>
      <c r="C7" s="208">
        <v>4004.5044320000002</v>
      </c>
      <c r="D7" s="208">
        <v>5288.6480000000001</v>
      </c>
      <c r="E7" s="208">
        <v>1679.9770000000001</v>
      </c>
      <c r="F7" s="208">
        <v>1251.3420000000001</v>
      </c>
      <c r="G7" s="208">
        <v>428.63499999999999</v>
      </c>
      <c r="H7" s="208">
        <v>7613.175432</v>
      </c>
      <c r="I7" s="208">
        <v>283.23</v>
      </c>
      <c r="J7" s="208">
        <v>830.13413704268771</v>
      </c>
      <c r="K7" s="208">
        <v>150.06815688768674</v>
      </c>
      <c r="L7" s="208">
        <v>111.77926101140176</v>
      </c>
      <c r="M7" s="208">
        <v>38.288895876284975</v>
      </c>
      <c r="N7" s="208">
        <v>680.06598015500094</v>
      </c>
      <c r="O7" s="209"/>
      <c r="P7" s="407">
        <v>1805.2950000000001</v>
      </c>
      <c r="Q7" s="408">
        <v>342.87599999999998</v>
      </c>
      <c r="R7" s="408">
        <v>4240.8829999999998</v>
      </c>
      <c r="S7" s="408">
        <v>67.513000000000005</v>
      </c>
      <c r="T7" s="408">
        <v>703.86261911074359</v>
      </c>
      <c r="U7" s="409">
        <v>1787.1520250775873</v>
      </c>
      <c r="V7" s="172"/>
      <c r="W7" s="410">
        <v>2022.8530000000001</v>
      </c>
      <c r="X7" s="411">
        <v>119.05108857562058</v>
      </c>
      <c r="Y7" s="210"/>
    </row>
    <row r="8" spans="1:25" ht="14.5" x14ac:dyDescent="0.35">
      <c r="A8" s="5"/>
      <c r="B8" s="170" t="s">
        <v>15</v>
      </c>
      <c r="C8" s="208">
        <v>4024.0239999999999</v>
      </c>
      <c r="D8" s="208">
        <v>5364.3270000000002</v>
      </c>
      <c r="E8" s="208">
        <v>1684.3620000000001</v>
      </c>
      <c r="F8" s="208">
        <v>1253.5930000000001</v>
      </c>
      <c r="G8" s="208">
        <v>430.76900000000001</v>
      </c>
      <c r="H8" s="208">
        <v>7703.9889999999996</v>
      </c>
      <c r="I8" s="208">
        <v>284.31799999999998</v>
      </c>
      <c r="J8" s="208">
        <v>830.81208225333876</v>
      </c>
      <c r="K8" s="208">
        <v>149.05581400699634</v>
      </c>
      <c r="L8" s="208">
        <v>110.93537199751155</v>
      </c>
      <c r="M8" s="208">
        <v>38.120442009484783</v>
      </c>
      <c r="N8" s="208">
        <v>681.7562682463423</v>
      </c>
      <c r="O8" s="209"/>
      <c r="P8" s="407">
        <v>1805.1949999999999</v>
      </c>
      <c r="Q8" s="408">
        <v>333.89600000000002</v>
      </c>
      <c r="R8" s="408">
        <v>4279.299</v>
      </c>
      <c r="S8" s="408">
        <v>68.215000000000003</v>
      </c>
      <c r="T8" s="408">
        <v>689.86410571933015</v>
      </c>
      <c r="U8" s="409">
        <v>1762.9550509412475</v>
      </c>
      <c r="V8" s="172"/>
      <c r="W8" s="410">
        <v>2018.258</v>
      </c>
      <c r="X8" s="411">
        <v>117.80350808788722</v>
      </c>
      <c r="Y8" s="210"/>
    </row>
    <row r="9" spans="1:25" ht="18.75" customHeight="1" x14ac:dyDescent="0.35">
      <c r="A9" s="5"/>
      <c r="B9" s="170" t="s">
        <v>16</v>
      </c>
      <c r="C9" s="208">
        <v>4082.7984849999998</v>
      </c>
      <c r="D9" s="208">
        <v>5385.0590000000002</v>
      </c>
      <c r="E9" s="208">
        <v>1690.232</v>
      </c>
      <c r="F9" s="208">
        <v>1261.1010000000001</v>
      </c>
      <c r="G9" s="208">
        <v>429.13099999999997</v>
      </c>
      <c r="H9" s="208">
        <v>7777.6254849999996</v>
      </c>
      <c r="I9" s="208">
        <v>284.72000000000003</v>
      </c>
      <c r="J9" s="208">
        <v>833.96379099855176</v>
      </c>
      <c r="K9" s="208">
        <v>148.88186568294805</v>
      </c>
      <c r="L9" s="208">
        <v>111.082425190525</v>
      </c>
      <c r="M9" s="208">
        <v>37.799440492423038</v>
      </c>
      <c r="N9" s="208">
        <v>685.08192531560383</v>
      </c>
      <c r="O9" s="209"/>
      <c r="P9" s="407">
        <v>1813.7049999999999</v>
      </c>
      <c r="Q9" s="408">
        <v>332.90300000000002</v>
      </c>
      <c r="R9" s="408">
        <v>4229.3980000000001</v>
      </c>
      <c r="S9" s="408">
        <v>71.983000000000004</v>
      </c>
      <c r="T9" s="408">
        <v>670.08722895661447</v>
      </c>
      <c r="U9" s="409">
        <v>1685.5771113582371</v>
      </c>
      <c r="V9" s="172"/>
      <c r="W9" s="410">
        <v>2023.135</v>
      </c>
      <c r="X9" s="411">
        <v>117.11420448986939</v>
      </c>
      <c r="Y9" s="211"/>
    </row>
    <row r="10" spans="1:25" ht="14.5" x14ac:dyDescent="0.35">
      <c r="A10" s="5"/>
      <c r="B10" s="170" t="s">
        <v>17</v>
      </c>
      <c r="C10" s="208">
        <v>4142.431423</v>
      </c>
      <c r="D10" s="208">
        <v>5161.3410000000003</v>
      </c>
      <c r="E10" s="208">
        <v>1685.8869999999999</v>
      </c>
      <c r="F10" s="208">
        <v>1263.4449999999999</v>
      </c>
      <c r="G10" s="208">
        <v>422.44200000000001</v>
      </c>
      <c r="H10" s="208">
        <v>7617.8854230000006</v>
      </c>
      <c r="I10" s="208">
        <v>292.58300000000003</v>
      </c>
      <c r="J10" s="208">
        <v>812.66229605424633</v>
      </c>
      <c r="K10" s="208">
        <v>147.25820215905821</v>
      </c>
      <c r="L10" s="208">
        <v>110.35890259955224</v>
      </c>
      <c r="M10" s="208">
        <v>36.899299559505991</v>
      </c>
      <c r="N10" s="208">
        <v>665.40409389518811</v>
      </c>
      <c r="O10" s="209"/>
      <c r="P10" s="407">
        <v>1844.145</v>
      </c>
      <c r="Q10" s="408">
        <v>320.99900000000002</v>
      </c>
      <c r="R10" s="408">
        <v>4085.2840000000001</v>
      </c>
      <c r="S10" s="408">
        <v>65.367000000000004</v>
      </c>
      <c r="T10" s="408">
        <v>675.3180409992749</v>
      </c>
      <c r="U10" s="409">
        <v>1613.5620591918791</v>
      </c>
      <c r="V10" s="172"/>
      <c r="W10" s="410">
        <v>2006.886</v>
      </c>
      <c r="X10" s="411">
        <v>115.0058165189137</v>
      </c>
      <c r="Y10" s="211"/>
    </row>
    <row r="11" spans="1:25" ht="14.5" x14ac:dyDescent="0.35">
      <c r="A11" s="5"/>
      <c r="B11" s="170" t="s">
        <v>18</v>
      </c>
      <c r="C11" s="208">
        <v>4202.9353540000002</v>
      </c>
      <c r="D11" s="208">
        <v>5388.2550000000001</v>
      </c>
      <c r="E11" s="208">
        <v>1698.845</v>
      </c>
      <c r="F11" s="208">
        <v>1267.6869999999999</v>
      </c>
      <c r="G11" s="208">
        <v>431.15800000000002</v>
      </c>
      <c r="H11" s="208">
        <v>7892.345354</v>
      </c>
      <c r="I11" s="208">
        <v>299.25200000000001</v>
      </c>
      <c r="J11" s="208">
        <v>826.2049641950498</v>
      </c>
      <c r="K11" s="208">
        <v>146.34202018653201</v>
      </c>
      <c r="L11" s="208">
        <v>109.20117876804782</v>
      </c>
      <c r="M11" s="208">
        <v>37.140841418484193</v>
      </c>
      <c r="N11" s="208">
        <v>679.86294400851773</v>
      </c>
      <c r="O11" s="209"/>
      <c r="P11" s="407">
        <v>1826.133</v>
      </c>
      <c r="Q11" s="408">
        <v>318.28300000000002</v>
      </c>
      <c r="R11" s="408">
        <v>4344.7939999999999</v>
      </c>
      <c r="S11" s="408">
        <v>69.341999999999999</v>
      </c>
      <c r="T11" s="408">
        <v>664.27300869021167</v>
      </c>
      <c r="U11" s="409">
        <v>1696.2380004874376</v>
      </c>
      <c r="V11" s="172"/>
      <c r="W11" s="410">
        <v>2017.1280000000002</v>
      </c>
      <c r="X11" s="411">
        <v>114.41659746518371</v>
      </c>
      <c r="Y11" s="211"/>
    </row>
    <row r="12" spans="1:25" ht="14.5" x14ac:dyDescent="0.35">
      <c r="A12" s="5"/>
      <c r="B12" s="170" t="s">
        <v>19</v>
      </c>
      <c r="C12" s="208">
        <v>4264.3230000000003</v>
      </c>
      <c r="D12" s="208">
        <v>5436.9650000000001</v>
      </c>
      <c r="E12" s="208">
        <v>1707.2940000000001</v>
      </c>
      <c r="F12" s="208">
        <v>1273.1320000000001</v>
      </c>
      <c r="G12" s="208">
        <v>434.16199999999998</v>
      </c>
      <c r="H12" s="208">
        <v>7993.9939999999997</v>
      </c>
      <c r="I12" s="208">
        <v>301.959</v>
      </c>
      <c r="J12" s="208">
        <v>823.17969918049346</v>
      </c>
      <c r="K12" s="208">
        <v>144.86836813139257</v>
      </c>
      <c r="L12" s="208">
        <v>108.02858515045217</v>
      </c>
      <c r="M12" s="208">
        <v>36.839782980940399</v>
      </c>
      <c r="N12" s="208">
        <v>678.31133104910077</v>
      </c>
      <c r="O12" s="209"/>
      <c r="P12" s="407">
        <v>1863.329</v>
      </c>
      <c r="Q12" s="408">
        <v>317.50900000000001</v>
      </c>
      <c r="R12" s="408">
        <v>4346.4579999999996</v>
      </c>
      <c r="S12" s="408">
        <v>68.540999999999997</v>
      </c>
      <c r="T12" s="408">
        <v>677.00057769235514</v>
      </c>
      <c r="U12" s="409">
        <v>1694.5522520918637</v>
      </c>
      <c r="V12" s="172"/>
      <c r="W12" s="410">
        <v>2024.8030000000001</v>
      </c>
      <c r="X12" s="411">
        <v>113.60643798785388</v>
      </c>
      <c r="Y12" s="211"/>
    </row>
    <row r="13" spans="1:25" ht="18.75" customHeight="1" x14ac:dyDescent="0.35">
      <c r="A13" s="5"/>
      <c r="B13" s="170" t="s">
        <v>20</v>
      </c>
      <c r="C13" s="208">
        <v>4353.0873190000002</v>
      </c>
      <c r="D13" s="208">
        <v>5549.1229999999996</v>
      </c>
      <c r="E13" s="208">
        <v>1712.4010000000001</v>
      </c>
      <c r="F13" s="208">
        <v>1277.3130000000001</v>
      </c>
      <c r="G13" s="208">
        <v>435.08800000000002</v>
      </c>
      <c r="H13" s="208">
        <v>8189.809319</v>
      </c>
      <c r="I13" s="208">
        <v>301.98599999999999</v>
      </c>
      <c r="J13" s="208">
        <v>828.09633201759516</v>
      </c>
      <c r="K13" s="208">
        <v>143.20368295171352</v>
      </c>
      <c r="L13" s="208">
        <v>106.81839468798609</v>
      </c>
      <c r="M13" s="208">
        <v>36.385288263727439</v>
      </c>
      <c r="N13" s="208">
        <v>684.89264906588153</v>
      </c>
      <c r="O13" s="209"/>
      <c r="P13" s="407">
        <v>1837.0239999999999</v>
      </c>
      <c r="Q13" s="408">
        <v>311.36500000000001</v>
      </c>
      <c r="R13" s="408">
        <v>4412.0720000000001</v>
      </c>
      <c r="S13" s="408">
        <v>72.296000000000006</v>
      </c>
      <c r="T13" s="408">
        <v>666.68505440108004</v>
      </c>
      <c r="U13" s="409">
        <v>1714.2099685714907</v>
      </c>
      <c r="V13" s="172"/>
      <c r="W13" s="410">
        <v>2023.7660000000001</v>
      </c>
      <c r="X13" s="411">
        <v>112.23739845334066</v>
      </c>
      <c r="Y13" s="211"/>
    </row>
    <row r="14" spans="1:25" ht="14.5" x14ac:dyDescent="0.35">
      <c r="A14" s="5"/>
      <c r="B14" s="170" t="s">
        <v>21</v>
      </c>
      <c r="C14" s="208">
        <v>4443.6993190000003</v>
      </c>
      <c r="D14" s="208">
        <v>5719.28</v>
      </c>
      <c r="E14" s="208">
        <v>1723.952</v>
      </c>
      <c r="F14" s="208">
        <v>1283.5360000000001</v>
      </c>
      <c r="G14" s="208">
        <v>440.416</v>
      </c>
      <c r="H14" s="208">
        <v>8439.0273190000007</v>
      </c>
      <c r="I14" s="208">
        <v>305.17700000000002</v>
      </c>
      <c r="J14" s="208">
        <v>841.04584499500993</v>
      </c>
      <c r="K14" s="208">
        <v>142.66708816972229</v>
      </c>
      <c r="L14" s="208">
        <v>106.22009410993616</v>
      </c>
      <c r="M14" s="208">
        <v>36.446994059786128</v>
      </c>
      <c r="N14" s="208">
        <v>698.3787568252875</v>
      </c>
      <c r="O14" s="209"/>
      <c r="P14" s="407">
        <v>1837.4860000000001</v>
      </c>
      <c r="Q14" s="408">
        <v>307.51900000000001</v>
      </c>
      <c r="R14" s="408">
        <v>4507.09</v>
      </c>
      <c r="S14" s="408">
        <v>73.385999999999996</v>
      </c>
      <c r="T14" s="408">
        <v>647.99463967697011</v>
      </c>
      <c r="U14" s="409">
        <v>1697.8854936258006</v>
      </c>
      <c r="V14" s="172"/>
      <c r="W14" s="410">
        <v>2031.471</v>
      </c>
      <c r="X14" s="411">
        <v>111.50679863610115</v>
      </c>
      <c r="Y14" s="211"/>
    </row>
    <row r="15" spans="1:25" ht="14.5" x14ac:dyDescent="0.35">
      <c r="A15" s="5"/>
      <c r="B15" s="170" t="s">
        <v>22</v>
      </c>
      <c r="C15" s="208">
        <v>4536.197459</v>
      </c>
      <c r="D15" s="208">
        <v>5927.2110000000002</v>
      </c>
      <c r="E15" s="208">
        <v>1742.9490000000001</v>
      </c>
      <c r="F15" s="208">
        <v>1289.826</v>
      </c>
      <c r="G15" s="208">
        <v>453.12299999999999</v>
      </c>
      <c r="H15" s="208">
        <v>8720.4594589999997</v>
      </c>
      <c r="I15" s="208">
        <v>304.62700000000001</v>
      </c>
      <c r="J15" s="208">
        <v>862.0734978154461</v>
      </c>
      <c r="K15" s="208">
        <v>143.60044786854613</v>
      </c>
      <c r="L15" s="208">
        <v>106.26793513321122</v>
      </c>
      <c r="M15" s="208">
        <v>37.332512735334902</v>
      </c>
      <c r="N15" s="208">
        <v>718.47304994690001</v>
      </c>
      <c r="O15" s="209"/>
      <c r="P15" s="407">
        <v>1883.652</v>
      </c>
      <c r="Q15" s="408">
        <v>305.84399999999999</v>
      </c>
      <c r="R15" s="408">
        <v>4678.3599999999997</v>
      </c>
      <c r="S15" s="408">
        <v>80.141000000000005</v>
      </c>
      <c r="T15" s="408">
        <v>639.90569498987657</v>
      </c>
      <c r="U15" s="409">
        <v>1693.2111263605607</v>
      </c>
      <c r="V15" s="172"/>
      <c r="W15" s="410">
        <v>2048.7930000000001</v>
      </c>
      <c r="X15" s="411">
        <v>111.21012532351358</v>
      </c>
      <c r="Y15" s="211"/>
    </row>
    <row r="16" spans="1:25" ht="14.5" x14ac:dyDescent="0.35">
      <c r="A16" s="5"/>
      <c r="B16" s="170" t="s">
        <v>23</v>
      </c>
      <c r="C16" s="208">
        <v>4630.6210000000001</v>
      </c>
      <c r="D16" s="208">
        <v>6035.7790000000005</v>
      </c>
      <c r="E16" s="208">
        <v>1762.566</v>
      </c>
      <c r="F16" s="208">
        <v>1295.1199999999999</v>
      </c>
      <c r="G16" s="208">
        <v>467.44600000000003</v>
      </c>
      <c r="H16" s="208">
        <v>8903.8340000000007</v>
      </c>
      <c r="I16" s="208">
        <v>308.10700000000003</v>
      </c>
      <c r="J16" s="208">
        <v>874.36890163677765</v>
      </c>
      <c r="K16" s="208">
        <v>144.4848212594998</v>
      </c>
      <c r="L16" s="208">
        <v>106.16634027299025</v>
      </c>
      <c r="M16" s="208">
        <v>38.31848098650952</v>
      </c>
      <c r="N16" s="208">
        <v>729.88408037727788</v>
      </c>
      <c r="O16" s="209"/>
      <c r="P16" s="407">
        <v>1862.701</v>
      </c>
      <c r="Q16" s="408">
        <v>296.42599999999999</v>
      </c>
      <c r="R16" s="408">
        <v>4726.5590000000002</v>
      </c>
      <c r="S16" s="408">
        <v>77.671000000000006</v>
      </c>
      <c r="T16" s="408">
        <v>613.75216643492126</v>
      </c>
      <c r="U16" s="409">
        <v>1655.0524886818191</v>
      </c>
      <c r="V16" s="172"/>
      <c r="W16" s="410">
        <v>2058.9920000000002</v>
      </c>
      <c r="X16" s="411">
        <v>110.53050014843033</v>
      </c>
      <c r="Y16" s="211"/>
    </row>
    <row r="17" spans="1:25" ht="18.75" customHeight="1" x14ac:dyDescent="0.35">
      <c r="A17" s="5"/>
      <c r="B17" s="170" t="s">
        <v>24</v>
      </c>
      <c r="C17" s="208">
        <v>4722.300459</v>
      </c>
      <c r="D17" s="208">
        <v>6055.5330000000004</v>
      </c>
      <c r="E17" s="208">
        <v>1768.2819999999999</v>
      </c>
      <c r="F17" s="208">
        <v>1300.8240000000001</v>
      </c>
      <c r="G17" s="208">
        <v>467.45800000000003</v>
      </c>
      <c r="H17" s="208">
        <v>9009.5514589999984</v>
      </c>
      <c r="I17" s="208">
        <v>312.91399999999999</v>
      </c>
      <c r="J17" s="208">
        <v>875.65929023216142</v>
      </c>
      <c r="K17" s="208">
        <v>143.66640261613145</v>
      </c>
      <c r="L17" s="208">
        <v>105.6871610505149</v>
      </c>
      <c r="M17" s="208">
        <v>37.979241565616555</v>
      </c>
      <c r="N17" s="208">
        <v>731.99288761602975</v>
      </c>
      <c r="O17" s="209"/>
      <c r="P17" s="407">
        <v>1978.288</v>
      </c>
      <c r="Q17" s="408">
        <v>299.59300000000002</v>
      </c>
      <c r="R17" s="408">
        <v>4712.5630000000001</v>
      </c>
      <c r="S17" s="408">
        <v>80.804000000000002</v>
      </c>
      <c r="T17" s="408">
        <v>634.0626021628068</v>
      </c>
      <c r="U17" s="409">
        <v>1606.4499586541115</v>
      </c>
      <c r="V17" s="172"/>
      <c r="W17" s="410">
        <v>2067.875</v>
      </c>
      <c r="X17" s="411">
        <v>110.00540484755244</v>
      </c>
      <c r="Y17" s="211"/>
    </row>
    <row r="18" spans="1:25" ht="14.5" x14ac:dyDescent="0.35">
      <c r="A18" s="5"/>
      <c r="B18" s="170" t="s">
        <v>25</v>
      </c>
      <c r="C18" s="208">
        <v>4815.7950350000001</v>
      </c>
      <c r="D18" s="208">
        <v>5909.3149999999996</v>
      </c>
      <c r="E18" s="208">
        <v>1773.6489999999999</v>
      </c>
      <c r="F18" s="208">
        <v>1304.7380000000001</v>
      </c>
      <c r="G18" s="208">
        <v>468.911</v>
      </c>
      <c r="H18" s="208">
        <v>8951.4610350000003</v>
      </c>
      <c r="I18" s="208">
        <v>320.72000000000003</v>
      </c>
      <c r="J18" s="208">
        <v>860.50909803525121</v>
      </c>
      <c r="K18" s="208">
        <v>142.30540257772986</v>
      </c>
      <c r="L18" s="208">
        <v>104.68320752779276</v>
      </c>
      <c r="M18" s="208">
        <v>37.622195049937105</v>
      </c>
      <c r="N18" s="208">
        <v>718.20369545752146</v>
      </c>
      <c r="O18" s="209"/>
      <c r="P18" s="407">
        <v>1939.8340000000001</v>
      </c>
      <c r="Q18" s="408">
        <v>288.76100000000002</v>
      </c>
      <c r="R18" s="408">
        <v>4521.76</v>
      </c>
      <c r="S18" s="408">
        <v>77.459000000000003</v>
      </c>
      <c r="T18" s="408">
        <v>613.72585620501457</v>
      </c>
      <c r="U18" s="409">
        <v>1521.9555485248754</v>
      </c>
      <c r="V18" s="172"/>
      <c r="W18" s="410">
        <v>2062.41</v>
      </c>
      <c r="X18" s="411">
        <v>108.81638484851044</v>
      </c>
      <c r="Y18" s="211"/>
    </row>
    <row r="19" spans="1:25" ht="14.5" x14ac:dyDescent="0.35">
      <c r="A19" s="212"/>
      <c r="B19" s="170" t="s">
        <v>26</v>
      </c>
      <c r="C19" s="208">
        <v>4911.1406660000002</v>
      </c>
      <c r="D19" s="208">
        <v>6186.7160000000003</v>
      </c>
      <c r="E19" s="208">
        <v>1798.2809999999999</v>
      </c>
      <c r="F19" s="208">
        <v>1310.2719999999999</v>
      </c>
      <c r="G19" s="208">
        <v>488.00900000000001</v>
      </c>
      <c r="H19" s="208">
        <v>9299.5756660000006</v>
      </c>
      <c r="I19" s="208">
        <v>329.44799999999998</v>
      </c>
      <c r="J19" s="208">
        <v>873.02963335900495</v>
      </c>
      <c r="K19" s="208">
        <v>141.46448718483248</v>
      </c>
      <c r="L19" s="208">
        <v>103.07452314329342</v>
      </c>
      <c r="M19" s="208">
        <v>38.389964041539073</v>
      </c>
      <c r="N19" s="208">
        <v>731.56514617417247</v>
      </c>
      <c r="O19" s="209"/>
      <c r="P19" s="407">
        <v>1961.8520000000001</v>
      </c>
      <c r="Q19" s="408">
        <v>291.214</v>
      </c>
      <c r="R19" s="408">
        <v>4766.3389999999999</v>
      </c>
      <c r="S19" s="408">
        <v>76.733999999999995</v>
      </c>
      <c r="T19" s="408">
        <v>627.4553200199573</v>
      </c>
      <c r="U19" s="409">
        <v>1617.5473665357504</v>
      </c>
      <c r="V19" s="172"/>
      <c r="W19" s="410">
        <v>2089.4949999999999</v>
      </c>
      <c r="X19" s="411">
        <v>109.60744755406158</v>
      </c>
      <c r="Y19" s="211"/>
    </row>
    <row r="20" spans="1:25" ht="14.5" x14ac:dyDescent="0.35">
      <c r="A20" s="212"/>
      <c r="B20" s="170" t="s">
        <v>27</v>
      </c>
      <c r="C20" s="208">
        <v>5008.3739999999998</v>
      </c>
      <c r="D20" s="208">
        <v>6132.9589999999998</v>
      </c>
      <c r="E20" s="208">
        <v>1803.9159999999999</v>
      </c>
      <c r="F20" s="208">
        <v>1316.163</v>
      </c>
      <c r="G20" s="208">
        <v>487.75299999999999</v>
      </c>
      <c r="H20" s="208">
        <v>9337.4169999999995</v>
      </c>
      <c r="I20" s="208">
        <v>328.791</v>
      </c>
      <c r="J20" s="208">
        <v>862.41704873466654</v>
      </c>
      <c r="K20" s="208">
        <v>139.63570722509101</v>
      </c>
      <c r="L20" s="208">
        <v>101.88021577972448</v>
      </c>
      <c r="M20" s="208">
        <v>37.75549144536653</v>
      </c>
      <c r="N20" s="208">
        <v>722.78134150957555</v>
      </c>
      <c r="O20" s="209"/>
      <c r="P20" s="407">
        <v>1931.798</v>
      </c>
      <c r="Q20" s="408">
        <v>290.50799999999998</v>
      </c>
      <c r="R20" s="408">
        <v>4694.7240000000002</v>
      </c>
      <c r="S20" s="408">
        <v>81.486999999999995</v>
      </c>
      <c r="T20" s="408">
        <v>610.39357439870571</v>
      </c>
      <c r="U20" s="409">
        <v>1575.1924267893478</v>
      </c>
      <c r="V20" s="172"/>
      <c r="W20" s="410">
        <v>2094.424</v>
      </c>
      <c r="X20" s="411">
        <v>109.02791153348414</v>
      </c>
      <c r="Y20" s="211"/>
    </row>
    <row r="21" spans="1:25" ht="18.75" customHeight="1" x14ac:dyDescent="0.35">
      <c r="A21" s="212"/>
      <c r="B21" s="170" t="s">
        <v>28</v>
      </c>
      <c r="C21" s="208">
        <v>5077.718476</v>
      </c>
      <c r="D21" s="208">
        <v>6508.8159999999998</v>
      </c>
      <c r="E21" s="208">
        <v>1833.8520000000001</v>
      </c>
      <c r="F21" s="208">
        <v>1325.854</v>
      </c>
      <c r="G21" s="208">
        <v>507.99799999999999</v>
      </c>
      <c r="H21" s="208">
        <v>9752.682476</v>
      </c>
      <c r="I21" s="208">
        <v>327.75700000000001</v>
      </c>
      <c r="J21" s="208">
        <v>886.69110013193381</v>
      </c>
      <c r="K21" s="208">
        <v>140.34051775596228</v>
      </c>
      <c r="L21" s="208">
        <v>101.46458756149002</v>
      </c>
      <c r="M21" s="208">
        <v>38.875930194472247</v>
      </c>
      <c r="N21" s="208">
        <v>746.35058237597138</v>
      </c>
      <c r="O21" s="209"/>
      <c r="P21" s="407">
        <v>1984.241</v>
      </c>
      <c r="Q21" s="408">
        <v>297.58199999999999</v>
      </c>
      <c r="R21" s="408">
        <v>4982.3370000000004</v>
      </c>
      <c r="S21" s="408">
        <v>82.052000000000007</v>
      </c>
      <c r="T21" s="408">
        <v>624.50146664484544</v>
      </c>
      <c r="U21" s="409">
        <v>1661.752357332595</v>
      </c>
      <c r="V21" s="172"/>
      <c r="W21" s="410">
        <v>2131.4340000000002</v>
      </c>
      <c r="X21" s="411">
        <v>110.00444366684576</v>
      </c>
      <c r="Y21" s="211"/>
    </row>
    <row r="22" spans="1:25" ht="14.5" x14ac:dyDescent="0.35">
      <c r="A22" s="212"/>
      <c r="B22" s="170" t="s">
        <v>31</v>
      </c>
      <c r="C22" s="208">
        <v>5148.0230739999997</v>
      </c>
      <c r="D22" s="208">
        <v>6803.4889999999996</v>
      </c>
      <c r="E22" s="208">
        <v>1863.3620000000001</v>
      </c>
      <c r="F22" s="208">
        <v>1338.7840000000001</v>
      </c>
      <c r="G22" s="208">
        <v>524.57799999999997</v>
      </c>
      <c r="H22" s="208">
        <v>10088.150074000001</v>
      </c>
      <c r="I22" s="208">
        <v>329.661</v>
      </c>
      <c r="J22" s="208">
        <v>908.40637597793318</v>
      </c>
      <c r="K22" s="208">
        <v>141.62977128537301</v>
      </c>
      <c r="L22" s="208">
        <v>101.75782897822153</v>
      </c>
      <c r="M22" s="208">
        <v>39.871942307151478</v>
      </c>
      <c r="N22" s="208">
        <v>766.77660469256045</v>
      </c>
      <c r="O22" s="209"/>
      <c r="P22" s="407">
        <v>2073.058</v>
      </c>
      <c r="Q22" s="408">
        <v>297.303</v>
      </c>
      <c r="R22" s="408">
        <v>5298.835</v>
      </c>
      <c r="S22" s="408">
        <v>82.426000000000002</v>
      </c>
      <c r="T22" s="408">
        <v>642.41227893485882</v>
      </c>
      <c r="U22" s="409">
        <v>1734.166514305901</v>
      </c>
      <c r="V22" s="172"/>
      <c r="W22" s="410">
        <v>2160.665</v>
      </c>
      <c r="X22" s="411">
        <v>110.42691911213419</v>
      </c>
      <c r="Y22" s="211"/>
    </row>
    <row r="23" spans="1:25" ht="14.5" x14ac:dyDescent="0.35">
      <c r="A23" s="212"/>
      <c r="B23" s="170" t="s">
        <v>32</v>
      </c>
      <c r="C23" s="208">
        <v>5219.3010899999999</v>
      </c>
      <c r="D23" s="208">
        <v>6953.4629999999997</v>
      </c>
      <c r="E23" s="208">
        <v>1880.26</v>
      </c>
      <c r="F23" s="208">
        <v>1350.146</v>
      </c>
      <c r="G23" s="208">
        <v>530.11400000000003</v>
      </c>
      <c r="H23" s="208">
        <v>10292.50409</v>
      </c>
      <c r="I23" s="208">
        <v>330.11200000000002</v>
      </c>
      <c r="J23" s="208">
        <v>924.75650620175463</v>
      </c>
      <c r="K23" s="208">
        <v>142.84205752244321</v>
      </c>
      <c r="L23" s="208">
        <v>102.56966195935489</v>
      </c>
      <c r="M23" s="208">
        <v>40.272395563088331</v>
      </c>
      <c r="N23" s="208">
        <v>781.91444867931148</v>
      </c>
      <c r="O23" s="209"/>
      <c r="P23" s="407">
        <v>2128.9430000000002</v>
      </c>
      <c r="Q23" s="408">
        <v>298.69900000000001</v>
      </c>
      <c r="R23" s="408">
        <v>5461.3050000000003</v>
      </c>
      <c r="S23" s="408">
        <v>81.665999999999997</v>
      </c>
      <c r="T23" s="408">
        <v>649.79901169303287</v>
      </c>
      <c r="U23" s="409">
        <v>1758.0766166815717</v>
      </c>
      <c r="V23" s="172"/>
      <c r="W23" s="410">
        <v>2178.9589999999998</v>
      </c>
      <c r="X23" s="411">
        <v>110.1549174302836</v>
      </c>
      <c r="Y23" s="211"/>
    </row>
    <row r="24" spans="1:25" ht="14.5" x14ac:dyDescent="0.35">
      <c r="A24" s="212"/>
      <c r="B24" s="170" t="s">
        <v>33</v>
      </c>
      <c r="C24" s="208">
        <v>5291.5659999999998</v>
      </c>
      <c r="D24" s="208">
        <v>6697.1729999999998</v>
      </c>
      <c r="E24" s="208">
        <v>1879.7449999999999</v>
      </c>
      <c r="F24" s="208">
        <v>1356.5709999999999</v>
      </c>
      <c r="G24" s="208">
        <v>523.17399999999998</v>
      </c>
      <c r="H24" s="208">
        <v>10108.994000000001</v>
      </c>
      <c r="I24" s="208">
        <v>328.80200000000002</v>
      </c>
      <c r="J24" s="208">
        <v>910.76863587605567</v>
      </c>
      <c r="K24" s="208">
        <v>142.80173998656872</v>
      </c>
      <c r="L24" s="208">
        <v>103.05690357751691</v>
      </c>
      <c r="M24" s="208">
        <v>39.744836409051821</v>
      </c>
      <c r="N24" s="208">
        <v>767.96689588948698</v>
      </c>
      <c r="O24" s="209"/>
      <c r="P24" s="407">
        <v>2204.1039999999998</v>
      </c>
      <c r="Q24" s="408">
        <v>295.48899999999998</v>
      </c>
      <c r="R24" s="408">
        <v>5167.0320000000002</v>
      </c>
      <c r="S24" s="408">
        <v>82.763999999999996</v>
      </c>
      <c r="T24" s="408">
        <v>670.12781689712608</v>
      </c>
      <c r="U24" s="409">
        <v>1660.8051491602514</v>
      </c>
      <c r="V24" s="172"/>
      <c r="W24" s="410">
        <v>2175.2339999999999</v>
      </c>
      <c r="X24" s="411">
        <v>108.79101917966891</v>
      </c>
      <c r="Y24" s="211"/>
    </row>
    <row r="25" spans="1:25" ht="18.75" customHeight="1" x14ac:dyDescent="0.35">
      <c r="A25" s="212"/>
      <c r="B25" s="170" t="s">
        <v>34</v>
      </c>
      <c r="C25" s="208">
        <v>5310.1235200000001</v>
      </c>
      <c r="D25" s="208">
        <v>6953.0550000000003</v>
      </c>
      <c r="E25" s="208">
        <v>1911.3810000000001</v>
      </c>
      <c r="F25" s="208">
        <v>1369.595</v>
      </c>
      <c r="G25" s="208">
        <v>541.78599999999994</v>
      </c>
      <c r="H25" s="208">
        <v>10351.79752</v>
      </c>
      <c r="I25" s="208">
        <v>328.88400000000001</v>
      </c>
      <c r="J25" s="208">
        <v>930.82050523014391</v>
      </c>
      <c r="K25" s="208">
        <v>145.08087158689568</v>
      </c>
      <c r="L25" s="208">
        <v>103.95731480068828</v>
      </c>
      <c r="M25" s="208">
        <v>41.123556786207381</v>
      </c>
      <c r="N25" s="208">
        <v>785.73963364324811</v>
      </c>
      <c r="O25" s="209"/>
      <c r="P25" s="407">
        <v>2270.4589999999998</v>
      </c>
      <c r="Q25" s="408">
        <v>302.46199999999999</v>
      </c>
      <c r="R25" s="408">
        <v>5418.9160000000002</v>
      </c>
      <c r="S25" s="408">
        <v>84.856999999999999</v>
      </c>
      <c r="T25" s="408">
        <v>684.46488380015251</v>
      </c>
      <c r="U25" s="409">
        <v>1724.7976413345275</v>
      </c>
      <c r="V25" s="172"/>
      <c r="W25" s="410">
        <v>2213.8429999999998</v>
      </c>
      <c r="X25" s="411">
        <v>109.50478956672795</v>
      </c>
      <c r="Y25" s="211"/>
    </row>
    <row r="26" spans="1:25" ht="14.5" x14ac:dyDescent="0.35">
      <c r="A26" s="212"/>
      <c r="B26" s="170" t="s">
        <v>38</v>
      </c>
      <c r="C26" s="208">
        <v>5374.58824</v>
      </c>
      <c r="D26" s="208">
        <v>6864.9549999999999</v>
      </c>
      <c r="E26" s="208">
        <v>1912.443</v>
      </c>
      <c r="F26" s="208">
        <v>1370.11</v>
      </c>
      <c r="G26" s="208">
        <v>542.33299999999997</v>
      </c>
      <c r="H26" s="208">
        <v>10327.10024</v>
      </c>
      <c r="I26" s="208">
        <v>339.392</v>
      </c>
      <c r="J26" s="208">
        <v>922.21484791175317</v>
      </c>
      <c r="K26" s="208">
        <v>144.09715263074617</v>
      </c>
      <c r="L26" s="208">
        <v>103.23390019514913</v>
      </c>
      <c r="M26" s="208">
        <v>40.863252435597005</v>
      </c>
      <c r="N26" s="208">
        <v>778.11769528100717</v>
      </c>
      <c r="O26" s="209"/>
      <c r="P26" s="407">
        <v>2301.1970000000001</v>
      </c>
      <c r="Q26" s="408">
        <v>304.37799999999999</v>
      </c>
      <c r="R26" s="408">
        <v>5306.9219999999996</v>
      </c>
      <c r="S26" s="408">
        <v>82.614999999999995</v>
      </c>
      <c r="T26" s="408">
        <v>693.33628601213616</v>
      </c>
      <c r="U26" s="409">
        <v>1690.6496495953622</v>
      </c>
      <c r="V26" s="172"/>
      <c r="W26" s="410">
        <v>2216.8209999999999</v>
      </c>
      <c r="X26" s="411">
        <v>108.45121893945027</v>
      </c>
      <c r="Y26" s="211"/>
    </row>
    <row r="27" spans="1:25" ht="14.5" x14ac:dyDescent="0.35">
      <c r="A27" s="212"/>
      <c r="B27" s="170" t="s">
        <v>39</v>
      </c>
      <c r="C27" s="208">
        <v>5439.8355700000002</v>
      </c>
      <c r="D27" s="208">
        <v>6875.2089999999998</v>
      </c>
      <c r="E27" s="208">
        <v>1925.4939999999999</v>
      </c>
      <c r="F27" s="208">
        <v>1382.4580000000001</v>
      </c>
      <c r="G27" s="208">
        <v>543.03599999999994</v>
      </c>
      <c r="H27" s="208">
        <v>10389.550569999999</v>
      </c>
      <c r="I27" s="208">
        <v>341.19900000000001</v>
      </c>
      <c r="J27" s="208">
        <v>920.21641035450796</v>
      </c>
      <c r="K27" s="208">
        <v>143.87858417950841</v>
      </c>
      <c r="L27" s="208">
        <v>103.30133447709255</v>
      </c>
      <c r="M27" s="208">
        <v>40.577249702415862</v>
      </c>
      <c r="N27" s="208">
        <v>776.33782617499958</v>
      </c>
      <c r="O27" s="209"/>
      <c r="P27" s="407">
        <v>2327.6210000000001</v>
      </c>
      <c r="Q27" s="408">
        <v>312.255</v>
      </c>
      <c r="R27" s="408">
        <v>5351.0690000000004</v>
      </c>
      <c r="S27" s="408">
        <v>84.344999999999999</v>
      </c>
      <c r="T27" s="408">
        <v>695.68236092306495</v>
      </c>
      <c r="U27" s="409">
        <v>1692.6615677519046</v>
      </c>
      <c r="V27" s="172"/>
      <c r="W27" s="410">
        <v>2237.7489999999998</v>
      </c>
      <c r="X27" s="411">
        <v>108.4169686258037</v>
      </c>
      <c r="Y27" s="211"/>
    </row>
    <row r="28" spans="1:25" ht="14.5" x14ac:dyDescent="0.35">
      <c r="A28" s="212"/>
      <c r="B28" s="170" t="s">
        <v>40</v>
      </c>
      <c r="C28" s="208">
        <v>5505.875</v>
      </c>
      <c r="D28" s="208">
        <v>6918.5959999999995</v>
      </c>
      <c r="E28" s="208">
        <v>1935.097</v>
      </c>
      <c r="F28" s="208">
        <v>1392.2170000000001</v>
      </c>
      <c r="G28" s="208">
        <v>542.88</v>
      </c>
      <c r="H28" s="208">
        <v>10489.374</v>
      </c>
      <c r="I28" s="208">
        <v>343.12700000000001</v>
      </c>
      <c r="J28" s="208">
        <v>918.56074440227053</v>
      </c>
      <c r="K28" s="208">
        <v>143.06477441257664</v>
      </c>
      <c r="L28" s="208">
        <v>102.92879945468067</v>
      </c>
      <c r="M28" s="208">
        <v>40.135974957895968</v>
      </c>
      <c r="N28" s="208">
        <v>775.49596998969389</v>
      </c>
      <c r="O28" s="209"/>
      <c r="P28" s="407">
        <v>2380.9409999999998</v>
      </c>
      <c r="Q28" s="408">
        <v>325.50599999999997</v>
      </c>
      <c r="R28" s="408">
        <v>5486.0429999999997</v>
      </c>
      <c r="S28" s="408">
        <v>90.128</v>
      </c>
      <c r="T28" s="408">
        <v>696.29355598122493</v>
      </c>
      <c r="U28" s="409">
        <v>1699.5566538478411</v>
      </c>
      <c r="V28" s="172"/>
      <c r="W28" s="410">
        <v>2260.6030000000001</v>
      </c>
      <c r="X28" s="411">
        <v>108.42179022814302</v>
      </c>
      <c r="Y28" s="211"/>
    </row>
    <row r="29" spans="1:25" ht="18.75" customHeight="1" x14ac:dyDescent="0.35">
      <c r="A29" s="212"/>
      <c r="B29" s="170" t="s">
        <v>41</v>
      </c>
      <c r="C29" s="208">
        <v>5531.9413100000002</v>
      </c>
      <c r="D29" s="208">
        <v>6719.558</v>
      </c>
      <c r="E29" s="208">
        <v>1937.587</v>
      </c>
      <c r="F29" s="208">
        <v>1395.165</v>
      </c>
      <c r="G29" s="208">
        <v>542.42200000000003</v>
      </c>
      <c r="H29" s="208">
        <v>10313.91231</v>
      </c>
      <c r="I29" s="208">
        <v>348.81799999999998</v>
      </c>
      <c r="J29" s="208">
        <v>892.61770255934994</v>
      </c>
      <c r="K29" s="208">
        <v>141.16839194017496</v>
      </c>
      <c r="L29" s="208">
        <v>101.64869992481071</v>
      </c>
      <c r="M29" s="208">
        <v>39.519692015364264</v>
      </c>
      <c r="N29" s="208">
        <v>751.44931061917498</v>
      </c>
      <c r="O29" s="209"/>
      <c r="P29" s="407">
        <v>2341.3449999999998</v>
      </c>
      <c r="Q29" s="408">
        <v>329.31400000000002</v>
      </c>
      <c r="R29" s="408">
        <v>5156.2759999999998</v>
      </c>
      <c r="S29" s="408">
        <v>86.537000000000006</v>
      </c>
      <c r="T29" s="408">
        <v>681.36631502364492</v>
      </c>
      <c r="U29" s="409">
        <v>1596.3885049108767</v>
      </c>
      <c r="V29" s="172"/>
      <c r="W29" s="410">
        <v>2266.9009999999998</v>
      </c>
      <c r="X29" s="411">
        <v>107.8316705981518</v>
      </c>
      <c r="Y29" s="211"/>
    </row>
    <row r="30" spans="1:25" ht="14.5" x14ac:dyDescent="0.35">
      <c r="A30" s="212"/>
      <c r="B30" s="170" t="s">
        <v>43</v>
      </c>
      <c r="C30" s="208">
        <v>5558.1310199999998</v>
      </c>
      <c r="D30" s="208">
        <v>6871.9369999999999</v>
      </c>
      <c r="E30" s="208">
        <v>1956.845</v>
      </c>
      <c r="F30" s="208">
        <v>1397.492</v>
      </c>
      <c r="G30" s="208">
        <v>559.35299999999995</v>
      </c>
      <c r="H30" s="208">
        <v>10473.223019999999</v>
      </c>
      <c r="I30" s="208">
        <v>349.41399999999999</v>
      </c>
      <c r="J30" s="208">
        <v>899.06304256313285</v>
      </c>
      <c r="K30" s="208">
        <v>141.53800419222918</v>
      </c>
      <c r="L30" s="208">
        <v>101.08017168176669</v>
      </c>
      <c r="M30" s="208">
        <v>40.457832510462488</v>
      </c>
      <c r="N30" s="208">
        <v>757.52503837090376</v>
      </c>
      <c r="O30" s="209"/>
      <c r="P30" s="407">
        <v>2387.4589999999998</v>
      </c>
      <c r="Q30" s="408">
        <v>334.51100000000002</v>
      </c>
      <c r="R30" s="408">
        <v>5390.5119999999997</v>
      </c>
      <c r="S30" s="408">
        <v>88.114000000000004</v>
      </c>
      <c r="T30" s="408">
        <v>683.84270345206858</v>
      </c>
      <c r="U30" s="409">
        <v>1639.8251051202437</v>
      </c>
      <c r="V30" s="172"/>
      <c r="W30" s="410">
        <v>2291.3560000000002</v>
      </c>
      <c r="X30" s="411">
        <v>108.04231432080896</v>
      </c>
      <c r="Y30" s="211"/>
    </row>
    <row r="31" spans="1:25" ht="14.5" x14ac:dyDescent="0.35">
      <c r="A31" s="212"/>
      <c r="B31" s="170" t="s">
        <v>44</v>
      </c>
      <c r="C31" s="208">
        <v>5584.4447200000004</v>
      </c>
      <c r="D31" s="208">
        <v>6803.6009999999997</v>
      </c>
      <c r="E31" s="208">
        <v>1963.1089999999999</v>
      </c>
      <c r="F31" s="208">
        <v>1408.8430000000001</v>
      </c>
      <c r="G31" s="208">
        <v>554.26599999999996</v>
      </c>
      <c r="H31" s="208">
        <v>10424.936720000002</v>
      </c>
      <c r="I31" s="208">
        <v>352.161</v>
      </c>
      <c r="J31" s="208">
        <v>888.97509328893739</v>
      </c>
      <c r="K31" s="208">
        <v>140.87411734313108</v>
      </c>
      <c r="L31" s="208">
        <v>101.09958952867559</v>
      </c>
      <c r="M31" s="208">
        <v>39.774527814455482</v>
      </c>
      <c r="N31" s="208">
        <v>748.10097594580634</v>
      </c>
      <c r="O31" s="209"/>
      <c r="P31" s="407">
        <v>2383.9810000000002</v>
      </c>
      <c r="Q31" s="408">
        <v>339.36</v>
      </c>
      <c r="R31" s="408">
        <v>5208.6130000000003</v>
      </c>
      <c r="S31" s="408">
        <v>87.983999999999995</v>
      </c>
      <c r="T31" s="408">
        <v>675.80245093731492</v>
      </c>
      <c r="U31" s="409">
        <v>1572.7196446339328</v>
      </c>
      <c r="V31" s="172"/>
      <c r="W31" s="410">
        <v>2302.4690000000001</v>
      </c>
      <c r="X31" s="411">
        <v>107.59557910566191</v>
      </c>
      <c r="Y31" s="211"/>
    </row>
    <row r="32" spans="1:25" ht="14.5" x14ac:dyDescent="0.35">
      <c r="A32" s="212"/>
      <c r="B32" s="170" t="s">
        <v>45</v>
      </c>
      <c r="C32" s="208">
        <v>5610.8829999999998</v>
      </c>
      <c r="D32" s="208">
        <v>6677.5309999999999</v>
      </c>
      <c r="E32" s="208">
        <v>1978.289</v>
      </c>
      <c r="F32" s="208">
        <v>1420.835</v>
      </c>
      <c r="G32" s="208">
        <v>557.45399999999995</v>
      </c>
      <c r="H32" s="208">
        <v>10310.125</v>
      </c>
      <c r="I32" s="208">
        <v>358.46300000000002</v>
      </c>
      <c r="J32" s="208">
        <v>872.22640213052307</v>
      </c>
      <c r="K32" s="208">
        <v>140.41811228400917</v>
      </c>
      <c r="L32" s="208">
        <v>100.850264327937</v>
      </c>
      <c r="M32" s="208">
        <v>39.567847956072157</v>
      </c>
      <c r="N32" s="208">
        <v>731.80828984651373</v>
      </c>
      <c r="O32" s="209"/>
      <c r="P32" s="407">
        <v>2399.2040000000002</v>
      </c>
      <c r="Q32" s="408">
        <v>341.71600000000001</v>
      </c>
      <c r="R32" s="408">
        <v>5029.63</v>
      </c>
      <c r="S32" s="408">
        <v>86.463999999999999</v>
      </c>
      <c r="T32" s="408">
        <v>687.25605057591122</v>
      </c>
      <c r="U32" s="409">
        <v>1538.6311619340074</v>
      </c>
      <c r="V32" s="172"/>
      <c r="W32" s="410">
        <v>2320.0050000000001</v>
      </c>
      <c r="X32" s="411">
        <v>107.53658321783992</v>
      </c>
      <c r="Y32" s="211"/>
    </row>
    <row r="33" spans="1:26" ht="18.75" customHeight="1" x14ac:dyDescent="0.35">
      <c r="A33" s="212"/>
      <c r="B33" s="170" t="s">
        <v>46</v>
      </c>
      <c r="C33" s="208">
        <v>5627.8200900000002</v>
      </c>
      <c r="D33" s="208">
        <v>6959.3280000000004</v>
      </c>
      <c r="E33" s="208">
        <v>1971.5419999999999</v>
      </c>
      <c r="F33" s="208">
        <v>1401.8</v>
      </c>
      <c r="G33" s="208">
        <v>569.74199999999996</v>
      </c>
      <c r="H33" s="208">
        <v>10615.606089999999</v>
      </c>
      <c r="I33" s="208">
        <v>358.17599999999999</v>
      </c>
      <c r="J33" s="208">
        <v>887.53517381720962</v>
      </c>
      <c r="K33" s="208">
        <v>139.01583258943995</v>
      </c>
      <c r="L33" s="208">
        <v>98.842628827525331</v>
      </c>
      <c r="M33" s="208">
        <v>40.173203761914635</v>
      </c>
      <c r="N33" s="208">
        <v>748.51934122776947</v>
      </c>
      <c r="O33" s="209"/>
      <c r="P33" s="407">
        <v>2437.7510000000002</v>
      </c>
      <c r="Q33" s="408">
        <v>348.505</v>
      </c>
      <c r="R33" s="408">
        <v>5268.12</v>
      </c>
      <c r="S33" s="408">
        <v>85.18</v>
      </c>
      <c r="T33" s="408">
        <v>701.0228847823962</v>
      </c>
      <c r="U33" s="409">
        <v>1615.1701548849435</v>
      </c>
      <c r="V33" s="5"/>
      <c r="W33" s="410">
        <v>2320.047</v>
      </c>
      <c r="X33" s="411">
        <v>106.58630283495445</v>
      </c>
      <c r="Y33" s="211"/>
    </row>
    <row r="34" spans="1:26" ht="14.5" x14ac:dyDescent="0.35">
      <c r="A34" s="212"/>
      <c r="B34" s="170" t="s">
        <v>59</v>
      </c>
      <c r="C34" s="208">
        <v>5644.8083100000003</v>
      </c>
      <c r="D34" s="208">
        <v>7138.8779999999997</v>
      </c>
      <c r="E34" s="208">
        <v>1996.6389999999999</v>
      </c>
      <c r="F34" s="208">
        <v>1418.4680000000001</v>
      </c>
      <c r="G34" s="208">
        <v>578.17100000000005</v>
      </c>
      <c r="H34" s="208">
        <v>10787.04731</v>
      </c>
      <c r="I34" s="208">
        <v>366.16899999999998</v>
      </c>
      <c r="J34" s="208">
        <v>890.8684654511701</v>
      </c>
      <c r="K34" s="208">
        <v>139.14161211844993</v>
      </c>
      <c r="L34" s="208">
        <v>98.850079688132638</v>
      </c>
      <c r="M34" s="208">
        <v>40.291532430317311</v>
      </c>
      <c r="N34" s="208">
        <v>751.72685333272011</v>
      </c>
      <c r="O34" s="209"/>
      <c r="P34" s="407">
        <v>2492.5279999999998</v>
      </c>
      <c r="Q34" s="408">
        <v>349.66500000000002</v>
      </c>
      <c r="R34" s="408">
        <v>5338.5780000000004</v>
      </c>
      <c r="S34" s="408">
        <v>88.381</v>
      </c>
      <c r="T34" s="408">
        <v>716.22515509656353</v>
      </c>
      <c r="U34" s="409">
        <v>1634.510314388421</v>
      </c>
      <c r="V34" s="5"/>
      <c r="W34" s="410">
        <v>2346.3040000000001</v>
      </c>
      <c r="X34" s="411">
        <v>106.83374161058548</v>
      </c>
      <c r="Y34" s="211"/>
    </row>
    <row r="35" spans="1:26" ht="14.5" x14ac:dyDescent="0.35">
      <c r="A35" s="212"/>
      <c r="B35" s="170" t="s">
        <v>60</v>
      </c>
      <c r="C35" s="208">
        <v>5661.8478100000002</v>
      </c>
      <c r="D35" s="208">
        <v>7444.0820000000003</v>
      </c>
      <c r="E35" s="208">
        <v>2023.4059999999999</v>
      </c>
      <c r="F35" s="208">
        <v>1431.6559999999999</v>
      </c>
      <c r="G35" s="208">
        <v>591.75</v>
      </c>
      <c r="H35" s="208">
        <v>11082.523810000001</v>
      </c>
      <c r="I35" s="208">
        <v>368.02300000000002</v>
      </c>
      <c r="J35" s="208">
        <v>903.33952128125202</v>
      </c>
      <c r="K35" s="208">
        <v>139.46531332732758</v>
      </c>
      <c r="L35" s="208">
        <v>98.678343652706616</v>
      </c>
      <c r="M35" s="208">
        <v>40.786969674620956</v>
      </c>
      <c r="N35" s="208">
        <v>763.87420795392438</v>
      </c>
      <c r="O35" s="209"/>
      <c r="P35" s="407">
        <v>2583.152</v>
      </c>
      <c r="Q35" s="408">
        <v>353.185</v>
      </c>
      <c r="R35" s="408">
        <v>5518.2740000000003</v>
      </c>
      <c r="S35" s="408">
        <v>92.685000000000002</v>
      </c>
      <c r="T35" s="408">
        <v>732.37277083156141</v>
      </c>
      <c r="U35" s="409">
        <v>1664.6704091179724</v>
      </c>
      <c r="V35" s="5"/>
      <c r="W35" s="410">
        <v>2376.5909999999999</v>
      </c>
      <c r="X35" s="411">
        <v>107.15621935411149</v>
      </c>
      <c r="Y35" s="211"/>
    </row>
    <row r="36" spans="1:26" ht="14.5" x14ac:dyDescent="0.35">
      <c r="A36" s="212"/>
      <c r="B36" s="170" t="s">
        <v>61</v>
      </c>
      <c r="C36" s="208">
        <v>5678.9387500000003</v>
      </c>
      <c r="D36" s="208">
        <v>7114.643</v>
      </c>
      <c r="E36" s="208">
        <v>2002.1389999999999</v>
      </c>
      <c r="F36" s="208">
        <v>1447.5540000000001</v>
      </c>
      <c r="G36" s="208">
        <v>554.58500000000004</v>
      </c>
      <c r="H36" s="208">
        <v>10791.44275</v>
      </c>
      <c r="I36" s="208">
        <v>369.91199999999998</v>
      </c>
      <c r="J36" s="208">
        <v>874.90643036901281</v>
      </c>
      <c r="K36" s="208">
        <v>136.91898952321034</v>
      </c>
      <c r="L36" s="208">
        <v>98.992942528106795</v>
      </c>
      <c r="M36" s="208">
        <v>37.92604699510354</v>
      </c>
      <c r="N36" s="208">
        <v>737.98744084580244</v>
      </c>
      <c r="O36" s="209"/>
      <c r="P36" s="407">
        <v>2558.1860000000001</v>
      </c>
      <c r="Q36" s="408">
        <v>352.13600000000002</v>
      </c>
      <c r="R36" s="408">
        <v>5255.8149999999996</v>
      </c>
      <c r="S36" s="408">
        <v>92.891999999999996</v>
      </c>
      <c r="T36" s="408">
        <v>712.31281568644931</v>
      </c>
      <c r="U36" s="409">
        <v>1561.503099087259</v>
      </c>
      <c r="V36" s="5"/>
      <c r="W36" s="410">
        <v>2354.2750000000001</v>
      </c>
      <c r="X36" s="411">
        <v>105.17913210993109</v>
      </c>
      <c r="Y36" s="211"/>
    </row>
    <row r="37" spans="1:26" ht="18.75" customHeight="1" x14ac:dyDescent="0.35">
      <c r="A37" s="212"/>
      <c r="B37" s="170" t="s">
        <v>62</v>
      </c>
      <c r="C37" s="208">
        <v>5764.4470899999997</v>
      </c>
      <c r="D37" s="208">
        <v>7167.15</v>
      </c>
      <c r="E37" s="208">
        <v>2056.64</v>
      </c>
      <c r="F37" s="208">
        <v>1458.875</v>
      </c>
      <c r="G37" s="208">
        <v>597.76499999999999</v>
      </c>
      <c r="H37" s="208">
        <v>10874.95709</v>
      </c>
      <c r="I37" s="208">
        <v>363.37599999999998</v>
      </c>
      <c r="J37" s="208">
        <v>881.21112996429258</v>
      </c>
      <c r="K37" s="208">
        <v>140.14773625534929</v>
      </c>
      <c r="L37" s="208">
        <v>99.413620628560523</v>
      </c>
      <c r="M37" s="208">
        <v>40.734115626788778</v>
      </c>
      <c r="N37" s="208">
        <v>741.06339370894318</v>
      </c>
      <c r="O37" s="209"/>
      <c r="P37" s="407">
        <v>2683.8049999999998</v>
      </c>
      <c r="Q37" s="408">
        <v>380.47300000000001</v>
      </c>
      <c r="R37" s="408">
        <v>5104.9579999999996</v>
      </c>
      <c r="S37" s="408">
        <v>89.236999999999995</v>
      </c>
      <c r="T37" s="408">
        <v>738.94326739079565</v>
      </c>
      <c r="U37" s="409">
        <v>1510.3266840127208</v>
      </c>
      <c r="V37" s="5"/>
      <c r="W37" s="410">
        <v>2437.1129999999998</v>
      </c>
      <c r="X37" s="411">
        <v>108.4552452612551</v>
      </c>
      <c r="Y37" s="211"/>
    </row>
    <row r="38" spans="1:26" ht="14.5" x14ac:dyDescent="0.35">
      <c r="A38" s="212"/>
      <c r="B38" s="170" t="s">
        <v>64</v>
      </c>
      <c r="C38" s="208">
        <v>5851.2429400000001</v>
      </c>
      <c r="D38" s="208">
        <v>7546.6329999999998</v>
      </c>
      <c r="E38" s="208">
        <v>2055.7800000000002</v>
      </c>
      <c r="F38" s="208">
        <v>1461.57</v>
      </c>
      <c r="G38" s="208">
        <v>594.21</v>
      </c>
      <c r="H38" s="208">
        <v>11342.095940000001</v>
      </c>
      <c r="I38" s="208">
        <v>358.67500000000001</v>
      </c>
      <c r="J38" s="208">
        <v>917.67153520650209</v>
      </c>
      <c r="K38" s="208">
        <v>140.80819953068047</v>
      </c>
      <c r="L38" s="208">
        <v>100.10849419104019</v>
      </c>
      <c r="M38" s="208">
        <v>40.699705339640246</v>
      </c>
      <c r="N38" s="208">
        <v>776.86333567582176</v>
      </c>
      <c r="O38" s="209"/>
      <c r="P38" s="407">
        <v>2779.6619999999998</v>
      </c>
      <c r="Q38" s="408">
        <v>395.33100000000002</v>
      </c>
      <c r="R38" s="408">
        <v>5455.96</v>
      </c>
      <c r="S38" s="408">
        <v>83.918000000000006</v>
      </c>
      <c r="T38" s="408">
        <v>774.85755382848481</v>
      </c>
      <c r="U38" s="409">
        <v>1631.1037208835569</v>
      </c>
      <c r="V38" s="5"/>
      <c r="W38" s="410">
        <v>2451.1110000000003</v>
      </c>
      <c r="X38" s="411">
        <v>113.12776489321195</v>
      </c>
      <c r="Y38" s="211"/>
    </row>
    <row r="39" spans="1:26" ht="14.5" x14ac:dyDescent="0.35">
      <c r="A39" s="212"/>
      <c r="B39" s="170" t="s">
        <v>65</v>
      </c>
      <c r="C39" s="208">
        <v>5939.3456800000004</v>
      </c>
      <c r="D39" s="208">
        <v>7378.5910000000003</v>
      </c>
      <c r="E39" s="208">
        <v>2064.5010000000002</v>
      </c>
      <c r="F39" s="208">
        <v>1474.424</v>
      </c>
      <c r="G39" s="208">
        <v>590.077</v>
      </c>
      <c r="H39" s="208">
        <v>11253.435680000001</v>
      </c>
      <c r="I39" s="208">
        <v>367.89100000000002</v>
      </c>
      <c r="J39" s="208">
        <v>912.27867170278682</v>
      </c>
      <c r="K39" s="208">
        <v>141.4183199141832</v>
      </c>
      <c r="L39" s="208">
        <v>100.99804500998044</v>
      </c>
      <c r="M39" s="208">
        <v>40.420274904202749</v>
      </c>
      <c r="N39" s="208">
        <v>770.86035178860357</v>
      </c>
      <c r="O39" s="209"/>
      <c r="P39" s="407">
        <v>2732.944</v>
      </c>
      <c r="Q39" s="408">
        <v>393.85899999999998</v>
      </c>
      <c r="R39" s="408">
        <v>5282.5450000000001</v>
      </c>
      <c r="S39" s="408">
        <v>102.00700000000001</v>
      </c>
      <c r="T39" s="408">
        <v>742.53886657936062</v>
      </c>
      <c r="U39" s="409">
        <v>1542.2747748971619</v>
      </c>
      <c r="V39" s="5"/>
      <c r="W39" s="410">
        <v>2458.36</v>
      </c>
      <c r="X39" s="411">
        <v>115.00227818991031</v>
      </c>
      <c r="Y39" s="211"/>
    </row>
    <row r="40" spans="1:26" ht="14.5" x14ac:dyDescent="0.35">
      <c r="A40" s="212"/>
      <c r="B40" s="170" t="s">
        <v>66</v>
      </c>
      <c r="C40" s="208">
        <v>6028.7749999999996</v>
      </c>
      <c r="D40" s="208">
        <v>7576.6459999999997</v>
      </c>
      <c r="E40" s="208">
        <v>2063.3049999999998</v>
      </c>
      <c r="F40" s="208">
        <v>1494.76</v>
      </c>
      <c r="G40" s="208">
        <v>568.54499999999996</v>
      </c>
      <c r="H40" s="208">
        <v>11542.116</v>
      </c>
      <c r="I40" s="208">
        <v>368.08800000000002</v>
      </c>
      <c r="J40" s="208">
        <v>933.13724683305543</v>
      </c>
      <c r="K40" s="208">
        <v>141.51320617545591</v>
      </c>
      <c r="L40" s="208">
        <v>102.51915255516005</v>
      </c>
      <c r="M40" s="208">
        <v>38.99405362029588</v>
      </c>
      <c r="N40" s="208">
        <v>791.62404065759961</v>
      </c>
      <c r="O40" s="209"/>
      <c r="P40" s="407">
        <v>2715.3490000000002</v>
      </c>
      <c r="Q40" s="408">
        <v>391.73500000000001</v>
      </c>
      <c r="R40" s="408">
        <v>5599.3190000000004</v>
      </c>
      <c r="S40" s="408">
        <v>91.998999999999995</v>
      </c>
      <c r="T40" s="408">
        <v>739.55267580162376</v>
      </c>
      <c r="U40" s="409">
        <v>1631.7239576098768</v>
      </c>
      <c r="V40" s="5"/>
      <c r="W40" s="410">
        <v>2455.04</v>
      </c>
      <c r="X40" s="411">
        <v>116.37499917045648</v>
      </c>
      <c r="Y40" s="211"/>
    </row>
    <row r="41" spans="1:26" ht="18.75" customHeight="1" x14ac:dyDescent="0.35">
      <c r="A41" s="212"/>
      <c r="B41" s="170" t="s">
        <v>67</v>
      </c>
      <c r="C41" s="208">
        <v>6147.6583499999997</v>
      </c>
      <c r="D41" s="208">
        <v>7440.6769999999997</v>
      </c>
      <c r="E41" s="208">
        <v>2076.1</v>
      </c>
      <c r="F41" s="208">
        <v>1512.2829999999999</v>
      </c>
      <c r="G41" s="208">
        <v>563.81700000000001</v>
      </c>
      <c r="H41" s="208">
        <v>11512.235349999999</v>
      </c>
      <c r="I41" s="208">
        <v>372.608</v>
      </c>
      <c r="J41" s="208">
        <v>926.10149721045047</v>
      </c>
      <c r="K41" s="208">
        <v>141.49483868593339</v>
      </c>
      <c r="L41" s="208">
        <v>103.06836815783412</v>
      </c>
      <c r="M41" s="208">
        <v>38.42647052809928</v>
      </c>
      <c r="N41" s="208">
        <v>784.60665852451712</v>
      </c>
      <c r="O41" s="209"/>
      <c r="P41" s="407">
        <v>2816.7089999999998</v>
      </c>
      <c r="Q41" s="408">
        <v>395.94799999999998</v>
      </c>
      <c r="R41" s="408">
        <v>5675.7430000000004</v>
      </c>
      <c r="S41" s="408">
        <v>94.582999999999998</v>
      </c>
      <c r="T41" s="408">
        <v>756.14928041620692</v>
      </c>
      <c r="U41" s="409">
        <v>1629.9535310745841</v>
      </c>
      <c r="V41" s="5"/>
      <c r="W41" s="410">
        <v>2472.0479999999998</v>
      </c>
      <c r="X41" s="411">
        <v>118.41612880665492</v>
      </c>
      <c r="Y41" s="211"/>
    </row>
    <row r="42" spans="1:26" ht="14.5" x14ac:dyDescent="0.35">
      <c r="A42" s="212"/>
      <c r="B42" s="170" t="s">
        <v>68</v>
      </c>
      <c r="C42" s="208">
        <v>6268.8859900000007</v>
      </c>
      <c r="D42" s="208">
        <v>7733.95</v>
      </c>
      <c r="E42" s="208">
        <v>2110.3200000000002</v>
      </c>
      <c r="F42" s="208">
        <v>1536.7380000000001</v>
      </c>
      <c r="G42" s="208">
        <v>573.58199999999999</v>
      </c>
      <c r="H42" s="208">
        <v>11892.51599</v>
      </c>
      <c r="I42" s="208">
        <v>375.15800000000002</v>
      </c>
      <c r="J42" s="208">
        <v>943.74949806065058</v>
      </c>
      <c r="K42" s="208">
        <v>142.2292914213696</v>
      </c>
      <c r="L42" s="208">
        <v>103.57157058659003</v>
      </c>
      <c r="M42" s="208">
        <v>38.65772083477956</v>
      </c>
      <c r="N42" s="208">
        <v>801.52020663928101</v>
      </c>
      <c r="O42" s="209"/>
      <c r="P42" s="407">
        <v>2889.0219999999999</v>
      </c>
      <c r="Q42" s="408">
        <v>395.46199999999999</v>
      </c>
      <c r="R42" s="408">
        <v>5965.1459999999997</v>
      </c>
      <c r="S42" s="408">
        <v>98.814999999999998</v>
      </c>
      <c r="T42" s="408">
        <v>745.73881529359528</v>
      </c>
      <c r="U42" s="409">
        <v>1641.853981889707</v>
      </c>
      <c r="V42" s="5"/>
      <c r="W42" s="410">
        <v>2505.7820000000002</v>
      </c>
      <c r="X42" s="411">
        <v>115.26178569194367</v>
      </c>
      <c r="Y42" s="211"/>
    </row>
    <row r="43" spans="1:26" ht="14.5" x14ac:dyDescent="0.35">
      <c r="A43" s="212"/>
      <c r="B43" s="170" t="s">
        <v>69</v>
      </c>
      <c r="C43" s="208">
        <v>6392.5041600000004</v>
      </c>
      <c r="D43" s="208">
        <v>7720.9769999999999</v>
      </c>
      <c r="E43" s="208">
        <v>2118.2979999999998</v>
      </c>
      <c r="F43" s="208">
        <v>1547.0360000000001</v>
      </c>
      <c r="G43" s="208">
        <v>571.26199999999994</v>
      </c>
      <c r="H43" s="208">
        <v>11995.18316</v>
      </c>
      <c r="I43" s="208">
        <v>380.40199999999999</v>
      </c>
      <c r="J43" s="208">
        <v>943.25310374695232</v>
      </c>
      <c r="K43" s="208">
        <v>141.57323345737623</v>
      </c>
      <c r="L43" s="208">
        <v>103.39380426878823</v>
      </c>
      <c r="M43" s="208">
        <v>38.179429188588045</v>
      </c>
      <c r="N43" s="208">
        <v>801.67987028957612</v>
      </c>
      <c r="O43" s="209"/>
      <c r="P43" s="407">
        <v>2751.5770000000002</v>
      </c>
      <c r="Q43" s="408">
        <v>390.26299999999998</v>
      </c>
      <c r="R43" s="408">
        <v>5907.0630000000001</v>
      </c>
      <c r="S43" s="408">
        <v>95.951999999999998</v>
      </c>
      <c r="T43" s="408">
        <v>721.53775150846081</v>
      </c>
      <c r="U43" s="409">
        <v>1651.3288352663831</v>
      </c>
      <c r="V43" s="5"/>
      <c r="W43" s="410">
        <v>2508.5609999999997</v>
      </c>
      <c r="X43" s="411">
        <v>113.14211720579817</v>
      </c>
      <c r="Y43" s="211"/>
    </row>
    <row r="44" spans="1:26" ht="14.5" x14ac:dyDescent="0.35">
      <c r="A44" s="212"/>
      <c r="B44" s="170" t="s">
        <v>70</v>
      </c>
      <c r="C44" s="208">
        <v>6518.56</v>
      </c>
      <c r="D44" s="208">
        <v>7914.4639999999999</v>
      </c>
      <c r="E44" s="208">
        <v>2105.4299999999998</v>
      </c>
      <c r="F44" s="208">
        <v>1557.431</v>
      </c>
      <c r="G44" s="208">
        <v>547.99900000000002</v>
      </c>
      <c r="H44" s="208">
        <v>12327.593999999999</v>
      </c>
      <c r="I44" s="208">
        <v>384.40600000000001</v>
      </c>
      <c r="J44" s="208">
        <v>954.20283569597257</v>
      </c>
      <c r="K44" s="208">
        <v>139.19517326094456</v>
      </c>
      <c r="L44" s="208">
        <v>102.9656069719564</v>
      </c>
      <c r="M44" s="208">
        <v>36.229566288988174</v>
      </c>
      <c r="N44" s="208">
        <v>815.0076624350279</v>
      </c>
      <c r="O44" s="209"/>
      <c r="P44" s="407">
        <v>2923.5390000000002</v>
      </c>
      <c r="Q44" s="408">
        <v>392.041</v>
      </c>
      <c r="R44" s="408">
        <v>6076.5309999999999</v>
      </c>
      <c r="S44" s="408">
        <v>96.132999999999996</v>
      </c>
      <c r="T44" s="408">
        <v>758.40932025536802</v>
      </c>
      <c r="U44" s="409">
        <v>1678.0433897214664</v>
      </c>
      <c r="V44" s="5"/>
      <c r="W44" s="410">
        <v>2497.471</v>
      </c>
      <c r="X44" s="411">
        <v>110.00882723722452</v>
      </c>
      <c r="Y44" s="211"/>
    </row>
    <row r="45" spans="1:26" ht="18" customHeight="1" x14ac:dyDescent="0.35">
      <c r="A45" s="212"/>
      <c r="B45" s="170" t="s">
        <v>71</v>
      </c>
      <c r="C45" s="208">
        <v>6780.6484700000001</v>
      </c>
      <c r="D45" s="208">
        <v>7655.6540000000005</v>
      </c>
      <c r="E45" s="208">
        <v>2134.0410000000002</v>
      </c>
      <c r="F45" s="208">
        <v>1573.93</v>
      </c>
      <c r="G45" s="208">
        <v>560.11099999999999</v>
      </c>
      <c r="H45" s="208">
        <v>12302.261469999999</v>
      </c>
      <c r="I45" s="208">
        <v>388.20499999999998</v>
      </c>
      <c r="J45" s="208">
        <v>944.67847315516394</v>
      </c>
      <c r="K45" s="208">
        <v>139.6467411042351</v>
      </c>
      <c r="L45" s="208">
        <v>102.99436385064237</v>
      </c>
      <c r="M45" s="208">
        <v>36.652377253592697</v>
      </c>
      <c r="N45" s="208">
        <v>805.03173205092901</v>
      </c>
      <c r="O45" s="209"/>
      <c r="P45" s="407">
        <v>2792.5320000000002</v>
      </c>
      <c r="Q45" s="408">
        <v>396.87799999999999</v>
      </c>
      <c r="R45" s="408">
        <v>5771.2969999999996</v>
      </c>
      <c r="S45" s="408">
        <v>100.23099999999999</v>
      </c>
      <c r="T45" s="408">
        <v>713.96335243179396</v>
      </c>
      <c r="U45" s="409">
        <v>1577.0100043208029</v>
      </c>
      <c r="V45" s="5"/>
      <c r="W45" s="410">
        <v>2530.9190000000003</v>
      </c>
      <c r="X45" s="411">
        <v>108.25701062501069</v>
      </c>
      <c r="Z45" s="211"/>
    </row>
    <row r="46" spans="1:26" ht="15" customHeight="1" x14ac:dyDescent="0.35">
      <c r="A46" s="212"/>
      <c r="B46" s="170" t="s">
        <v>72</v>
      </c>
      <c r="C46" s="208">
        <v>6968.1134599999996</v>
      </c>
      <c r="D46" s="208">
        <v>7489.8130000000001</v>
      </c>
      <c r="E46" s="208">
        <v>2167.3609999999999</v>
      </c>
      <c r="F46" s="208">
        <v>1590.0920000000001</v>
      </c>
      <c r="G46" s="208">
        <v>577.26900000000001</v>
      </c>
      <c r="H46" s="208">
        <v>12290.565460000002</v>
      </c>
      <c r="I46" s="208">
        <v>396.07</v>
      </c>
      <c r="J46" s="208">
        <v>933.32161414204404</v>
      </c>
      <c r="K46" s="208">
        <v>139.91251598526355</v>
      </c>
      <c r="L46" s="208">
        <v>102.64730811712479</v>
      </c>
      <c r="M46" s="208">
        <v>37.265207868138766</v>
      </c>
      <c r="N46" s="208">
        <v>793.40909815678071</v>
      </c>
      <c r="O46" s="209"/>
      <c r="P46" s="407">
        <v>2850.0630000000001</v>
      </c>
      <c r="Q46" s="408">
        <v>395.315</v>
      </c>
      <c r="R46" s="408">
        <v>5786.518</v>
      </c>
      <c r="S46" s="408">
        <v>108.544</v>
      </c>
      <c r="T46" s="408">
        <v>710.98712767549785</v>
      </c>
      <c r="U46" s="409">
        <v>1542.1426433168688</v>
      </c>
      <c r="V46" s="5"/>
      <c r="W46" s="410">
        <v>2562.6759999999999</v>
      </c>
      <c r="X46" s="411">
        <v>107.1402560904791</v>
      </c>
      <c r="Z46" s="211"/>
    </row>
    <row r="47" spans="1:26" ht="15" customHeight="1" x14ac:dyDescent="0.35">
      <c r="A47" s="212"/>
      <c r="B47" s="170" t="s">
        <v>73</v>
      </c>
      <c r="C47" s="208">
        <v>7151.3947699999999</v>
      </c>
      <c r="D47" s="208">
        <v>7368.9589999999998</v>
      </c>
      <c r="E47" s="208">
        <v>2191.5889999999999</v>
      </c>
      <c r="F47" s="208">
        <v>1609.9870000000001</v>
      </c>
      <c r="G47" s="208">
        <v>581.60199999999998</v>
      </c>
      <c r="H47" s="208">
        <v>12328.76477</v>
      </c>
      <c r="I47" s="208">
        <v>403.22500000000002</v>
      </c>
      <c r="J47" s="208">
        <v>923.74186306305842</v>
      </c>
      <c r="K47" s="208">
        <v>139.422395486753</v>
      </c>
      <c r="L47" s="208">
        <v>102.42260033360775</v>
      </c>
      <c r="M47" s="208">
        <v>36.999795153145286</v>
      </c>
      <c r="N47" s="208">
        <v>784.31946757630544</v>
      </c>
      <c r="O47" s="209"/>
      <c r="P47" s="407">
        <v>2936.377</v>
      </c>
      <c r="Q47" s="408">
        <v>396.82400000000001</v>
      </c>
      <c r="R47" s="408">
        <v>5714.1490000000003</v>
      </c>
      <c r="S47" s="408">
        <v>98.986000000000004</v>
      </c>
      <c r="T47" s="408">
        <v>727.01674201646972</v>
      </c>
      <c r="U47" s="409">
        <v>1513.0140581439687</v>
      </c>
      <c r="V47" s="5"/>
      <c r="W47" s="410">
        <v>2588.413</v>
      </c>
      <c r="X47" s="411">
        <v>106.05572527591396</v>
      </c>
      <c r="Z47" s="211"/>
    </row>
    <row r="48" spans="1:26" ht="15" customHeight="1" x14ac:dyDescent="0.35">
      <c r="A48" s="212"/>
      <c r="B48" s="170" t="s">
        <v>74</v>
      </c>
      <c r="C48" s="208">
        <v>7284.6407600000002</v>
      </c>
      <c r="D48" s="208">
        <v>7070.6344987557195</v>
      </c>
      <c r="E48" s="208">
        <v>2227.47804875572</v>
      </c>
      <c r="F48" s="208">
        <v>1632.0313677557199</v>
      </c>
      <c r="G48" s="208">
        <v>595.44668100000001</v>
      </c>
      <c r="H48" s="208">
        <v>12127.797210000001</v>
      </c>
      <c r="I48" s="208">
        <v>399.96771799999999</v>
      </c>
      <c r="J48" s="208">
        <v>904.28769643526823</v>
      </c>
      <c r="K48" s="208">
        <v>140.31643122557787</v>
      </c>
      <c r="L48" s="208">
        <v>102.80721612480185</v>
      </c>
      <c r="M48" s="208">
        <v>37.509215100775997</v>
      </c>
      <c r="N48" s="208">
        <v>763.9712652096905</v>
      </c>
      <c r="O48" s="209"/>
      <c r="P48" s="407">
        <v>2966.9809799999998</v>
      </c>
      <c r="Q48" s="408">
        <v>395.91105399999998</v>
      </c>
      <c r="R48" s="408">
        <v>5665.8175960000008</v>
      </c>
      <c r="S48" s="408">
        <v>101.70069104999999</v>
      </c>
      <c r="T48" s="408">
        <v>724.6052670743494</v>
      </c>
      <c r="U48" s="409">
        <v>1480.4141101590367</v>
      </c>
      <c r="V48" s="5"/>
      <c r="W48" s="410">
        <v>2623.3891027557202</v>
      </c>
      <c r="X48" s="411">
        <v>105.69117143303788</v>
      </c>
      <c r="Z48" s="211"/>
    </row>
    <row r="49" spans="1:26" ht="18" customHeight="1" x14ac:dyDescent="0.35">
      <c r="A49" s="212"/>
      <c r="B49" s="170" t="s">
        <v>75</v>
      </c>
      <c r="C49" s="208">
        <v>7256.31441</v>
      </c>
      <c r="D49" s="208">
        <v>7278.5696593769699</v>
      </c>
      <c r="E49" s="208">
        <v>2256.19578937697</v>
      </c>
      <c r="F49" s="208">
        <v>1650.2712853769699</v>
      </c>
      <c r="G49" s="208">
        <v>605.92450399999996</v>
      </c>
      <c r="H49" s="208">
        <v>12278.68828</v>
      </c>
      <c r="I49" s="208">
        <v>402.50348700000001</v>
      </c>
      <c r="J49" s="208">
        <v>907.4285637944879</v>
      </c>
      <c r="K49" s="208">
        <v>140.85674815301587</v>
      </c>
      <c r="L49" s="208">
        <v>103.0282247325208</v>
      </c>
      <c r="M49" s="208">
        <v>37.828523420495067</v>
      </c>
      <c r="N49" s="208">
        <v>766.57181564147197</v>
      </c>
      <c r="O49" s="209"/>
      <c r="P49" s="407">
        <v>2941.4080400000003</v>
      </c>
      <c r="Q49" s="408">
        <v>391.61562500000002</v>
      </c>
      <c r="R49" s="408">
        <v>5867.9479449999999</v>
      </c>
      <c r="S49" s="408">
        <v>100.380819481553</v>
      </c>
      <c r="T49" s="408">
        <v>718.09701738677563</v>
      </c>
      <c r="U49" s="409">
        <v>1528.170817728477</v>
      </c>
      <c r="V49" s="5"/>
      <c r="W49" s="410">
        <v>2647.8114143769699</v>
      </c>
      <c r="X49" s="411">
        <v>105.74373930899661</v>
      </c>
      <c r="Z49" s="211"/>
    </row>
    <row r="50" spans="1:26" ht="15" customHeight="1" x14ac:dyDescent="0.35">
      <c r="A50" s="212"/>
      <c r="B50" s="170" t="s">
        <v>77</v>
      </c>
      <c r="C50" s="208">
        <v>7089.9108699999997</v>
      </c>
      <c r="D50" s="208">
        <v>7349.4856117535492</v>
      </c>
      <c r="E50" s="208">
        <v>2285.1102017535495</v>
      </c>
      <c r="F50" s="208">
        <v>1663.91901375355</v>
      </c>
      <c r="G50" s="208">
        <v>621.19118800000001</v>
      </c>
      <c r="H50" s="208">
        <v>12154.286280000002</v>
      </c>
      <c r="I50" s="208">
        <v>404.99939699999999</v>
      </c>
      <c r="J50" s="208">
        <v>896.46960380497444</v>
      </c>
      <c r="K50" s="208">
        <v>141.87101516364291</v>
      </c>
      <c r="L50" s="208">
        <v>103.30437431426908</v>
      </c>
      <c r="M50" s="208">
        <v>38.566640849373847</v>
      </c>
      <c r="N50" s="208">
        <v>754.59858864133173</v>
      </c>
      <c r="O50" s="209"/>
      <c r="P50" s="407">
        <v>2970.17229</v>
      </c>
      <c r="Q50" s="408">
        <v>391.73736300000002</v>
      </c>
      <c r="R50" s="408">
        <v>5915.8803470000003</v>
      </c>
      <c r="S50" s="408">
        <v>100.926805815836</v>
      </c>
      <c r="T50" s="408">
        <v>738.85927467523788</v>
      </c>
      <c r="U50" s="409">
        <v>1569.0813162017903</v>
      </c>
      <c r="V50" s="5"/>
      <c r="W50" s="410">
        <v>2676.8475647535497</v>
      </c>
      <c r="X50" s="411">
        <v>106.10576313373463</v>
      </c>
      <c r="Z50" s="211"/>
    </row>
    <row r="51" spans="1:26" ht="15" customHeight="1" x14ac:dyDescent="0.35">
      <c r="A51" s="212"/>
      <c r="B51" s="170" t="s">
        <v>78</v>
      </c>
      <c r="C51" s="208">
        <v>6941.4351100000003</v>
      </c>
      <c r="D51" s="208">
        <v>7398.1916271209311</v>
      </c>
      <c r="E51" s="208">
        <v>2310.2229271209299</v>
      </c>
      <c r="F51" s="208">
        <v>1674.7283351209301</v>
      </c>
      <c r="G51" s="208">
        <v>635.4945919999999</v>
      </c>
      <c r="H51" s="208">
        <v>12029.40381</v>
      </c>
      <c r="I51" s="208">
        <v>407.39813600000002</v>
      </c>
      <c r="J51" s="208">
        <v>887.97475607091303</v>
      </c>
      <c r="K51" s="208">
        <v>143.05948667890613</v>
      </c>
      <c r="L51" s="208">
        <v>103.70677787688587</v>
      </c>
      <c r="M51" s="208">
        <v>39.352708802020281</v>
      </c>
      <c r="N51" s="208">
        <v>744.91526939200673</v>
      </c>
      <c r="O51" s="209"/>
      <c r="P51" s="407">
        <v>2989.74602</v>
      </c>
      <c r="Q51" s="408">
        <v>391.351496</v>
      </c>
      <c r="R51" s="408">
        <v>5939.3931339999999</v>
      </c>
      <c r="S51" s="408">
        <v>101.374991482422</v>
      </c>
      <c r="T51" s="408">
        <v>739.33467631118606</v>
      </c>
      <c r="U51" s="409">
        <v>1565.5306506035015</v>
      </c>
      <c r="V51" s="5"/>
      <c r="W51" s="410">
        <v>2701.5744231209301</v>
      </c>
      <c r="X51" s="411">
        <v>106.48503948427755</v>
      </c>
      <c r="Z51" s="211"/>
    </row>
    <row r="52" spans="1:26" ht="15" customHeight="1" x14ac:dyDescent="0.35">
      <c r="A52" s="212"/>
      <c r="B52" s="170" t="s">
        <v>79</v>
      </c>
      <c r="C52" s="208">
        <v>6816.7244799999999</v>
      </c>
      <c r="D52" s="208">
        <v>7438.4618797084395</v>
      </c>
      <c r="E52" s="208">
        <v>2332.5496097084401</v>
      </c>
      <c r="F52" s="208">
        <v>1683.7919897084398</v>
      </c>
      <c r="G52" s="208">
        <v>648.75761999999997</v>
      </c>
      <c r="H52" s="208">
        <v>11922.63675</v>
      </c>
      <c r="I52" s="208">
        <v>409.62264199999998</v>
      </c>
      <c r="J52" s="208">
        <v>877.49945988219395</v>
      </c>
      <c r="K52" s="208">
        <v>143.58360325984836</v>
      </c>
      <c r="L52" s="208">
        <v>103.64835115023641</v>
      </c>
      <c r="M52" s="208">
        <v>39.93525210961193</v>
      </c>
      <c r="N52" s="208">
        <v>733.9158566223457</v>
      </c>
      <c r="O52" s="209"/>
      <c r="P52" s="407">
        <v>3011.5128199999999</v>
      </c>
      <c r="Q52" s="408">
        <v>391.27334100000002</v>
      </c>
      <c r="R52" s="408">
        <v>5971.5491490000004</v>
      </c>
      <c r="S52" s="408">
        <v>102.027603127589</v>
      </c>
      <c r="T52" s="408">
        <v>744.11583198690948</v>
      </c>
      <c r="U52" s="409">
        <v>1572.1921950614073</v>
      </c>
      <c r="V52" s="5"/>
      <c r="W52" s="410">
        <v>2723.8229507084402</v>
      </c>
      <c r="X52" s="411">
        <v>106.8603070025808</v>
      </c>
      <c r="Z52" s="211"/>
    </row>
    <row r="53" spans="1:26" ht="18" customHeight="1" x14ac:dyDescent="0.35">
      <c r="A53" s="212"/>
      <c r="B53" s="170" t="s">
        <v>80</v>
      </c>
      <c r="C53" s="208">
        <v>6728.2719100000004</v>
      </c>
      <c r="D53" s="208">
        <v>7475.6347282704901</v>
      </c>
      <c r="E53" s="208">
        <v>2352.3763182704902</v>
      </c>
      <c r="F53" s="208">
        <v>1691.25578027049</v>
      </c>
      <c r="G53" s="208">
        <v>661.1205379999999</v>
      </c>
      <c r="H53" s="208">
        <v>11851.53032</v>
      </c>
      <c r="I53" s="208">
        <v>412.084317</v>
      </c>
      <c r="J53" s="208">
        <v>869.21654691042181</v>
      </c>
      <c r="K53" s="208">
        <v>143.95507323961814</v>
      </c>
      <c r="L53" s="208">
        <v>103.49740720683913</v>
      </c>
      <c r="M53" s="208">
        <v>40.457666032779002</v>
      </c>
      <c r="N53" s="208">
        <v>725.26147367080364</v>
      </c>
      <c r="O53" s="209"/>
      <c r="P53" s="407">
        <v>3031.8325800000002</v>
      </c>
      <c r="Q53" s="408">
        <v>391.27651899999995</v>
      </c>
      <c r="R53" s="408">
        <v>6002.7981209999989</v>
      </c>
      <c r="S53" s="408">
        <v>102.99002440651201</v>
      </c>
      <c r="T53" s="408">
        <v>744.3378329545211</v>
      </c>
      <c r="U53" s="409">
        <v>1569.7936926606476</v>
      </c>
      <c r="V53" s="5"/>
      <c r="W53" s="410">
        <v>2743.6528372704902</v>
      </c>
      <c r="X53" s="411">
        <v>106.62526292935226</v>
      </c>
      <c r="Z53" s="211"/>
    </row>
    <row r="54" spans="1:26" ht="15" customHeight="1" x14ac:dyDescent="0.35">
      <c r="A54" s="212"/>
      <c r="B54" s="170" t="s">
        <v>339</v>
      </c>
      <c r="C54" s="208">
        <v>6674.3543399999999</v>
      </c>
      <c r="D54" s="208">
        <v>7529.0612424420397</v>
      </c>
      <c r="E54" s="208">
        <v>2369.6098724420403</v>
      </c>
      <c r="F54" s="208">
        <v>1697.0603564420401</v>
      </c>
      <c r="G54" s="208">
        <v>672.54951599999993</v>
      </c>
      <c r="H54" s="208">
        <v>11833.805710000001</v>
      </c>
      <c r="I54" s="208">
        <v>415.76899300000002</v>
      </c>
      <c r="J54" s="208">
        <v>863.49561258588187</v>
      </c>
      <c r="K54" s="208">
        <v>144.06025906355214</v>
      </c>
      <c r="L54" s="208">
        <v>103.17266037703186</v>
      </c>
      <c r="M54" s="208">
        <v>40.887598686520249</v>
      </c>
      <c r="N54" s="208">
        <v>719.43535352232993</v>
      </c>
      <c r="O54" s="209"/>
      <c r="P54" s="407">
        <v>3056.2171899999998</v>
      </c>
      <c r="Q54" s="408">
        <v>391.707874</v>
      </c>
      <c r="R54" s="408">
        <v>6047.729526000001</v>
      </c>
      <c r="S54" s="408">
        <v>104.12291467498299</v>
      </c>
      <c r="T54" s="408">
        <v>744.48271482381574</v>
      </c>
      <c r="U54" s="409">
        <v>1568.6221035521412</v>
      </c>
      <c r="V54" s="5"/>
      <c r="W54" s="410">
        <v>2761.3177464420405</v>
      </c>
      <c r="X54" s="411">
        <v>106.35656152790827</v>
      </c>
      <c r="Z54" s="211"/>
    </row>
    <row r="55" spans="1:26" ht="15" customHeight="1" x14ac:dyDescent="0.35">
      <c r="A55" s="212"/>
      <c r="B55" s="170" t="s">
        <v>340</v>
      </c>
      <c r="C55" s="208">
        <v>6653.7235600000004</v>
      </c>
      <c r="D55" s="208">
        <v>7570.57946738793</v>
      </c>
      <c r="E55" s="208">
        <v>2385.75112738793</v>
      </c>
      <c r="F55" s="208">
        <v>1702.36660838793</v>
      </c>
      <c r="G55" s="208">
        <v>683.38451899999995</v>
      </c>
      <c r="H55" s="208">
        <v>11838.5519</v>
      </c>
      <c r="I55" s="208">
        <v>419.29849099999996</v>
      </c>
      <c r="J55" s="208">
        <v>858.55398648178743</v>
      </c>
      <c r="K55" s="208">
        <v>143.99975430982249</v>
      </c>
      <c r="L55" s="208">
        <v>102.75186315074816</v>
      </c>
      <c r="M55" s="208">
        <v>41.247891159074328</v>
      </c>
      <c r="N55" s="208">
        <v>714.55423217196494</v>
      </c>
      <c r="O55" s="209"/>
      <c r="P55" s="407">
        <v>3078.8569400000001</v>
      </c>
      <c r="Q55" s="408">
        <v>392.12028600000002</v>
      </c>
      <c r="R55" s="408">
        <v>6089.6513439999999</v>
      </c>
      <c r="S55" s="408">
        <v>105.16414382173301</v>
      </c>
      <c r="T55" s="408">
        <v>743.13833364920879</v>
      </c>
      <c r="U55" s="409">
        <v>1564.4939216347336</v>
      </c>
      <c r="V55" s="5"/>
      <c r="W55" s="410">
        <v>2777.8714133879298</v>
      </c>
      <c r="X55" s="411">
        <v>106.01474380895431</v>
      </c>
      <c r="Z55" s="211"/>
    </row>
    <row r="56" spans="1:26" ht="15" customHeight="1" x14ac:dyDescent="0.35">
      <c r="A56" s="212"/>
      <c r="B56" s="170" t="s">
        <v>341</v>
      </c>
      <c r="C56" s="208">
        <v>6672.9651199999998</v>
      </c>
      <c r="D56" s="208">
        <v>7604.6780173237203</v>
      </c>
      <c r="E56" s="208">
        <v>2404.2206573237199</v>
      </c>
      <c r="F56" s="208">
        <v>1710.3000113237199</v>
      </c>
      <c r="G56" s="208">
        <v>693.92064599999992</v>
      </c>
      <c r="H56" s="208">
        <v>11873.422480000001</v>
      </c>
      <c r="I56" s="208">
        <v>422.18969900000002</v>
      </c>
      <c r="J56" s="208">
        <v>855.28593983458268</v>
      </c>
      <c r="K56" s="208">
        <v>144.02209837374318</v>
      </c>
      <c r="L56" s="208">
        <v>102.45357294021144</v>
      </c>
      <c r="M56" s="208">
        <v>41.568525433531725</v>
      </c>
      <c r="N56" s="208">
        <v>711.26384146083956</v>
      </c>
      <c r="O56" s="209"/>
      <c r="P56" s="407">
        <v>3099.9753900000001</v>
      </c>
      <c r="Q56" s="408">
        <v>392.50059700000003</v>
      </c>
      <c r="R56" s="408">
        <v>6128.6827929999999</v>
      </c>
      <c r="S56" s="408">
        <v>106.21578525995099</v>
      </c>
      <c r="T56" s="408">
        <v>740.74748360855119</v>
      </c>
      <c r="U56" s="409">
        <v>1558.2543661072036</v>
      </c>
      <c r="V56" s="5"/>
      <c r="W56" s="410">
        <v>2796.7212543237201</v>
      </c>
      <c r="X56" s="411">
        <v>105.7708068780437</v>
      </c>
      <c r="Z56" s="211"/>
    </row>
    <row r="57" spans="1:26" ht="18" customHeight="1" x14ac:dyDescent="0.35">
      <c r="A57" s="212"/>
      <c r="B57" s="170" t="s">
        <v>342</v>
      </c>
      <c r="C57" s="208">
        <v>6714.5268500000002</v>
      </c>
      <c r="D57" s="208">
        <v>7647.8158730126397</v>
      </c>
      <c r="E57" s="208">
        <v>2426.3441930126401</v>
      </c>
      <c r="F57" s="208">
        <v>1721.4395550126401</v>
      </c>
      <c r="G57" s="208">
        <v>704.90463800000009</v>
      </c>
      <c r="H57" s="208">
        <v>11935.998530000001</v>
      </c>
      <c r="I57" s="208">
        <v>425.94852600000002</v>
      </c>
      <c r="J57" s="208">
        <v>853.273170725245</v>
      </c>
      <c r="K57" s="208">
        <v>144.15018794429722</v>
      </c>
      <c r="L57" s="208">
        <v>102.27148980116965</v>
      </c>
      <c r="M57" s="208">
        <v>41.878698143127565</v>
      </c>
      <c r="N57" s="208">
        <v>709.12298278094795</v>
      </c>
      <c r="O57" s="209"/>
      <c r="P57" s="407">
        <v>3122.60565</v>
      </c>
      <c r="Q57" s="408">
        <v>393.03166999999996</v>
      </c>
      <c r="R57" s="408">
        <v>6172.7439100000001</v>
      </c>
      <c r="S57" s="408">
        <v>107.27794311254999</v>
      </c>
      <c r="T57" s="408">
        <v>738.58740675600916</v>
      </c>
      <c r="U57" s="409">
        <v>1552.9976252281915</v>
      </c>
      <c r="V57" s="5"/>
      <c r="W57" s="410">
        <v>2819.3758630126399</v>
      </c>
      <c r="X57" s="411">
        <v>105.64702457462222</v>
      </c>
      <c r="Z57" s="211"/>
    </row>
    <row r="58" spans="1:26" ht="15" customHeight="1" x14ac:dyDescent="0.35">
      <c r="A58" s="212"/>
      <c r="B58" s="170" t="s">
        <v>346</v>
      </c>
      <c r="C58" s="208">
        <v>6773.7472500000003</v>
      </c>
      <c r="D58" s="208">
        <v>7698.6414669235</v>
      </c>
      <c r="E58" s="208">
        <v>2441.2183069235002</v>
      </c>
      <c r="F58" s="208">
        <v>1725.1674949235</v>
      </c>
      <c r="G58" s="208">
        <v>716.05081200000006</v>
      </c>
      <c r="H58" s="208">
        <v>12031.170410000001</v>
      </c>
      <c r="I58" s="208">
        <v>427.77423599999997</v>
      </c>
      <c r="J58" s="208">
        <v>853.72199252541759</v>
      </c>
      <c r="K58" s="208">
        <v>144.00675644782527</v>
      </c>
      <c r="L58" s="208">
        <v>101.76712773641283</v>
      </c>
      <c r="M58" s="208">
        <v>42.239628711412429</v>
      </c>
      <c r="N58" s="208">
        <v>709.71523607759229</v>
      </c>
      <c r="O58" s="209"/>
      <c r="P58" s="407">
        <v>3142.8408100000001</v>
      </c>
      <c r="Q58" s="408">
        <v>393.27052800000001</v>
      </c>
      <c r="R58" s="408">
        <v>6208.177592</v>
      </c>
      <c r="S58" s="408">
        <v>108.350722543676</v>
      </c>
      <c r="T58" s="408">
        <v>736.01347811957226</v>
      </c>
      <c r="U58" s="409">
        <v>1545.9754677893188</v>
      </c>
      <c r="V58" s="412"/>
      <c r="W58" s="410">
        <v>2834.4888349235002</v>
      </c>
      <c r="X58" s="411">
        <v>105.28717079460502</v>
      </c>
      <c r="Z58" s="211"/>
    </row>
    <row r="59" spans="1:26" ht="15" customHeight="1" x14ac:dyDescent="0.35">
      <c r="A59" s="212"/>
      <c r="B59" s="170" t="s">
        <v>347</v>
      </c>
      <c r="C59" s="208">
        <v>6839.5842300000004</v>
      </c>
      <c r="D59" s="208">
        <v>7743.2118400774398</v>
      </c>
      <c r="E59" s="208">
        <v>2457.99821007744</v>
      </c>
      <c r="F59" s="208">
        <v>1732.10394407744</v>
      </c>
      <c r="G59" s="208">
        <v>725.8942659999999</v>
      </c>
      <c r="H59" s="208">
        <v>12124.797859999999</v>
      </c>
      <c r="I59" s="208">
        <v>430.245633</v>
      </c>
      <c r="J59" s="208">
        <v>854.71540541057516</v>
      </c>
      <c r="K59" s="208">
        <v>144.06626318636097</v>
      </c>
      <c r="L59" s="208">
        <v>101.52071781440905</v>
      </c>
      <c r="M59" s="208">
        <v>42.54554537195191</v>
      </c>
      <c r="N59" s="208">
        <v>710.64914222421396</v>
      </c>
      <c r="O59" s="209"/>
      <c r="P59" s="407">
        <v>3164.74325</v>
      </c>
      <c r="Q59" s="408">
        <v>393.57306800000003</v>
      </c>
      <c r="R59" s="408">
        <v>6247.4482719999996</v>
      </c>
      <c r="S59" s="408">
        <v>109.43422976911201</v>
      </c>
      <c r="T59" s="408">
        <v>733.80470487697596</v>
      </c>
      <c r="U59" s="409">
        <v>1539.844568585587</v>
      </c>
      <c r="V59" s="412"/>
      <c r="W59" s="410">
        <v>2851.5712780774402</v>
      </c>
      <c r="X59" s="411">
        <v>105.01171630338482</v>
      </c>
      <c r="Z59" s="211"/>
    </row>
    <row r="60" spans="1:26" ht="15" customHeight="1" x14ac:dyDescent="0.35">
      <c r="A60" s="212"/>
      <c r="B60" s="170" t="s">
        <v>348</v>
      </c>
      <c r="C60" s="208">
        <v>6909.5179200000002</v>
      </c>
      <c r="D60" s="208">
        <v>7779.5492441623192</v>
      </c>
      <c r="E60" s="208">
        <v>2477.6979341623201</v>
      </c>
      <c r="F60" s="208">
        <v>1741.9851281623201</v>
      </c>
      <c r="G60" s="208">
        <v>735.712806</v>
      </c>
      <c r="H60" s="208">
        <v>12211.36923</v>
      </c>
      <c r="I60" s="208">
        <v>432.799646</v>
      </c>
      <c r="J60" s="208">
        <v>855.62328825774796</v>
      </c>
      <c r="K60" s="208">
        <v>144.32339576400119</v>
      </c>
      <c r="L60" s="208">
        <v>101.46886979254528</v>
      </c>
      <c r="M60" s="208">
        <v>42.854525971455928</v>
      </c>
      <c r="N60" s="208">
        <v>711.29989249374671</v>
      </c>
      <c r="O60" s="209"/>
      <c r="P60" s="407">
        <v>3182.4673700000003</v>
      </c>
      <c r="Q60" s="408">
        <v>393.602913</v>
      </c>
      <c r="R60" s="408">
        <v>6275.471587</v>
      </c>
      <c r="S60" s="408">
        <v>110.52857206680299</v>
      </c>
      <c r="T60" s="408">
        <v>730.60828953391251</v>
      </c>
      <c r="U60" s="409">
        <v>1531.0388282847446</v>
      </c>
      <c r="V60" s="412"/>
      <c r="W60" s="410">
        <v>2871.3008471623202</v>
      </c>
      <c r="X60" s="411">
        <v>104.87117107337411</v>
      </c>
      <c r="Z60" s="211"/>
    </row>
    <row r="61" spans="1:26" ht="18" customHeight="1" x14ac:dyDescent="0.35">
      <c r="A61" s="212"/>
      <c r="B61" s="170" t="s">
        <v>349</v>
      </c>
      <c r="C61" s="208">
        <v>6981.5884599999999</v>
      </c>
      <c r="D61" s="208">
        <v>7821.1959297908006</v>
      </c>
      <c r="E61" s="208">
        <v>2499.3304297907998</v>
      </c>
      <c r="F61" s="208">
        <v>1753.3495347907999</v>
      </c>
      <c r="G61" s="208">
        <v>745.98089500000003</v>
      </c>
      <c r="H61" s="208">
        <v>12303.453960000001</v>
      </c>
      <c r="I61" s="208">
        <v>435.66187500000001</v>
      </c>
      <c r="J61" s="208">
        <v>857.39611649047674</v>
      </c>
      <c r="K61" s="208">
        <v>144.76440025749713</v>
      </c>
      <c r="L61" s="208">
        <v>101.55623715068252</v>
      </c>
      <c r="M61" s="208">
        <v>43.208163106814609</v>
      </c>
      <c r="N61" s="208">
        <v>712.63171623297956</v>
      </c>
      <c r="O61" s="209"/>
      <c r="P61" s="407">
        <v>3200.1855099999998</v>
      </c>
      <c r="Q61" s="408">
        <v>393.66304599999995</v>
      </c>
      <c r="R61" s="408">
        <v>6304.0315339999997</v>
      </c>
      <c r="S61" s="408">
        <v>111.633857787471</v>
      </c>
      <c r="T61" s="408">
        <v>727.40187570539683</v>
      </c>
      <c r="U61" s="409">
        <v>1522.3853695887367</v>
      </c>
      <c r="V61" s="412"/>
      <c r="W61" s="410">
        <v>2892.9934757907999</v>
      </c>
      <c r="X61" s="411">
        <v>104.85310877007761</v>
      </c>
      <c r="Z61" s="211"/>
    </row>
    <row r="62" spans="1:26" ht="14.25" customHeight="1" x14ac:dyDescent="0.35">
      <c r="A62" s="212"/>
      <c r="B62" s="170" t="s">
        <v>370</v>
      </c>
      <c r="C62" s="208">
        <v>7056.2148100000004</v>
      </c>
      <c r="D62" s="208">
        <v>7882.5109211566405</v>
      </c>
      <c r="E62" s="208">
        <v>2523.15151115664</v>
      </c>
      <c r="F62" s="208">
        <v>1766.3219181566399</v>
      </c>
      <c r="G62" s="208">
        <v>756.82959300000005</v>
      </c>
      <c r="H62" s="208">
        <v>12415.57422</v>
      </c>
      <c r="I62" s="208">
        <v>439.00819200000001</v>
      </c>
      <c r="J62" s="208">
        <v>859.67622749857674</v>
      </c>
      <c r="K62" s="208">
        <v>145.1993571308796</v>
      </c>
      <c r="L62" s="208">
        <v>101.64621738666742</v>
      </c>
      <c r="M62" s="208">
        <v>43.553139744212174</v>
      </c>
      <c r="N62" s="208">
        <v>714.47687036769719</v>
      </c>
      <c r="O62" s="209"/>
      <c r="P62" s="407">
        <v>3221.1703600000001</v>
      </c>
      <c r="Q62" s="408">
        <v>393.96238900000003</v>
      </c>
      <c r="R62" s="408">
        <v>6341.9446109999999</v>
      </c>
      <c r="S62" s="408">
        <v>112.750196365346</v>
      </c>
      <c r="T62" s="408">
        <v>724.92250515252522</v>
      </c>
      <c r="U62" s="409">
        <v>1515.9119298845253</v>
      </c>
      <c r="V62" s="412"/>
      <c r="W62" s="410">
        <v>2917.1139001566398</v>
      </c>
      <c r="X62" s="411">
        <v>104.91324603170233</v>
      </c>
      <c r="Z62" s="211"/>
    </row>
    <row r="63" spans="1:26" ht="14.25" customHeight="1" x14ac:dyDescent="0.35">
      <c r="A63" s="212"/>
      <c r="B63" s="170" t="s">
        <v>371</v>
      </c>
      <c r="C63" s="208">
        <v>7134.82906</v>
      </c>
      <c r="D63" s="208">
        <v>7936.7645455893207</v>
      </c>
      <c r="E63" s="208">
        <v>2548.8841755893204</v>
      </c>
      <c r="F63" s="208">
        <v>1780.87768158932</v>
      </c>
      <c r="G63" s="208">
        <v>768.00649399999998</v>
      </c>
      <c r="H63" s="208">
        <v>12522.709429999999</v>
      </c>
      <c r="I63" s="208">
        <v>442.82127600000001</v>
      </c>
      <c r="J63" s="208">
        <v>861.09073864341997</v>
      </c>
      <c r="K63" s="208">
        <v>145.62630965983453</v>
      </c>
      <c r="L63" s="208">
        <v>101.74752042840574</v>
      </c>
      <c r="M63" s="208">
        <v>43.878789231428762</v>
      </c>
      <c r="N63" s="208">
        <v>715.46442898358532</v>
      </c>
      <c r="O63" s="209"/>
      <c r="P63" s="407">
        <v>3244.3345800000002</v>
      </c>
      <c r="Q63" s="408">
        <v>394.39001999999999</v>
      </c>
      <c r="R63" s="408">
        <v>6385.633859999999</v>
      </c>
      <c r="S63" s="408">
        <v>113.764948132634</v>
      </c>
      <c r="T63" s="408">
        <v>723.08819639220326</v>
      </c>
      <c r="U63" s="409">
        <v>1511.1127160273545</v>
      </c>
      <c r="V63" s="412"/>
      <c r="W63" s="410">
        <v>2943.2741955893202</v>
      </c>
      <c r="X63" s="411">
        <v>105.0304938098767</v>
      </c>
      <c r="Z63" s="211"/>
    </row>
    <row r="64" spans="1:26" ht="14.25" customHeight="1" x14ac:dyDescent="0.35">
      <c r="A64" s="212"/>
      <c r="B64" s="170" t="s">
        <v>372</v>
      </c>
      <c r="C64" s="208">
        <v>7210.0725300000004</v>
      </c>
      <c r="D64" s="208">
        <v>7982.5684912653696</v>
      </c>
      <c r="E64" s="208">
        <v>2576.4055712653703</v>
      </c>
      <c r="F64" s="208">
        <v>1796.90758926537</v>
      </c>
      <c r="G64" s="208">
        <v>779.49798199999998</v>
      </c>
      <c r="H64" s="208">
        <v>12616.23545</v>
      </c>
      <c r="I64" s="208">
        <v>446.76212800000002</v>
      </c>
      <c r="J64" s="208">
        <v>861.1370911830486</v>
      </c>
      <c r="K64" s="208">
        <v>146.0337538576604</v>
      </c>
      <c r="L64" s="208">
        <v>101.85087453714125</v>
      </c>
      <c r="M64" s="208">
        <v>44.182879320519127</v>
      </c>
      <c r="N64" s="208">
        <v>715.10333732538811</v>
      </c>
      <c r="O64" s="209"/>
      <c r="P64" s="407">
        <v>3266.0978100000002</v>
      </c>
      <c r="Q64" s="408">
        <v>394.698714</v>
      </c>
      <c r="R64" s="408">
        <v>6425.1499760000006</v>
      </c>
      <c r="S64" s="408">
        <v>114.788832665828</v>
      </c>
      <c r="T64" s="408">
        <v>721.09184924931776</v>
      </c>
      <c r="U64" s="409">
        <v>1505.691987672787</v>
      </c>
      <c r="V64" s="412"/>
      <c r="W64" s="410">
        <v>2971.1042852653704</v>
      </c>
      <c r="X64" s="411">
        <v>105.16219619198199</v>
      </c>
      <c r="Z64" s="211"/>
    </row>
    <row r="65" spans="1:26" ht="18" customHeight="1" x14ac:dyDescent="0.35">
      <c r="A65" s="212"/>
      <c r="B65" s="170" t="s">
        <v>373</v>
      </c>
      <c r="C65" s="208">
        <v>7288.1414800000002</v>
      </c>
      <c r="D65" s="208">
        <v>8033.6275280842092</v>
      </c>
      <c r="E65" s="208">
        <v>2605.2296380842099</v>
      </c>
      <c r="F65" s="208">
        <v>1813.9574760842099</v>
      </c>
      <c r="G65" s="208">
        <v>791.27216199999998</v>
      </c>
      <c r="H65" s="208">
        <v>12716.53937</v>
      </c>
      <c r="I65" s="208">
        <v>450.83523200000002</v>
      </c>
      <c r="J65" s="208">
        <v>861.05080394371851</v>
      </c>
      <c r="K65" s="208">
        <v>146.4083601016838</v>
      </c>
      <c r="L65" s="208">
        <v>101.94054891950914</v>
      </c>
      <c r="M65" s="208">
        <v>44.467811182174664</v>
      </c>
      <c r="N65" s="208">
        <v>714.64244384203471</v>
      </c>
      <c r="O65" s="209"/>
      <c r="P65" s="407">
        <v>3288.5975800000001</v>
      </c>
      <c r="Q65" s="408">
        <v>395.03365100000002</v>
      </c>
      <c r="R65" s="408">
        <v>6466.3976490000005</v>
      </c>
      <c r="S65" s="408">
        <v>115.82193215982001</v>
      </c>
      <c r="T65" s="408">
        <v>719.40739147029979</v>
      </c>
      <c r="U65" s="409">
        <v>1500.9937437482599</v>
      </c>
      <c r="V65" s="412"/>
      <c r="W65" s="410">
        <v>3000.2632890842101</v>
      </c>
      <c r="X65" s="411">
        <v>105.28815135329998</v>
      </c>
      <c r="Z65" s="211"/>
    </row>
    <row r="66" spans="1:26" ht="18" customHeight="1" x14ac:dyDescent="0.35">
      <c r="A66" s="212"/>
      <c r="B66" s="170" t="s">
        <v>494</v>
      </c>
      <c r="C66" s="208">
        <v>7367.0779499999999</v>
      </c>
      <c r="D66" s="208">
        <v>8103.1723737078792</v>
      </c>
      <c r="E66" s="208">
        <v>2636.1405837078796</v>
      </c>
      <c r="F66" s="208">
        <v>1832.04258470788</v>
      </c>
      <c r="G66" s="208">
        <v>804.09799899999996</v>
      </c>
      <c r="H66" s="208">
        <v>12834.10974</v>
      </c>
      <c r="I66" s="208">
        <v>454.43558200000001</v>
      </c>
      <c r="J66" s="208">
        <v>861.92238726476216</v>
      </c>
      <c r="K66" s="208">
        <v>146.87212795729573</v>
      </c>
      <c r="L66" s="208">
        <v>102.07194357819873</v>
      </c>
      <c r="M66" s="208">
        <v>44.800184379097018</v>
      </c>
      <c r="N66" s="208">
        <v>715.05025930746649</v>
      </c>
      <c r="O66" s="209"/>
      <c r="P66" s="407">
        <v>3310.7184900000002</v>
      </c>
      <c r="Q66" s="408">
        <v>395.31082900000001</v>
      </c>
      <c r="R66" s="408">
        <v>6506.1523509999997</v>
      </c>
      <c r="S66" s="408">
        <v>116.864329549259</v>
      </c>
      <c r="T66" s="408">
        <v>717.78644195790343</v>
      </c>
      <c r="U66" s="409">
        <v>1496.2844818242693</v>
      </c>
      <c r="V66" s="5"/>
      <c r="W66" s="410">
        <v>3031.4514127078796</v>
      </c>
      <c r="X66" s="411">
        <v>105.46917650385468</v>
      </c>
      <c r="Z66" s="211"/>
    </row>
    <row r="67" spans="1:26" ht="18" customHeight="1" x14ac:dyDescent="0.35">
      <c r="A67" s="212"/>
      <c r="B67" s="170" t="s">
        <v>495</v>
      </c>
      <c r="C67" s="208">
        <v>7446.6420500000004</v>
      </c>
      <c r="D67" s="208">
        <v>8166.1436231786201</v>
      </c>
      <c r="E67" s="208">
        <v>2668.2136831786202</v>
      </c>
      <c r="F67" s="208">
        <v>1851.1769101786199</v>
      </c>
      <c r="G67" s="208">
        <v>817.03677300000004</v>
      </c>
      <c r="H67" s="208">
        <v>12944.571990000002</v>
      </c>
      <c r="I67" s="208">
        <v>458.89079200000003</v>
      </c>
      <c r="J67" s="208">
        <v>862.14484796070485</v>
      </c>
      <c r="K67" s="208">
        <v>147.33992564584833</v>
      </c>
      <c r="L67" s="208">
        <v>102.22279797999599</v>
      </c>
      <c r="M67" s="208">
        <v>45.11712766585233</v>
      </c>
      <c r="N67" s="208">
        <v>714.80492231485675</v>
      </c>
      <c r="O67" s="209"/>
      <c r="P67" s="407">
        <v>3335.1140099999998</v>
      </c>
      <c r="Q67" s="408">
        <v>395.79663500000004</v>
      </c>
      <c r="R67" s="408">
        <v>6553.2140049999998</v>
      </c>
      <c r="S67" s="408">
        <v>117.916108515202</v>
      </c>
      <c r="T67" s="408">
        <v>716.62592444565553</v>
      </c>
      <c r="U67" s="409">
        <v>1493.1547044392332</v>
      </c>
      <c r="V67" s="5"/>
      <c r="W67" s="410">
        <v>3064.0103181786203</v>
      </c>
      <c r="X67" s="411">
        <v>105.67988728130886</v>
      </c>
      <c r="Z67" s="211"/>
    </row>
    <row r="68" spans="1:26" ht="18" customHeight="1" x14ac:dyDescent="0.35">
      <c r="A68" s="212"/>
      <c r="B68" s="170" t="s">
        <v>496</v>
      </c>
      <c r="C68" s="208">
        <v>7526.0855199999996</v>
      </c>
      <c r="D68" s="208">
        <v>8219.5554787829005</v>
      </c>
      <c r="E68" s="208">
        <v>2701.3100287828997</v>
      </c>
      <c r="F68" s="208">
        <v>1871.2332507829001</v>
      </c>
      <c r="G68" s="208">
        <v>830.0767780000001</v>
      </c>
      <c r="H68" s="208">
        <v>13044.330969999999</v>
      </c>
      <c r="I68" s="208">
        <v>463.27614799999998</v>
      </c>
      <c r="J68" s="208">
        <v>861.6239302442965</v>
      </c>
      <c r="K68" s="208">
        <v>147.81953710161227</v>
      </c>
      <c r="L68" s="208">
        <v>102.39655204052987</v>
      </c>
      <c r="M68" s="208">
        <v>45.422985061082422</v>
      </c>
      <c r="N68" s="208">
        <v>713.80439314268415</v>
      </c>
      <c r="O68" s="209"/>
      <c r="P68" s="407">
        <v>3357.7482</v>
      </c>
      <c r="Q68" s="408">
        <v>396.24760600000002</v>
      </c>
      <c r="R68" s="408">
        <v>6596.8886640000001</v>
      </c>
      <c r="S68" s="408">
        <v>118.85943738332399</v>
      </c>
      <c r="T68" s="408">
        <v>715.23351752748761</v>
      </c>
      <c r="U68" s="409">
        <v>1489.6070684934489</v>
      </c>
      <c r="V68" s="5"/>
      <c r="W68" s="410">
        <v>3097.5576347828996</v>
      </c>
      <c r="X68" s="411">
        <v>105.91005793629856</v>
      </c>
      <c r="Z68" s="211"/>
    </row>
    <row r="69" spans="1:26" ht="18" customHeight="1" x14ac:dyDescent="0.35">
      <c r="A69" s="212"/>
      <c r="B69" s="170" t="s">
        <v>497</v>
      </c>
      <c r="C69" s="208">
        <v>7605.7812199999998</v>
      </c>
      <c r="D69" s="208">
        <v>8276.4849640374996</v>
      </c>
      <c r="E69" s="208">
        <v>2735.6867340374997</v>
      </c>
      <c r="F69" s="208">
        <v>1892.4982460374999</v>
      </c>
      <c r="G69" s="208">
        <v>843.18848800000001</v>
      </c>
      <c r="H69" s="208">
        <v>13146.579449999999</v>
      </c>
      <c r="I69" s="208">
        <v>467.65707199999997</v>
      </c>
      <c r="J69" s="208">
        <v>861.17302768590082</v>
      </c>
      <c r="K69" s="208">
        <v>148.33523127316857</v>
      </c>
      <c r="L69" s="208">
        <v>102.61561074126639</v>
      </c>
      <c r="M69" s="208">
        <v>45.719620531902194</v>
      </c>
      <c r="N69" s="208">
        <v>712.83779641273213</v>
      </c>
      <c r="O69" s="209"/>
      <c r="P69" s="423">
        <v>3379.0166899999999</v>
      </c>
      <c r="Q69" s="413">
        <v>396.71533799999997</v>
      </c>
      <c r="R69" s="413">
        <v>6638.6656520000006</v>
      </c>
      <c r="S69" s="413">
        <v>119.81031288239001</v>
      </c>
      <c r="T69" s="413">
        <v>713.70056941313089</v>
      </c>
      <c r="U69" s="409">
        <v>1485.981242253443</v>
      </c>
      <c r="V69" s="5"/>
      <c r="W69" s="410">
        <v>3132.4020720374997</v>
      </c>
      <c r="X69" s="411">
        <v>106.19054661297523</v>
      </c>
      <c r="Z69" s="211"/>
    </row>
    <row r="70" spans="1:26" ht="14.5" x14ac:dyDescent="0.35">
      <c r="A70" s="212"/>
      <c r="B70" s="176">
        <v>2012</v>
      </c>
      <c r="C70" s="414">
        <f t="shared" ref="C70:M85" ca="1" si="0">OFFSET(C$8,4*(ROW()-ROW(C$70)),0)</f>
        <v>4024.0239999999999</v>
      </c>
      <c r="D70" s="414">
        <f t="shared" ca="1" si="0"/>
        <v>5364.3270000000002</v>
      </c>
      <c r="E70" s="414">
        <f t="shared" ca="1" si="0"/>
        <v>1684.3620000000001</v>
      </c>
      <c r="F70" s="414">
        <f t="shared" ca="1" si="0"/>
        <v>1253.5930000000001</v>
      </c>
      <c r="G70" s="414">
        <f t="shared" ca="1" si="0"/>
        <v>430.76900000000001</v>
      </c>
      <c r="H70" s="414">
        <f t="shared" ca="1" si="0"/>
        <v>7703.9889999999996</v>
      </c>
      <c r="I70" s="414">
        <f ca="1">SUM(OFFSET(I$5,4*(ROW()-ROW(I$70)),0):OFFSET(I$8,4*(ROW()-ROW(I$70)),0))</f>
        <v>1130.021</v>
      </c>
      <c r="J70" s="415">
        <f t="shared" ref="J70:N85" ca="1" si="1">OFFSET(J$8,4*(ROW()-ROW(J$70)),0)</f>
        <v>830.81208225333876</v>
      </c>
      <c r="K70" s="415">
        <f t="shared" ca="1" si="1"/>
        <v>149.05581400699634</v>
      </c>
      <c r="L70" s="415">
        <f t="shared" ca="1" si="1"/>
        <v>110.93537199751155</v>
      </c>
      <c r="M70" s="415">
        <f t="shared" ca="1" si="1"/>
        <v>38.120442009484783</v>
      </c>
      <c r="N70" s="416">
        <f t="shared" ca="1" si="1"/>
        <v>681.7562682463423</v>
      </c>
      <c r="O70" s="417"/>
      <c r="P70" s="420">
        <f t="shared" ref="P70:R85" ca="1" si="2">OFFSET(P$8,4*(ROW()-ROW(P$70)),0)</f>
        <v>1805.1949999999999</v>
      </c>
      <c r="Q70" s="408">
        <f t="shared" ca="1" si="2"/>
        <v>333.89600000000002</v>
      </c>
      <c r="R70" s="408">
        <f t="shared" ca="1" si="2"/>
        <v>4279.299</v>
      </c>
      <c r="S70" s="214">
        <f ca="1">SUM(OFFSET(S$5,4*(ROW()-ROW(S$70)),0):OFFSET(S$8,4*(ROW()-ROW(S$70)),0))</f>
        <v>261.67399999999998</v>
      </c>
      <c r="T70" s="408">
        <f t="shared" ref="T70:U85" ca="1" si="3">OFFSET(T$8,4*(ROW()-ROW(T$70)),0)</f>
        <v>689.86410571933015</v>
      </c>
      <c r="U70" s="486">
        <f t="shared" ca="1" si="3"/>
        <v>1762.9550509412475</v>
      </c>
      <c r="V70" s="418"/>
      <c r="W70" s="487">
        <f t="shared" ref="W70:X85" ca="1" si="4">OFFSET(W$8,4*(ROW()-ROW(W$70)),0)</f>
        <v>2018.258</v>
      </c>
      <c r="X70" s="488">
        <f t="shared" ca="1" si="4"/>
        <v>117.80350808788722</v>
      </c>
      <c r="Y70" s="211"/>
    </row>
    <row r="71" spans="1:26" ht="14.5" x14ac:dyDescent="0.35">
      <c r="A71" s="212"/>
      <c r="B71" s="8">
        <v>2013</v>
      </c>
      <c r="C71" s="208">
        <f t="shared" ca="1" si="0"/>
        <v>4264.3230000000003</v>
      </c>
      <c r="D71" s="208">
        <f t="shared" ca="1" si="0"/>
        <v>5436.9650000000001</v>
      </c>
      <c r="E71" s="208">
        <f t="shared" ca="1" si="0"/>
        <v>1707.2940000000001</v>
      </c>
      <c r="F71" s="208">
        <f t="shared" ca="1" si="0"/>
        <v>1273.1320000000001</v>
      </c>
      <c r="G71" s="208">
        <f t="shared" ca="1" si="0"/>
        <v>434.16199999999998</v>
      </c>
      <c r="H71" s="208">
        <f t="shared" ca="1" si="0"/>
        <v>7993.9939999999997</v>
      </c>
      <c r="I71" s="208">
        <f ca="1">SUM(OFFSET(I$5,4*(ROW()-ROW(I$70)),0):OFFSET(I$8,4*(ROW()-ROW(I$70)),0))</f>
        <v>1178.5140000000001</v>
      </c>
      <c r="J71" s="408">
        <f t="shared" ca="1" si="1"/>
        <v>823.17969918049346</v>
      </c>
      <c r="K71" s="408">
        <f t="shared" ca="1" si="1"/>
        <v>144.86836813139257</v>
      </c>
      <c r="L71" s="408">
        <f t="shared" ca="1" si="1"/>
        <v>108.02858515045217</v>
      </c>
      <c r="M71" s="408">
        <f t="shared" ca="1" si="1"/>
        <v>36.839782980940399</v>
      </c>
      <c r="N71" s="409">
        <f t="shared" ca="1" si="1"/>
        <v>678.31133104910077</v>
      </c>
      <c r="O71" s="417"/>
      <c r="P71" s="420">
        <f t="shared" ca="1" si="2"/>
        <v>1863.329</v>
      </c>
      <c r="Q71" s="408">
        <f t="shared" ca="1" si="2"/>
        <v>317.50900000000001</v>
      </c>
      <c r="R71" s="408">
        <f t="shared" ca="1" si="2"/>
        <v>4346.4579999999996</v>
      </c>
      <c r="S71" s="208">
        <f ca="1">SUM(OFFSET(S$5,4*(ROW()-ROW(S$70)),0):OFFSET(S$8,4*(ROW()-ROW(S$70)),0))</f>
        <v>275.233</v>
      </c>
      <c r="T71" s="408">
        <f t="shared" ca="1" si="3"/>
        <v>677.00057769235514</v>
      </c>
      <c r="U71" s="409">
        <f t="shared" ca="1" si="3"/>
        <v>1694.5522520918637</v>
      </c>
      <c r="V71" s="418"/>
      <c r="W71" s="408">
        <f t="shared" ca="1" si="4"/>
        <v>2024.8030000000001</v>
      </c>
      <c r="X71" s="409">
        <f t="shared" ca="1" si="4"/>
        <v>113.60643798785388</v>
      </c>
      <c r="Y71" s="211"/>
    </row>
    <row r="72" spans="1:26" ht="14.5" x14ac:dyDescent="0.35">
      <c r="A72" s="212"/>
      <c r="B72" s="8">
        <v>2014</v>
      </c>
      <c r="C72" s="208">
        <f t="shared" ca="1" si="0"/>
        <v>4630.6210000000001</v>
      </c>
      <c r="D72" s="208">
        <f t="shared" ca="1" si="0"/>
        <v>6035.7790000000005</v>
      </c>
      <c r="E72" s="208">
        <f t="shared" ca="1" si="0"/>
        <v>1762.566</v>
      </c>
      <c r="F72" s="208">
        <f t="shared" ca="1" si="0"/>
        <v>1295.1199999999999</v>
      </c>
      <c r="G72" s="208">
        <f t="shared" ca="1" si="0"/>
        <v>467.44600000000003</v>
      </c>
      <c r="H72" s="208">
        <f t="shared" ca="1" si="0"/>
        <v>8903.8340000000007</v>
      </c>
      <c r="I72" s="208">
        <f ca="1">SUM(OFFSET(I$5,4*(ROW()-ROW(I$70)),0):OFFSET(I$8,4*(ROW()-ROW(I$70)),0))</f>
        <v>1219.8969999999999</v>
      </c>
      <c r="J72" s="408">
        <f t="shared" ca="1" si="1"/>
        <v>874.36890163677765</v>
      </c>
      <c r="K72" s="408">
        <f t="shared" ca="1" si="1"/>
        <v>144.4848212594998</v>
      </c>
      <c r="L72" s="408">
        <f t="shared" ca="1" si="1"/>
        <v>106.16634027299025</v>
      </c>
      <c r="M72" s="408">
        <f t="shared" ca="1" si="1"/>
        <v>38.31848098650952</v>
      </c>
      <c r="N72" s="409">
        <f t="shared" ca="1" si="1"/>
        <v>729.88408037727788</v>
      </c>
      <c r="O72" s="417"/>
      <c r="P72" s="420">
        <f t="shared" ca="1" si="2"/>
        <v>1862.701</v>
      </c>
      <c r="Q72" s="408">
        <f t="shared" ca="1" si="2"/>
        <v>296.42599999999999</v>
      </c>
      <c r="R72" s="408">
        <f t="shared" ca="1" si="2"/>
        <v>4726.5590000000002</v>
      </c>
      <c r="S72" s="208">
        <f ca="1">SUM(OFFSET(S$5,4*(ROW()-ROW(S$70)),0):OFFSET(S$8,4*(ROW()-ROW(S$70)),0))</f>
        <v>303.49400000000003</v>
      </c>
      <c r="T72" s="408">
        <f t="shared" ca="1" si="3"/>
        <v>613.75216643492126</v>
      </c>
      <c r="U72" s="409">
        <f t="shared" ca="1" si="3"/>
        <v>1655.0524886818191</v>
      </c>
      <c r="V72" s="418"/>
      <c r="W72" s="408">
        <f t="shared" ca="1" si="4"/>
        <v>2058.9920000000002</v>
      </c>
      <c r="X72" s="409">
        <f t="shared" ca="1" si="4"/>
        <v>110.53050014843033</v>
      </c>
      <c r="Y72" s="211"/>
    </row>
    <row r="73" spans="1:26" ht="14.5" x14ac:dyDescent="0.35">
      <c r="A73" s="212"/>
      <c r="B73" s="8">
        <v>2015</v>
      </c>
      <c r="C73" s="208">
        <f t="shared" ca="1" si="0"/>
        <v>5008.3739999999998</v>
      </c>
      <c r="D73" s="208">
        <f t="shared" ca="1" si="0"/>
        <v>6132.9589999999998</v>
      </c>
      <c r="E73" s="208">
        <f t="shared" ca="1" si="0"/>
        <v>1803.9159999999999</v>
      </c>
      <c r="F73" s="208">
        <f t="shared" ca="1" si="0"/>
        <v>1316.163</v>
      </c>
      <c r="G73" s="208">
        <f t="shared" ca="1" si="0"/>
        <v>487.75299999999999</v>
      </c>
      <c r="H73" s="208">
        <f t="shared" ca="1" si="0"/>
        <v>9337.4169999999995</v>
      </c>
      <c r="I73" s="208">
        <f ca="1">SUM(OFFSET(I$5,4*(ROW()-ROW(I$70)),0):OFFSET(I$8,4*(ROW()-ROW(I$70)),0))</f>
        <v>1291.873</v>
      </c>
      <c r="J73" s="408">
        <f t="shared" ca="1" si="1"/>
        <v>862.41704873466654</v>
      </c>
      <c r="K73" s="408">
        <f t="shared" ca="1" si="1"/>
        <v>139.63570722509101</v>
      </c>
      <c r="L73" s="408">
        <f t="shared" ca="1" si="1"/>
        <v>101.88021577972448</v>
      </c>
      <c r="M73" s="408">
        <f t="shared" ca="1" si="1"/>
        <v>37.75549144536653</v>
      </c>
      <c r="N73" s="409">
        <f t="shared" ca="1" si="1"/>
        <v>722.78134150957555</v>
      </c>
      <c r="O73" s="417"/>
      <c r="P73" s="420">
        <f t="shared" ca="1" si="2"/>
        <v>1931.798</v>
      </c>
      <c r="Q73" s="408">
        <f t="shared" ca="1" si="2"/>
        <v>290.50799999999998</v>
      </c>
      <c r="R73" s="408">
        <f t="shared" ca="1" si="2"/>
        <v>4694.7240000000002</v>
      </c>
      <c r="S73" s="208">
        <f ca="1">SUM(OFFSET(S$5,4*(ROW()-ROW(S$70)),0):OFFSET(S$8,4*(ROW()-ROW(S$70)),0))</f>
        <v>316.48400000000004</v>
      </c>
      <c r="T73" s="408">
        <f t="shared" ca="1" si="3"/>
        <v>610.39357439870571</v>
      </c>
      <c r="U73" s="409">
        <f t="shared" ca="1" si="3"/>
        <v>1575.1924267893478</v>
      </c>
      <c r="V73" s="418"/>
      <c r="W73" s="408">
        <f t="shared" ca="1" si="4"/>
        <v>2094.424</v>
      </c>
      <c r="X73" s="409">
        <f t="shared" ca="1" si="4"/>
        <v>109.02791153348414</v>
      </c>
      <c r="Y73" s="211"/>
    </row>
    <row r="74" spans="1:26" ht="14.5" x14ac:dyDescent="0.35">
      <c r="A74" s="212"/>
      <c r="B74" s="8">
        <v>2016</v>
      </c>
      <c r="C74" s="208">
        <f t="shared" ca="1" si="0"/>
        <v>5291.5659999999998</v>
      </c>
      <c r="D74" s="208">
        <f t="shared" ca="1" si="0"/>
        <v>6697.1729999999998</v>
      </c>
      <c r="E74" s="208">
        <f t="shared" ca="1" si="0"/>
        <v>1879.7449999999999</v>
      </c>
      <c r="F74" s="208">
        <f t="shared" ca="1" si="0"/>
        <v>1356.5709999999999</v>
      </c>
      <c r="G74" s="208">
        <f t="shared" ca="1" si="0"/>
        <v>523.17399999999998</v>
      </c>
      <c r="H74" s="208">
        <f t="shared" ca="1" si="0"/>
        <v>10108.994000000001</v>
      </c>
      <c r="I74" s="208">
        <f ca="1">SUM(OFFSET(I$5,4*(ROW()-ROW(I$70)),0):OFFSET(I$8,4*(ROW()-ROW(I$70)),0))</f>
        <v>1316.3319999999999</v>
      </c>
      <c r="J74" s="408">
        <f t="shared" ca="1" si="1"/>
        <v>910.76863587605567</v>
      </c>
      <c r="K74" s="408">
        <f t="shared" ca="1" si="1"/>
        <v>142.80173998656872</v>
      </c>
      <c r="L74" s="408">
        <f t="shared" ca="1" si="1"/>
        <v>103.05690357751691</v>
      </c>
      <c r="M74" s="408">
        <f t="shared" ca="1" si="1"/>
        <v>39.744836409051821</v>
      </c>
      <c r="N74" s="409">
        <f t="shared" ca="1" si="1"/>
        <v>767.96689588948698</v>
      </c>
      <c r="O74" s="417"/>
      <c r="P74" s="420">
        <f t="shared" ca="1" si="2"/>
        <v>2204.1039999999998</v>
      </c>
      <c r="Q74" s="408">
        <f t="shared" ca="1" si="2"/>
        <v>295.48899999999998</v>
      </c>
      <c r="R74" s="408">
        <f t="shared" ca="1" si="2"/>
        <v>5167.0320000000002</v>
      </c>
      <c r="S74" s="208">
        <f ca="1">SUM(OFFSET(S$5,4*(ROW()-ROW(S$70)),0):OFFSET(S$8,4*(ROW()-ROW(S$70)),0))</f>
        <v>328.90800000000002</v>
      </c>
      <c r="T74" s="408">
        <f t="shared" ca="1" si="3"/>
        <v>670.12781689712608</v>
      </c>
      <c r="U74" s="409">
        <f t="shared" ca="1" si="3"/>
        <v>1660.8051491602514</v>
      </c>
      <c r="V74" s="418"/>
      <c r="W74" s="408">
        <f t="shared" ca="1" si="4"/>
        <v>2175.2339999999999</v>
      </c>
      <c r="X74" s="409">
        <f t="shared" ca="1" si="4"/>
        <v>108.79101917966891</v>
      </c>
      <c r="Y74" s="211"/>
    </row>
    <row r="75" spans="1:26" ht="14.5" x14ac:dyDescent="0.35">
      <c r="A75" s="212"/>
      <c r="B75" s="8">
        <v>2017</v>
      </c>
      <c r="C75" s="208">
        <f t="shared" ca="1" si="0"/>
        <v>5505.875</v>
      </c>
      <c r="D75" s="208">
        <f t="shared" ca="1" si="0"/>
        <v>6918.5959999999995</v>
      </c>
      <c r="E75" s="208">
        <f t="shared" ca="1" si="0"/>
        <v>1935.097</v>
      </c>
      <c r="F75" s="208">
        <f t="shared" ca="1" si="0"/>
        <v>1392.2170000000001</v>
      </c>
      <c r="G75" s="208">
        <f t="shared" ca="1" si="0"/>
        <v>542.88</v>
      </c>
      <c r="H75" s="208">
        <f t="shared" ca="1" si="0"/>
        <v>10489.374</v>
      </c>
      <c r="I75" s="208">
        <f ca="1">SUM(OFFSET(I$5,4*(ROW()-ROW(I$70)),0):OFFSET(I$8,4*(ROW()-ROW(I$70)),0))</f>
        <v>1352.6020000000001</v>
      </c>
      <c r="J75" s="408">
        <f t="shared" ca="1" si="1"/>
        <v>918.56074440227053</v>
      </c>
      <c r="K75" s="408">
        <f t="shared" ca="1" si="1"/>
        <v>143.06477441257664</v>
      </c>
      <c r="L75" s="408">
        <f t="shared" ca="1" si="1"/>
        <v>102.92879945468067</v>
      </c>
      <c r="M75" s="408">
        <f t="shared" ca="1" si="1"/>
        <v>40.135974957895968</v>
      </c>
      <c r="N75" s="409">
        <f t="shared" ca="1" si="1"/>
        <v>775.49596998969389</v>
      </c>
      <c r="O75" s="417"/>
      <c r="P75" s="420">
        <f t="shared" ca="1" si="2"/>
        <v>2380.9409999999998</v>
      </c>
      <c r="Q75" s="408">
        <f t="shared" ca="1" si="2"/>
        <v>325.50599999999997</v>
      </c>
      <c r="R75" s="408">
        <f t="shared" ca="1" si="2"/>
        <v>5486.0429999999997</v>
      </c>
      <c r="S75" s="208">
        <f ca="1">SUM(OFFSET(S$5,4*(ROW()-ROW(S$70)),0):OFFSET(S$8,4*(ROW()-ROW(S$70)),0))</f>
        <v>341.94499999999999</v>
      </c>
      <c r="T75" s="408">
        <f t="shared" ca="1" si="3"/>
        <v>696.29355598122493</v>
      </c>
      <c r="U75" s="409">
        <f t="shared" ca="1" si="3"/>
        <v>1699.5566538478411</v>
      </c>
      <c r="V75" s="418"/>
      <c r="W75" s="408">
        <f t="shared" ca="1" si="4"/>
        <v>2260.6030000000001</v>
      </c>
      <c r="X75" s="409">
        <f t="shared" ca="1" si="4"/>
        <v>108.42179022814302</v>
      </c>
      <c r="Y75" s="211"/>
    </row>
    <row r="76" spans="1:26" ht="14.5" x14ac:dyDescent="0.35">
      <c r="A76" s="212"/>
      <c r="B76" s="8">
        <v>2018</v>
      </c>
      <c r="C76" s="208">
        <f t="shared" ca="1" si="0"/>
        <v>5610.8829999999998</v>
      </c>
      <c r="D76" s="208">
        <f t="shared" ca="1" si="0"/>
        <v>6677.5309999999999</v>
      </c>
      <c r="E76" s="208">
        <f t="shared" ca="1" si="0"/>
        <v>1978.289</v>
      </c>
      <c r="F76" s="208">
        <f t="shared" ca="1" si="0"/>
        <v>1420.835</v>
      </c>
      <c r="G76" s="208">
        <f t="shared" ca="1" si="0"/>
        <v>557.45399999999995</v>
      </c>
      <c r="H76" s="208">
        <f t="shared" ca="1" si="0"/>
        <v>10310.125</v>
      </c>
      <c r="I76" s="208">
        <f ca="1">SUM(OFFSET(I$5,4*(ROW()-ROW(I$70)),0):OFFSET(I$8,4*(ROW()-ROW(I$70)),0))</f>
        <v>1408.856</v>
      </c>
      <c r="J76" s="408">
        <f t="shared" ca="1" si="1"/>
        <v>872.22640213052307</v>
      </c>
      <c r="K76" s="408">
        <f t="shared" ca="1" si="1"/>
        <v>140.41811228400917</v>
      </c>
      <c r="L76" s="408">
        <f t="shared" ca="1" si="1"/>
        <v>100.850264327937</v>
      </c>
      <c r="M76" s="408">
        <f t="shared" ca="1" si="1"/>
        <v>39.567847956072157</v>
      </c>
      <c r="N76" s="409">
        <f t="shared" ca="1" si="1"/>
        <v>731.80828984651373</v>
      </c>
      <c r="O76" s="417"/>
      <c r="P76" s="420">
        <f t="shared" ca="1" si="2"/>
        <v>2399.2040000000002</v>
      </c>
      <c r="Q76" s="408">
        <f t="shared" ca="1" si="2"/>
        <v>341.71600000000001</v>
      </c>
      <c r="R76" s="408">
        <f t="shared" ca="1" si="2"/>
        <v>5029.63</v>
      </c>
      <c r="S76" s="208">
        <f ca="1">SUM(OFFSET(S$5,4*(ROW()-ROW(S$70)),0):OFFSET(S$8,4*(ROW()-ROW(S$70)),0))</f>
        <v>349.09899999999999</v>
      </c>
      <c r="T76" s="408">
        <f t="shared" ca="1" si="3"/>
        <v>687.25605057591122</v>
      </c>
      <c r="U76" s="409">
        <f t="shared" ca="1" si="3"/>
        <v>1538.6311619340074</v>
      </c>
      <c r="V76" s="421"/>
      <c r="W76" s="407">
        <f t="shared" ca="1" si="4"/>
        <v>2320.0050000000001</v>
      </c>
      <c r="X76" s="409">
        <f t="shared" ca="1" si="4"/>
        <v>107.53658321783992</v>
      </c>
      <c r="Y76" s="211"/>
    </row>
    <row r="77" spans="1:26" ht="14.5" x14ac:dyDescent="0.35">
      <c r="A77" s="212"/>
      <c r="B77" s="8">
        <v>2019</v>
      </c>
      <c r="C77" s="208">
        <f t="shared" ca="1" si="0"/>
        <v>5678.9387500000003</v>
      </c>
      <c r="D77" s="208">
        <f t="shared" ca="1" si="0"/>
        <v>7114.643</v>
      </c>
      <c r="E77" s="208">
        <f t="shared" ca="1" si="0"/>
        <v>2002.1389999999999</v>
      </c>
      <c r="F77" s="208">
        <f t="shared" ca="1" si="0"/>
        <v>1447.5540000000001</v>
      </c>
      <c r="G77" s="208">
        <f t="shared" ca="1" si="0"/>
        <v>554.58500000000004</v>
      </c>
      <c r="H77" s="208">
        <f t="shared" ca="1" si="0"/>
        <v>10791.44275</v>
      </c>
      <c r="I77" s="208">
        <f ca="1">SUM(OFFSET(I$5,4*(ROW()-ROW(I$70)),0):OFFSET(I$8,4*(ROW()-ROW(I$70)),0))</f>
        <v>1462.28</v>
      </c>
      <c r="J77" s="408">
        <f t="shared" ca="1" si="1"/>
        <v>874.90643036901281</v>
      </c>
      <c r="K77" s="408">
        <f t="shared" ca="1" si="1"/>
        <v>136.91898952321034</v>
      </c>
      <c r="L77" s="408">
        <f t="shared" ca="1" si="1"/>
        <v>98.992942528106795</v>
      </c>
      <c r="M77" s="408">
        <f t="shared" ca="1" si="1"/>
        <v>37.92604699510354</v>
      </c>
      <c r="N77" s="409">
        <f t="shared" ca="1" si="1"/>
        <v>737.98744084580244</v>
      </c>
      <c r="O77" s="417"/>
      <c r="P77" s="420">
        <f t="shared" ca="1" si="2"/>
        <v>2558.1860000000001</v>
      </c>
      <c r="Q77" s="408">
        <f t="shared" ca="1" si="2"/>
        <v>352.13600000000002</v>
      </c>
      <c r="R77" s="408">
        <f t="shared" ca="1" si="2"/>
        <v>5255.8149999999996</v>
      </c>
      <c r="S77" s="208">
        <f ca="1">SUM(OFFSET(S$5,4*(ROW()-ROW(S$70)),0):OFFSET(S$8,4*(ROW()-ROW(S$70)),0))</f>
        <v>359.13799999999998</v>
      </c>
      <c r="T77" s="408">
        <f t="shared" ca="1" si="3"/>
        <v>712.31281568644931</v>
      </c>
      <c r="U77" s="409">
        <f t="shared" ca="1" si="3"/>
        <v>1561.503099087259</v>
      </c>
      <c r="V77" s="421"/>
      <c r="W77" s="407">
        <f t="shared" ca="1" si="4"/>
        <v>2354.2750000000001</v>
      </c>
      <c r="X77" s="409">
        <f t="shared" ca="1" si="4"/>
        <v>105.17913210993109</v>
      </c>
      <c r="Y77" s="211"/>
    </row>
    <row r="78" spans="1:26" ht="14.5" x14ac:dyDescent="0.35">
      <c r="A78" s="212"/>
      <c r="B78" s="8">
        <v>2020</v>
      </c>
      <c r="C78" s="208">
        <f t="shared" ca="1" si="0"/>
        <v>6028.7749999999996</v>
      </c>
      <c r="D78" s="208">
        <f t="shared" ca="1" si="0"/>
        <v>7576.6459999999997</v>
      </c>
      <c r="E78" s="208">
        <f t="shared" ca="1" si="0"/>
        <v>2063.3049999999998</v>
      </c>
      <c r="F78" s="208">
        <f t="shared" ca="1" si="0"/>
        <v>1494.76</v>
      </c>
      <c r="G78" s="208">
        <f t="shared" ca="1" si="0"/>
        <v>568.54499999999996</v>
      </c>
      <c r="H78" s="208">
        <f t="shared" ca="1" si="0"/>
        <v>11542.116</v>
      </c>
      <c r="I78" s="208">
        <f ca="1">SUM(OFFSET(I$5,4*(ROW()-ROW(I$70)),0):OFFSET(I$8,4*(ROW()-ROW(I$70)),0))</f>
        <v>1458.03</v>
      </c>
      <c r="J78" s="408">
        <f t="shared" ca="1" si="1"/>
        <v>933.13724683305543</v>
      </c>
      <c r="K78" s="408">
        <f t="shared" ca="1" si="1"/>
        <v>141.51320617545591</v>
      </c>
      <c r="L78" s="408">
        <f t="shared" ca="1" si="1"/>
        <v>102.51915255516005</v>
      </c>
      <c r="M78" s="408">
        <f t="shared" ca="1" si="1"/>
        <v>38.99405362029588</v>
      </c>
      <c r="N78" s="409">
        <f t="shared" ca="1" si="1"/>
        <v>791.62404065759961</v>
      </c>
      <c r="O78" s="417"/>
      <c r="P78" s="420">
        <f t="shared" ca="1" si="2"/>
        <v>2715.3490000000002</v>
      </c>
      <c r="Q78" s="408">
        <f t="shared" ca="1" si="2"/>
        <v>391.73500000000001</v>
      </c>
      <c r="R78" s="408">
        <f t="shared" ca="1" si="2"/>
        <v>5599.3190000000004</v>
      </c>
      <c r="S78" s="208">
        <f ca="1">SUM(OFFSET(S$5,4*(ROW()-ROW(S$70)),0):OFFSET(S$8,4*(ROW()-ROW(S$70)),0))</f>
        <v>367.16100000000006</v>
      </c>
      <c r="T78" s="408">
        <f t="shared" ca="1" si="3"/>
        <v>739.55267580162376</v>
      </c>
      <c r="U78" s="409">
        <f t="shared" ca="1" si="3"/>
        <v>1631.7239576098768</v>
      </c>
      <c r="V78" s="421"/>
      <c r="W78" s="407">
        <f t="shared" ca="1" si="4"/>
        <v>2455.04</v>
      </c>
      <c r="X78" s="409">
        <f t="shared" ca="1" si="4"/>
        <v>116.37499917045648</v>
      </c>
      <c r="Y78" s="211"/>
    </row>
    <row r="79" spans="1:26" ht="14.5" x14ac:dyDescent="0.35">
      <c r="A79" s="212"/>
      <c r="B79" s="8">
        <v>2021</v>
      </c>
      <c r="C79" s="208">
        <f t="shared" ca="1" si="0"/>
        <v>6518.56</v>
      </c>
      <c r="D79" s="208">
        <f t="shared" ca="1" si="0"/>
        <v>7914.4639999999999</v>
      </c>
      <c r="E79" s="208">
        <f t="shared" ca="1" si="0"/>
        <v>2105.4299999999998</v>
      </c>
      <c r="F79" s="208">
        <f t="shared" ca="1" si="0"/>
        <v>1557.431</v>
      </c>
      <c r="G79" s="208">
        <f t="shared" ca="1" si="0"/>
        <v>547.99900000000002</v>
      </c>
      <c r="H79" s="208">
        <f t="shared" ca="1" si="0"/>
        <v>12327.593999999999</v>
      </c>
      <c r="I79" s="208">
        <f ca="1">SUM(OFFSET(I$5,4*(ROW()-ROW(I$70)),0):OFFSET(I$8,4*(ROW()-ROW(I$70)),0))</f>
        <v>1512.5740000000001</v>
      </c>
      <c r="J79" s="408">
        <f t="shared" ca="1" si="1"/>
        <v>954.20283569597257</v>
      </c>
      <c r="K79" s="408">
        <f t="shared" ca="1" si="1"/>
        <v>139.19517326094456</v>
      </c>
      <c r="L79" s="408">
        <f t="shared" ca="1" si="1"/>
        <v>102.9656069719564</v>
      </c>
      <c r="M79" s="408">
        <f t="shared" ca="1" si="1"/>
        <v>36.229566288988174</v>
      </c>
      <c r="N79" s="409">
        <f t="shared" ca="1" si="1"/>
        <v>815.0076624350279</v>
      </c>
      <c r="O79" s="417"/>
      <c r="P79" s="420">
        <f t="shared" ca="1" si="2"/>
        <v>2923.5390000000002</v>
      </c>
      <c r="Q79" s="408">
        <f t="shared" ca="1" si="2"/>
        <v>392.041</v>
      </c>
      <c r="R79" s="408">
        <f t="shared" ca="1" si="2"/>
        <v>6076.5309999999999</v>
      </c>
      <c r="S79" s="214">
        <f ca="1">SUM(OFFSET(S$5,4*(ROW()-ROW(S$70)),0):OFFSET(S$8,4*(ROW()-ROW(S$70)),0))</f>
        <v>385.483</v>
      </c>
      <c r="T79" s="408">
        <f t="shared" ca="1" si="3"/>
        <v>758.40932025536802</v>
      </c>
      <c r="U79" s="409">
        <f t="shared" ca="1" si="3"/>
        <v>1678.0433897214664</v>
      </c>
      <c r="V79" s="421"/>
      <c r="W79" s="407">
        <f t="shared" ca="1" si="4"/>
        <v>2497.471</v>
      </c>
      <c r="X79" s="409">
        <f t="shared" ca="1" si="4"/>
        <v>110.00882723722452</v>
      </c>
      <c r="Y79" s="211"/>
    </row>
    <row r="80" spans="1:26" ht="14.5" x14ac:dyDescent="0.35">
      <c r="A80" s="212"/>
      <c r="B80" s="8">
        <v>2022</v>
      </c>
      <c r="C80" s="208">
        <f t="shared" ca="1" si="0"/>
        <v>7284.6407600000002</v>
      </c>
      <c r="D80" s="208">
        <f t="shared" ca="1" si="0"/>
        <v>7070.6344987557195</v>
      </c>
      <c r="E80" s="208">
        <f t="shared" ca="1" si="0"/>
        <v>2227.47804875572</v>
      </c>
      <c r="F80" s="208">
        <f t="shared" ca="1" si="0"/>
        <v>1632.0313677557199</v>
      </c>
      <c r="G80" s="208">
        <f t="shared" ca="1" si="0"/>
        <v>595.44668100000001</v>
      </c>
      <c r="H80" s="208">
        <f t="shared" ca="1" si="0"/>
        <v>12127.797210000001</v>
      </c>
      <c r="I80" s="208">
        <f ca="1">SUM(OFFSET(I$5,4*(ROW()-ROW(I$70)),0):OFFSET(I$8,4*(ROW()-ROW(I$70)),0))</f>
        <v>1587.4677179999999</v>
      </c>
      <c r="J80" s="408">
        <f t="shared" ca="1" si="1"/>
        <v>904.28769643526823</v>
      </c>
      <c r="K80" s="408">
        <f t="shared" ca="1" si="1"/>
        <v>140.31643122557787</v>
      </c>
      <c r="L80" s="408">
        <f t="shared" ca="1" si="1"/>
        <v>102.80721612480185</v>
      </c>
      <c r="M80" s="408">
        <f t="shared" ca="1" si="1"/>
        <v>37.509215100775997</v>
      </c>
      <c r="N80" s="409">
        <f t="shared" ca="1" si="1"/>
        <v>763.9712652096905</v>
      </c>
      <c r="O80" s="422"/>
      <c r="P80" s="420">
        <f t="shared" ca="1" si="2"/>
        <v>2966.9809799999998</v>
      </c>
      <c r="Q80" s="408">
        <f t="shared" ca="1" si="2"/>
        <v>395.91105399999998</v>
      </c>
      <c r="R80" s="408">
        <f t="shared" ca="1" si="2"/>
        <v>5665.8175960000008</v>
      </c>
      <c r="S80" s="214">
        <f ca="1">SUM(OFFSET(S$5,4*(ROW()-ROW(S$70)),0):OFFSET(S$8,4*(ROW()-ROW(S$70)),0))</f>
        <v>409.46169104999996</v>
      </c>
      <c r="T80" s="408">
        <f t="shared" ca="1" si="3"/>
        <v>724.6052670743494</v>
      </c>
      <c r="U80" s="409">
        <f t="shared" ca="1" si="3"/>
        <v>1480.4141101590367</v>
      </c>
      <c r="V80" s="163"/>
      <c r="W80" s="407">
        <f t="shared" ca="1" si="4"/>
        <v>2623.3891027557202</v>
      </c>
      <c r="X80" s="409">
        <f t="shared" ca="1" si="4"/>
        <v>105.69117143303788</v>
      </c>
      <c r="Y80" s="211"/>
    </row>
    <row r="81" spans="1:25" ht="14.5" x14ac:dyDescent="0.35">
      <c r="A81" s="212"/>
      <c r="B81" s="8">
        <v>2023</v>
      </c>
      <c r="C81" s="208">
        <f t="shared" ca="1" si="0"/>
        <v>6816.7244799999999</v>
      </c>
      <c r="D81" s="208">
        <f t="shared" ca="1" si="0"/>
        <v>7438.4618797084395</v>
      </c>
      <c r="E81" s="208">
        <f t="shared" ca="1" si="0"/>
        <v>2332.5496097084401</v>
      </c>
      <c r="F81" s="208">
        <f t="shared" ca="1" si="0"/>
        <v>1683.7919897084398</v>
      </c>
      <c r="G81" s="208">
        <f t="shared" ca="1" si="0"/>
        <v>648.75761999999997</v>
      </c>
      <c r="H81" s="208">
        <f t="shared" ca="1" si="0"/>
        <v>11922.63675</v>
      </c>
      <c r="I81" s="208">
        <f ca="1">SUM(OFFSET(I$5,4*(ROW()-ROW(I$70)),0):OFFSET(I$8,4*(ROW()-ROW(I$70)),0))</f>
        <v>1624.5236620000001</v>
      </c>
      <c r="J81" s="408">
        <f t="shared" ca="1" si="1"/>
        <v>877.49945988219395</v>
      </c>
      <c r="K81" s="408">
        <f t="shared" ca="1" si="1"/>
        <v>143.58360325984836</v>
      </c>
      <c r="L81" s="408">
        <f t="shared" ca="1" si="1"/>
        <v>103.64835115023641</v>
      </c>
      <c r="M81" s="408">
        <f t="shared" ca="1" si="1"/>
        <v>39.93525210961193</v>
      </c>
      <c r="N81" s="409">
        <f t="shared" ca="1" si="1"/>
        <v>733.9158566223457</v>
      </c>
      <c r="O81" s="422"/>
      <c r="P81" s="420">
        <f t="shared" ca="1" si="2"/>
        <v>3011.5128199999999</v>
      </c>
      <c r="Q81" s="408">
        <f t="shared" ca="1" si="2"/>
        <v>391.27334100000002</v>
      </c>
      <c r="R81" s="408">
        <f t="shared" ca="1" si="2"/>
        <v>5971.5491490000004</v>
      </c>
      <c r="S81" s="214">
        <f ca="1">SUM(OFFSET(S$5,4*(ROW()-ROW(S$70)),0):OFFSET(S$8,4*(ROW()-ROW(S$70)),0))</f>
        <v>404.71021990739996</v>
      </c>
      <c r="T81" s="408">
        <f t="shared" ca="1" si="3"/>
        <v>744.11583198690948</v>
      </c>
      <c r="U81" s="409">
        <f t="shared" ca="1" si="3"/>
        <v>1572.1921950614073</v>
      </c>
      <c r="V81" s="163"/>
      <c r="W81" s="407">
        <f t="shared" ca="1" si="4"/>
        <v>2723.8229507084402</v>
      </c>
      <c r="X81" s="409">
        <f t="shared" ca="1" si="4"/>
        <v>106.8603070025808</v>
      </c>
      <c r="Y81" s="211"/>
    </row>
    <row r="82" spans="1:25" ht="14.5" x14ac:dyDescent="0.35">
      <c r="A82" s="212"/>
      <c r="B82" s="8">
        <v>2024</v>
      </c>
      <c r="C82" s="208">
        <f t="shared" ca="1" si="0"/>
        <v>6672.9651199999998</v>
      </c>
      <c r="D82" s="208">
        <f t="shared" ca="1" si="0"/>
        <v>7604.6780173237203</v>
      </c>
      <c r="E82" s="208">
        <f t="shared" ca="1" si="0"/>
        <v>2404.2206573237199</v>
      </c>
      <c r="F82" s="208">
        <f t="shared" ca="1" si="0"/>
        <v>1710.3000113237199</v>
      </c>
      <c r="G82" s="208">
        <f t="shared" ca="1" si="0"/>
        <v>693.92064599999992</v>
      </c>
      <c r="H82" s="208">
        <f t="shared" ca="1" si="0"/>
        <v>11873.422480000001</v>
      </c>
      <c r="I82" s="208">
        <f ca="1">SUM(OFFSET(I$5,4*(ROW()-ROW(I$70)),0):OFFSET(I$8,4*(ROW()-ROW(I$70)),0))</f>
        <v>1669.3415</v>
      </c>
      <c r="J82" s="408">
        <f t="shared" ca="1" si="0"/>
        <v>855.28593983458268</v>
      </c>
      <c r="K82" s="408">
        <f t="shared" ca="1" si="0"/>
        <v>144.02209837374318</v>
      </c>
      <c r="L82" s="408">
        <f t="shared" ca="1" si="0"/>
        <v>102.45357294021144</v>
      </c>
      <c r="M82" s="408">
        <f t="shared" ca="1" si="0"/>
        <v>41.568525433531725</v>
      </c>
      <c r="N82" s="409">
        <f t="shared" ca="1" si="1"/>
        <v>711.26384146083956</v>
      </c>
      <c r="O82" s="422"/>
      <c r="P82" s="420">
        <f ca="1">OFFSET(P$8,4*(ROW()-ROW(P$70)),0)</f>
        <v>3099.9753900000001</v>
      </c>
      <c r="Q82" s="408">
        <f t="shared" ca="1" si="2"/>
        <v>392.50059700000003</v>
      </c>
      <c r="R82" s="408">
        <f t="shared" ca="1" si="2"/>
        <v>6128.6827929999999</v>
      </c>
      <c r="S82" s="408">
        <f ca="1">SUM(OFFSET(S$5,4*(ROW()-ROW(S$70)),0):OFFSET(S$8,4*(ROW()-ROW(S$70)),0))</f>
        <v>418.49286816317897</v>
      </c>
      <c r="T82" s="408">
        <f t="shared" ca="1" si="3"/>
        <v>740.74748360855119</v>
      </c>
      <c r="U82" s="419">
        <f ca="1">OFFSET(U$8,4*(ROW()-ROW(U$70)),0)</f>
        <v>1558.2543661072036</v>
      </c>
      <c r="V82" s="163"/>
      <c r="W82" s="420">
        <f t="shared" ca="1" si="4"/>
        <v>2796.7212543237201</v>
      </c>
      <c r="X82" s="419">
        <f t="shared" ca="1" si="4"/>
        <v>105.7708068780437</v>
      </c>
      <c r="Y82" s="211"/>
    </row>
    <row r="83" spans="1:25" ht="14.5" x14ac:dyDescent="0.35">
      <c r="A83" s="212"/>
      <c r="B83" s="8">
        <v>2025</v>
      </c>
      <c r="C83" s="208">
        <f t="shared" ca="1" si="0"/>
        <v>6909.5179200000002</v>
      </c>
      <c r="D83" s="208">
        <f t="shared" ca="1" si="0"/>
        <v>7779.5492441623192</v>
      </c>
      <c r="E83" s="208">
        <f t="shared" ca="1" si="0"/>
        <v>2477.6979341623201</v>
      </c>
      <c r="F83" s="208">
        <f t="shared" ca="1" si="0"/>
        <v>1741.9851281623201</v>
      </c>
      <c r="G83" s="208">
        <f t="shared" ca="1" si="0"/>
        <v>735.712806</v>
      </c>
      <c r="H83" s="208">
        <f t="shared" ca="1" si="0"/>
        <v>12211.36923</v>
      </c>
      <c r="I83" s="208">
        <f ca="1">SUM(OFFSET(I$5,4*(ROW()-ROW(I$70)),0):OFFSET(I$8,4*(ROW()-ROW(I$70)),0))</f>
        <v>1716.7680409999998</v>
      </c>
      <c r="J83" s="408">
        <f t="shared" ca="1" si="0"/>
        <v>855.62328825774796</v>
      </c>
      <c r="K83" s="408">
        <f t="shared" ca="1" si="0"/>
        <v>144.32339576400119</v>
      </c>
      <c r="L83" s="408">
        <f t="shared" ca="1" si="0"/>
        <v>101.46886979254528</v>
      </c>
      <c r="M83" s="408">
        <f t="shared" ca="1" si="0"/>
        <v>42.854525971455928</v>
      </c>
      <c r="N83" s="409">
        <f t="shared" ca="1" si="1"/>
        <v>711.29989249374671</v>
      </c>
      <c r="O83" s="422"/>
      <c r="P83" s="420">
        <f ca="1">OFFSET(P$8,4*(ROW()-ROW(P$70)),0)</f>
        <v>3182.4673700000003</v>
      </c>
      <c r="Q83" s="408">
        <f t="shared" ca="1" si="2"/>
        <v>393.602913</v>
      </c>
      <c r="R83" s="408">
        <f t="shared" ca="1" si="2"/>
        <v>6275.471587</v>
      </c>
      <c r="S83" s="408">
        <f ca="1">SUM(OFFSET(S$5,4*(ROW()-ROW(S$70)),0):OFFSET(S$8,4*(ROW()-ROW(S$70)),0))</f>
        <v>435.59146749214102</v>
      </c>
      <c r="T83" s="408">
        <f t="shared" ca="1" si="3"/>
        <v>730.60828953391251</v>
      </c>
      <c r="U83" s="419">
        <f ca="1">OFFSET(U$8,4*(ROW()-ROW(U$70)),0)</f>
        <v>1531.0388282847446</v>
      </c>
      <c r="V83" s="163"/>
      <c r="W83" s="420">
        <f t="shared" ca="1" si="4"/>
        <v>2871.3008471623202</v>
      </c>
      <c r="X83" s="419">
        <f t="shared" ca="1" si="4"/>
        <v>104.87117107337411</v>
      </c>
      <c r="Y83" s="215"/>
    </row>
    <row r="84" spans="1:25" ht="14.5" x14ac:dyDescent="0.35">
      <c r="A84" s="212"/>
      <c r="B84" s="8">
        <v>2026</v>
      </c>
      <c r="C84" s="208">
        <f ca="1">OFFSET(C$8,4*(ROW()-ROW(C$70)),0)</f>
        <v>7210.0725300000004</v>
      </c>
      <c r="D84" s="208">
        <f t="shared" ca="1" si="0"/>
        <v>7982.5684912653696</v>
      </c>
      <c r="E84" s="208">
        <f t="shared" ca="1" si="0"/>
        <v>2576.4055712653703</v>
      </c>
      <c r="F84" s="208">
        <f t="shared" ca="1" si="0"/>
        <v>1796.90758926537</v>
      </c>
      <c r="G84" s="208">
        <f t="shared" ca="1" si="0"/>
        <v>779.49798199999998</v>
      </c>
      <c r="H84" s="208">
        <f t="shared" ca="1" si="0"/>
        <v>12616.23545</v>
      </c>
      <c r="I84" s="208">
        <f ca="1">SUM(OFFSET(I$5,4*(ROW()-ROW(I$70)),0):OFFSET(I$8,4*(ROW()-ROW(I$70)),0))</f>
        <v>1764.2534710000002</v>
      </c>
      <c r="J84" s="408">
        <f t="shared" ca="1" si="0"/>
        <v>861.1370911830486</v>
      </c>
      <c r="K84" s="408">
        <f t="shared" ca="1" si="0"/>
        <v>146.0337538576604</v>
      </c>
      <c r="L84" s="408">
        <f t="shared" ca="1" si="0"/>
        <v>101.85087453714125</v>
      </c>
      <c r="M84" s="408">
        <f t="shared" ca="1" si="0"/>
        <v>44.182879320519127</v>
      </c>
      <c r="N84" s="409">
        <f t="shared" ca="1" si="1"/>
        <v>715.10333732538811</v>
      </c>
      <c r="O84" s="422"/>
      <c r="P84" s="420">
        <f ca="1">OFFSET(P$8,4*(ROW()-ROW(P$70)),0)</f>
        <v>3266.0978100000002</v>
      </c>
      <c r="Q84" s="408">
        <f t="shared" ca="1" si="2"/>
        <v>394.698714</v>
      </c>
      <c r="R84" s="408">
        <f t="shared" ca="1" si="2"/>
        <v>6425.1499760000006</v>
      </c>
      <c r="S84" s="408">
        <f ca="1">SUM(OFFSET(S$5,4*(ROW()-ROW(S$70)),0):OFFSET(S$8,4*(ROW()-ROW(S$70)),0))</f>
        <v>452.937834951279</v>
      </c>
      <c r="T84" s="408">
        <f t="shared" ca="1" si="3"/>
        <v>721.09184924931776</v>
      </c>
      <c r="U84" s="408">
        <f ca="1">OFFSET(U$8,4*(ROW()-ROW(U$70)),0)</f>
        <v>1505.691987672787</v>
      </c>
      <c r="V84" s="424"/>
      <c r="W84" s="420">
        <f t="shared" ca="1" si="4"/>
        <v>2971.1042852653704</v>
      </c>
      <c r="X84" s="419">
        <f t="shared" ca="1" si="4"/>
        <v>105.16219619198199</v>
      </c>
      <c r="Y84" s="211"/>
    </row>
    <row r="85" spans="1:25" ht="14.5" x14ac:dyDescent="0.35">
      <c r="A85" s="212"/>
      <c r="B85" s="8">
        <v>2027</v>
      </c>
      <c r="C85" s="208">
        <f ca="1">OFFSET(C$8,4*(ROW()-ROW(C$70)),0)</f>
        <v>7526.0855199999996</v>
      </c>
      <c r="D85" s="208">
        <f t="shared" ca="1" si="0"/>
        <v>8219.5554787829005</v>
      </c>
      <c r="E85" s="208">
        <f t="shared" ca="1" si="0"/>
        <v>2701.3100287828997</v>
      </c>
      <c r="F85" s="208">
        <f t="shared" ca="1" si="0"/>
        <v>1871.2332507829001</v>
      </c>
      <c r="G85" s="208">
        <f t="shared" ca="1" si="0"/>
        <v>830.0767780000001</v>
      </c>
      <c r="H85" s="208">
        <f t="shared" ca="1" si="0"/>
        <v>13044.330969999999</v>
      </c>
      <c r="I85" s="208">
        <f ca="1">SUM(OFFSET(I$5,4*(ROW()-ROW(I$70)),0):OFFSET(I$8,4*(ROW()-ROW(I$70)),0))</f>
        <v>1827.437754</v>
      </c>
      <c r="J85" s="408">
        <f t="shared" ca="1" si="0"/>
        <v>861.6239302442965</v>
      </c>
      <c r="K85" s="408">
        <f t="shared" ca="1" si="0"/>
        <v>147.81953710161227</v>
      </c>
      <c r="L85" s="408">
        <f t="shared" ca="1" si="0"/>
        <v>102.39655204052987</v>
      </c>
      <c r="M85" s="408">
        <f t="shared" ca="1" si="0"/>
        <v>45.422985061082422</v>
      </c>
      <c r="N85" s="409">
        <f t="shared" ca="1" si="1"/>
        <v>713.80439314268415</v>
      </c>
      <c r="O85" s="422"/>
      <c r="P85" s="423">
        <f ca="1">OFFSET(P$8,4*(ROW()-ROW(P$70)),0)</f>
        <v>3357.7482</v>
      </c>
      <c r="Q85" s="413">
        <f t="shared" ca="1" si="2"/>
        <v>396.24760600000002</v>
      </c>
      <c r="R85" s="413">
        <f t="shared" ca="1" si="2"/>
        <v>6596.8886640000001</v>
      </c>
      <c r="S85" s="413">
        <f ca="1">SUM(OFFSET(S$5,4*(ROW()-ROW(S$70)),0):OFFSET(S$8,4*(ROW()-ROW(S$70)),0))</f>
        <v>469.46180760760501</v>
      </c>
      <c r="T85" s="413">
        <f t="shared" ca="1" si="3"/>
        <v>715.23351752748761</v>
      </c>
      <c r="U85" s="413">
        <f ca="1">OFFSET(U$8,4*(ROW()-ROW(U$70)),0)</f>
        <v>1489.6070684934489</v>
      </c>
      <c r="V85" s="468"/>
      <c r="W85" s="413">
        <f t="shared" ca="1" si="4"/>
        <v>3097.5576347828996</v>
      </c>
      <c r="X85" s="413">
        <f t="shared" ca="1" si="4"/>
        <v>105.91005793629856</v>
      </c>
      <c r="Y85" s="424"/>
    </row>
    <row r="86" spans="1:25" ht="14.5" x14ac:dyDescent="0.35">
      <c r="A86" s="212"/>
      <c r="B86" s="425" t="s">
        <v>83</v>
      </c>
      <c r="C86" s="414">
        <f t="shared" ref="C86:H101" ca="1" si="5">OFFSET(C$9,4*(ROW()-ROW(C$86)),0)</f>
        <v>4082.7984849999998</v>
      </c>
      <c r="D86" s="414">
        <f t="shared" ca="1" si="5"/>
        <v>5385.0590000000002</v>
      </c>
      <c r="E86" s="414">
        <f t="shared" ca="1" si="5"/>
        <v>1690.232</v>
      </c>
      <c r="F86" s="414">
        <f t="shared" ca="1" si="5"/>
        <v>1261.1010000000001</v>
      </c>
      <c r="G86" s="414">
        <f t="shared" ca="1" si="5"/>
        <v>429.13099999999997</v>
      </c>
      <c r="H86" s="414">
        <f t="shared" ca="1" si="5"/>
        <v>7777.6254849999996</v>
      </c>
      <c r="I86" s="414">
        <f ca="1">SUM(OFFSET(I$6,4*(ROW()-ROW(I$86)),0):OFFSET(I$9,4*(ROW()-ROW(I$86)),0))</f>
        <v>1135.2840000000001</v>
      </c>
      <c r="J86" s="414">
        <f t="shared" ref="J86:N101" ca="1" si="6">OFFSET(J$9,4*(ROW()-ROW(J$86)),0)</f>
        <v>833.96379099855176</v>
      </c>
      <c r="K86" s="414">
        <f t="shared" ca="1" si="6"/>
        <v>148.88186568294805</v>
      </c>
      <c r="L86" s="414">
        <f t="shared" ca="1" si="6"/>
        <v>111.082425190525</v>
      </c>
      <c r="M86" s="414">
        <f t="shared" ca="1" si="6"/>
        <v>37.799440492423038</v>
      </c>
      <c r="N86" s="426">
        <f t="shared" ca="1" si="6"/>
        <v>685.08192531560383</v>
      </c>
      <c r="O86" s="422"/>
      <c r="P86" s="427">
        <f t="shared" ref="P86:R101" ca="1" si="7">OFFSET(P$9,4*(ROW()-ROW(P$86)),0)</f>
        <v>1813.7049999999999</v>
      </c>
      <c r="Q86" s="214">
        <f t="shared" ca="1" si="7"/>
        <v>332.90300000000002</v>
      </c>
      <c r="R86" s="214">
        <f t="shared" ca="1" si="7"/>
        <v>4229.3980000000001</v>
      </c>
      <c r="S86" s="214">
        <f ca="1">SUM(OFFSET(S$6,4*(ROW()-ROW(S$86)),0):OFFSET(S$9,4*(ROW()-ROW(S$86)),0))</f>
        <v>270.66700000000003</v>
      </c>
      <c r="T86" s="214">
        <f t="shared" ref="T86:U101" ca="1" si="8">OFFSET(T$9,4*(ROW()-ROW(T$86)),0)</f>
        <v>670.08722895661447</v>
      </c>
      <c r="U86" s="428">
        <f t="shared" ca="1" si="8"/>
        <v>1685.5771113582371</v>
      </c>
      <c r="V86" s="85"/>
      <c r="W86" s="214">
        <f t="shared" ref="W86:X101" ca="1" si="9">OFFSET(W$9,4*(ROW()-ROW(W$86)),0)</f>
        <v>2023.135</v>
      </c>
      <c r="X86" s="213">
        <f t="shared" ca="1" si="9"/>
        <v>117.11420448986939</v>
      </c>
      <c r="Y86" s="489"/>
    </row>
    <row r="87" spans="1:25" ht="14.5" x14ac:dyDescent="0.35">
      <c r="A87" s="212"/>
      <c r="B87" s="170" t="s">
        <v>84</v>
      </c>
      <c r="C87" s="208">
        <f t="shared" ca="1" si="5"/>
        <v>4353.0873190000002</v>
      </c>
      <c r="D87" s="208">
        <f t="shared" ca="1" si="5"/>
        <v>5549.1229999999996</v>
      </c>
      <c r="E87" s="208">
        <f t="shared" ca="1" si="5"/>
        <v>1712.4010000000001</v>
      </c>
      <c r="F87" s="208">
        <f t="shared" ca="1" si="5"/>
        <v>1277.3130000000001</v>
      </c>
      <c r="G87" s="208">
        <f t="shared" ca="1" si="5"/>
        <v>435.08800000000002</v>
      </c>
      <c r="H87" s="208">
        <f t="shared" ca="1" si="5"/>
        <v>8189.809319</v>
      </c>
      <c r="I87" s="208">
        <f ca="1">SUM(OFFSET(I$6,4*(ROW()-ROW(I$86)),0):OFFSET(I$9,4*(ROW()-ROW(I$86)),0))</f>
        <v>1195.7800000000002</v>
      </c>
      <c r="J87" s="208">
        <f t="shared" ca="1" si="6"/>
        <v>828.09633201759516</v>
      </c>
      <c r="K87" s="208">
        <f t="shared" ca="1" si="6"/>
        <v>143.20368295171352</v>
      </c>
      <c r="L87" s="208">
        <f t="shared" ca="1" si="6"/>
        <v>106.81839468798609</v>
      </c>
      <c r="M87" s="208">
        <f t="shared" ca="1" si="6"/>
        <v>36.385288263727439</v>
      </c>
      <c r="N87" s="428">
        <f t="shared" ca="1" si="6"/>
        <v>684.89264906588153</v>
      </c>
      <c r="O87" s="422"/>
      <c r="P87" s="427">
        <f t="shared" ca="1" si="7"/>
        <v>1837.0239999999999</v>
      </c>
      <c r="Q87" s="208">
        <f t="shared" ca="1" si="7"/>
        <v>311.36500000000001</v>
      </c>
      <c r="R87" s="208">
        <f t="shared" ca="1" si="7"/>
        <v>4412.0720000000001</v>
      </c>
      <c r="S87" s="208">
        <f ca="1">SUM(OFFSET(S$6,4*(ROW()-ROW(S$86)),0):OFFSET(S$9,4*(ROW()-ROW(S$86)),0))</f>
        <v>275.54599999999999</v>
      </c>
      <c r="T87" s="208">
        <f t="shared" ca="1" si="8"/>
        <v>666.68505440108004</v>
      </c>
      <c r="U87" s="213">
        <f t="shared" ca="1" si="8"/>
        <v>1714.2099685714907</v>
      </c>
      <c r="V87" s="85"/>
      <c r="W87" s="208">
        <f t="shared" ca="1" si="9"/>
        <v>2023.7660000000001</v>
      </c>
      <c r="X87" s="213">
        <f t="shared" ca="1" si="9"/>
        <v>112.23739845334066</v>
      </c>
      <c r="Y87" s="211"/>
    </row>
    <row r="88" spans="1:25" ht="14.5" x14ac:dyDescent="0.35">
      <c r="A88" s="212"/>
      <c r="B88" s="170" t="s">
        <v>85</v>
      </c>
      <c r="C88" s="208">
        <f t="shared" ca="1" si="5"/>
        <v>4722.300459</v>
      </c>
      <c r="D88" s="208">
        <f t="shared" ca="1" si="5"/>
        <v>6055.5330000000004</v>
      </c>
      <c r="E88" s="208">
        <f t="shared" ca="1" si="5"/>
        <v>1768.2819999999999</v>
      </c>
      <c r="F88" s="208">
        <f t="shared" ca="1" si="5"/>
        <v>1300.8240000000001</v>
      </c>
      <c r="G88" s="208">
        <f t="shared" ca="1" si="5"/>
        <v>467.45800000000003</v>
      </c>
      <c r="H88" s="208">
        <f t="shared" ca="1" si="5"/>
        <v>9009.5514589999984</v>
      </c>
      <c r="I88" s="208">
        <f ca="1">SUM(OFFSET(I$6,4*(ROW()-ROW(I$86)),0):OFFSET(I$9,4*(ROW()-ROW(I$86)),0))</f>
        <v>1230.825</v>
      </c>
      <c r="J88" s="208">
        <f t="shared" ca="1" si="6"/>
        <v>875.65929023216142</v>
      </c>
      <c r="K88" s="208">
        <f t="shared" ca="1" si="6"/>
        <v>143.66640261613145</v>
      </c>
      <c r="L88" s="208">
        <f t="shared" ca="1" si="6"/>
        <v>105.6871610505149</v>
      </c>
      <c r="M88" s="208">
        <f t="shared" ca="1" si="6"/>
        <v>37.979241565616555</v>
      </c>
      <c r="N88" s="428">
        <f t="shared" ca="1" si="6"/>
        <v>731.99288761602975</v>
      </c>
      <c r="O88" s="422"/>
      <c r="P88" s="427">
        <f t="shared" ca="1" si="7"/>
        <v>1978.288</v>
      </c>
      <c r="Q88" s="208">
        <f t="shared" ca="1" si="7"/>
        <v>299.59300000000002</v>
      </c>
      <c r="R88" s="208">
        <f t="shared" ca="1" si="7"/>
        <v>4712.5630000000001</v>
      </c>
      <c r="S88" s="208">
        <f ca="1">SUM(OFFSET(S$6,4*(ROW()-ROW(S$86)),0):OFFSET(S$9,4*(ROW()-ROW(S$86)),0))</f>
        <v>312.00199999999995</v>
      </c>
      <c r="T88" s="208">
        <f t="shared" ca="1" si="8"/>
        <v>634.0626021628068</v>
      </c>
      <c r="U88" s="213">
        <f t="shared" ca="1" si="8"/>
        <v>1606.4499586541115</v>
      </c>
      <c r="V88" s="85"/>
      <c r="W88" s="208">
        <f t="shared" ca="1" si="9"/>
        <v>2067.875</v>
      </c>
      <c r="X88" s="213">
        <f t="shared" ca="1" si="9"/>
        <v>110.00540484755244</v>
      </c>
      <c r="Y88" s="211"/>
    </row>
    <row r="89" spans="1:25" ht="14.5" x14ac:dyDescent="0.35">
      <c r="A89" s="212"/>
      <c r="B89" s="170" t="s">
        <v>86</v>
      </c>
      <c r="C89" s="208">
        <f t="shared" ca="1" si="5"/>
        <v>5077.718476</v>
      </c>
      <c r="D89" s="208">
        <f t="shared" ca="1" si="5"/>
        <v>6508.8159999999998</v>
      </c>
      <c r="E89" s="208">
        <f t="shared" ca="1" si="5"/>
        <v>1833.8520000000001</v>
      </c>
      <c r="F89" s="208">
        <f t="shared" ca="1" si="5"/>
        <v>1325.854</v>
      </c>
      <c r="G89" s="208">
        <f t="shared" ca="1" si="5"/>
        <v>507.99799999999999</v>
      </c>
      <c r="H89" s="208">
        <f t="shared" ca="1" si="5"/>
        <v>9752.682476</v>
      </c>
      <c r="I89" s="208">
        <f ca="1">SUM(OFFSET(I$6,4*(ROW()-ROW(I$86)),0):OFFSET(I$9,4*(ROW()-ROW(I$86)),0))</f>
        <v>1306.7160000000001</v>
      </c>
      <c r="J89" s="208">
        <f t="shared" ca="1" si="6"/>
        <v>886.69110013193381</v>
      </c>
      <c r="K89" s="208">
        <f t="shared" ca="1" si="6"/>
        <v>140.34051775596228</v>
      </c>
      <c r="L89" s="208">
        <f t="shared" ca="1" si="6"/>
        <v>101.46458756149002</v>
      </c>
      <c r="M89" s="208">
        <f t="shared" ca="1" si="6"/>
        <v>38.875930194472247</v>
      </c>
      <c r="N89" s="428">
        <f t="shared" ca="1" si="6"/>
        <v>746.35058237597138</v>
      </c>
      <c r="O89" s="422"/>
      <c r="P89" s="427">
        <f t="shared" ca="1" si="7"/>
        <v>1984.241</v>
      </c>
      <c r="Q89" s="208">
        <f t="shared" ca="1" si="7"/>
        <v>297.58199999999999</v>
      </c>
      <c r="R89" s="208">
        <f t="shared" ca="1" si="7"/>
        <v>4982.3370000000004</v>
      </c>
      <c r="S89" s="208">
        <f ca="1">SUM(OFFSET(S$6,4*(ROW()-ROW(S$86)),0):OFFSET(S$9,4*(ROW()-ROW(S$86)),0))</f>
        <v>317.73199999999997</v>
      </c>
      <c r="T89" s="208">
        <f t="shared" ca="1" si="8"/>
        <v>624.50146664484544</v>
      </c>
      <c r="U89" s="213">
        <f t="shared" ca="1" si="8"/>
        <v>1661.752357332595</v>
      </c>
      <c r="V89" s="85"/>
      <c r="W89" s="208">
        <f t="shared" ca="1" si="9"/>
        <v>2131.4340000000002</v>
      </c>
      <c r="X89" s="213">
        <f t="shared" ca="1" si="9"/>
        <v>110.00444366684576</v>
      </c>
      <c r="Y89" s="211"/>
    </row>
    <row r="90" spans="1:25" ht="14.5" x14ac:dyDescent="0.35">
      <c r="A90" s="212"/>
      <c r="B90" s="170" t="s">
        <v>87</v>
      </c>
      <c r="C90" s="208">
        <f t="shared" ca="1" si="5"/>
        <v>5310.1235200000001</v>
      </c>
      <c r="D90" s="208">
        <f t="shared" ca="1" si="5"/>
        <v>6953.0550000000003</v>
      </c>
      <c r="E90" s="208">
        <f t="shared" ca="1" si="5"/>
        <v>1911.3810000000001</v>
      </c>
      <c r="F90" s="208">
        <f t="shared" ca="1" si="5"/>
        <v>1369.595</v>
      </c>
      <c r="G90" s="208">
        <f t="shared" ca="1" si="5"/>
        <v>541.78599999999994</v>
      </c>
      <c r="H90" s="208">
        <f t="shared" ca="1" si="5"/>
        <v>10351.79752</v>
      </c>
      <c r="I90" s="208">
        <f ca="1">SUM(OFFSET(I$6,4*(ROW()-ROW(I$86)),0):OFFSET(I$9,4*(ROW()-ROW(I$86)),0))</f>
        <v>1317.4590000000001</v>
      </c>
      <c r="J90" s="208">
        <f t="shared" ca="1" si="6"/>
        <v>930.82050523014391</v>
      </c>
      <c r="K90" s="208">
        <f t="shared" ca="1" si="6"/>
        <v>145.08087158689568</v>
      </c>
      <c r="L90" s="208">
        <f t="shared" ca="1" si="6"/>
        <v>103.95731480068828</v>
      </c>
      <c r="M90" s="208">
        <f t="shared" ca="1" si="6"/>
        <v>41.123556786207381</v>
      </c>
      <c r="N90" s="428">
        <f t="shared" ca="1" si="6"/>
        <v>785.73963364324811</v>
      </c>
      <c r="O90" s="422"/>
      <c r="P90" s="427">
        <f t="shared" ca="1" si="7"/>
        <v>2270.4589999999998</v>
      </c>
      <c r="Q90" s="208">
        <f t="shared" ca="1" si="7"/>
        <v>302.46199999999999</v>
      </c>
      <c r="R90" s="208">
        <f t="shared" ca="1" si="7"/>
        <v>5418.9160000000002</v>
      </c>
      <c r="S90" s="208">
        <f ca="1">SUM(OFFSET(S$6,4*(ROW()-ROW(S$86)),0):OFFSET(S$9,4*(ROW()-ROW(S$86)),0))</f>
        <v>331.71299999999997</v>
      </c>
      <c r="T90" s="208">
        <f t="shared" ca="1" si="8"/>
        <v>684.46488380015251</v>
      </c>
      <c r="U90" s="213">
        <f t="shared" ca="1" si="8"/>
        <v>1724.7976413345275</v>
      </c>
      <c r="V90" s="85"/>
      <c r="W90" s="208">
        <f t="shared" ca="1" si="9"/>
        <v>2213.8429999999998</v>
      </c>
      <c r="X90" s="213">
        <f t="shared" ca="1" si="9"/>
        <v>109.50478956672795</v>
      </c>
      <c r="Y90" s="211"/>
    </row>
    <row r="91" spans="1:25" ht="14.5" x14ac:dyDescent="0.35">
      <c r="A91" s="212"/>
      <c r="B91" s="170" t="s">
        <v>88</v>
      </c>
      <c r="C91" s="208">
        <f t="shared" ca="1" si="5"/>
        <v>5531.9413100000002</v>
      </c>
      <c r="D91" s="208">
        <f t="shared" ca="1" si="5"/>
        <v>6719.558</v>
      </c>
      <c r="E91" s="208">
        <f t="shared" ca="1" si="5"/>
        <v>1937.587</v>
      </c>
      <c r="F91" s="208">
        <f t="shared" ca="1" si="5"/>
        <v>1395.165</v>
      </c>
      <c r="G91" s="208">
        <f t="shared" ca="1" si="5"/>
        <v>542.42200000000003</v>
      </c>
      <c r="H91" s="208">
        <f t="shared" ca="1" si="5"/>
        <v>10313.91231</v>
      </c>
      <c r="I91" s="208">
        <f ca="1">SUM(OFFSET(I$6,4*(ROW()-ROW(I$86)),0):OFFSET(I$9,4*(ROW()-ROW(I$86)),0))</f>
        <v>1372.5360000000001</v>
      </c>
      <c r="J91" s="208">
        <f t="shared" ca="1" si="6"/>
        <v>892.61770255934994</v>
      </c>
      <c r="K91" s="208">
        <f t="shared" ca="1" si="6"/>
        <v>141.16839194017496</v>
      </c>
      <c r="L91" s="208">
        <f t="shared" ca="1" si="6"/>
        <v>101.64869992481071</v>
      </c>
      <c r="M91" s="208">
        <f t="shared" ca="1" si="6"/>
        <v>39.519692015364264</v>
      </c>
      <c r="N91" s="428">
        <f t="shared" ca="1" si="6"/>
        <v>751.44931061917498</v>
      </c>
      <c r="O91" s="422"/>
      <c r="P91" s="427">
        <f t="shared" ca="1" si="7"/>
        <v>2341.3449999999998</v>
      </c>
      <c r="Q91" s="208">
        <f t="shared" ca="1" si="7"/>
        <v>329.31400000000002</v>
      </c>
      <c r="R91" s="208">
        <f t="shared" ca="1" si="7"/>
        <v>5156.2759999999998</v>
      </c>
      <c r="S91" s="208">
        <f ca="1">SUM(OFFSET(S$6,4*(ROW()-ROW(S$86)),0):OFFSET(S$9,4*(ROW()-ROW(S$86)),0))</f>
        <v>343.625</v>
      </c>
      <c r="T91" s="208">
        <f t="shared" ca="1" si="8"/>
        <v>681.36631502364492</v>
      </c>
      <c r="U91" s="213">
        <f t="shared" ca="1" si="8"/>
        <v>1596.3885049108767</v>
      </c>
      <c r="V91" s="85"/>
      <c r="W91" s="208">
        <f t="shared" ca="1" si="9"/>
        <v>2266.9009999999998</v>
      </c>
      <c r="X91" s="213">
        <f t="shared" ca="1" si="9"/>
        <v>107.8316705981518</v>
      </c>
      <c r="Y91" s="211"/>
    </row>
    <row r="92" spans="1:25" ht="14.5" x14ac:dyDescent="0.35">
      <c r="A92" s="212"/>
      <c r="B92" s="170" t="s">
        <v>89</v>
      </c>
      <c r="C92" s="208">
        <f t="shared" ca="1" si="5"/>
        <v>5627.8200900000002</v>
      </c>
      <c r="D92" s="208">
        <f t="shared" ca="1" si="5"/>
        <v>6959.3280000000004</v>
      </c>
      <c r="E92" s="208">
        <f t="shared" ca="1" si="5"/>
        <v>1971.5419999999999</v>
      </c>
      <c r="F92" s="208">
        <f t="shared" ca="1" si="5"/>
        <v>1401.8</v>
      </c>
      <c r="G92" s="208">
        <f t="shared" ca="1" si="5"/>
        <v>569.74199999999996</v>
      </c>
      <c r="H92" s="208">
        <f t="shared" ca="1" si="5"/>
        <v>10615.606089999999</v>
      </c>
      <c r="I92" s="208">
        <f ca="1">SUM(OFFSET(I$6,4*(ROW()-ROW(I$86)),0):OFFSET(I$9,4*(ROW()-ROW(I$86)),0))</f>
        <v>1418.2139999999999</v>
      </c>
      <c r="J92" s="208">
        <f t="shared" ca="1" si="6"/>
        <v>887.53517381720962</v>
      </c>
      <c r="K92" s="208">
        <f t="shared" ca="1" si="6"/>
        <v>139.01583258943995</v>
      </c>
      <c r="L92" s="208">
        <f t="shared" ca="1" si="6"/>
        <v>98.842628827525331</v>
      </c>
      <c r="M92" s="208">
        <f t="shared" ca="1" si="6"/>
        <v>40.173203761914635</v>
      </c>
      <c r="N92" s="428">
        <f t="shared" ca="1" si="6"/>
        <v>748.51934122776947</v>
      </c>
      <c r="O92" s="422"/>
      <c r="P92" s="427">
        <f t="shared" ca="1" si="7"/>
        <v>2437.7510000000002</v>
      </c>
      <c r="Q92" s="208">
        <f t="shared" ca="1" si="7"/>
        <v>348.505</v>
      </c>
      <c r="R92" s="208">
        <f t="shared" ca="1" si="7"/>
        <v>5268.12</v>
      </c>
      <c r="S92" s="208">
        <f ca="1">SUM(OFFSET(S$6,4*(ROW()-ROW(S$86)),0):OFFSET(S$9,4*(ROW()-ROW(S$86)),0))</f>
        <v>347.74200000000002</v>
      </c>
      <c r="T92" s="208">
        <f t="shared" ca="1" si="8"/>
        <v>701.0228847823962</v>
      </c>
      <c r="U92" s="213">
        <f t="shared" ca="1" si="8"/>
        <v>1615.1701548849435</v>
      </c>
      <c r="V92" s="85"/>
      <c r="W92" s="208">
        <f t="shared" ca="1" si="9"/>
        <v>2320.047</v>
      </c>
      <c r="X92" s="213">
        <f t="shared" ca="1" si="9"/>
        <v>106.58630283495445</v>
      </c>
      <c r="Y92" s="211"/>
    </row>
    <row r="93" spans="1:25" ht="14.5" x14ac:dyDescent="0.35">
      <c r="A93" s="212"/>
      <c r="B93" s="170" t="s">
        <v>90</v>
      </c>
      <c r="C93" s="208">
        <f t="shared" ca="1" si="5"/>
        <v>5764.4470899999997</v>
      </c>
      <c r="D93" s="208">
        <f t="shared" ca="1" si="5"/>
        <v>7167.15</v>
      </c>
      <c r="E93" s="208">
        <f t="shared" ca="1" si="5"/>
        <v>2056.64</v>
      </c>
      <c r="F93" s="208">
        <f t="shared" ca="1" si="5"/>
        <v>1458.875</v>
      </c>
      <c r="G93" s="208">
        <f t="shared" ca="1" si="5"/>
        <v>597.76499999999999</v>
      </c>
      <c r="H93" s="208">
        <f t="shared" ca="1" si="5"/>
        <v>10874.95709</v>
      </c>
      <c r="I93" s="208">
        <f ca="1">SUM(OFFSET(I$6,4*(ROW()-ROW(I$86)),0):OFFSET(I$9,4*(ROW()-ROW(I$86)),0))</f>
        <v>1467.48</v>
      </c>
      <c r="J93" s="208">
        <f t="shared" ca="1" si="6"/>
        <v>881.21112996429258</v>
      </c>
      <c r="K93" s="208">
        <f t="shared" ca="1" si="6"/>
        <v>140.14773625534929</v>
      </c>
      <c r="L93" s="208">
        <f t="shared" ca="1" si="6"/>
        <v>99.413620628560523</v>
      </c>
      <c r="M93" s="208">
        <f t="shared" ca="1" si="6"/>
        <v>40.734115626788778</v>
      </c>
      <c r="N93" s="428">
        <f t="shared" ca="1" si="6"/>
        <v>741.06339370894318</v>
      </c>
      <c r="O93" s="422"/>
      <c r="P93" s="427">
        <f t="shared" ca="1" si="7"/>
        <v>2683.8049999999998</v>
      </c>
      <c r="Q93" s="208">
        <f t="shared" ca="1" si="7"/>
        <v>380.47300000000001</v>
      </c>
      <c r="R93" s="208">
        <f t="shared" ca="1" si="7"/>
        <v>5104.9579999999996</v>
      </c>
      <c r="S93" s="208">
        <f ca="1">SUM(OFFSET(S$6,4*(ROW()-ROW(S$86)),0):OFFSET(S$9,4*(ROW()-ROW(S$86)),0))</f>
        <v>363.19499999999994</v>
      </c>
      <c r="T93" s="208">
        <f t="shared" ca="1" si="8"/>
        <v>738.94326739079565</v>
      </c>
      <c r="U93" s="213">
        <f t="shared" ca="1" si="8"/>
        <v>1510.3266840127208</v>
      </c>
      <c r="V93" s="85"/>
      <c r="W93" s="208">
        <f t="shared" ca="1" si="9"/>
        <v>2437.1129999999998</v>
      </c>
      <c r="X93" s="213">
        <f t="shared" ca="1" si="9"/>
        <v>108.4552452612551</v>
      </c>
      <c r="Y93" s="211"/>
    </row>
    <row r="94" spans="1:25" ht="14.5" x14ac:dyDescent="0.35">
      <c r="A94" s="212"/>
      <c r="B94" s="170" t="s">
        <v>91</v>
      </c>
      <c r="C94" s="208">
        <f t="shared" ca="1" si="5"/>
        <v>6147.6583499999997</v>
      </c>
      <c r="D94" s="208">
        <f t="shared" ca="1" si="5"/>
        <v>7440.6769999999997</v>
      </c>
      <c r="E94" s="208">
        <f t="shared" ca="1" si="5"/>
        <v>2076.1</v>
      </c>
      <c r="F94" s="208">
        <f t="shared" ca="1" si="5"/>
        <v>1512.2829999999999</v>
      </c>
      <c r="G94" s="208">
        <f t="shared" ca="1" si="5"/>
        <v>563.81700000000001</v>
      </c>
      <c r="H94" s="208">
        <f t="shared" ca="1" si="5"/>
        <v>11512.235349999999</v>
      </c>
      <c r="I94" s="208">
        <f ca="1">SUM(OFFSET(I$6,4*(ROW()-ROW(I$86)),0):OFFSET(I$9,4*(ROW()-ROW(I$86)),0))</f>
        <v>1467.2619999999999</v>
      </c>
      <c r="J94" s="208">
        <f t="shared" ca="1" si="6"/>
        <v>926.10149721045047</v>
      </c>
      <c r="K94" s="208">
        <f t="shared" ca="1" si="6"/>
        <v>141.49483868593339</v>
      </c>
      <c r="L94" s="208">
        <f t="shared" ca="1" si="6"/>
        <v>103.06836815783412</v>
      </c>
      <c r="M94" s="208">
        <f t="shared" ca="1" si="6"/>
        <v>38.42647052809928</v>
      </c>
      <c r="N94" s="428">
        <f t="shared" ca="1" si="6"/>
        <v>784.60665852451712</v>
      </c>
      <c r="O94" s="422"/>
      <c r="P94" s="427">
        <f t="shared" ca="1" si="7"/>
        <v>2816.7089999999998</v>
      </c>
      <c r="Q94" s="208">
        <f t="shared" ca="1" si="7"/>
        <v>395.94799999999998</v>
      </c>
      <c r="R94" s="208">
        <f t="shared" ca="1" si="7"/>
        <v>5675.7430000000004</v>
      </c>
      <c r="S94" s="208">
        <f ca="1">SUM(OFFSET(S$6,4*(ROW()-ROW(S$86)),0):OFFSET(S$9,4*(ROW()-ROW(S$86)),0))</f>
        <v>372.50699999999995</v>
      </c>
      <c r="T94" s="208">
        <f t="shared" ca="1" si="8"/>
        <v>756.14928041620692</v>
      </c>
      <c r="U94" s="213">
        <f t="shared" ca="1" si="8"/>
        <v>1629.9535310745841</v>
      </c>
      <c r="V94" s="85"/>
      <c r="W94" s="208">
        <f t="shared" ca="1" si="9"/>
        <v>2472.0479999999998</v>
      </c>
      <c r="X94" s="213">
        <f t="shared" ca="1" si="9"/>
        <v>118.41612880665492</v>
      </c>
      <c r="Y94" s="211"/>
    </row>
    <row r="95" spans="1:25" ht="14.5" x14ac:dyDescent="0.35">
      <c r="A95" s="212"/>
      <c r="B95" s="170" t="s">
        <v>92</v>
      </c>
      <c r="C95" s="214">
        <f t="shared" ca="1" si="5"/>
        <v>6780.6484700000001</v>
      </c>
      <c r="D95" s="214">
        <f t="shared" ca="1" si="5"/>
        <v>7655.6540000000005</v>
      </c>
      <c r="E95" s="214">
        <f t="shared" ca="1" si="5"/>
        <v>2134.0410000000002</v>
      </c>
      <c r="F95" s="214">
        <f t="shared" ca="1" si="5"/>
        <v>1573.93</v>
      </c>
      <c r="G95" s="214">
        <f t="shared" ca="1" si="5"/>
        <v>560.11099999999999</v>
      </c>
      <c r="H95" s="214">
        <f t="shared" ca="1" si="5"/>
        <v>12302.261469999999</v>
      </c>
      <c r="I95" s="214">
        <f ca="1">SUM(OFFSET(I$6,4*(ROW()-ROW(I$86)),0):OFFSET(I$9,4*(ROW()-ROW(I$86)),0))</f>
        <v>1528.1709999999998</v>
      </c>
      <c r="J95" s="214">
        <f t="shared" ca="1" si="6"/>
        <v>944.67847315516394</v>
      </c>
      <c r="K95" s="214">
        <f t="shared" ca="1" si="6"/>
        <v>139.6467411042351</v>
      </c>
      <c r="L95" s="214">
        <f t="shared" ca="1" si="6"/>
        <v>102.99436385064237</v>
      </c>
      <c r="M95" s="214">
        <f t="shared" ca="1" si="6"/>
        <v>36.652377253592697</v>
      </c>
      <c r="N95" s="428">
        <f t="shared" ca="1" si="6"/>
        <v>805.03173205092901</v>
      </c>
      <c r="O95" s="422"/>
      <c r="P95" s="427">
        <f t="shared" ca="1" si="7"/>
        <v>2792.5320000000002</v>
      </c>
      <c r="Q95" s="214">
        <f t="shared" ca="1" si="7"/>
        <v>396.87799999999999</v>
      </c>
      <c r="R95" s="214">
        <f t="shared" ca="1" si="7"/>
        <v>5771.2969999999996</v>
      </c>
      <c r="S95" s="214">
        <f ca="1">SUM(OFFSET(S$6,4*(ROW()-ROW(S$86)),0):OFFSET(S$9,4*(ROW()-ROW(S$86)),0))</f>
        <v>391.13099999999997</v>
      </c>
      <c r="T95" s="214">
        <f t="shared" ca="1" si="8"/>
        <v>713.96335243179396</v>
      </c>
      <c r="U95" s="213">
        <f t="shared" ca="1" si="8"/>
        <v>1577.0100043208029</v>
      </c>
      <c r="V95" s="85"/>
      <c r="W95" s="214">
        <f t="shared" ca="1" si="9"/>
        <v>2530.9190000000003</v>
      </c>
      <c r="X95" s="213">
        <f t="shared" ca="1" si="9"/>
        <v>108.25701062501069</v>
      </c>
      <c r="Y95" s="211"/>
    </row>
    <row r="96" spans="1:25" ht="14.5" x14ac:dyDescent="0.35">
      <c r="A96" s="212"/>
      <c r="B96" s="170" t="s">
        <v>93</v>
      </c>
      <c r="C96" s="214">
        <f t="shared" ca="1" si="5"/>
        <v>7256.31441</v>
      </c>
      <c r="D96" s="214">
        <f t="shared" ca="1" si="5"/>
        <v>7278.5696593769699</v>
      </c>
      <c r="E96" s="214">
        <f t="shared" ca="1" si="5"/>
        <v>2256.19578937697</v>
      </c>
      <c r="F96" s="214">
        <f t="shared" ca="1" si="5"/>
        <v>1650.2712853769699</v>
      </c>
      <c r="G96" s="214">
        <f t="shared" ca="1" si="5"/>
        <v>605.92450399999996</v>
      </c>
      <c r="H96" s="214">
        <f t="shared" ca="1" si="5"/>
        <v>12278.68828</v>
      </c>
      <c r="I96" s="214">
        <f ca="1">SUM(OFFSET(I$6,4*(ROW()-ROW(I$86)),0):OFFSET(I$9,4*(ROW()-ROW(I$86)),0))</f>
        <v>1601.7662049999999</v>
      </c>
      <c r="J96" s="214">
        <f t="shared" ca="1" si="6"/>
        <v>907.4285637944879</v>
      </c>
      <c r="K96" s="214">
        <f t="shared" ca="1" si="6"/>
        <v>140.85674815301587</v>
      </c>
      <c r="L96" s="214">
        <f t="shared" ca="1" si="6"/>
        <v>103.0282247325208</v>
      </c>
      <c r="M96" s="214">
        <f t="shared" ca="1" si="6"/>
        <v>37.828523420495067</v>
      </c>
      <c r="N96" s="428">
        <f t="shared" ca="1" si="6"/>
        <v>766.57181564147197</v>
      </c>
      <c r="O96" s="422"/>
      <c r="P96" s="427">
        <f t="shared" ca="1" si="7"/>
        <v>2941.4080400000003</v>
      </c>
      <c r="Q96" s="214">
        <f t="shared" ca="1" si="7"/>
        <v>391.61562500000002</v>
      </c>
      <c r="R96" s="214">
        <f t="shared" ca="1" si="7"/>
        <v>5867.9479449999999</v>
      </c>
      <c r="S96" s="214">
        <f ca="1">SUM(OFFSET(S$6,4*(ROW()-ROW(S$86)),0):OFFSET(S$9,4*(ROW()-ROW(S$86)),0))</f>
        <v>409.61151053155299</v>
      </c>
      <c r="T96" s="214">
        <f t="shared" ca="1" si="8"/>
        <v>718.09701738677563</v>
      </c>
      <c r="U96" s="213">
        <f t="shared" ca="1" si="8"/>
        <v>1528.170817728477</v>
      </c>
      <c r="V96" s="85"/>
      <c r="W96" s="429">
        <f t="shared" ca="1" si="9"/>
        <v>2647.8114143769699</v>
      </c>
      <c r="X96" s="213">
        <f t="shared" ca="1" si="9"/>
        <v>105.74373930899661</v>
      </c>
      <c r="Y96" s="211"/>
    </row>
    <row r="97" spans="1:25" ht="14.5" x14ac:dyDescent="0.35">
      <c r="A97" s="212"/>
      <c r="B97" s="170" t="s">
        <v>94</v>
      </c>
      <c r="C97" s="214">
        <f t="shared" ca="1" si="5"/>
        <v>6728.2719100000004</v>
      </c>
      <c r="D97" s="214">
        <f t="shared" ca="1" si="5"/>
        <v>7475.6347282704901</v>
      </c>
      <c r="E97" s="214">
        <f t="shared" ca="1" si="5"/>
        <v>2352.3763182704902</v>
      </c>
      <c r="F97" s="214">
        <f t="shared" ca="1" si="5"/>
        <v>1691.25578027049</v>
      </c>
      <c r="G97" s="214">
        <f t="shared" ca="1" si="5"/>
        <v>661.1205379999999</v>
      </c>
      <c r="H97" s="214">
        <f t="shared" ca="1" si="5"/>
        <v>11851.53032</v>
      </c>
      <c r="I97" s="214">
        <f ca="1">SUM(OFFSET(I$6,4*(ROW()-ROW(I$86)),0):OFFSET(I$9,4*(ROW()-ROW(I$86)),0))</f>
        <v>1634.1044920000002</v>
      </c>
      <c r="J97" s="214">
        <f t="shared" ca="1" si="6"/>
        <v>869.21654691042181</v>
      </c>
      <c r="K97" s="214">
        <f t="shared" ca="1" si="6"/>
        <v>143.95507323961814</v>
      </c>
      <c r="L97" s="214">
        <f t="shared" ca="1" si="6"/>
        <v>103.49740720683913</v>
      </c>
      <c r="M97" s="214">
        <f t="shared" ca="1" si="6"/>
        <v>40.457666032779002</v>
      </c>
      <c r="N97" s="428">
        <f t="shared" ca="1" si="6"/>
        <v>725.26147367080364</v>
      </c>
      <c r="O97" s="422"/>
      <c r="P97" s="427">
        <f t="shared" ca="1" si="7"/>
        <v>3031.8325800000002</v>
      </c>
      <c r="Q97" s="214">
        <f t="shared" ca="1" si="7"/>
        <v>391.27651899999995</v>
      </c>
      <c r="R97" s="214">
        <f t="shared" ca="1" si="7"/>
        <v>6002.7981209999989</v>
      </c>
      <c r="S97" s="214">
        <f ca="1">SUM(OFFSET(S$6,4*(ROW()-ROW(S$86)),0):OFFSET(S$9,4*(ROW()-ROW(S$86)),0))</f>
        <v>407.319424832359</v>
      </c>
      <c r="T97" s="214">
        <f t="shared" ca="1" si="8"/>
        <v>744.3378329545211</v>
      </c>
      <c r="U97" s="213">
        <f t="shared" ca="1" si="8"/>
        <v>1569.7936926606476</v>
      </c>
      <c r="V97" s="85"/>
      <c r="W97" s="429">
        <f t="shared" ca="1" si="9"/>
        <v>2743.6528372704902</v>
      </c>
      <c r="X97" s="213">
        <f t="shared" ca="1" si="9"/>
        <v>106.62526292935226</v>
      </c>
      <c r="Y97" s="211"/>
    </row>
    <row r="98" spans="1:25" ht="14.5" x14ac:dyDescent="0.35">
      <c r="A98" s="212"/>
      <c r="B98" s="170" t="s">
        <v>343</v>
      </c>
      <c r="C98" s="214">
        <f t="shared" ca="1" si="5"/>
        <v>6714.5268500000002</v>
      </c>
      <c r="D98" s="214">
        <f t="shared" ca="1" si="5"/>
        <v>7647.8158730126397</v>
      </c>
      <c r="E98" s="214">
        <f t="shared" ca="1" si="5"/>
        <v>2426.3441930126401</v>
      </c>
      <c r="F98" s="214">
        <f t="shared" ca="1" si="5"/>
        <v>1721.4395550126401</v>
      </c>
      <c r="G98" s="214">
        <f t="shared" ca="1" si="5"/>
        <v>704.90463800000009</v>
      </c>
      <c r="H98" s="214">
        <f t="shared" ca="1" si="5"/>
        <v>11935.998530000001</v>
      </c>
      <c r="I98" s="214">
        <f ca="1">SUM(OFFSET(I$6,4*(ROW()-ROW(I$86)),0):OFFSET(I$9,4*(ROW()-ROW(I$86)),0))</f>
        <v>1683.2057089999998</v>
      </c>
      <c r="J98" s="214">
        <f t="shared" ca="1" si="6"/>
        <v>853.273170725245</v>
      </c>
      <c r="K98" s="214">
        <f t="shared" ca="1" si="6"/>
        <v>144.15018794429722</v>
      </c>
      <c r="L98" s="214">
        <f t="shared" ca="1" si="6"/>
        <v>102.27148980116965</v>
      </c>
      <c r="M98" s="214">
        <f t="shared" ca="1" si="6"/>
        <v>41.878698143127565</v>
      </c>
      <c r="N98" s="428">
        <f ca="1">OFFSET(N$9,4*(ROW()-ROW(N$86)),0)</f>
        <v>709.12298278094795</v>
      </c>
      <c r="O98" s="422"/>
      <c r="P98" s="429">
        <f ca="1">OFFSET(P$9,4*(ROW()-ROW(P$86)),0)</f>
        <v>3122.60565</v>
      </c>
      <c r="Q98" s="214">
        <f t="shared" ca="1" si="7"/>
        <v>393.03166999999996</v>
      </c>
      <c r="R98" s="214">
        <f t="shared" ca="1" si="7"/>
        <v>6172.7439100000001</v>
      </c>
      <c r="S98" s="214">
        <f ca="1">SUM(OFFSET(S$6,4*(ROW()-ROW(S$86)),0):OFFSET(S$9,4*(ROW()-ROW(S$86)),0))</f>
        <v>422.78078686921697</v>
      </c>
      <c r="T98" s="214">
        <f t="shared" ca="1" si="8"/>
        <v>738.58740675600916</v>
      </c>
      <c r="U98" s="216">
        <f ca="1">OFFSET(U$9,4*(ROW()-ROW(U$86)),0)</f>
        <v>1552.9976252281915</v>
      </c>
      <c r="V98" s="85"/>
      <c r="W98" s="214">
        <f t="shared" ca="1" si="9"/>
        <v>2819.3758630126399</v>
      </c>
      <c r="X98" s="208">
        <f t="shared" ca="1" si="9"/>
        <v>105.64702457462222</v>
      </c>
      <c r="Y98" s="215"/>
    </row>
    <row r="99" spans="1:25" ht="14.5" x14ac:dyDescent="0.35">
      <c r="A99" s="212"/>
      <c r="B99" s="170" t="s">
        <v>350</v>
      </c>
      <c r="C99" s="214">
        <f t="shared" ca="1" si="5"/>
        <v>6981.5884599999999</v>
      </c>
      <c r="D99" s="214">
        <f t="shared" ca="1" si="5"/>
        <v>7821.1959297908006</v>
      </c>
      <c r="E99" s="214">
        <f t="shared" ca="1" si="5"/>
        <v>2499.3304297907998</v>
      </c>
      <c r="F99" s="214">
        <f t="shared" ca="1" si="5"/>
        <v>1753.3495347907999</v>
      </c>
      <c r="G99" s="214">
        <f t="shared" ca="1" si="5"/>
        <v>745.98089500000003</v>
      </c>
      <c r="H99" s="214">
        <f t="shared" ca="1" si="5"/>
        <v>12303.453960000001</v>
      </c>
      <c r="I99" s="214">
        <f ca="1">SUM(OFFSET(I$6,4*(ROW()-ROW(I$86)),0):OFFSET(I$9,4*(ROW()-ROW(I$86)),0))</f>
        <v>1726.4813899999999</v>
      </c>
      <c r="J99" s="214">
        <f t="shared" ca="1" si="6"/>
        <v>857.39611649047674</v>
      </c>
      <c r="K99" s="214">
        <f t="shared" ca="1" si="6"/>
        <v>144.76440025749713</v>
      </c>
      <c r="L99" s="214">
        <f t="shared" ca="1" si="6"/>
        <v>101.55623715068252</v>
      </c>
      <c r="M99" s="214">
        <f t="shared" ca="1" si="6"/>
        <v>43.208163106814609</v>
      </c>
      <c r="N99" s="428">
        <f ca="1">OFFSET(N$9,4*(ROW()-ROW(N$86)),0)</f>
        <v>712.63171623297956</v>
      </c>
      <c r="O99" s="422"/>
      <c r="P99" s="429">
        <f ca="1">OFFSET(P$9,4*(ROW()-ROW(P$86)),0)</f>
        <v>3200.1855099999998</v>
      </c>
      <c r="Q99" s="214">
        <f t="shared" ca="1" si="7"/>
        <v>393.66304599999995</v>
      </c>
      <c r="R99" s="214">
        <f t="shared" ca="1" si="7"/>
        <v>6304.0315339999997</v>
      </c>
      <c r="S99" s="214">
        <f ca="1">SUM(OFFSET(S$6,4*(ROW()-ROW(S$86)),0):OFFSET(S$9,4*(ROW()-ROW(S$86)),0))</f>
        <v>439.94738216706202</v>
      </c>
      <c r="T99" s="214">
        <f t="shared" ca="1" si="8"/>
        <v>727.40187570539683</v>
      </c>
      <c r="U99" s="216">
        <f ca="1">OFFSET(U$9,4*(ROW()-ROW(U$86)),0)</f>
        <v>1522.3853695887367</v>
      </c>
      <c r="V99" s="85"/>
      <c r="W99" s="214">
        <f t="shared" ca="1" si="9"/>
        <v>2892.9934757907999</v>
      </c>
      <c r="X99" s="208">
        <f t="shared" ca="1" si="9"/>
        <v>104.85310877007761</v>
      </c>
      <c r="Y99" s="215"/>
    </row>
    <row r="100" spans="1:25" ht="14.5" x14ac:dyDescent="0.35">
      <c r="A100" s="212"/>
      <c r="B100" s="170" t="s">
        <v>374</v>
      </c>
      <c r="C100" s="214">
        <f t="shared" ca="1" si="5"/>
        <v>7288.1414800000002</v>
      </c>
      <c r="D100" s="214">
        <f t="shared" ca="1" si="5"/>
        <v>8033.6275280842092</v>
      </c>
      <c r="E100" s="214">
        <f t="shared" ca="1" si="5"/>
        <v>2605.2296380842099</v>
      </c>
      <c r="F100" s="214">
        <f t="shared" ca="1" si="5"/>
        <v>1813.9574760842099</v>
      </c>
      <c r="G100" s="214">
        <f t="shared" ca="1" si="5"/>
        <v>791.27216199999998</v>
      </c>
      <c r="H100" s="214">
        <f t="shared" ca="1" si="5"/>
        <v>12716.53937</v>
      </c>
      <c r="I100" s="214">
        <f ca="1">SUM(OFFSET(I$6,4*(ROW()-ROW(I$86)),0):OFFSET(I$9,4*(ROW()-ROW(I$86)),0))</f>
        <v>1779.4268280000001</v>
      </c>
      <c r="J100" s="214">
        <f t="shared" ca="1" si="6"/>
        <v>861.05080394371851</v>
      </c>
      <c r="K100" s="214">
        <f t="shared" ca="1" si="6"/>
        <v>146.4083601016838</v>
      </c>
      <c r="L100" s="214">
        <f t="shared" ca="1" si="6"/>
        <v>101.94054891950914</v>
      </c>
      <c r="M100" s="214">
        <f t="shared" ca="1" si="6"/>
        <v>44.467811182174664</v>
      </c>
      <c r="N100" s="428">
        <f ca="1">OFFSET(N$9,4*(ROW()-ROW(N$86)),0)</f>
        <v>714.64244384203471</v>
      </c>
      <c r="O100" s="422"/>
      <c r="P100" s="429">
        <f ca="1">OFFSET(P$9,4*(ROW()-ROW(P$86)),0)</f>
        <v>3288.5975800000001</v>
      </c>
      <c r="Q100" s="214">
        <f t="shared" ca="1" si="7"/>
        <v>395.03365100000002</v>
      </c>
      <c r="R100" s="214">
        <f t="shared" ca="1" si="7"/>
        <v>6466.3976490000005</v>
      </c>
      <c r="S100" s="214">
        <f ca="1">SUM(OFFSET(S$6,4*(ROW()-ROW(S$86)),0):OFFSET(S$9,4*(ROW()-ROW(S$86)),0))</f>
        <v>457.12590932362798</v>
      </c>
      <c r="T100" s="214">
        <f t="shared" ca="1" si="8"/>
        <v>719.40739147029979</v>
      </c>
      <c r="U100" s="208">
        <f ca="1">OFFSET(U$9,4*(ROW()-ROW(U$86)),0)</f>
        <v>1500.9937437482599</v>
      </c>
      <c r="V100" s="430"/>
      <c r="W100" s="214">
        <f t="shared" ca="1" si="9"/>
        <v>3000.2632890842101</v>
      </c>
      <c r="X100" s="216">
        <f t="shared" ca="1" si="9"/>
        <v>105.28815135329998</v>
      </c>
      <c r="Y100" s="211"/>
    </row>
    <row r="101" spans="1:25" ht="14.5" x14ac:dyDescent="0.35">
      <c r="A101" s="212"/>
      <c r="B101" s="464" t="s">
        <v>498</v>
      </c>
      <c r="C101" s="465">
        <f ca="1">OFFSET(C$9,4*(ROW()-ROW(C$86)),0)</f>
        <v>7605.7812199999998</v>
      </c>
      <c r="D101" s="465">
        <f t="shared" ca="1" si="5"/>
        <v>8276.4849640374996</v>
      </c>
      <c r="E101" s="465">
        <f t="shared" ca="1" si="5"/>
        <v>2735.6867340374997</v>
      </c>
      <c r="F101" s="465">
        <f t="shared" ca="1" si="5"/>
        <v>1892.4982460374999</v>
      </c>
      <c r="G101" s="465">
        <f t="shared" ca="1" si="5"/>
        <v>843.18848800000001</v>
      </c>
      <c r="H101" s="465">
        <f t="shared" ca="1" si="5"/>
        <v>13146.579449999999</v>
      </c>
      <c r="I101" s="465">
        <f ca="1">SUM(OFFSET(I$6,4*(ROW()-ROW(I$86)),0):OFFSET(I$9,4*(ROW()-ROW(I$86)),0))</f>
        <v>1844.2595939999999</v>
      </c>
      <c r="J101" s="465">
        <f t="shared" ca="1" si="6"/>
        <v>861.17302768590082</v>
      </c>
      <c r="K101" s="465">
        <f t="shared" ca="1" si="6"/>
        <v>148.33523127316857</v>
      </c>
      <c r="L101" s="465">
        <f t="shared" ca="1" si="6"/>
        <v>102.61561074126639</v>
      </c>
      <c r="M101" s="465">
        <f t="shared" ca="1" si="6"/>
        <v>45.719620531902194</v>
      </c>
      <c r="N101" s="490">
        <f ca="1">OFFSET(N$9,4*(ROW()-ROW(N$86)),0)</f>
        <v>712.83779641273213</v>
      </c>
      <c r="O101" s="466"/>
      <c r="P101" s="491">
        <f ca="1">OFFSET(P$9,4*(ROW()-ROW(P$86)),0)</f>
        <v>3379.0166899999999</v>
      </c>
      <c r="Q101" s="492">
        <f t="shared" ca="1" si="7"/>
        <v>396.71533799999997</v>
      </c>
      <c r="R101" s="492">
        <f t="shared" ca="1" si="7"/>
        <v>6638.6656520000006</v>
      </c>
      <c r="S101" s="492">
        <f ca="1">SUM(OFFSET(S$6,4*(ROW()-ROW(S$86)),0):OFFSET(S$9,4*(ROW()-ROW(S$86)),0))</f>
        <v>473.45018833017502</v>
      </c>
      <c r="T101" s="492">
        <f t="shared" ca="1" si="8"/>
        <v>713.70056941313089</v>
      </c>
      <c r="U101" s="493">
        <f ca="1">OFFSET(U$9,4*(ROW()-ROW(U$86)),0)</f>
        <v>1485.981242253443</v>
      </c>
      <c r="V101" s="467"/>
      <c r="W101" s="491">
        <f t="shared" ca="1" si="9"/>
        <v>3132.4020720374997</v>
      </c>
      <c r="X101" s="493">
        <f t="shared" ca="1" si="9"/>
        <v>106.19054661297523</v>
      </c>
      <c r="Y101" s="211"/>
    </row>
    <row r="102" spans="1:25" ht="14.5" x14ac:dyDescent="0.35">
      <c r="A102" s="5"/>
      <c r="B102" s="219" t="s">
        <v>29</v>
      </c>
      <c r="C102" s="135"/>
      <c r="D102" s="135"/>
      <c r="E102" s="431"/>
      <c r="F102" s="431"/>
      <c r="G102" s="431"/>
      <c r="H102" s="135"/>
      <c r="I102" s="10"/>
      <c r="J102" s="10"/>
      <c r="K102" s="10"/>
      <c r="L102" s="10"/>
      <c r="M102" s="10"/>
      <c r="N102" s="432"/>
      <c r="O102" s="433"/>
      <c r="P102" s="135" t="s">
        <v>29</v>
      </c>
      <c r="Q102" s="135"/>
      <c r="R102" s="135"/>
      <c r="S102" s="135"/>
      <c r="T102" s="135"/>
      <c r="U102" s="434"/>
      <c r="V102" s="435"/>
      <c r="W102" s="471" t="s">
        <v>29</v>
      </c>
      <c r="X102" s="436"/>
    </row>
    <row r="103" spans="1:25" ht="14.25" customHeight="1" x14ac:dyDescent="0.35">
      <c r="A103" s="5"/>
      <c r="B103" s="219" t="s">
        <v>568</v>
      </c>
      <c r="C103" s="135"/>
      <c r="D103" s="135"/>
      <c r="E103" s="431"/>
      <c r="F103" s="431"/>
      <c r="G103" s="431"/>
      <c r="H103" s="135"/>
      <c r="I103" s="10"/>
      <c r="J103" s="10"/>
      <c r="K103" s="10"/>
      <c r="L103" s="10"/>
      <c r="M103" s="10"/>
      <c r="N103" s="432"/>
      <c r="O103" s="437"/>
      <c r="P103" s="645" t="s">
        <v>569</v>
      </c>
      <c r="Q103" s="619"/>
      <c r="R103" s="619"/>
      <c r="S103" s="619"/>
      <c r="T103" s="619"/>
      <c r="U103" s="646"/>
      <c r="V103" s="438"/>
      <c r="W103" s="647" t="s">
        <v>570</v>
      </c>
      <c r="X103" s="648"/>
    </row>
    <row r="104" spans="1:25" ht="15" customHeight="1" x14ac:dyDescent="0.35">
      <c r="A104" s="5"/>
      <c r="B104" s="220" t="s">
        <v>571</v>
      </c>
      <c r="C104" s="221"/>
      <c r="D104" s="221"/>
      <c r="E104" s="221"/>
      <c r="F104" s="221"/>
      <c r="G104" s="135"/>
      <c r="H104" s="135"/>
      <c r="I104" s="10"/>
      <c r="J104" s="10"/>
      <c r="K104" s="10"/>
      <c r="L104" s="10"/>
      <c r="M104" s="10"/>
      <c r="N104" s="432"/>
      <c r="O104" s="437"/>
      <c r="P104" s="645" t="s">
        <v>572</v>
      </c>
      <c r="Q104" s="619"/>
      <c r="R104" s="619"/>
      <c r="S104" s="619"/>
      <c r="T104" s="619"/>
      <c r="U104" s="646"/>
      <c r="V104" s="438"/>
      <c r="W104" s="649"/>
      <c r="X104" s="648"/>
    </row>
    <row r="105" spans="1:25" ht="14.5" x14ac:dyDescent="0.35">
      <c r="A105" s="5"/>
      <c r="B105" s="219" t="s">
        <v>573</v>
      </c>
      <c r="C105" s="221"/>
      <c r="D105" s="221"/>
      <c r="E105" s="221"/>
      <c r="F105" s="221"/>
      <c r="G105" s="135"/>
      <c r="H105" s="135"/>
      <c r="I105" s="10"/>
      <c r="J105" s="10"/>
      <c r="K105" s="10"/>
      <c r="L105" s="10"/>
      <c r="M105" s="10"/>
      <c r="N105" s="432"/>
      <c r="O105" s="437"/>
      <c r="P105" s="650" t="s">
        <v>574</v>
      </c>
      <c r="Q105" s="651"/>
      <c r="R105" s="651"/>
      <c r="S105" s="651"/>
      <c r="T105" s="651"/>
      <c r="U105" s="652"/>
      <c r="V105" s="433"/>
      <c r="W105" s="649"/>
      <c r="X105" s="648"/>
    </row>
    <row r="106" spans="1:25" ht="14.5" x14ac:dyDescent="0.35">
      <c r="A106" s="5"/>
      <c r="B106" s="219" t="s">
        <v>575</v>
      </c>
      <c r="C106" s="135"/>
      <c r="D106" s="135"/>
      <c r="E106" s="135"/>
      <c r="F106" s="135"/>
      <c r="G106" s="135"/>
      <c r="H106" s="135"/>
      <c r="I106" s="10"/>
      <c r="J106" s="10"/>
      <c r="K106" s="10"/>
      <c r="L106" s="10"/>
      <c r="M106" s="10"/>
      <c r="N106" s="432"/>
      <c r="O106" s="437"/>
      <c r="P106" s="653"/>
      <c r="Q106" s="651"/>
      <c r="R106" s="651"/>
      <c r="S106" s="651"/>
      <c r="T106" s="651"/>
      <c r="U106" s="652"/>
      <c r="V106" s="433"/>
      <c r="W106" s="649"/>
      <c r="X106" s="648"/>
    </row>
    <row r="107" spans="1:25" ht="14.5" x14ac:dyDescent="0.35">
      <c r="A107" s="5"/>
      <c r="B107" s="219" t="s">
        <v>576</v>
      </c>
      <c r="C107" s="135"/>
      <c r="D107" s="135"/>
      <c r="E107" s="135"/>
      <c r="F107" s="135"/>
      <c r="G107" s="135"/>
      <c r="H107" s="135"/>
      <c r="I107" s="10"/>
      <c r="J107" s="10"/>
      <c r="K107" s="10"/>
      <c r="L107" s="10"/>
      <c r="M107" s="10"/>
      <c r="N107" s="432"/>
      <c r="O107" s="437"/>
      <c r="P107" s="135"/>
      <c r="Q107" s="135"/>
      <c r="R107" s="135"/>
      <c r="S107" s="135"/>
      <c r="T107" s="135"/>
      <c r="U107" s="135"/>
      <c r="V107" s="433"/>
      <c r="W107" s="649"/>
      <c r="X107" s="648"/>
    </row>
    <row r="108" spans="1:25" ht="15" customHeight="1" x14ac:dyDescent="0.35">
      <c r="A108" s="5"/>
      <c r="B108" s="219" t="s">
        <v>577</v>
      </c>
      <c r="C108" s="135"/>
      <c r="D108" s="135"/>
      <c r="E108" s="135"/>
      <c r="F108" s="135"/>
      <c r="G108" s="135"/>
      <c r="H108" s="135"/>
      <c r="I108" s="10"/>
      <c r="J108" s="10"/>
      <c r="K108" s="10"/>
      <c r="L108" s="10"/>
      <c r="M108" s="10"/>
      <c r="N108" s="432"/>
      <c r="O108" s="437"/>
      <c r="P108" s="649" t="s">
        <v>578</v>
      </c>
      <c r="Q108" s="654"/>
      <c r="R108" s="654"/>
      <c r="S108" s="654"/>
      <c r="T108" s="654"/>
      <c r="U108" s="648"/>
      <c r="V108" s="433"/>
      <c r="W108" s="649"/>
      <c r="X108" s="648"/>
    </row>
    <row r="109" spans="1:25" ht="14.5" x14ac:dyDescent="0.35">
      <c r="A109" s="5"/>
      <c r="B109" s="219" t="s">
        <v>579</v>
      </c>
      <c r="C109" s="135"/>
      <c r="D109" s="135"/>
      <c r="E109" s="135"/>
      <c r="F109" s="135"/>
      <c r="G109" s="135"/>
      <c r="H109" s="135"/>
      <c r="I109" s="10"/>
      <c r="J109" s="10"/>
      <c r="K109" s="10"/>
      <c r="L109" s="10"/>
      <c r="M109" s="10"/>
      <c r="N109" s="432"/>
      <c r="O109" s="437"/>
      <c r="P109" s="649"/>
      <c r="Q109" s="654"/>
      <c r="R109" s="654"/>
      <c r="S109" s="654"/>
      <c r="T109" s="654"/>
      <c r="U109" s="648"/>
      <c r="V109" s="433"/>
      <c r="W109" s="439"/>
      <c r="X109" s="440"/>
    </row>
    <row r="110" spans="1:25" ht="15" thickBot="1" x14ac:dyDescent="0.4">
      <c r="A110" s="5"/>
      <c r="B110" s="441" t="s">
        <v>580</v>
      </c>
      <c r="C110" s="442"/>
      <c r="D110" s="184"/>
      <c r="E110" s="184"/>
      <c r="F110" s="184"/>
      <c r="G110" s="184"/>
      <c r="H110" s="184"/>
      <c r="I110" s="443"/>
      <c r="J110" s="443"/>
      <c r="K110" s="443"/>
      <c r="L110" s="443"/>
      <c r="M110" s="443"/>
      <c r="N110" s="444"/>
      <c r="O110" s="444"/>
      <c r="P110" s="638"/>
      <c r="Q110" s="638"/>
      <c r="R110" s="638"/>
      <c r="S110" s="638"/>
      <c r="T110" s="638"/>
      <c r="U110" s="638"/>
      <c r="V110" s="445"/>
      <c r="W110" s="446"/>
      <c r="X110" s="447"/>
    </row>
  </sheetData>
  <mergeCells count="10">
    <mergeCell ref="P110:U110"/>
    <mergeCell ref="B2:X2"/>
    <mergeCell ref="C3:N3"/>
    <mergeCell ref="P3:U3"/>
    <mergeCell ref="W3:X3"/>
    <mergeCell ref="P103:U103"/>
    <mergeCell ref="W103:X108"/>
    <mergeCell ref="P104:U104"/>
    <mergeCell ref="P105:U106"/>
    <mergeCell ref="P108:U109"/>
  </mergeCells>
  <hyperlinks>
    <hyperlink ref="A1" location="Contents!A1" display="Back to contents" xr:uid="{2DFD1412-E7EB-4F19-A468-49A3EBB92697}"/>
  </hyperlinks>
  <pageMargins left="0.70866141732283472" right="0.70866141732283472" top="0.74803149606299213" bottom="0.74803149606299213" header="0.31496062992125984" footer="0.31496062992125984"/>
  <pageSetup paperSize="9" scale="30" orientation="landscape" r:id="rId1"/>
  <headerFooter>
    <oddHeader>&amp;C&amp;8March 2018 Economic and fiscal outlook: Supplementary economy tables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BDFC1-18C1-4386-A1C6-543D32DD18BE}">
  <sheetPr>
    <tabColor theme="6"/>
    <pageSetUpPr fitToPage="1"/>
  </sheetPr>
  <dimension ref="A1:J106"/>
  <sheetViews>
    <sheetView showGridLines="0" zoomScaleNormal="100" zoomScaleSheetLayoutView="55" workbookViewId="0"/>
  </sheetViews>
  <sheetFormatPr defaultColWidth="8.84375" defaultRowHeight="14" x14ac:dyDescent="0.3"/>
  <cols>
    <col min="1" max="1" width="9.3046875" style="1" customWidth="1"/>
    <col min="2" max="2" width="10.53515625" style="1" customWidth="1"/>
    <col min="3" max="3" width="14.07421875" style="1" customWidth="1"/>
    <col min="4" max="4" width="10.69140625" style="1" customWidth="1"/>
    <col min="5" max="6" width="12.3046875" style="1" customWidth="1"/>
    <col min="7" max="7" width="13.765625" style="1" customWidth="1"/>
    <col min="8" max="8" width="13.53515625" style="1" customWidth="1"/>
    <col min="9" max="9" width="3.4609375" style="1" customWidth="1"/>
    <col min="10" max="16384" width="8.84375" style="1"/>
  </cols>
  <sheetData>
    <row r="1" spans="1:9" ht="33.75" customHeight="1" thickBot="1" x14ac:dyDescent="0.4">
      <c r="A1" s="9" t="s">
        <v>42</v>
      </c>
      <c r="B1" s="5"/>
      <c r="C1" s="192"/>
      <c r="D1" s="5"/>
      <c r="E1" s="5"/>
      <c r="F1" s="5"/>
      <c r="G1" s="5"/>
      <c r="H1" s="5"/>
      <c r="I1" s="5"/>
    </row>
    <row r="2" spans="1:9" ht="22.5" customHeight="1" thickBot="1" x14ac:dyDescent="0.5">
      <c r="A2" s="5"/>
      <c r="B2" s="511" t="s">
        <v>631</v>
      </c>
      <c r="C2" s="512"/>
      <c r="D2" s="512"/>
      <c r="E2" s="512"/>
      <c r="F2" s="512"/>
      <c r="G2" s="512"/>
      <c r="H2" s="513"/>
      <c r="I2" s="514"/>
    </row>
    <row r="3" spans="1:9" ht="21" customHeight="1" x14ac:dyDescent="0.5">
      <c r="A3" s="5"/>
      <c r="B3" s="397"/>
      <c r="C3" s="513" t="s">
        <v>546</v>
      </c>
      <c r="D3" s="513"/>
      <c r="E3" s="513"/>
      <c r="F3" s="513"/>
      <c r="G3" s="513"/>
      <c r="H3" s="513"/>
      <c r="I3" s="514"/>
    </row>
    <row r="4" spans="1:9" ht="102.75" customHeight="1" x14ac:dyDescent="0.45">
      <c r="A4" s="5"/>
      <c r="B4" s="400"/>
      <c r="C4" s="401" t="s">
        <v>632</v>
      </c>
      <c r="D4" s="401" t="s">
        <v>633</v>
      </c>
      <c r="E4" s="401" t="s">
        <v>634</v>
      </c>
      <c r="F4" s="402" t="s">
        <v>635</v>
      </c>
      <c r="G4" s="402" t="s">
        <v>636</v>
      </c>
      <c r="H4" s="402" t="s">
        <v>637</v>
      </c>
      <c r="I4" s="515"/>
    </row>
    <row r="5" spans="1:9" ht="14.5" x14ac:dyDescent="0.35">
      <c r="A5" s="5"/>
      <c r="B5" s="170" t="s">
        <v>12</v>
      </c>
      <c r="C5" s="208">
        <v>40.877000000000002</v>
      </c>
      <c r="D5" s="208">
        <v>383.596</v>
      </c>
      <c r="E5" s="208">
        <v>424.47300000000001</v>
      </c>
      <c r="F5" s="163">
        <v>3.7191744428107669</v>
      </c>
      <c r="G5" s="163">
        <v>34.901299986898231</v>
      </c>
      <c r="H5" s="163">
        <v>38.620474429708999</v>
      </c>
      <c r="I5" s="209"/>
    </row>
    <row r="6" spans="1:9" ht="14.5" x14ac:dyDescent="0.35">
      <c r="A6" s="5"/>
      <c r="B6" s="170" t="s">
        <v>13</v>
      </c>
      <c r="C6" s="208">
        <v>43.024000000000001</v>
      </c>
      <c r="D6" s="208">
        <v>389.39699999999999</v>
      </c>
      <c r="E6" s="208">
        <v>432.42099999999999</v>
      </c>
      <c r="F6" s="163">
        <v>3.8754355180998976</v>
      </c>
      <c r="G6" s="163">
        <v>35.075375707548019</v>
      </c>
      <c r="H6" s="163">
        <v>38.950811225647918</v>
      </c>
      <c r="I6" s="209"/>
    </row>
    <row r="7" spans="1:9" ht="14.5" x14ac:dyDescent="0.35">
      <c r="A7" s="5"/>
      <c r="B7" s="170" t="s">
        <v>14</v>
      </c>
      <c r="C7" s="208">
        <v>44.451999999999998</v>
      </c>
      <c r="D7" s="208">
        <v>384.18299999999999</v>
      </c>
      <c r="E7" s="208">
        <v>428.63499999999999</v>
      </c>
      <c r="F7" s="163">
        <v>3.9707863321768393</v>
      </c>
      <c r="G7" s="163">
        <v>34.318109544108133</v>
      </c>
      <c r="H7" s="163">
        <v>38.288895876284975</v>
      </c>
      <c r="I7" s="209"/>
    </row>
    <row r="8" spans="1:9" ht="14.5" x14ac:dyDescent="0.35">
      <c r="A8" s="5"/>
      <c r="B8" s="170" t="s">
        <v>15</v>
      </c>
      <c r="C8" s="208">
        <v>44.195</v>
      </c>
      <c r="D8" s="208">
        <v>386.57400000000001</v>
      </c>
      <c r="E8" s="208">
        <v>430.76900000000001</v>
      </c>
      <c r="F8" s="163">
        <v>3.9109892648012736</v>
      </c>
      <c r="G8" s="163">
        <v>34.20945274468351</v>
      </c>
      <c r="H8" s="163">
        <v>38.120442009484783</v>
      </c>
      <c r="I8" s="209"/>
    </row>
    <row r="9" spans="1:9" ht="18.75" customHeight="1" x14ac:dyDescent="0.35">
      <c r="A9" s="5"/>
      <c r="B9" s="170" t="s">
        <v>16</v>
      </c>
      <c r="C9" s="208">
        <v>45.656999999999996</v>
      </c>
      <c r="D9" s="208">
        <v>383.47399999999999</v>
      </c>
      <c r="E9" s="208">
        <v>429.13099999999997</v>
      </c>
      <c r="F9" s="163">
        <v>4.0216368767638757</v>
      </c>
      <c r="G9" s="163">
        <v>33.777803615659167</v>
      </c>
      <c r="H9" s="163">
        <v>37.799440492423038</v>
      </c>
      <c r="I9" s="209"/>
    </row>
    <row r="10" spans="1:9" ht="14.5" x14ac:dyDescent="0.35">
      <c r="A10" s="5"/>
      <c r="B10" s="170" t="s">
        <v>17</v>
      </c>
      <c r="C10" s="208">
        <v>48.033999999999999</v>
      </c>
      <c r="D10" s="208">
        <v>374.40800000000002</v>
      </c>
      <c r="E10" s="208">
        <v>422.44200000000001</v>
      </c>
      <c r="F10" s="163">
        <v>4.1956551551249897</v>
      </c>
      <c r="G10" s="163">
        <v>32.703644404381009</v>
      </c>
      <c r="H10" s="163">
        <v>36.899299559505991</v>
      </c>
      <c r="I10" s="209"/>
    </row>
    <row r="11" spans="1:9" ht="14.5" x14ac:dyDescent="0.35">
      <c r="A11" s="5"/>
      <c r="B11" s="170" t="s">
        <v>18</v>
      </c>
      <c r="C11" s="208">
        <v>49.54</v>
      </c>
      <c r="D11" s="208">
        <v>381.61799999999999</v>
      </c>
      <c r="E11" s="208">
        <v>431.15800000000002</v>
      </c>
      <c r="F11" s="163">
        <v>4.2674780100837904</v>
      </c>
      <c r="G11" s="163">
        <v>32.873363408400401</v>
      </c>
      <c r="H11" s="163">
        <v>37.1408414184842</v>
      </c>
      <c r="I11" s="209"/>
    </row>
    <row r="12" spans="1:9" ht="14.5" x14ac:dyDescent="0.35">
      <c r="A12" s="5"/>
      <c r="B12" s="170" t="s">
        <v>19</v>
      </c>
      <c r="C12" s="208">
        <v>49.14</v>
      </c>
      <c r="D12" s="208">
        <v>385.02199999999999</v>
      </c>
      <c r="E12" s="208">
        <v>434.16199999999998</v>
      </c>
      <c r="F12" s="163">
        <v>4.1696577215035209</v>
      </c>
      <c r="G12" s="163">
        <v>32.670125259436887</v>
      </c>
      <c r="H12" s="163">
        <v>36.839782980940406</v>
      </c>
      <c r="I12" s="209"/>
    </row>
    <row r="13" spans="1:9" ht="18.75" customHeight="1" x14ac:dyDescent="0.35">
      <c r="A13" s="5"/>
      <c r="B13" s="170" t="s">
        <v>20</v>
      </c>
      <c r="C13" s="208">
        <v>50.883000000000003</v>
      </c>
      <c r="D13" s="208">
        <v>384.20499999999998</v>
      </c>
      <c r="E13" s="208">
        <v>435.08800000000002</v>
      </c>
      <c r="F13" s="163">
        <v>4.2552141698305714</v>
      </c>
      <c r="G13" s="163">
        <v>32.130074093896873</v>
      </c>
      <c r="H13" s="163">
        <v>36.385288263727446</v>
      </c>
      <c r="I13" s="209"/>
    </row>
    <row r="14" spans="1:9" ht="14.5" x14ac:dyDescent="0.35">
      <c r="A14" s="5"/>
      <c r="B14" s="170" t="s">
        <v>21</v>
      </c>
      <c r="C14" s="208">
        <v>53.448</v>
      </c>
      <c r="D14" s="208">
        <v>386.96800000000002</v>
      </c>
      <c r="E14" s="208">
        <v>440.416</v>
      </c>
      <c r="F14" s="163">
        <v>4.4231338972867675</v>
      </c>
      <c r="G14" s="163">
        <v>32.023860162499361</v>
      </c>
      <c r="H14" s="163">
        <v>36.446994059786121</v>
      </c>
      <c r="I14" s="209"/>
    </row>
    <row r="15" spans="1:9" ht="14.5" x14ac:dyDescent="0.35">
      <c r="A15" s="5"/>
      <c r="B15" s="170" t="s">
        <v>22</v>
      </c>
      <c r="C15" s="208">
        <v>55.021000000000001</v>
      </c>
      <c r="D15" s="208">
        <v>398.10199999999998</v>
      </c>
      <c r="E15" s="208">
        <v>453.12299999999999</v>
      </c>
      <c r="F15" s="163">
        <v>4.5331448264838947</v>
      </c>
      <c r="G15" s="163">
        <v>32.799367908851004</v>
      </c>
      <c r="H15" s="163">
        <v>37.332512735334895</v>
      </c>
      <c r="I15" s="209"/>
    </row>
    <row r="16" spans="1:9" ht="14.5" x14ac:dyDescent="0.35">
      <c r="A16" s="5"/>
      <c r="B16" s="170" t="s">
        <v>23</v>
      </c>
      <c r="C16" s="208">
        <v>54.798999999999999</v>
      </c>
      <c r="D16" s="208">
        <v>412.64699999999999</v>
      </c>
      <c r="E16" s="208">
        <v>467.44600000000003</v>
      </c>
      <c r="F16" s="163">
        <v>4.4921005625884805</v>
      </c>
      <c r="G16" s="163">
        <v>33.826380423921037</v>
      </c>
      <c r="H16" s="163">
        <v>38.31848098650952</v>
      </c>
      <c r="I16" s="209"/>
    </row>
    <row r="17" spans="1:9" ht="18.75" customHeight="1" x14ac:dyDescent="0.35">
      <c r="A17" s="5"/>
      <c r="B17" s="170" t="s">
        <v>24</v>
      </c>
      <c r="C17" s="208">
        <v>56.548999999999999</v>
      </c>
      <c r="D17" s="208">
        <v>410.90899999999999</v>
      </c>
      <c r="E17" s="208">
        <v>467.45800000000003</v>
      </c>
      <c r="F17" s="163">
        <v>4.5943980663376189</v>
      </c>
      <c r="G17" s="163">
        <v>33.384843499278936</v>
      </c>
      <c r="H17" s="163">
        <v>37.979241565616562</v>
      </c>
      <c r="I17" s="209"/>
    </row>
    <row r="18" spans="1:9" ht="14.5" x14ac:dyDescent="0.35">
      <c r="A18" s="5"/>
      <c r="B18" s="170" t="s">
        <v>25</v>
      </c>
      <c r="C18" s="208">
        <v>59.280999999999999</v>
      </c>
      <c r="D18" s="208">
        <v>409.63</v>
      </c>
      <c r="E18" s="208">
        <v>468.911</v>
      </c>
      <c r="F18" s="163">
        <v>4.7562999050039796</v>
      </c>
      <c r="G18" s="163">
        <v>32.86589514493312</v>
      </c>
      <c r="H18" s="163">
        <v>37.622195049937098</v>
      </c>
      <c r="I18" s="209"/>
    </row>
    <row r="19" spans="1:9" ht="14.5" x14ac:dyDescent="0.35">
      <c r="A19" s="212"/>
      <c r="B19" s="170" t="s">
        <v>26</v>
      </c>
      <c r="C19" s="208">
        <v>60.902999999999999</v>
      </c>
      <c r="D19" s="208">
        <v>427.10599999999999</v>
      </c>
      <c r="E19" s="208">
        <v>488.00900000000001</v>
      </c>
      <c r="F19" s="163">
        <v>4.7910263540669407</v>
      </c>
      <c r="G19" s="163">
        <v>33.598937687472116</v>
      </c>
      <c r="H19" s="163">
        <v>38.389964041539059</v>
      </c>
      <c r="I19" s="209"/>
    </row>
    <row r="20" spans="1:9" ht="14.5" x14ac:dyDescent="0.35">
      <c r="A20" s="212"/>
      <c r="B20" s="170" t="s">
        <v>27</v>
      </c>
      <c r="C20" s="208">
        <v>60.63</v>
      </c>
      <c r="D20" s="208">
        <v>427.12299999999999</v>
      </c>
      <c r="E20" s="208">
        <v>487.75299999999999</v>
      </c>
      <c r="F20" s="163">
        <v>4.6931857852900398</v>
      </c>
      <c r="G20" s="163">
        <v>33.06230566007649</v>
      </c>
      <c r="H20" s="163">
        <v>37.75549144536653</v>
      </c>
      <c r="I20" s="209"/>
    </row>
    <row r="21" spans="1:9" ht="18.75" customHeight="1" x14ac:dyDescent="0.35">
      <c r="A21" s="212"/>
      <c r="B21" s="170" t="s">
        <v>28</v>
      </c>
      <c r="C21" s="208">
        <v>62.417999999999999</v>
      </c>
      <c r="D21" s="208">
        <v>445.58</v>
      </c>
      <c r="E21" s="208">
        <v>507.99799999999999</v>
      </c>
      <c r="F21" s="163">
        <v>4.7767074100263569</v>
      </c>
      <c r="G21" s="163">
        <v>34.099222784445899</v>
      </c>
      <c r="H21" s="163">
        <v>38.875930194472247</v>
      </c>
      <c r="I21" s="209"/>
    </row>
    <row r="22" spans="1:9" ht="14.5" x14ac:dyDescent="0.35">
      <c r="A22" s="212"/>
      <c r="B22" s="170" t="s">
        <v>31</v>
      </c>
      <c r="C22" s="208">
        <v>65.293999999999997</v>
      </c>
      <c r="D22" s="208">
        <v>459.28399999999999</v>
      </c>
      <c r="E22" s="208">
        <v>524.57799999999997</v>
      </c>
      <c r="F22" s="163">
        <v>4.9628436590995983</v>
      </c>
      <c r="G22" s="163">
        <v>34.909098648051888</v>
      </c>
      <c r="H22" s="163">
        <v>39.871942307151485</v>
      </c>
      <c r="I22" s="209"/>
    </row>
    <row r="23" spans="1:9" ht="14.5" x14ac:dyDescent="0.35">
      <c r="A23" s="212"/>
      <c r="B23" s="170" t="s">
        <v>32</v>
      </c>
      <c r="C23" s="208">
        <v>67.019000000000005</v>
      </c>
      <c r="D23" s="208">
        <v>463.09500000000003</v>
      </c>
      <c r="E23" s="208">
        <v>530.11400000000003</v>
      </c>
      <c r="F23" s="163">
        <v>5.0913872831930824</v>
      </c>
      <c r="G23" s="163">
        <v>35.181008279895259</v>
      </c>
      <c r="H23" s="163">
        <v>40.272395563088338</v>
      </c>
      <c r="I23" s="209"/>
    </row>
    <row r="24" spans="1:9" ht="14.5" x14ac:dyDescent="0.35">
      <c r="A24" s="212"/>
      <c r="B24" s="170" t="s">
        <v>33</v>
      </c>
      <c r="C24" s="208">
        <v>66.701999999999998</v>
      </c>
      <c r="D24" s="208">
        <v>456.47199999999998</v>
      </c>
      <c r="E24" s="208">
        <v>523.17399999999998</v>
      </c>
      <c r="F24" s="163">
        <v>5.0672626662574478</v>
      </c>
      <c r="G24" s="163">
        <v>34.677573742794365</v>
      </c>
      <c r="H24" s="163">
        <v>39.744836409051814</v>
      </c>
      <c r="I24" s="209"/>
    </row>
    <row r="25" spans="1:9" ht="18.75" customHeight="1" x14ac:dyDescent="0.35">
      <c r="A25" s="212"/>
      <c r="B25" s="170" t="s">
        <v>34</v>
      </c>
      <c r="C25" s="208">
        <v>69.031999999999996</v>
      </c>
      <c r="D25" s="208">
        <v>472.75400000000002</v>
      </c>
      <c r="E25" s="208">
        <v>541.78599999999994</v>
      </c>
      <c r="F25" s="163">
        <v>5.2397835530365651</v>
      </c>
      <c r="G25" s="163">
        <v>35.883773233170821</v>
      </c>
      <c r="H25" s="163">
        <v>41.123556786207381</v>
      </c>
      <c r="I25" s="209"/>
    </row>
    <row r="26" spans="1:9" ht="14.5" x14ac:dyDescent="0.35">
      <c r="A26" s="212"/>
      <c r="B26" s="170" t="s">
        <v>38</v>
      </c>
      <c r="C26" s="208">
        <v>72.272000000000006</v>
      </c>
      <c r="D26" s="208">
        <v>470.06099999999998</v>
      </c>
      <c r="E26" s="208">
        <v>542.33299999999997</v>
      </c>
      <c r="F26" s="163">
        <v>5.4454900956155488</v>
      </c>
      <c r="G26" s="163">
        <v>35.417762339981465</v>
      </c>
      <c r="H26" s="163">
        <v>40.863252435597005</v>
      </c>
      <c r="I26" s="209"/>
    </row>
    <row r="27" spans="1:9" ht="14.5" x14ac:dyDescent="0.35">
      <c r="A27" s="212"/>
      <c r="B27" s="170" t="s">
        <v>39</v>
      </c>
      <c r="C27" s="208">
        <v>74.340999999999994</v>
      </c>
      <c r="D27" s="208">
        <v>468.69499999999999</v>
      </c>
      <c r="E27" s="208">
        <v>543.03599999999994</v>
      </c>
      <c r="F27" s="163">
        <v>5.5549785283614668</v>
      </c>
      <c r="G27" s="163">
        <v>35.022271174054396</v>
      </c>
      <c r="H27" s="163">
        <v>40.577249702415862</v>
      </c>
      <c r="I27" s="209"/>
    </row>
    <row r="28" spans="1:9" ht="14.5" x14ac:dyDescent="0.35">
      <c r="A28" s="212"/>
      <c r="B28" s="170" t="s">
        <v>40</v>
      </c>
      <c r="C28" s="208">
        <v>71.322999999999993</v>
      </c>
      <c r="D28" s="208">
        <v>471.55700000000002</v>
      </c>
      <c r="E28" s="208">
        <v>542.88</v>
      </c>
      <c r="F28" s="163">
        <v>5.2730219236700808</v>
      </c>
      <c r="G28" s="163">
        <v>34.862953034225889</v>
      </c>
      <c r="H28" s="163">
        <v>40.135974957895961</v>
      </c>
      <c r="I28" s="209"/>
    </row>
    <row r="29" spans="1:9" ht="18.75" customHeight="1" x14ac:dyDescent="0.35">
      <c r="A29" s="212"/>
      <c r="B29" s="170" t="s">
        <v>41</v>
      </c>
      <c r="C29" s="208">
        <v>70.808999999999997</v>
      </c>
      <c r="D29" s="208">
        <v>471.613</v>
      </c>
      <c r="E29" s="208">
        <v>542.42200000000003</v>
      </c>
      <c r="F29" s="163">
        <v>5.1589903652800357</v>
      </c>
      <c r="G29" s="163">
        <v>34.360701650084224</v>
      </c>
      <c r="H29" s="163">
        <v>39.519692015364264</v>
      </c>
      <c r="I29" s="209"/>
    </row>
    <row r="30" spans="1:9" ht="14.5" x14ac:dyDescent="0.35">
      <c r="A30" s="212"/>
      <c r="B30" s="170" t="s">
        <v>43</v>
      </c>
      <c r="C30" s="208">
        <v>74.781999999999996</v>
      </c>
      <c r="D30" s="208">
        <v>484.57100000000003</v>
      </c>
      <c r="E30" s="208">
        <v>559.35299999999995</v>
      </c>
      <c r="F30" s="163">
        <v>5.4089593347982508</v>
      </c>
      <c r="G30" s="163">
        <v>35.048873175664241</v>
      </c>
      <c r="H30" s="163">
        <v>40.457832510462488</v>
      </c>
      <c r="I30" s="209"/>
    </row>
    <row r="31" spans="1:9" ht="14.5" x14ac:dyDescent="0.35">
      <c r="A31" s="212"/>
      <c r="B31" s="170" t="s">
        <v>44</v>
      </c>
      <c r="C31" s="208">
        <v>77.402000000000001</v>
      </c>
      <c r="D31" s="208">
        <v>476.86399999999998</v>
      </c>
      <c r="E31" s="208">
        <v>554.26599999999996</v>
      </c>
      <c r="F31" s="163">
        <v>5.5544233308456281</v>
      </c>
      <c r="G31" s="163">
        <v>34.220104483609845</v>
      </c>
      <c r="H31" s="163">
        <v>39.774527814455482</v>
      </c>
      <c r="I31" s="209"/>
    </row>
    <row r="32" spans="1:9" ht="14.5" x14ac:dyDescent="0.35">
      <c r="A32" s="212"/>
      <c r="B32" s="170" t="s">
        <v>45</v>
      </c>
      <c r="C32" s="208">
        <v>74.033000000000001</v>
      </c>
      <c r="D32" s="208">
        <v>483.42099999999999</v>
      </c>
      <c r="E32" s="208">
        <v>557.45399999999995</v>
      </c>
      <c r="F32" s="163">
        <v>5.2548308698688864</v>
      </c>
      <c r="G32" s="163">
        <v>34.313017086203274</v>
      </c>
      <c r="H32" s="163">
        <v>39.567847956072157</v>
      </c>
      <c r="I32" s="209"/>
    </row>
    <row r="33" spans="1:10" ht="18.75" customHeight="1" x14ac:dyDescent="0.35">
      <c r="A33" s="212"/>
      <c r="B33" s="170" t="s">
        <v>46</v>
      </c>
      <c r="C33" s="208">
        <v>79.778000000000006</v>
      </c>
      <c r="D33" s="208">
        <v>489.964</v>
      </c>
      <c r="E33" s="208">
        <v>569.74199999999996</v>
      </c>
      <c r="F33" s="163">
        <v>5.6252441451008099</v>
      </c>
      <c r="G33" s="163">
        <v>34.547959616813827</v>
      </c>
      <c r="H33" s="163">
        <v>40.173203761914635</v>
      </c>
      <c r="I33" s="209"/>
    </row>
    <row r="34" spans="1:10" ht="14.5" x14ac:dyDescent="0.35">
      <c r="A34" s="212"/>
      <c r="B34" s="170" t="s">
        <v>59</v>
      </c>
      <c r="C34" s="208">
        <v>83.600999999999999</v>
      </c>
      <c r="D34" s="208">
        <v>494.57</v>
      </c>
      <c r="E34" s="208">
        <v>578.17100000000005</v>
      </c>
      <c r="F34" s="163">
        <v>5.8259795159337937</v>
      </c>
      <c r="G34" s="163">
        <v>34.465552914383515</v>
      </c>
      <c r="H34" s="163">
        <v>40.291532430317311</v>
      </c>
      <c r="I34" s="209"/>
    </row>
    <row r="35" spans="1:10" ht="14.5" x14ac:dyDescent="0.35">
      <c r="A35" s="212"/>
      <c r="B35" s="170" t="s">
        <v>60</v>
      </c>
      <c r="C35" s="208">
        <v>86.116</v>
      </c>
      <c r="D35" s="208">
        <v>505.63400000000001</v>
      </c>
      <c r="E35" s="208">
        <v>591.75</v>
      </c>
      <c r="F35" s="163">
        <v>5.9356327511612319</v>
      </c>
      <c r="G35" s="163">
        <v>34.851336923459733</v>
      </c>
      <c r="H35" s="163">
        <v>40.786969674620963</v>
      </c>
      <c r="I35" s="209"/>
    </row>
    <row r="36" spans="1:10" ht="14.5" x14ac:dyDescent="0.35">
      <c r="A36" s="212"/>
      <c r="B36" s="170" t="s">
        <v>61</v>
      </c>
      <c r="C36" s="208">
        <v>86.138999999999996</v>
      </c>
      <c r="D36" s="208">
        <v>468.44600000000003</v>
      </c>
      <c r="E36" s="208">
        <v>554.58500000000004</v>
      </c>
      <c r="F36" s="163">
        <v>5.8907322810952758</v>
      </c>
      <c r="G36" s="163">
        <v>32.035314714008265</v>
      </c>
      <c r="H36" s="163">
        <v>37.92604699510354</v>
      </c>
      <c r="I36" s="209"/>
    </row>
    <row r="37" spans="1:10" ht="18.75" customHeight="1" x14ac:dyDescent="0.35">
      <c r="A37" s="212"/>
      <c r="B37" s="170" t="s">
        <v>62</v>
      </c>
      <c r="C37" s="208">
        <v>83.116</v>
      </c>
      <c r="D37" s="208">
        <v>514.649</v>
      </c>
      <c r="E37" s="208">
        <v>597.76499999999999</v>
      </c>
      <c r="F37" s="163">
        <v>5.6638591326627958</v>
      </c>
      <c r="G37" s="163">
        <v>35.070256494125985</v>
      </c>
      <c r="H37" s="163">
        <v>40.734115626788778</v>
      </c>
      <c r="I37" s="209"/>
    </row>
    <row r="38" spans="1:10" ht="14.5" x14ac:dyDescent="0.35">
      <c r="A38" s="212"/>
      <c r="B38" s="170" t="s">
        <v>64</v>
      </c>
      <c r="C38" s="208">
        <v>87.01</v>
      </c>
      <c r="D38" s="208">
        <v>507.2</v>
      </c>
      <c r="E38" s="208">
        <v>594.21</v>
      </c>
      <c r="F38" s="163">
        <v>5.9596461883881071</v>
      </c>
      <c r="G38" s="163">
        <v>34.740059151252133</v>
      </c>
      <c r="H38" s="163">
        <v>40.699705339640239</v>
      </c>
      <c r="I38" s="209"/>
    </row>
    <row r="39" spans="1:10" ht="14.5" x14ac:dyDescent="0.35">
      <c r="A39" s="212"/>
      <c r="B39" s="170" t="s">
        <v>65</v>
      </c>
      <c r="C39" s="208">
        <v>89.537000000000006</v>
      </c>
      <c r="D39" s="208">
        <v>500.54</v>
      </c>
      <c r="E39" s="208">
        <v>590.077</v>
      </c>
      <c r="F39" s="163">
        <v>6.1332845613328457</v>
      </c>
      <c r="G39" s="163">
        <v>34.286990342869899</v>
      </c>
      <c r="H39" s="163">
        <v>40.420274904202749</v>
      </c>
      <c r="I39" s="209"/>
    </row>
    <row r="40" spans="1:10" ht="14.5" x14ac:dyDescent="0.35">
      <c r="A40" s="212"/>
      <c r="B40" s="170" t="s">
        <v>66</v>
      </c>
      <c r="C40" s="208">
        <v>89.450999999999993</v>
      </c>
      <c r="D40" s="208">
        <v>479.09399999999999</v>
      </c>
      <c r="E40" s="208">
        <v>568.54499999999996</v>
      </c>
      <c r="F40" s="163">
        <v>6.1350589494043319</v>
      </c>
      <c r="G40" s="163">
        <v>32.858994670891548</v>
      </c>
      <c r="H40" s="163">
        <v>38.994053620295873</v>
      </c>
      <c r="I40" s="209"/>
    </row>
    <row r="41" spans="1:10" ht="18.75" customHeight="1" x14ac:dyDescent="0.35">
      <c r="A41" s="212"/>
      <c r="B41" s="170" t="s">
        <v>67</v>
      </c>
      <c r="C41" s="208">
        <v>93.762</v>
      </c>
      <c r="D41" s="208">
        <v>470.05500000000001</v>
      </c>
      <c r="E41" s="208">
        <v>563.81700000000001</v>
      </c>
      <c r="F41" s="163">
        <v>6.390269767771537</v>
      </c>
      <c r="G41" s="163">
        <v>32.036200760327738</v>
      </c>
      <c r="H41" s="163">
        <v>38.426470528099273</v>
      </c>
      <c r="I41" s="209"/>
    </row>
    <row r="42" spans="1:10" ht="14.5" x14ac:dyDescent="0.35">
      <c r="A42" s="212"/>
      <c r="B42" s="170" t="s">
        <v>68</v>
      </c>
      <c r="C42" s="208">
        <v>97.596999999999994</v>
      </c>
      <c r="D42" s="208">
        <v>475.98500000000001</v>
      </c>
      <c r="E42" s="208">
        <v>573.58199999999999</v>
      </c>
      <c r="F42" s="163">
        <v>6.577747524001766</v>
      </c>
      <c r="G42" s="163">
        <v>32.079973310777795</v>
      </c>
      <c r="H42" s="163">
        <v>38.65772083477956</v>
      </c>
      <c r="I42" s="209"/>
    </row>
    <row r="43" spans="1:10" ht="14.5" x14ac:dyDescent="0.35">
      <c r="A43" s="212"/>
      <c r="B43" s="170" t="s">
        <v>69</v>
      </c>
      <c r="C43" s="208">
        <v>100.032</v>
      </c>
      <c r="D43" s="208">
        <v>471.23</v>
      </c>
      <c r="E43" s="208">
        <v>571.26199999999994</v>
      </c>
      <c r="F43" s="163">
        <v>6.6854869754908242</v>
      </c>
      <c r="G43" s="163">
        <v>31.493942213097224</v>
      </c>
      <c r="H43" s="163">
        <v>38.179429188588045</v>
      </c>
      <c r="I43" s="209"/>
    </row>
    <row r="44" spans="1:10" ht="14.5" x14ac:dyDescent="0.35">
      <c r="A44" s="212"/>
      <c r="B44" s="170" t="s">
        <v>70</v>
      </c>
      <c r="C44" s="208">
        <v>87.757000000000005</v>
      </c>
      <c r="D44" s="208">
        <v>460.24200000000002</v>
      </c>
      <c r="E44" s="208">
        <v>547.99900000000002</v>
      </c>
      <c r="F44" s="163">
        <v>5.8018318442601817</v>
      </c>
      <c r="G44" s="163">
        <v>30.427734444727996</v>
      </c>
      <c r="H44" s="163">
        <v>36.229566288988174</v>
      </c>
      <c r="I44" s="209"/>
    </row>
    <row r="45" spans="1:10" ht="18" customHeight="1" x14ac:dyDescent="0.35">
      <c r="A45" s="212"/>
      <c r="B45" s="170" t="s">
        <v>71</v>
      </c>
      <c r="C45" s="208">
        <v>91.97</v>
      </c>
      <c r="D45" s="208">
        <v>468.14100000000002</v>
      </c>
      <c r="E45" s="208">
        <v>560.11099999999999</v>
      </c>
      <c r="F45" s="163">
        <v>6.0183055430315058</v>
      </c>
      <c r="G45" s="163">
        <v>30.634071710561184</v>
      </c>
      <c r="H45" s="163">
        <v>36.652377253592689</v>
      </c>
      <c r="I45" s="209"/>
      <c r="J45" s="211"/>
    </row>
    <row r="46" spans="1:10" ht="15" customHeight="1" x14ac:dyDescent="0.35">
      <c r="A46" s="212"/>
      <c r="B46" s="170" t="s">
        <v>72</v>
      </c>
      <c r="C46" s="208">
        <v>97.304000000000002</v>
      </c>
      <c r="D46" s="208">
        <v>479.96499999999997</v>
      </c>
      <c r="E46" s="208">
        <v>577.26900000000001</v>
      </c>
      <c r="F46" s="163">
        <v>6.2813935728427719</v>
      </c>
      <c r="G46" s="163">
        <v>30.983814295295989</v>
      </c>
      <c r="H46" s="163">
        <v>37.265207868138759</v>
      </c>
      <c r="I46" s="209"/>
      <c r="J46" s="211"/>
    </row>
    <row r="47" spans="1:10" ht="15" customHeight="1" x14ac:dyDescent="0.35">
      <c r="A47" s="212"/>
      <c r="B47" s="170" t="s">
        <v>73</v>
      </c>
      <c r="C47" s="208">
        <v>102.63200000000001</v>
      </c>
      <c r="D47" s="208">
        <v>478.97</v>
      </c>
      <c r="E47" s="208">
        <v>581.60199999999998</v>
      </c>
      <c r="F47" s="163">
        <v>6.5291436001898342</v>
      </c>
      <c r="G47" s="163">
        <v>30.470651552955459</v>
      </c>
      <c r="H47" s="163">
        <v>36.999795153145293</v>
      </c>
      <c r="I47" s="209"/>
      <c r="J47" s="211"/>
    </row>
    <row r="48" spans="1:10" ht="15" customHeight="1" x14ac:dyDescent="0.35">
      <c r="A48" s="212"/>
      <c r="B48" s="170" t="s">
        <v>74</v>
      </c>
      <c r="C48" s="208">
        <v>105.84441846269699</v>
      </c>
      <c r="D48" s="208">
        <v>489.602262</v>
      </c>
      <c r="E48" s="208">
        <v>595.44668100000001</v>
      </c>
      <c r="F48" s="163">
        <v>6.6675005269428098</v>
      </c>
      <c r="G48" s="163">
        <v>30.841714539986633</v>
      </c>
      <c r="H48" s="163">
        <v>37.509215100775997</v>
      </c>
      <c r="I48" s="209"/>
      <c r="J48" s="211"/>
    </row>
    <row r="49" spans="1:10" ht="18" customHeight="1" x14ac:dyDescent="0.35">
      <c r="A49" s="212"/>
      <c r="B49" s="170" t="s">
        <v>75</v>
      </c>
      <c r="C49" s="208">
        <v>104.81967385079101</v>
      </c>
      <c r="D49" s="208">
        <v>501.10482999999999</v>
      </c>
      <c r="E49" s="208">
        <v>605.92450399999996</v>
      </c>
      <c r="F49" s="163">
        <v>6.5440058307879587</v>
      </c>
      <c r="G49" s="163">
        <v>31.284517580391828</v>
      </c>
      <c r="H49" s="163">
        <v>37.828523420495067</v>
      </c>
      <c r="I49" s="209"/>
      <c r="J49" s="211"/>
    </row>
    <row r="50" spans="1:10" ht="15" customHeight="1" x14ac:dyDescent="0.35">
      <c r="A50" s="212"/>
      <c r="B50" s="170" t="s">
        <v>77</v>
      </c>
      <c r="C50" s="208">
        <v>108.90896120718399</v>
      </c>
      <c r="D50" s="208">
        <v>512.28222700000003</v>
      </c>
      <c r="E50" s="208">
        <v>621.19118800000001</v>
      </c>
      <c r="F50" s="163">
        <v>6.7616103919295352</v>
      </c>
      <c r="G50" s="163">
        <v>31.805030470307329</v>
      </c>
      <c r="H50" s="163">
        <v>38.566640849373847</v>
      </c>
      <c r="I50" s="209"/>
      <c r="J50" s="211"/>
    </row>
    <row r="51" spans="1:10" ht="15" customHeight="1" x14ac:dyDescent="0.35">
      <c r="A51" s="212"/>
      <c r="B51" s="170" t="s">
        <v>78</v>
      </c>
      <c r="C51" s="208">
        <v>112.99824856357699</v>
      </c>
      <c r="D51" s="208">
        <v>522.49634300000002</v>
      </c>
      <c r="E51" s="208">
        <v>635.4945919999999</v>
      </c>
      <c r="F51" s="163">
        <v>6.9973642999321601</v>
      </c>
      <c r="G51" s="163">
        <v>32.355344475062843</v>
      </c>
      <c r="H51" s="163">
        <v>39.352708802020288</v>
      </c>
      <c r="I51" s="209"/>
      <c r="J51" s="211"/>
    </row>
    <row r="52" spans="1:10" ht="15" customHeight="1" x14ac:dyDescent="0.35">
      <c r="A52" s="212"/>
      <c r="B52" s="170" t="s">
        <v>79</v>
      </c>
      <c r="C52" s="208">
        <v>117.08753591997001</v>
      </c>
      <c r="D52" s="208">
        <v>531.67008400000009</v>
      </c>
      <c r="E52" s="208">
        <v>648.75761999999997</v>
      </c>
      <c r="F52" s="163">
        <v>7.207499567954585</v>
      </c>
      <c r="G52" s="163">
        <v>32.727752536730982</v>
      </c>
      <c r="H52" s="163">
        <v>39.93525210961193</v>
      </c>
      <c r="I52" s="209"/>
      <c r="J52" s="211"/>
    </row>
    <row r="53" spans="1:10" ht="18" customHeight="1" x14ac:dyDescent="0.35">
      <c r="A53" s="212"/>
      <c r="B53" s="170" t="s">
        <v>80</v>
      </c>
      <c r="C53" s="208">
        <v>121.176823276363</v>
      </c>
      <c r="D53" s="208">
        <v>539.943715</v>
      </c>
      <c r="E53" s="208">
        <v>661.1205379999999</v>
      </c>
      <c r="F53" s="163">
        <v>7.4154880467927251</v>
      </c>
      <c r="G53" s="163">
        <v>33.042178002898481</v>
      </c>
      <c r="H53" s="163">
        <v>40.457666032779002</v>
      </c>
      <c r="I53" s="209"/>
      <c r="J53" s="211"/>
    </row>
    <row r="54" spans="1:10" ht="15" customHeight="1" x14ac:dyDescent="0.35">
      <c r="A54" s="212"/>
      <c r="B54" s="170" t="s">
        <v>339</v>
      </c>
      <c r="C54" s="208">
        <v>125.031511191999</v>
      </c>
      <c r="D54" s="208">
        <v>547.51800500000002</v>
      </c>
      <c r="E54" s="208">
        <v>672.54951599999993</v>
      </c>
      <c r="F54" s="163">
        <v>7.6012815877004076</v>
      </c>
      <c r="G54" s="163">
        <v>33.286317110492412</v>
      </c>
      <c r="H54" s="163">
        <v>40.887598686520242</v>
      </c>
      <c r="I54" s="209"/>
      <c r="J54" s="211"/>
    </row>
    <row r="55" spans="1:10" ht="15" customHeight="1" x14ac:dyDescent="0.35">
      <c r="A55" s="212"/>
      <c r="B55" s="170" t="s">
        <v>340</v>
      </c>
      <c r="C55" s="208">
        <v>128.88619910763501</v>
      </c>
      <c r="D55" s="208">
        <v>554.49831999999992</v>
      </c>
      <c r="E55" s="208">
        <v>683.38451899999995</v>
      </c>
      <c r="F55" s="163">
        <v>7.7793449586447414</v>
      </c>
      <c r="G55" s="163">
        <v>33.468546206926248</v>
      </c>
      <c r="H55" s="163">
        <v>41.247891159074328</v>
      </c>
      <c r="I55" s="209"/>
      <c r="J55" s="211"/>
    </row>
    <row r="56" spans="1:10" ht="15" customHeight="1" x14ac:dyDescent="0.35">
      <c r="A56" s="212"/>
      <c r="B56" s="170" t="s">
        <v>341</v>
      </c>
      <c r="C56" s="208">
        <v>132.740887023271</v>
      </c>
      <c r="D56" s="208">
        <v>561.17975899999999</v>
      </c>
      <c r="E56" s="208">
        <v>693.92064599999992</v>
      </c>
      <c r="F56" s="163">
        <v>7.951691551625057</v>
      </c>
      <c r="G56" s="163">
        <v>33.616833883300693</v>
      </c>
      <c r="H56" s="163">
        <v>41.568525433531725</v>
      </c>
      <c r="I56" s="209"/>
      <c r="J56" s="211"/>
    </row>
    <row r="57" spans="1:10" ht="18" customHeight="1" x14ac:dyDescent="0.35">
      <c r="A57" s="212"/>
      <c r="B57" s="170" t="s">
        <v>342</v>
      </c>
      <c r="C57" s="208">
        <v>136.59557493890699</v>
      </c>
      <c r="D57" s="208">
        <v>568.30906299999992</v>
      </c>
      <c r="E57" s="208">
        <v>704.90463800000009</v>
      </c>
      <c r="F57" s="163">
        <v>8.115203876064502</v>
      </c>
      <c r="G57" s="163">
        <v>33.763494263433486</v>
      </c>
      <c r="H57" s="163">
        <v>41.878698143127558</v>
      </c>
      <c r="I57" s="209"/>
      <c r="J57" s="211"/>
    </row>
    <row r="58" spans="1:10" ht="15" customHeight="1" x14ac:dyDescent="0.35">
      <c r="A58" s="212"/>
      <c r="B58" s="170" t="s">
        <v>346</v>
      </c>
      <c r="C58" s="208">
        <v>139.78503063424</v>
      </c>
      <c r="D58" s="208">
        <v>576.26578200000006</v>
      </c>
      <c r="E58" s="208">
        <v>716.05081200000006</v>
      </c>
      <c r="F58" s="163">
        <v>8.2458782176532317</v>
      </c>
      <c r="G58" s="163">
        <v>33.993750531172829</v>
      </c>
      <c r="H58" s="163">
        <v>42.239628711412429</v>
      </c>
      <c r="I58" s="209"/>
      <c r="J58" s="211"/>
    </row>
    <row r="59" spans="1:10" ht="15" customHeight="1" x14ac:dyDescent="0.35">
      <c r="A59" s="212"/>
      <c r="B59" s="170" t="s">
        <v>347</v>
      </c>
      <c r="C59" s="208">
        <v>142.97448632957202</v>
      </c>
      <c r="D59" s="208">
        <v>582.91978000000006</v>
      </c>
      <c r="E59" s="208">
        <v>725.8942659999999</v>
      </c>
      <c r="F59" s="163">
        <v>8.3799084523507226</v>
      </c>
      <c r="G59" s="163">
        <v>34.165636938917807</v>
      </c>
      <c r="H59" s="163">
        <v>42.54554537195191</v>
      </c>
      <c r="I59" s="209"/>
      <c r="J59" s="211"/>
    </row>
    <row r="60" spans="1:10" ht="15" customHeight="1" x14ac:dyDescent="0.35">
      <c r="A60" s="212"/>
      <c r="B60" s="170" t="s">
        <v>348</v>
      </c>
      <c r="C60" s="208">
        <v>146.163942024905</v>
      </c>
      <c r="D60" s="208">
        <v>589.54886399999998</v>
      </c>
      <c r="E60" s="208">
        <v>735.712806</v>
      </c>
      <c r="F60" s="163">
        <v>8.5139016182853666</v>
      </c>
      <c r="G60" s="163">
        <v>34.340624354621241</v>
      </c>
      <c r="H60" s="163">
        <v>42.854525971455914</v>
      </c>
      <c r="I60" s="209"/>
      <c r="J60" s="211"/>
    </row>
    <row r="61" spans="1:10" ht="18" customHeight="1" x14ac:dyDescent="0.35">
      <c r="A61" s="212"/>
      <c r="B61" s="170" t="s">
        <v>349</v>
      </c>
      <c r="C61" s="208">
        <v>149.35339772023798</v>
      </c>
      <c r="D61" s="208">
        <v>596.62749699999995</v>
      </c>
      <c r="E61" s="208">
        <v>745.98089500000003</v>
      </c>
      <c r="F61" s="163">
        <v>8.6507389297858559</v>
      </c>
      <c r="G61" s="163">
        <v>34.557424160824574</v>
      </c>
      <c r="H61" s="163">
        <v>43.208163106814609</v>
      </c>
      <c r="I61" s="209"/>
      <c r="J61" s="211"/>
    </row>
    <row r="62" spans="1:10" ht="14.25" customHeight="1" x14ac:dyDescent="0.35">
      <c r="A62" s="212"/>
      <c r="B62" s="170" t="s">
        <v>370</v>
      </c>
      <c r="C62" s="208">
        <v>152.76827523235798</v>
      </c>
      <c r="D62" s="208">
        <v>604.06131799999991</v>
      </c>
      <c r="E62" s="208">
        <v>756.82959300000005</v>
      </c>
      <c r="F62" s="163">
        <v>8.7913291198130423</v>
      </c>
      <c r="G62" s="163">
        <v>34.76181063777058</v>
      </c>
      <c r="H62" s="163">
        <v>43.553139744212167</v>
      </c>
      <c r="I62" s="209"/>
      <c r="J62" s="211"/>
    </row>
    <row r="63" spans="1:10" ht="14.25" customHeight="1" x14ac:dyDescent="0.35">
      <c r="A63" s="212"/>
      <c r="B63" s="170" t="s">
        <v>371</v>
      </c>
      <c r="C63" s="208">
        <v>156.18315274447798</v>
      </c>
      <c r="D63" s="208">
        <v>611.82334100000003</v>
      </c>
      <c r="E63" s="208">
        <v>768.00649399999998</v>
      </c>
      <c r="F63" s="163">
        <v>8.9232678295230574</v>
      </c>
      <c r="G63" s="163">
        <v>34.955521387306874</v>
      </c>
      <c r="H63" s="163">
        <v>43.878789231428762</v>
      </c>
      <c r="I63" s="209"/>
      <c r="J63" s="211"/>
    </row>
    <row r="64" spans="1:10" ht="14.25" customHeight="1" x14ac:dyDescent="0.35">
      <c r="A64" s="212"/>
      <c r="B64" s="170" t="s">
        <v>372</v>
      </c>
      <c r="C64" s="208">
        <v>159.59803025659801</v>
      </c>
      <c r="D64" s="208">
        <v>619.89995099999999</v>
      </c>
      <c r="E64" s="208">
        <v>779.49798199999998</v>
      </c>
      <c r="F64" s="163">
        <v>9.0462075251656398</v>
      </c>
      <c r="G64" s="163">
        <v>35.136671753216575</v>
      </c>
      <c r="H64" s="163">
        <v>44.182879320519127</v>
      </c>
      <c r="I64" s="209"/>
      <c r="J64" s="211"/>
    </row>
    <row r="65" spans="1:10" ht="18" customHeight="1" x14ac:dyDescent="0.35">
      <c r="A65" s="212"/>
      <c r="B65" s="170" t="s">
        <v>373</v>
      </c>
      <c r="C65" s="208">
        <v>163.01290776871701</v>
      </c>
      <c r="D65" s="208">
        <v>628.25925399999994</v>
      </c>
      <c r="E65" s="208">
        <v>791.27216199999998</v>
      </c>
      <c r="F65" s="163">
        <v>9.1609784231440745</v>
      </c>
      <c r="G65" s="163">
        <v>35.306832746032981</v>
      </c>
      <c r="H65" s="163">
        <v>44.467811182174671</v>
      </c>
      <c r="I65" s="209"/>
      <c r="J65" s="211"/>
    </row>
    <row r="66" spans="1:10" ht="18" customHeight="1" x14ac:dyDescent="0.35">
      <c r="A66" s="212"/>
      <c r="B66" s="170" t="s">
        <v>494</v>
      </c>
      <c r="C66" s="208">
        <v>167.30679182749</v>
      </c>
      <c r="D66" s="208">
        <v>636.7912070000001</v>
      </c>
      <c r="E66" s="208">
        <v>804.09799899999996</v>
      </c>
      <c r="F66" s="163">
        <v>9.3214696853719623</v>
      </c>
      <c r="G66" s="163">
        <v>35.47871468411369</v>
      </c>
      <c r="H66" s="163">
        <v>44.800184379097018</v>
      </c>
      <c r="I66" s="209"/>
      <c r="J66" s="211"/>
    </row>
    <row r="67" spans="1:10" ht="18" customHeight="1" x14ac:dyDescent="0.35">
      <c r="A67" s="212"/>
      <c r="B67" s="170" t="s">
        <v>495</v>
      </c>
      <c r="C67" s="208">
        <v>171.60067588626401</v>
      </c>
      <c r="D67" s="208">
        <v>645.4360969999999</v>
      </c>
      <c r="E67" s="208">
        <v>817.03677300000004</v>
      </c>
      <c r="F67" s="163">
        <v>9.4758643152370308</v>
      </c>
      <c r="G67" s="163">
        <v>35.641263344334739</v>
      </c>
      <c r="H67" s="163">
        <v>45.11712766585233</v>
      </c>
      <c r="I67" s="209"/>
      <c r="J67" s="211"/>
    </row>
    <row r="68" spans="1:10" ht="18" customHeight="1" x14ac:dyDescent="0.35">
      <c r="A68" s="212"/>
      <c r="B68" s="170" t="s">
        <v>496</v>
      </c>
      <c r="C68" s="208">
        <v>175.894559945037</v>
      </c>
      <c r="D68" s="208">
        <v>654.18221800000003</v>
      </c>
      <c r="E68" s="208">
        <v>830.0767780000001</v>
      </c>
      <c r="F68" s="163">
        <v>9.6252011626677252</v>
      </c>
      <c r="G68" s="163">
        <v>35.797783895407029</v>
      </c>
      <c r="H68" s="163">
        <v>45.422985061082407</v>
      </c>
      <c r="I68" s="209"/>
      <c r="J68" s="211"/>
    </row>
    <row r="69" spans="1:10" ht="18" customHeight="1" x14ac:dyDescent="0.35">
      <c r="A69" s="212"/>
      <c r="B69" s="170" t="s">
        <v>497</v>
      </c>
      <c r="C69" s="208">
        <v>180.18844400380999</v>
      </c>
      <c r="D69" s="208">
        <v>663.00004299999989</v>
      </c>
      <c r="E69" s="208">
        <v>843.18848800000001</v>
      </c>
      <c r="F69" s="163">
        <v>9.7702321620027845</v>
      </c>
      <c r="G69" s="163">
        <v>35.949388315883681</v>
      </c>
      <c r="H69" s="163">
        <v>45.719620531902194</v>
      </c>
      <c r="I69" s="209"/>
      <c r="J69" s="211"/>
    </row>
    <row r="70" spans="1:10" ht="14.5" x14ac:dyDescent="0.35">
      <c r="A70" s="212"/>
      <c r="B70" s="176">
        <v>2012</v>
      </c>
      <c r="C70" s="414">
        <v>44.195</v>
      </c>
      <c r="D70" s="414">
        <v>386.57400000000001</v>
      </c>
      <c r="E70" s="414">
        <v>430.76900000000001</v>
      </c>
      <c r="F70" s="516">
        <v>3.9109892648012736</v>
      </c>
      <c r="G70" s="516">
        <v>34.20945274468351</v>
      </c>
      <c r="H70" s="516">
        <v>38.120442009484783</v>
      </c>
      <c r="I70" s="209"/>
    </row>
    <row r="71" spans="1:10" ht="14.5" x14ac:dyDescent="0.35">
      <c r="A71" s="212"/>
      <c r="B71" s="8">
        <v>2013</v>
      </c>
      <c r="C71" s="208">
        <v>49.14</v>
      </c>
      <c r="D71" s="208">
        <v>385.02199999999999</v>
      </c>
      <c r="E71" s="208">
        <v>434.16199999999998</v>
      </c>
      <c r="F71" s="163">
        <v>4.1696577215035209</v>
      </c>
      <c r="G71" s="163">
        <v>32.670125259436887</v>
      </c>
      <c r="H71" s="163">
        <v>36.839782980940406</v>
      </c>
      <c r="I71" s="209"/>
    </row>
    <row r="72" spans="1:10" ht="14.5" x14ac:dyDescent="0.35">
      <c r="A72" s="212"/>
      <c r="B72" s="8">
        <v>2014</v>
      </c>
      <c r="C72" s="208">
        <v>54.798999999999999</v>
      </c>
      <c r="D72" s="208">
        <v>412.64699999999999</v>
      </c>
      <c r="E72" s="208">
        <v>467.44600000000003</v>
      </c>
      <c r="F72" s="163">
        <v>4.4921005625884805</v>
      </c>
      <c r="G72" s="163">
        <v>33.826380423921037</v>
      </c>
      <c r="H72" s="163">
        <v>38.31848098650952</v>
      </c>
      <c r="I72" s="209"/>
    </row>
    <row r="73" spans="1:10" ht="14.5" x14ac:dyDescent="0.35">
      <c r="A73" s="212"/>
      <c r="B73" s="8">
        <v>2015</v>
      </c>
      <c r="C73" s="208">
        <v>60.63</v>
      </c>
      <c r="D73" s="208">
        <v>427.12299999999999</v>
      </c>
      <c r="E73" s="208">
        <v>487.75299999999999</v>
      </c>
      <c r="F73" s="163">
        <v>4.6931857852900398</v>
      </c>
      <c r="G73" s="163">
        <v>33.06230566007649</v>
      </c>
      <c r="H73" s="163">
        <v>37.75549144536653</v>
      </c>
      <c r="I73" s="209"/>
    </row>
    <row r="74" spans="1:10" ht="14.5" x14ac:dyDescent="0.35">
      <c r="A74" s="212"/>
      <c r="B74" s="8">
        <v>2016</v>
      </c>
      <c r="C74" s="208">
        <v>66.701999999999998</v>
      </c>
      <c r="D74" s="208">
        <v>456.47199999999998</v>
      </c>
      <c r="E74" s="208">
        <v>523.17399999999998</v>
      </c>
      <c r="F74" s="163">
        <v>5.0672626662574478</v>
      </c>
      <c r="G74" s="163">
        <v>34.677573742794365</v>
      </c>
      <c r="H74" s="163">
        <v>39.744836409051814</v>
      </c>
      <c r="I74" s="209"/>
    </row>
    <row r="75" spans="1:10" ht="14.5" x14ac:dyDescent="0.35">
      <c r="A75" s="212"/>
      <c r="B75" s="8">
        <v>2017</v>
      </c>
      <c r="C75" s="208">
        <v>71.322999999999993</v>
      </c>
      <c r="D75" s="208">
        <v>471.55700000000002</v>
      </c>
      <c r="E75" s="208">
        <v>542.88</v>
      </c>
      <c r="F75" s="163">
        <v>5.2730219236700808</v>
      </c>
      <c r="G75" s="163">
        <v>34.862953034225889</v>
      </c>
      <c r="H75" s="163">
        <v>40.135974957895961</v>
      </c>
      <c r="I75" s="209"/>
    </row>
    <row r="76" spans="1:10" ht="14.5" x14ac:dyDescent="0.35">
      <c r="A76" s="212"/>
      <c r="B76" s="8">
        <v>2018</v>
      </c>
      <c r="C76" s="208">
        <v>74.033000000000001</v>
      </c>
      <c r="D76" s="208">
        <v>483.42099999999999</v>
      </c>
      <c r="E76" s="208">
        <v>557.45399999999995</v>
      </c>
      <c r="F76" s="163">
        <v>5.2548308698688864</v>
      </c>
      <c r="G76" s="163">
        <v>34.313017086203274</v>
      </c>
      <c r="H76" s="163">
        <v>39.567847956072157</v>
      </c>
      <c r="I76" s="209"/>
    </row>
    <row r="77" spans="1:10" ht="14.5" x14ac:dyDescent="0.35">
      <c r="A77" s="212"/>
      <c r="B77" s="8">
        <v>2019</v>
      </c>
      <c r="C77" s="208">
        <v>86.138999999999996</v>
      </c>
      <c r="D77" s="208">
        <v>468.44600000000003</v>
      </c>
      <c r="E77" s="208">
        <v>554.58500000000004</v>
      </c>
      <c r="F77" s="163">
        <v>5.8907322810952758</v>
      </c>
      <c r="G77" s="163">
        <v>32.035314714008265</v>
      </c>
      <c r="H77" s="163">
        <v>37.92604699510354</v>
      </c>
      <c r="I77" s="209"/>
    </row>
    <row r="78" spans="1:10" ht="14.5" x14ac:dyDescent="0.35">
      <c r="A78" s="212"/>
      <c r="B78" s="8">
        <v>2020</v>
      </c>
      <c r="C78" s="208">
        <v>89.450999999999993</v>
      </c>
      <c r="D78" s="208">
        <v>479.09399999999999</v>
      </c>
      <c r="E78" s="208">
        <v>568.54499999999996</v>
      </c>
      <c r="F78" s="163">
        <v>6.1350589494043319</v>
      </c>
      <c r="G78" s="163">
        <v>32.858994670891548</v>
      </c>
      <c r="H78" s="163">
        <v>38.994053620295873</v>
      </c>
      <c r="I78" s="209"/>
    </row>
    <row r="79" spans="1:10" ht="14.5" x14ac:dyDescent="0.35">
      <c r="A79" s="212"/>
      <c r="B79" s="8">
        <v>2021</v>
      </c>
      <c r="C79" s="208">
        <v>87.757000000000005</v>
      </c>
      <c r="D79" s="208">
        <v>460.24200000000002</v>
      </c>
      <c r="E79" s="208">
        <v>547.99900000000002</v>
      </c>
      <c r="F79" s="163">
        <v>5.8018318442601817</v>
      </c>
      <c r="G79" s="163">
        <v>30.427734444727996</v>
      </c>
      <c r="H79" s="163">
        <v>36.229566288988174</v>
      </c>
      <c r="I79" s="209"/>
    </row>
    <row r="80" spans="1:10" ht="14.5" x14ac:dyDescent="0.35">
      <c r="A80" s="212"/>
      <c r="B80" s="8">
        <v>2022</v>
      </c>
      <c r="C80" s="208">
        <v>105.84441846269699</v>
      </c>
      <c r="D80" s="208">
        <v>489.602262</v>
      </c>
      <c r="E80" s="208">
        <v>595.44668100000001</v>
      </c>
      <c r="F80" s="163">
        <v>6.6675005269428098</v>
      </c>
      <c r="G80" s="163">
        <v>30.841714539986633</v>
      </c>
      <c r="H80" s="163">
        <v>37.509215100775997</v>
      </c>
      <c r="I80" s="209"/>
    </row>
    <row r="81" spans="1:9" ht="14.5" x14ac:dyDescent="0.35">
      <c r="A81" s="212"/>
      <c r="B81" s="8">
        <v>2023</v>
      </c>
      <c r="C81" s="208">
        <v>117.08753591997001</v>
      </c>
      <c r="D81" s="208">
        <v>531.67008400000009</v>
      </c>
      <c r="E81" s="208">
        <v>648.75761999999997</v>
      </c>
      <c r="F81" s="163">
        <v>7.207499567954585</v>
      </c>
      <c r="G81" s="163">
        <v>32.727752536730982</v>
      </c>
      <c r="H81" s="163">
        <v>39.93525210961193</v>
      </c>
      <c r="I81" s="209"/>
    </row>
    <row r="82" spans="1:9" ht="14.5" x14ac:dyDescent="0.35">
      <c r="A82" s="212"/>
      <c r="B82" s="8">
        <v>2024</v>
      </c>
      <c r="C82" s="208">
        <v>132.740887023271</v>
      </c>
      <c r="D82" s="208">
        <v>561.17975899999999</v>
      </c>
      <c r="E82" s="208">
        <v>693.92064599999992</v>
      </c>
      <c r="F82" s="163">
        <v>7.951691551625057</v>
      </c>
      <c r="G82" s="163">
        <v>33.616833883300693</v>
      </c>
      <c r="H82" s="163">
        <v>41.568525433531725</v>
      </c>
      <c r="I82" s="209"/>
    </row>
    <row r="83" spans="1:9" ht="14.5" x14ac:dyDescent="0.35">
      <c r="A83" s="212"/>
      <c r="B83" s="8">
        <v>2025</v>
      </c>
      <c r="C83" s="208">
        <v>146.163942024905</v>
      </c>
      <c r="D83" s="208">
        <v>589.54886399999998</v>
      </c>
      <c r="E83" s="208">
        <v>735.712806</v>
      </c>
      <c r="F83" s="163">
        <v>8.5139016182853666</v>
      </c>
      <c r="G83" s="163">
        <v>34.340624354621241</v>
      </c>
      <c r="H83" s="163">
        <v>42.854525971455914</v>
      </c>
      <c r="I83" s="209"/>
    </row>
    <row r="84" spans="1:9" ht="14.5" x14ac:dyDescent="0.35">
      <c r="A84" s="212"/>
      <c r="B84" s="8">
        <v>2026</v>
      </c>
      <c r="C84" s="208">
        <v>159.59803025659801</v>
      </c>
      <c r="D84" s="208">
        <v>619.89995099999999</v>
      </c>
      <c r="E84" s="208">
        <v>779.49798199999998</v>
      </c>
      <c r="F84" s="163">
        <v>9.0462075251656398</v>
      </c>
      <c r="G84" s="163">
        <v>35.136671753216575</v>
      </c>
      <c r="H84" s="163">
        <v>44.182879320519127</v>
      </c>
      <c r="I84" s="209"/>
    </row>
    <row r="85" spans="1:9" ht="14.5" x14ac:dyDescent="0.35">
      <c r="A85" s="212"/>
      <c r="B85" s="8">
        <v>2027</v>
      </c>
      <c r="C85" s="208">
        <v>175.894559945037</v>
      </c>
      <c r="D85" s="208">
        <v>654.18221800000003</v>
      </c>
      <c r="E85" s="208">
        <v>830.0767780000001</v>
      </c>
      <c r="F85" s="163">
        <v>9.6252011626677252</v>
      </c>
      <c r="G85" s="163">
        <v>35.797783895407029</v>
      </c>
      <c r="H85" s="163">
        <v>45.422985061082407</v>
      </c>
      <c r="I85" s="209"/>
    </row>
    <row r="86" spans="1:9" ht="14.5" x14ac:dyDescent="0.35">
      <c r="A86" s="212"/>
      <c r="B86" s="425" t="s">
        <v>83</v>
      </c>
      <c r="C86" s="414">
        <v>45.656999999999996</v>
      </c>
      <c r="D86" s="414">
        <v>383.47399999999999</v>
      </c>
      <c r="E86" s="414">
        <v>429.13099999999997</v>
      </c>
      <c r="F86" s="516">
        <v>4.0216368767638757</v>
      </c>
      <c r="G86" s="516">
        <v>33.777803615659167</v>
      </c>
      <c r="H86" s="516">
        <v>37.799440492423038</v>
      </c>
      <c r="I86" s="209"/>
    </row>
    <row r="87" spans="1:9" ht="14.5" x14ac:dyDescent="0.35">
      <c r="A87" s="212"/>
      <c r="B87" s="170" t="s">
        <v>84</v>
      </c>
      <c r="C87" s="208">
        <v>50.883000000000003</v>
      </c>
      <c r="D87" s="208">
        <v>384.20499999999998</v>
      </c>
      <c r="E87" s="208">
        <v>435.08800000000002</v>
      </c>
      <c r="F87" s="163">
        <v>4.2552141698305714</v>
      </c>
      <c r="G87" s="163">
        <v>32.130074093896873</v>
      </c>
      <c r="H87" s="163">
        <v>36.385288263727446</v>
      </c>
      <c r="I87" s="209"/>
    </row>
    <row r="88" spans="1:9" ht="14.5" x14ac:dyDescent="0.35">
      <c r="A88" s="212"/>
      <c r="B88" s="170" t="s">
        <v>85</v>
      </c>
      <c r="C88" s="208">
        <v>56.548999999999999</v>
      </c>
      <c r="D88" s="208">
        <v>410.90899999999999</v>
      </c>
      <c r="E88" s="208">
        <v>467.45800000000003</v>
      </c>
      <c r="F88" s="163">
        <v>4.5943980663376189</v>
      </c>
      <c r="G88" s="163">
        <v>33.384843499278936</v>
      </c>
      <c r="H88" s="163">
        <v>37.979241565616562</v>
      </c>
      <c r="I88" s="209"/>
    </row>
    <row r="89" spans="1:9" ht="14.5" x14ac:dyDescent="0.35">
      <c r="A89" s="212"/>
      <c r="B89" s="170" t="s">
        <v>86</v>
      </c>
      <c r="C89" s="208">
        <v>62.417999999999999</v>
      </c>
      <c r="D89" s="208">
        <v>445.58</v>
      </c>
      <c r="E89" s="208">
        <v>507.99799999999999</v>
      </c>
      <c r="F89" s="163">
        <v>4.7767074100263569</v>
      </c>
      <c r="G89" s="163">
        <v>34.099222784445899</v>
      </c>
      <c r="H89" s="163">
        <v>38.875930194472247</v>
      </c>
      <c r="I89" s="209"/>
    </row>
    <row r="90" spans="1:9" ht="14.5" x14ac:dyDescent="0.35">
      <c r="A90" s="212"/>
      <c r="B90" s="170" t="s">
        <v>87</v>
      </c>
      <c r="C90" s="208">
        <v>69.031999999999996</v>
      </c>
      <c r="D90" s="208">
        <v>472.75400000000002</v>
      </c>
      <c r="E90" s="208">
        <v>541.78599999999994</v>
      </c>
      <c r="F90" s="163">
        <v>5.2397835530365651</v>
      </c>
      <c r="G90" s="163">
        <v>35.883773233170821</v>
      </c>
      <c r="H90" s="163">
        <v>41.123556786207381</v>
      </c>
      <c r="I90" s="209"/>
    </row>
    <row r="91" spans="1:9" ht="14.5" x14ac:dyDescent="0.35">
      <c r="A91" s="212"/>
      <c r="B91" s="170" t="s">
        <v>88</v>
      </c>
      <c r="C91" s="208">
        <v>70.808999999999997</v>
      </c>
      <c r="D91" s="208">
        <v>471.613</v>
      </c>
      <c r="E91" s="208">
        <v>542.42200000000003</v>
      </c>
      <c r="F91" s="163">
        <v>5.1589903652800357</v>
      </c>
      <c r="G91" s="163">
        <v>34.360701650084224</v>
      </c>
      <c r="H91" s="163">
        <v>39.519692015364264</v>
      </c>
      <c r="I91" s="209"/>
    </row>
    <row r="92" spans="1:9" ht="14.5" x14ac:dyDescent="0.35">
      <c r="A92" s="212"/>
      <c r="B92" s="170" t="s">
        <v>89</v>
      </c>
      <c r="C92" s="208">
        <v>79.778000000000006</v>
      </c>
      <c r="D92" s="208">
        <v>489.964</v>
      </c>
      <c r="E92" s="208">
        <v>569.74199999999996</v>
      </c>
      <c r="F92" s="163">
        <v>5.6252441451008099</v>
      </c>
      <c r="G92" s="163">
        <v>34.547959616813827</v>
      </c>
      <c r="H92" s="163">
        <v>40.173203761914635</v>
      </c>
      <c r="I92" s="209"/>
    </row>
    <row r="93" spans="1:9" ht="14.5" x14ac:dyDescent="0.35">
      <c r="A93" s="212"/>
      <c r="B93" s="170" t="s">
        <v>90</v>
      </c>
      <c r="C93" s="208">
        <v>83.116</v>
      </c>
      <c r="D93" s="208">
        <v>514.649</v>
      </c>
      <c r="E93" s="208">
        <v>597.76499999999999</v>
      </c>
      <c r="F93" s="163">
        <v>5.6638591326627958</v>
      </c>
      <c r="G93" s="163">
        <v>35.070256494125985</v>
      </c>
      <c r="H93" s="163">
        <v>40.734115626788778</v>
      </c>
      <c r="I93" s="209"/>
    </row>
    <row r="94" spans="1:9" ht="14.5" x14ac:dyDescent="0.35">
      <c r="A94" s="212"/>
      <c r="B94" s="170" t="s">
        <v>91</v>
      </c>
      <c r="C94" s="208">
        <v>93.762</v>
      </c>
      <c r="D94" s="208">
        <v>470.05500000000001</v>
      </c>
      <c r="E94" s="208">
        <v>563.81700000000001</v>
      </c>
      <c r="F94" s="163">
        <v>6.390269767771537</v>
      </c>
      <c r="G94" s="163">
        <v>32.036200760327738</v>
      </c>
      <c r="H94" s="163">
        <v>38.426470528099273</v>
      </c>
      <c r="I94" s="209"/>
    </row>
    <row r="95" spans="1:9" ht="14.5" x14ac:dyDescent="0.35">
      <c r="A95" s="212"/>
      <c r="B95" s="170" t="s">
        <v>92</v>
      </c>
      <c r="C95" s="214">
        <v>91.97</v>
      </c>
      <c r="D95" s="214">
        <v>468.14100000000002</v>
      </c>
      <c r="E95" s="214">
        <v>560.11099999999999</v>
      </c>
      <c r="F95" s="202">
        <v>6.0183055430315058</v>
      </c>
      <c r="G95" s="202">
        <v>30.634071710561184</v>
      </c>
      <c r="H95" s="202">
        <v>36.652377253592689</v>
      </c>
      <c r="I95" s="209"/>
    </row>
    <row r="96" spans="1:9" ht="14.5" x14ac:dyDescent="0.35">
      <c r="A96" s="212"/>
      <c r="B96" s="170" t="s">
        <v>93</v>
      </c>
      <c r="C96" s="214">
        <v>104.81967385079101</v>
      </c>
      <c r="D96" s="214">
        <v>501.10482999999999</v>
      </c>
      <c r="E96" s="214">
        <v>605.92450399999996</v>
      </c>
      <c r="F96" s="202">
        <v>6.5440058307879587</v>
      </c>
      <c r="G96" s="202">
        <v>31.284517580391828</v>
      </c>
      <c r="H96" s="202">
        <v>37.828523420495067</v>
      </c>
      <c r="I96" s="209"/>
    </row>
    <row r="97" spans="1:9" ht="14.5" x14ac:dyDescent="0.35">
      <c r="A97" s="212"/>
      <c r="B97" s="170" t="s">
        <v>94</v>
      </c>
      <c r="C97" s="214">
        <v>121.176823276363</v>
      </c>
      <c r="D97" s="214">
        <v>539.943715</v>
      </c>
      <c r="E97" s="214">
        <v>661.1205379999999</v>
      </c>
      <c r="F97" s="202">
        <v>7.4154880467927251</v>
      </c>
      <c r="G97" s="202">
        <v>33.042178002898481</v>
      </c>
      <c r="H97" s="202">
        <v>40.457666032779002</v>
      </c>
      <c r="I97" s="209"/>
    </row>
    <row r="98" spans="1:9" ht="14.5" x14ac:dyDescent="0.35">
      <c r="A98" s="212"/>
      <c r="B98" s="170" t="s">
        <v>343</v>
      </c>
      <c r="C98" s="214">
        <v>136.59557493890699</v>
      </c>
      <c r="D98" s="214">
        <v>568.30906299999992</v>
      </c>
      <c r="E98" s="214">
        <v>704.90463800000009</v>
      </c>
      <c r="F98" s="202">
        <v>8.115203876064502</v>
      </c>
      <c r="G98" s="202">
        <v>33.763494263433486</v>
      </c>
      <c r="H98" s="202">
        <v>41.878698143127558</v>
      </c>
      <c r="I98" s="209"/>
    </row>
    <row r="99" spans="1:9" ht="14.5" x14ac:dyDescent="0.35">
      <c r="A99" s="212"/>
      <c r="B99" s="170" t="s">
        <v>350</v>
      </c>
      <c r="C99" s="214">
        <v>149.35339772023798</v>
      </c>
      <c r="D99" s="214">
        <v>596.62749699999995</v>
      </c>
      <c r="E99" s="214">
        <v>745.98089500000003</v>
      </c>
      <c r="F99" s="202">
        <v>8.6507389297858559</v>
      </c>
      <c r="G99" s="202">
        <v>34.557424160824574</v>
      </c>
      <c r="H99" s="202">
        <v>43.208163106814609</v>
      </c>
      <c r="I99" s="209"/>
    </row>
    <row r="100" spans="1:9" ht="14.5" x14ac:dyDescent="0.35">
      <c r="A100" s="212"/>
      <c r="B100" s="170" t="s">
        <v>374</v>
      </c>
      <c r="C100" s="214">
        <v>163.01290776871701</v>
      </c>
      <c r="D100" s="214">
        <v>628.25925399999994</v>
      </c>
      <c r="E100" s="214">
        <v>791.27216199999998</v>
      </c>
      <c r="F100" s="202">
        <v>9.1609784231440745</v>
      </c>
      <c r="G100" s="202">
        <v>35.306832746032981</v>
      </c>
      <c r="H100" s="202">
        <v>44.467811182174671</v>
      </c>
      <c r="I100" s="209"/>
    </row>
    <row r="101" spans="1:9" ht="14.5" x14ac:dyDescent="0.35">
      <c r="A101" s="212"/>
      <c r="B101" s="464" t="s">
        <v>498</v>
      </c>
      <c r="C101" s="465">
        <v>180.18844400380999</v>
      </c>
      <c r="D101" s="465">
        <v>663.00004299999989</v>
      </c>
      <c r="E101" s="465">
        <v>843.18848800000001</v>
      </c>
      <c r="F101" s="517">
        <v>9.7702321620027845</v>
      </c>
      <c r="G101" s="517">
        <v>35.949388315883681</v>
      </c>
      <c r="H101" s="517">
        <v>45.719620531902194</v>
      </c>
      <c r="I101" s="209"/>
    </row>
    <row r="102" spans="1:9" ht="14.5" x14ac:dyDescent="0.35">
      <c r="A102" s="5"/>
      <c r="B102" s="219" t="s">
        <v>29</v>
      </c>
      <c r="C102" s="135"/>
      <c r="D102" s="135"/>
      <c r="E102" s="431"/>
      <c r="F102" s="431"/>
      <c r="G102" s="431"/>
      <c r="H102" s="135"/>
      <c r="I102" s="209"/>
    </row>
    <row r="103" spans="1:9" ht="14.25" customHeight="1" x14ac:dyDescent="0.35">
      <c r="A103" s="5"/>
      <c r="B103" s="219" t="s">
        <v>638</v>
      </c>
      <c r="C103" s="135"/>
      <c r="D103" s="135"/>
      <c r="E103" s="431"/>
      <c r="F103" s="431"/>
      <c r="G103" s="431"/>
      <c r="H103" s="135"/>
      <c r="I103" s="209"/>
    </row>
    <row r="104" spans="1:9" ht="14.5" x14ac:dyDescent="0.35">
      <c r="A104" s="5"/>
      <c r="B104" s="219" t="s">
        <v>639</v>
      </c>
      <c r="C104" s="135"/>
      <c r="D104" s="135"/>
      <c r="E104" s="135"/>
      <c r="F104" s="135"/>
      <c r="G104" s="135"/>
      <c r="H104" s="135"/>
      <c r="I104" s="209"/>
    </row>
    <row r="105" spans="1:9" ht="14.5" x14ac:dyDescent="0.35">
      <c r="A105" s="5"/>
      <c r="B105" s="219" t="s">
        <v>640</v>
      </c>
      <c r="C105" s="135"/>
      <c r="D105" s="135"/>
      <c r="E105" s="135"/>
      <c r="F105" s="135"/>
      <c r="G105" s="135"/>
      <c r="H105" s="135"/>
      <c r="I105" s="209"/>
    </row>
    <row r="106" spans="1:9" ht="15" thickBot="1" x14ac:dyDescent="0.4">
      <c r="A106" s="5"/>
      <c r="B106" s="441" t="s">
        <v>580</v>
      </c>
      <c r="C106" s="442"/>
      <c r="D106" s="184"/>
      <c r="E106" s="184"/>
      <c r="F106" s="184"/>
      <c r="G106" s="184"/>
      <c r="H106" s="184"/>
      <c r="I106" s="209"/>
    </row>
  </sheetData>
  <hyperlinks>
    <hyperlink ref="A1" location="Contents!A1" display="Back to contents" xr:uid="{2E8FDFE4-10C6-4CB8-8A80-533C4EC644BE}"/>
  </hyperlinks>
  <pageMargins left="0.70866141732283472" right="0.70866141732283472" top="0.74803149606299213" bottom="0.74803149606299213" header="0.31496062992125984" footer="0.31496062992125984"/>
  <pageSetup paperSize="9" scale="30" orientation="landscape" r:id="rId1"/>
  <headerFooter>
    <oddHeader>&amp;C&amp;8March 2018 Economic and fiscal outlook: Supplementary economy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252D2-0917-4CD4-B141-737C67B6B355}">
  <sheetPr>
    <tabColor theme="6"/>
  </sheetPr>
  <dimension ref="A1:S33"/>
  <sheetViews>
    <sheetView showGridLines="0" zoomScaleNormal="100" zoomScaleSheetLayoutView="100" workbookViewId="0"/>
  </sheetViews>
  <sheetFormatPr defaultColWidth="8.84375" defaultRowHeight="14" x14ac:dyDescent="0.3"/>
  <cols>
    <col min="1" max="1" width="9.3046875" style="1" customWidth="1"/>
    <col min="2" max="2" width="20.23046875" style="1" customWidth="1"/>
    <col min="3" max="15" width="9.4609375" style="1" customWidth="1"/>
    <col min="16" max="18" width="9.3046875" style="1" customWidth="1"/>
    <col min="19" max="19" width="9.23046875" style="1" customWidth="1"/>
    <col min="20" max="16384" width="8.84375" style="1"/>
  </cols>
  <sheetData>
    <row r="1" spans="1:19" ht="33.75" customHeight="1" thickBot="1" x14ac:dyDescent="0.4">
      <c r="A1" s="9" t="s">
        <v>42</v>
      </c>
      <c r="C1" s="5"/>
      <c r="D1" s="5"/>
      <c r="E1" s="5"/>
      <c r="F1" s="5"/>
      <c r="G1" s="5"/>
      <c r="H1" s="5"/>
      <c r="I1" s="5"/>
      <c r="J1" s="5"/>
      <c r="K1" s="5"/>
      <c r="L1" s="5"/>
      <c r="M1" s="5"/>
      <c r="N1" s="5"/>
      <c r="O1" s="5"/>
      <c r="P1" s="5"/>
      <c r="Q1" s="5"/>
      <c r="R1" s="5"/>
    </row>
    <row r="2" spans="1:19" ht="20.25" customHeight="1" thickBot="1" x14ac:dyDescent="0.4">
      <c r="A2" s="5"/>
      <c r="B2" s="541" t="s">
        <v>537</v>
      </c>
      <c r="C2" s="542"/>
      <c r="D2" s="542"/>
      <c r="E2" s="542"/>
      <c r="F2" s="542"/>
      <c r="G2" s="542"/>
      <c r="H2" s="542"/>
      <c r="I2" s="542"/>
      <c r="J2" s="542"/>
      <c r="K2" s="542"/>
      <c r="L2" s="542"/>
      <c r="M2" s="542"/>
      <c r="N2" s="542"/>
      <c r="O2" s="542"/>
      <c r="P2" s="542"/>
      <c r="Q2" s="542"/>
      <c r="R2" s="542"/>
      <c r="S2" s="655"/>
    </row>
    <row r="3" spans="1:19" ht="15.5" x14ac:dyDescent="0.35">
      <c r="A3" s="5"/>
      <c r="B3" s="368"/>
      <c r="C3" s="369" t="s">
        <v>82</v>
      </c>
      <c r="D3" s="369" t="s">
        <v>83</v>
      </c>
      <c r="E3" s="369" t="s">
        <v>84</v>
      </c>
      <c r="F3" s="369" t="s">
        <v>85</v>
      </c>
      <c r="G3" s="369" t="s">
        <v>86</v>
      </c>
      <c r="H3" s="369" t="s">
        <v>87</v>
      </c>
      <c r="I3" s="369" t="s">
        <v>88</v>
      </c>
      <c r="J3" s="369" t="s">
        <v>89</v>
      </c>
      <c r="K3" s="369" t="s">
        <v>90</v>
      </c>
      <c r="L3" s="369" t="s">
        <v>91</v>
      </c>
      <c r="M3" s="370" t="s">
        <v>92</v>
      </c>
      <c r="N3" s="370" t="s">
        <v>93</v>
      </c>
      <c r="O3" s="370" t="s">
        <v>94</v>
      </c>
      <c r="P3" s="369" t="s">
        <v>343</v>
      </c>
      <c r="Q3" s="370" t="s">
        <v>350</v>
      </c>
      <c r="R3" s="370" t="s">
        <v>374</v>
      </c>
      <c r="S3" s="371" t="s">
        <v>498</v>
      </c>
    </row>
    <row r="4" spans="1:19" ht="18.75" customHeight="1" x14ac:dyDescent="0.35">
      <c r="A4" s="5"/>
      <c r="B4" s="372" t="s">
        <v>538</v>
      </c>
      <c r="C4" s="373"/>
      <c r="D4" s="373"/>
      <c r="E4" s="373"/>
      <c r="F4" s="373"/>
      <c r="G4" s="373"/>
      <c r="H4" s="373"/>
      <c r="I4" s="373"/>
      <c r="J4" s="373"/>
      <c r="K4" s="373"/>
      <c r="L4" s="373"/>
      <c r="M4" s="373"/>
      <c r="N4" s="373"/>
      <c r="O4" s="373"/>
      <c r="P4" s="373"/>
      <c r="Q4" s="373"/>
      <c r="R4" s="373"/>
      <c r="S4" s="374"/>
    </row>
    <row r="5" spans="1:19" ht="15.75" customHeight="1" x14ac:dyDescent="0.35">
      <c r="A5" s="5"/>
      <c r="B5" s="375" t="s">
        <v>539</v>
      </c>
      <c r="C5" s="376">
        <v>23.734999999999996</v>
      </c>
      <c r="D5" s="376">
        <v>24.365666666666669</v>
      </c>
      <c r="E5" s="376">
        <v>25.064666666666668</v>
      </c>
      <c r="F5" s="376">
        <v>25.75</v>
      </c>
      <c r="G5" s="376">
        <v>26.218666666666664</v>
      </c>
      <c r="H5" s="376">
        <v>26.588333333333328</v>
      </c>
      <c r="I5" s="376">
        <v>27.013666666666669</v>
      </c>
      <c r="J5" s="376">
        <v>27.307333333333336</v>
      </c>
      <c r="K5" s="376">
        <v>27.511666666666674</v>
      </c>
      <c r="L5" s="376">
        <v>26.604333333333336</v>
      </c>
      <c r="M5" s="376">
        <v>26.950333333333337</v>
      </c>
      <c r="N5" s="376">
        <v>26.897874253313034</v>
      </c>
      <c r="O5" s="376">
        <v>26.754894847115857</v>
      </c>
      <c r="P5" s="376">
        <v>26.868356387367278</v>
      </c>
      <c r="Q5" s="376">
        <v>27.225049994447136</v>
      </c>
      <c r="R5" s="376">
        <v>27.504492903668496</v>
      </c>
      <c r="S5" s="377">
        <v>27.71246482456403</v>
      </c>
    </row>
    <row r="6" spans="1:19" ht="15.4" customHeight="1" x14ac:dyDescent="0.35">
      <c r="A6" s="5"/>
      <c r="B6" s="378" t="s">
        <v>597</v>
      </c>
      <c r="C6" s="376">
        <v>23.734999999999996</v>
      </c>
      <c r="D6" s="376">
        <v>24.365666666666669</v>
      </c>
      <c r="E6" s="376">
        <v>25.064666666666668</v>
      </c>
      <c r="F6" s="376">
        <v>25.749333333333336</v>
      </c>
      <c r="G6" s="376">
        <v>26.219333333333328</v>
      </c>
      <c r="H6" s="376">
        <v>26.588666666666665</v>
      </c>
      <c r="I6" s="376">
        <v>27.014666666666667</v>
      </c>
      <c r="J6" s="376">
        <v>27.309000000000001</v>
      </c>
      <c r="K6" s="376">
        <v>27.512666666666675</v>
      </c>
      <c r="L6" s="376">
        <v>26.605333333333334</v>
      </c>
      <c r="M6" s="376">
        <v>26.948666666666668</v>
      </c>
      <c r="N6" s="376">
        <v>26.960338504774235</v>
      </c>
      <c r="O6" s="376">
        <v>26.840111945904454</v>
      </c>
      <c r="P6" s="376">
        <v>27.082327809979894</v>
      </c>
      <c r="Q6" s="376">
        <v>27.434301067125382</v>
      </c>
      <c r="R6" s="376">
        <v>27.633024439193285</v>
      </c>
      <c r="S6" s="377">
        <v>27.848449631607263</v>
      </c>
    </row>
    <row r="7" spans="1:19" ht="1.75" hidden="1" customHeight="1" x14ac:dyDescent="0.35">
      <c r="A7" s="5"/>
      <c r="B7" s="379"/>
      <c r="C7" s="376"/>
      <c r="D7" s="376"/>
      <c r="E7" s="376"/>
      <c r="F7" s="376"/>
      <c r="G7" s="376"/>
      <c r="H7" s="376"/>
      <c r="I7" s="376"/>
      <c r="J7" s="376"/>
      <c r="K7" s="376"/>
      <c r="L7" s="376"/>
      <c r="M7" s="376"/>
      <c r="N7" s="376"/>
      <c r="O7" s="376"/>
      <c r="P7" s="376"/>
      <c r="Q7" s="376"/>
      <c r="R7" s="376"/>
      <c r="S7" s="377"/>
    </row>
    <row r="8" spans="1:19" ht="18.75" customHeight="1" x14ac:dyDescent="0.35">
      <c r="A8" s="5"/>
      <c r="B8" s="380" t="s">
        <v>81</v>
      </c>
      <c r="C8" s="381"/>
      <c r="D8" s="381"/>
      <c r="E8" s="381"/>
      <c r="F8" s="381"/>
      <c r="G8" s="381"/>
      <c r="H8" s="381"/>
      <c r="I8" s="381"/>
      <c r="J8" s="381"/>
      <c r="K8" s="381"/>
      <c r="L8" s="381"/>
      <c r="M8" s="381"/>
      <c r="N8" s="381"/>
      <c r="O8" s="381"/>
      <c r="P8" s="381"/>
      <c r="Q8" s="381"/>
      <c r="R8" s="381"/>
      <c r="S8" s="382"/>
    </row>
    <row r="9" spans="1:19" ht="15.75" customHeight="1" x14ac:dyDescent="0.35">
      <c r="A9" s="5"/>
      <c r="B9" s="375" t="s">
        <v>598</v>
      </c>
      <c r="C9" s="376">
        <v>5.4939999999999998</v>
      </c>
      <c r="D9" s="376">
        <v>5.2173333333333334</v>
      </c>
      <c r="E9" s="376">
        <v>5.2213333333333329</v>
      </c>
      <c r="F9" s="376">
        <v>5.1849999999999996</v>
      </c>
      <c r="G9" s="376">
        <v>5.160333333333333</v>
      </c>
      <c r="H9" s="376">
        <v>5.1466666666666665</v>
      </c>
      <c r="I9" s="376">
        <v>5.1623333333333328</v>
      </c>
      <c r="J9" s="376">
        <v>5.2166666666666659</v>
      </c>
      <c r="K9" s="376">
        <v>5.2973333333333334</v>
      </c>
      <c r="L9" s="376">
        <v>5.4446666666666657</v>
      </c>
      <c r="M9" s="376">
        <v>5.5346666666666664</v>
      </c>
      <c r="N9" s="376">
        <v>5.7380249522430811</v>
      </c>
      <c r="O9" s="376">
        <v>5.7472491327226169</v>
      </c>
      <c r="P9" s="376">
        <v>5.79577929440467</v>
      </c>
      <c r="Q9" s="376">
        <v>5.7659352456638446</v>
      </c>
      <c r="R9" s="376">
        <v>5.792581565688546</v>
      </c>
      <c r="S9" s="377">
        <v>5.7978387056194567</v>
      </c>
    </row>
    <row r="10" spans="1:19" ht="15.75" customHeight="1" thickBot="1" x14ac:dyDescent="0.4">
      <c r="A10" s="5"/>
      <c r="B10" s="383" t="s">
        <v>599</v>
      </c>
      <c r="C10" s="376">
        <v>5.4939999999999998</v>
      </c>
      <c r="D10" s="376">
        <v>5.2173333333333334</v>
      </c>
      <c r="E10" s="376">
        <v>5.2213333333333329</v>
      </c>
      <c r="F10" s="376">
        <v>5.1856666666666662</v>
      </c>
      <c r="G10" s="376">
        <v>5.1596666666666664</v>
      </c>
      <c r="H10" s="376">
        <v>5.1463333333333328</v>
      </c>
      <c r="I10" s="376">
        <v>5.1613333333333333</v>
      </c>
      <c r="J10" s="376">
        <v>5.2149999999999999</v>
      </c>
      <c r="K10" s="376">
        <v>5.2963333333333331</v>
      </c>
      <c r="L10" s="376">
        <v>5.4436666666666662</v>
      </c>
      <c r="M10" s="376">
        <v>5.5363333333333333</v>
      </c>
      <c r="N10" s="376">
        <v>5.6896757071871651</v>
      </c>
      <c r="O10" s="376">
        <v>5.7578787590096416</v>
      </c>
      <c r="P10" s="376">
        <v>5.7853851482570491</v>
      </c>
      <c r="Q10" s="376">
        <v>5.735179754662262</v>
      </c>
      <c r="R10" s="376">
        <v>5.7964549532249894</v>
      </c>
      <c r="S10" s="494">
        <v>5.8212312743116126</v>
      </c>
    </row>
    <row r="11" spans="1:19" ht="15" customHeight="1" x14ac:dyDescent="0.35">
      <c r="A11" s="5"/>
      <c r="B11" s="656" t="s">
        <v>540</v>
      </c>
      <c r="C11" s="657"/>
      <c r="D11" s="657"/>
      <c r="E11" s="657"/>
      <c r="F11" s="657"/>
      <c r="G11" s="657"/>
      <c r="H11" s="657"/>
      <c r="I11" s="657"/>
      <c r="J11" s="657"/>
      <c r="K11" s="657"/>
      <c r="L11" s="657"/>
      <c r="M11" s="657"/>
      <c r="N11" s="657"/>
      <c r="O11" s="657"/>
      <c r="P11" s="657"/>
      <c r="Q11" s="657"/>
      <c r="R11" s="657"/>
      <c r="S11" s="658"/>
    </row>
    <row r="12" spans="1:19" ht="14.5" x14ac:dyDescent="0.35">
      <c r="A12" s="5"/>
      <c r="B12" s="659" t="s">
        <v>600</v>
      </c>
      <c r="C12" s="660"/>
      <c r="D12" s="660"/>
      <c r="E12" s="660"/>
      <c r="F12" s="660"/>
      <c r="G12" s="660"/>
      <c r="H12" s="660"/>
      <c r="I12" s="660"/>
      <c r="J12" s="660"/>
      <c r="K12" s="660"/>
      <c r="L12" s="660"/>
      <c r="M12" s="660"/>
      <c r="N12" s="660"/>
      <c r="O12" s="660"/>
      <c r="P12" s="660"/>
      <c r="Q12" s="660"/>
      <c r="R12" s="660"/>
      <c r="S12" s="661"/>
    </row>
    <row r="13" spans="1:19" ht="25" customHeight="1" x14ac:dyDescent="0.35">
      <c r="A13" s="5"/>
      <c r="B13" s="662" t="s">
        <v>601</v>
      </c>
      <c r="C13" s="663"/>
      <c r="D13" s="663"/>
      <c r="E13" s="663"/>
      <c r="F13" s="663"/>
      <c r="G13" s="663"/>
      <c r="H13" s="663"/>
      <c r="I13" s="663"/>
      <c r="J13" s="663"/>
      <c r="K13" s="663"/>
      <c r="L13" s="663"/>
      <c r="M13" s="663"/>
      <c r="N13" s="663"/>
      <c r="O13" s="663"/>
      <c r="P13" s="663"/>
      <c r="Q13" s="663"/>
      <c r="R13" s="663"/>
      <c r="S13" s="664"/>
    </row>
    <row r="14" spans="1:19" ht="25" customHeight="1" thickBot="1" x14ac:dyDescent="0.4">
      <c r="A14" s="5"/>
      <c r="B14" s="665" t="s">
        <v>602</v>
      </c>
      <c r="C14" s="666"/>
      <c r="D14" s="666"/>
      <c r="E14" s="666"/>
      <c r="F14" s="666"/>
      <c r="G14" s="666"/>
      <c r="H14" s="666"/>
      <c r="I14" s="666"/>
      <c r="J14" s="666"/>
      <c r="K14" s="666"/>
      <c r="L14" s="666"/>
      <c r="M14" s="666"/>
      <c r="N14" s="666"/>
      <c r="O14" s="666"/>
      <c r="P14" s="666"/>
      <c r="Q14" s="666"/>
      <c r="R14" s="666"/>
      <c r="S14" s="667"/>
    </row>
    <row r="15" spans="1:19" ht="14.5" x14ac:dyDescent="0.35">
      <c r="A15" s="5"/>
      <c r="B15" s="5"/>
      <c r="C15" s="10"/>
      <c r="D15" s="10"/>
      <c r="E15" s="10"/>
      <c r="F15" s="10"/>
      <c r="G15" s="10"/>
      <c r="H15" s="5"/>
      <c r="I15" s="5"/>
      <c r="J15" s="5"/>
      <c r="K15" s="5"/>
      <c r="L15" s="5"/>
      <c r="M15" s="5"/>
      <c r="N15" s="5"/>
      <c r="O15" s="5"/>
      <c r="P15" s="5"/>
      <c r="Q15" s="5"/>
      <c r="R15" s="5"/>
    </row>
    <row r="16" spans="1:19" ht="14.5" x14ac:dyDescent="0.35">
      <c r="A16" s="5"/>
      <c r="B16" s="5"/>
      <c r="C16" s="10"/>
      <c r="D16" s="10"/>
      <c r="E16" s="10"/>
      <c r="F16" s="10"/>
      <c r="G16" s="10"/>
      <c r="H16" s="5"/>
      <c r="I16" s="5"/>
      <c r="J16" s="5"/>
      <c r="K16" s="5"/>
      <c r="L16" s="5"/>
      <c r="M16" s="5"/>
      <c r="N16" s="5"/>
      <c r="O16" s="5"/>
      <c r="P16" s="5"/>
      <c r="Q16" s="5"/>
      <c r="R16" s="5"/>
    </row>
    <row r="17" spans="1:18" ht="14.5" x14ac:dyDescent="0.35">
      <c r="A17" s="5"/>
      <c r="B17" s="5"/>
      <c r="C17" s="10"/>
      <c r="D17" s="10"/>
      <c r="E17" s="10"/>
      <c r="F17" s="10"/>
      <c r="G17" s="10"/>
      <c r="H17" s="5"/>
      <c r="I17" s="5"/>
      <c r="J17" s="5"/>
      <c r="K17" s="5"/>
      <c r="L17" s="5"/>
      <c r="M17" s="5"/>
      <c r="N17" s="5"/>
      <c r="O17" s="5"/>
      <c r="P17" s="5"/>
      <c r="Q17" s="5"/>
      <c r="R17" s="5"/>
    </row>
    <row r="18" spans="1:18" ht="14.5" x14ac:dyDescent="0.35">
      <c r="A18" s="5"/>
      <c r="B18" s="5"/>
      <c r="C18" s="10"/>
      <c r="D18" s="10"/>
      <c r="E18" s="10"/>
      <c r="F18" s="10"/>
      <c r="G18" s="10"/>
      <c r="H18" s="5"/>
      <c r="I18" s="5"/>
      <c r="J18" s="5"/>
      <c r="K18" s="5"/>
      <c r="L18" s="5"/>
      <c r="M18" s="5"/>
      <c r="N18" s="5"/>
      <c r="O18" s="5"/>
      <c r="P18" s="5"/>
      <c r="Q18" s="5"/>
      <c r="R18" s="5"/>
    </row>
    <row r="19" spans="1:18" ht="14.5" x14ac:dyDescent="0.35">
      <c r="A19" s="5"/>
      <c r="B19" s="5"/>
      <c r="C19" s="10"/>
      <c r="D19" s="10"/>
      <c r="E19" s="10"/>
      <c r="F19" s="10"/>
      <c r="G19" s="10"/>
      <c r="H19" s="5"/>
      <c r="I19" s="5"/>
      <c r="J19" s="5"/>
      <c r="K19" s="5"/>
      <c r="L19" s="5"/>
      <c r="M19" s="5"/>
      <c r="N19" s="5"/>
      <c r="O19" s="5"/>
      <c r="P19" s="5"/>
      <c r="Q19" s="5"/>
      <c r="R19" s="5"/>
    </row>
    <row r="20" spans="1:18" ht="14.5" x14ac:dyDescent="0.35">
      <c r="A20" s="5"/>
      <c r="B20" s="5"/>
      <c r="C20" s="5"/>
      <c r="D20" s="5"/>
      <c r="E20" s="5"/>
      <c r="F20" s="5"/>
      <c r="G20" s="5"/>
      <c r="H20" s="5"/>
      <c r="I20" s="5"/>
      <c r="J20" s="5"/>
      <c r="K20" s="5"/>
      <c r="L20" s="5"/>
      <c r="M20" s="5"/>
      <c r="N20" s="5"/>
      <c r="O20" s="5"/>
      <c r="P20" s="5"/>
      <c r="Q20" s="5"/>
      <c r="R20" s="5"/>
    </row>
    <row r="21" spans="1:18" ht="14.5" x14ac:dyDescent="0.35">
      <c r="A21" s="5"/>
    </row>
    <row r="22" spans="1:18" ht="14.5" x14ac:dyDescent="0.35">
      <c r="A22" s="5"/>
    </row>
    <row r="23" spans="1:18" ht="14.5" x14ac:dyDescent="0.35">
      <c r="A23" s="5"/>
    </row>
    <row r="24" spans="1:18" ht="14.5" x14ac:dyDescent="0.35">
      <c r="A24" s="5"/>
    </row>
    <row r="25" spans="1:18" ht="14.5" x14ac:dyDescent="0.35">
      <c r="A25" s="5"/>
    </row>
    <row r="26" spans="1:18" ht="14.5" x14ac:dyDescent="0.35">
      <c r="A26" s="5"/>
    </row>
    <row r="27" spans="1:18" ht="14.5" x14ac:dyDescent="0.35">
      <c r="A27" s="5"/>
    </row>
    <row r="28" spans="1:18" ht="14.5" x14ac:dyDescent="0.35">
      <c r="A28" s="5"/>
    </row>
    <row r="29" spans="1:18" ht="14.5" x14ac:dyDescent="0.35">
      <c r="A29" s="5"/>
    </row>
    <row r="30" spans="1:18" ht="14.5" x14ac:dyDescent="0.35">
      <c r="A30" s="5"/>
    </row>
    <row r="31" spans="1:18" ht="14.5" x14ac:dyDescent="0.35">
      <c r="A31" s="5"/>
    </row>
    <row r="32" spans="1:18" ht="14.5" x14ac:dyDescent="0.35">
      <c r="A32" s="5"/>
    </row>
    <row r="33" spans="1:1" ht="14.5" x14ac:dyDescent="0.35">
      <c r="A33" s="5"/>
    </row>
  </sheetData>
  <mergeCells count="5">
    <mergeCell ref="B2:S2"/>
    <mergeCell ref="B11:S11"/>
    <mergeCell ref="B12:S12"/>
    <mergeCell ref="B13:S13"/>
    <mergeCell ref="B14:S14"/>
  </mergeCells>
  <hyperlinks>
    <hyperlink ref="A1" location="Contents!A1" display="Back to contents" xr:uid="{B51AF263-1C5F-48D7-9F4D-DC7FCC97D59B}"/>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9E61-FD04-43CD-8A46-63488B9236DB}">
  <sheetPr>
    <tabColor theme="6"/>
    <pageSetUpPr fitToPage="1"/>
  </sheetPr>
  <dimension ref="A1:Z127"/>
  <sheetViews>
    <sheetView zoomScaleNormal="100" zoomScaleSheetLayoutView="100" workbookViewId="0"/>
  </sheetViews>
  <sheetFormatPr defaultColWidth="8.84375" defaultRowHeight="14" x14ac:dyDescent="0.3"/>
  <cols>
    <col min="1" max="1" width="9.3046875" style="1" customWidth="1"/>
    <col min="2" max="2" width="11.3046875" style="1" customWidth="1"/>
    <col min="3" max="3" width="13.84375" style="1" customWidth="1"/>
    <col min="4" max="9" width="16.53515625" style="1" customWidth="1"/>
    <col min="10" max="16384" width="8.84375" style="1"/>
  </cols>
  <sheetData>
    <row r="1" spans="1:14" ht="33.75" customHeight="1" thickBot="1" x14ac:dyDescent="0.4">
      <c r="A1" s="9" t="s">
        <v>42</v>
      </c>
      <c r="B1" s="5"/>
      <c r="C1" s="193"/>
      <c r="D1" s="193"/>
      <c r="E1" s="5"/>
      <c r="F1" s="5"/>
      <c r="G1" s="5"/>
      <c r="H1" s="5"/>
      <c r="I1" s="5"/>
      <c r="J1" s="5"/>
      <c r="K1" s="5"/>
      <c r="L1" s="5"/>
      <c r="M1" s="5"/>
      <c r="N1" s="5"/>
    </row>
    <row r="2" spans="1:14" ht="21.75" customHeight="1" thickBot="1" x14ac:dyDescent="0.4">
      <c r="A2" s="5"/>
      <c r="B2" s="541" t="s">
        <v>415</v>
      </c>
      <c r="C2" s="542"/>
      <c r="D2" s="542"/>
      <c r="E2" s="542"/>
      <c r="F2" s="542"/>
      <c r="G2" s="542"/>
      <c r="H2" s="542"/>
      <c r="I2" s="655"/>
      <c r="J2" s="5"/>
      <c r="K2" s="5"/>
      <c r="L2" s="5"/>
      <c r="M2" s="5"/>
      <c r="N2" s="5"/>
    </row>
    <row r="3" spans="1:14" ht="31" x14ac:dyDescent="0.35">
      <c r="A3" s="5"/>
      <c r="B3" s="222" t="s">
        <v>399</v>
      </c>
      <c r="C3" s="190" t="s">
        <v>416</v>
      </c>
      <c r="D3" s="190" t="s">
        <v>417</v>
      </c>
      <c r="E3" s="190" t="s">
        <v>418</v>
      </c>
      <c r="F3" s="190" t="s">
        <v>419</v>
      </c>
      <c r="G3" s="190" t="s">
        <v>420</v>
      </c>
      <c r="H3" s="190" t="s">
        <v>421</v>
      </c>
      <c r="I3" s="191" t="s">
        <v>422</v>
      </c>
      <c r="J3" s="5"/>
      <c r="K3" s="5"/>
      <c r="L3" s="5"/>
      <c r="M3" s="5"/>
      <c r="N3" s="5"/>
    </row>
    <row r="4" spans="1:14" ht="14.5" x14ac:dyDescent="0.35">
      <c r="A4" s="5"/>
      <c r="B4" s="170" t="s">
        <v>12</v>
      </c>
      <c r="C4" s="163">
        <v>196.22300000000001</v>
      </c>
      <c r="D4" s="163">
        <v>207.625</v>
      </c>
      <c r="E4" s="163">
        <v>25.527999999999999</v>
      </c>
      <c r="F4" s="163">
        <v>36.93</v>
      </c>
      <c r="G4" s="163">
        <v>67.489999999999995</v>
      </c>
      <c r="H4" s="163">
        <v>15.744</v>
      </c>
      <c r="I4" s="172">
        <v>279.45699999999999</v>
      </c>
      <c r="J4" s="5"/>
      <c r="K4" s="193"/>
      <c r="L4" s="5"/>
      <c r="M4" s="5"/>
      <c r="N4" s="5"/>
    </row>
    <row r="5" spans="1:14" ht="14.5" x14ac:dyDescent="0.35">
      <c r="A5" s="5"/>
      <c r="B5" s="170" t="s">
        <v>13</v>
      </c>
      <c r="C5" s="163">
        <v>197.46799999999999</v>
      </c>
      <c r="D5" s="163">
        <v>208.387</v>
      </c>
      <c r="E5" s="163">
        <v>26.315999999999999</v>
      </c>
      <c r="F5" s="163">
        <v>37.234999999999999</v>
      </c>
      <c r="G5" s="163">
        <v>68.471000000000004</v>
      </c>
      <c r="H5" s="163">
        <v>17.077000000000002</v>
      </c>
      <c r="I5" s="172">
        <v>283.01600000000002</v>
      </c>
      <c r="J5" s="5"/>
      <c r="K5" s="193"/>
      <c r="L5" s="5"/>
      <c r="M5" s="5"/>
      <c r="N5" s="5"/>
    </row>
    <row r="6" spans="1:14" ht="14.5" x14ac:dyDescent="0.35">
      <c r="A6" s="5"/>
      <c r="B6" s="170" t="s">
        <v>14</v>
      </c>
      <c r="C6" s="163">
        <v>198.673</v>
      </c>
      <c r="D6" s="163">
        <v>210.38399999999999</v>
      </c>
      <c r="E6" s="163">
        <v>26.032</v>
      </c>
      <c r="F6" s="163">
        <v>37.743000000000002</v>
      </c>
      <c r="G6" s="163">
        <v>68.021000000000001</v>
      </c>
      <c r="H6" s="163">
        <v>16.536000000000001</v>
      </c>
      <c r="I6" s="172">
        <v>283.23</v>
      </c>
      <c r="J6" s="5"/>
      <c r="K6" s="193"/>
      <c r="L6" s="5"/>
      <c r="M6" s="5"/>
      <c r="N6" s="5"/>
    </row>
    <row r="7" spans="1:14" ht="14.5" x14ac:dyDescent="0.35">
      <c r="A7" s="5"/>
      <c r="B7" s="170" t="s">
        <v>15</v>
      </c>
      <c r="C7" s="163">
        <v>198.93100000000001</v>
      </c>
      <c r="D7" s="163">
        <v>210.976</v>
      </c>
      <c r="E7" s="163">
        <v>25.81</v>
      </c>
      <c r="F7" s="163">
        <v>37.854999999999997</v>
      </c>
      <c r="G7" s="163">
        <v>67.051000000000002</v>
      </c>
      <c r="H7" s="163">
        <v>18.335999999999999</v>
      </c>
      <c r="I7" s="172">
        <v>284.31799999999998</v>
      </c>
      <c r="J7" s="5"/>
      <c r="K7" s="193"/>
      <c r="L7" s="5"/>
      <c r="M7" s="5"/>
      <c r="N7" s="5"/>
    </row>
    <row r="8" spans="1:14" ht="18.75" customHeight="1" x14ac:dyDescent="0.35">
      <c r="A8" s="5"/>
      <c r="B8" s="170" t="s">
        <v>16</v>
      </c>
      <c r="C8" s="163">
        <v>199.82300000000001</v>
      </c>
      <c r="D8" s="163">
        <v>211.54900000000001</v>
      </c>
      <c r="E8" s="163">
        <v>25.965</v>
      </c>
      <c r="F8" s="163">
        <v>37.691000000000003</v>
      </c>
      <c r="G8" s="163">
        <v>66.984999999999999</v>
      </c>
      <c r="H8" s="163">
        <v>17.911999999999999</v>
      </c>
      <c r="I8" s="172">
        <v>284.72000000000003</v>
      </c>
      <c r="J8" s="5"/>
      <c r="K8" s="193"/>
      <c r="L8" s="5"/>
      <c r="M8" s="5"/>
      <c r="N8" s="5"/>
    </row>
    <row r="9" spans="1:14" ht="14.5" x14ac:dyDescent="0.35">
      <c r="A9" s="5"/>
      <c r="B9" s="170" t="s">
        <v>17</v>
      </c>
      <c r="C9" s="163">
        <v>206.721</v>
      </c>
      <c r="D9" s="163">
        <v>218.386</v>
      </c>
      <c r="E9" s="163">
        <v>26.632999999999999</v>
      </c>
      <c r="F9" s="163">
        <v>38.298000000000002</v>
      </c>
      <c r="G9" s="163">
        <v>70.471000000000004</v>
      </c>
      <c r="H9" s="163">
        <v>15.391</v>
      </c>
      <c r="I9" s="172">
        <v>292.58300000000003</v>
      </c>
      <c r="J9" s="5"/>
      <c r="K9" s="193"/>
      <c r="L9" s="5"/>
      <c r="M9" s="5"/>
      <c r="N9" s="5"/>
    </row>
    <row r="10" spans="1:14" ht="14.5" x14ac:dyDescent="0.35">
      <c r="A10" s="5"/>
      <c r="B10" s="170" t="s">
        <v>18</v>
      </c>
      <c r="C10" s="163">
        <v>208.893</v>
      </c>
      <c r="D10" s="163">
        <v>219.649</v>
      </c>
      <c r="E10" s="163">
        <v>27.297000000000001</v>
      </c>
      <c r="F10" s="163">
        <v>38.052999999999997</v>
      </c>
      <c r="G10" s="163">
        <v>71.855999999999995</v>
      </c>
      <c r="H10" s="163">
        <v>18.503</v>
      </c>
      <c r="I10" s="172">
        <v>299.25200000000001</v>
      </c>
      <c r="J10" s="5"/>
      <c r="K10" s="193"/>
      <c r="L10" s="5"/>
      <c r="M10" s="5"/>
      <c r="N10" s="5"/>
    </row>
    <row r="11" spans="1:14" ht="14.5" x14ac:dyDescent="0.35">
      <c r="A11" s="5"/>
      <c r="B11" s="170" t="s">
        <v>19</v>
      </c>
      <c r="C11" s="163">
        <v>213.33699999999999</v>
      </c>
      <c r="D11" s="163">
        <v>221.834</v>
      </c>
      <c r="E11" s="163">
        <v>28.956</v>
      </c>
      <c r="F11" s="163">
        <v>37.453000000000003</v>
      </c>
      <c r="G11" s="163">
        <v>71.046999999999997</v>
      </c>
      <c r="H11" s="163">
        <v>17.574999999999999</v>
      </c>
      <c r="I11" s="172">
        <v>301.959</v>
      </c>
      <c r="J11" s="5"/>
      <c r="K11" s="193"/>
      <c r="L11" s="5"/>
      <c r="M11" s="5"/>
      <c r="N11" s="5"/>
    </row>
    <row r="12" spans="1:14" ht="18.75" customHeight="1" x14ac:dyDescent="0.35">
      <c r="A12" s="5"/>
      <c r="B12" s="170" t="s">
        <v>20</v>
      </c>
      <c r="C12" s="163">
        <v>215.25800000000001</v>
      </c>
      <c r="D12" s="163">
        <v>223.279</v>
      </c>
      <c r="E12" s="163">
        <v>29.216999999999999</v>
      </c>
      <c r="F12" s="163">
        <v>37.238</v>
      </c>
      <c r="G12" s="163">
        <v>70.135999999999996</v>
      </c>
      <c r="H12" s="163">
        <v>16.591999999999999</v>
      </c>
      <c r="I12" s="172">
        <v>301.98599999999999</v>
      </c>
      <c r="J12" s="5"/>
      <c r="K12" s="193"/>
      <c r="L12" s="5"/>
      <c r="M12" s="5"/>
      <c r="N12" s="5"/>
    </row>
    <row r="13" spans="1:14" ht="14.5" x14ac:dyDescent="0.35">
      <c r="A13" s="5"/>
      <c r="B13" s="170" t="s">
        <v>21</v>
      </c>
      <c r="C13" s="163">
        <v>215.47499999999999</v>
      </c>
      <c r="D13" s="163">
        <v>222.49299999999999</v>
      </c>
      <c r="E13" s="163">
        <v>29.291</v>
      </c>
      <c r="F13" s="163">
        <v>36.308999999999997</v>
      </c>
      <c r="G13" s="163">
        <v>73.251999999999995</v>
      </c>
      <c r="H13" s="163">
        <v>16.45</v>
      </c>
      <c r="I13" s="172">
        <v>305.17700000000002</v>
      </c>
      <c r="J13" s="5"/>
      <c r="K13" s="193"/>
      <c r="L13" s="5"/>
      <c r="M13" s="5"/>
      <c r="N13" s="5"/>
    </row>
    <row r="14" spans="1:14" ht="14.5" x14ac:dyDescent="0.35">
      <c r="A14" s="5"/>
      <c r="B14" s="170" t="s">
        <v>22</v>
      </c>
      <c r="C14" s="163">
        <v>214.68199999999999</v>
      </c>
      <c r="D14" s="163">
        <v>222.321</v>
      </c>
      <c r="E14" s="163">
        <v>28.76</v>
      </c>
      <c r="F14" s="163">
        <v>36.399000000000001</v>
      </c>
      <c r="G14" s="163">
        <v>74.025999999999996</v>
      </c>
      <c r="H14" s="163">
        <v>15.919</v>
      </c>
      <c r="I14" s="172">
        <v>304.62700000000001</v>
      </c>
      <c r="J14" s="5"/>
      <c r="K14" s="193"/>
      <c r="L14" s="5"/>
      <c r="M14" s="5"/>
      <c r="N14" s="5"/>
    </row>
    <row r="15" spans="1:14" ht="14.5" x14ac:dyDescent="0.35">
      <c r="A15" s="5"/>
      <c r="B15" s="170" t="s">
        <v>23</v>
      </c>
      <c r="C15" s="163">
        <v>216.691</v>
      </c>
      <c r="D15" s="163">
        <v>224.69</v>
      </c>
      <c r="E15" s="163">
        <v>28.765000000000001</v>
      </c>
      <c r="F15" s="163">
        <v>36.764000000000003</v>
      </c>
      <c r="G15" s="163">
        <v>75.388000000000005</v>
      </c>
      <c r="H15" s="163">
        <v>16.027999999999999</v>
      </c>
      <c r="I15" s="172">
        <v>308.10700000000003</v>
      </c>
      <c r="J15" s="5"/>
      <c r="K15" s="193"/>
      <c r="L15" s="5"/>
      <c r="M15" s="5"/>
      <c r="N15" s="5"/>
    </row>
    <row r="16" spans="1:14" ht="18.75" customHeight="1" x14ac:dyDescent="0.35">
      <c r="A16" s="5"/>
      <c r="B16" s="170" t="s">
        <v>24</v>
      </c>
      <c r="C16" s="163">
        <v>219.321</v>
      </c>
      <c r="D16" s="163">
        <v>227.81100000000001</v>
      </c>
      <c r="E16" s="163">
        <v>28.997</v>
      </c>
      <c r="F16" s="163">
        <v>37.487000000000002</v>
      </c>
      <c r="G16" s="163">
        <v>78.846999999999994</v>
      </c>
      <c r="H16" s="163">
        <v>14.746</v>
      </c>
      <c r="I16" s="172">
        <v>312.91399999999999</v>
      </c>
      <c r="J16" s="5"/>
      <c r="K16" s="193"/>
      <c r="L16" s="5"/>
      <c r="M16" s="5"/>
      <c r="N16" s="5"/>
    </row>
    <row r="17" spans="1:14" ht="14.5" x14ac:dyDescent="0.35">
      <c r="A17" s="5"/>
      <c r="B17" s="170" t="s">
        <v>25</v>
      </c>
      <c r="C17" s="163">
        <v>222.24799999999999</v>
      </c>
      <c r="D17" s="163">
        <v>229.495</v>
      </c>
      <c r="E17" s="163">
        <v>30.518999999999998</v>
      </c>
      <c r="F17" s="163">
        <v>37.765999999999998</v>
      </c>
      <c r="G17" s="163">
        <v>83.08</v>
      </c>
      <c r="H17" s="163">
        <v>15.391999999999999</v>
      </c>
      <c r="I17" s="172">
        <v>320.72000000000003</v>
      </c>
      <c r="J17" s="5"/>
      <c r="K17" s="193"/>
      <c r="L17" s="5"/>
      <c r="M17" s="5"/>
      <c r="N17" s="5"/>
    </row>
    <row r="18" spans="1:14" ht="14.5" x14ac:dyDescent="0.35">
      <c r="A18" s="5"/>
      <c r="B18" s="170" t="s">
        <v>26</v>
      </c>
      <c r="C18" s="163">
        <v>226.18</v>
      </c>
      <c r="D18" s="163">
        <v>232.708</v>
      </c>
      <c r="E18" s="163">
        <v>31.748999999999999</v>
      </c>
      <c r="F18" s="163">
        <v>38.277000000000001</v>
      </c>
      <c r="G18" s="163">
        <v>87.046000000000006</v>
      </c>
      <c r="H18" s="163">
        <v>16.222000000000001</v>
      </c>
      <c r="I18" s="172">
        <v>329.44799999999998</v>
      </c>
      <c r="J18" s="5"/>
      <c r="K18" s="193"/>
      <c r="L18" s="5"/>
      <c r="M18" s="5"/>
      <c r="N18" s="5"/>
    </row>
    <row r="19" spans="1:14" ht="14.5" x14ac:dyDescent="0.35">
      <c r="A19" s="5"/>
      <c r="B19" s="170" t="s">
        <v>27</v>
      </c>
      <c r="C19" s="163">
        <v>226.93299999999999</v>
      </c>
      <c r="D19" s="163">
        <v>233.84899999999999</v>
      </c>
      <c r="E19" s="163">
        <v>31.655000000000001</v>
      </c>
      <c r="F19" s="163">
        <v>38.570999999999998</v>
      </c>
      <c r="G19" s="163">
        <v>85.492000000000004</v>
      </c>
      <c r="H19" s="163">
        <v>16.366</v>
      </c>
      <c r="I19" s="172">
        <v>328.791</v>
      </c>
      <c r="J19" s="5"/>
      <c r="K19" s="193"/>
      <c r="L19" s="5"/>
      <c r="M19" s="5"/>
      <c r="N19" s="5"/>
    </row>
    <row r="20" spans="1:14" ht="18.75" customHeight="1" x14ac:dyDescent="0.35">
      <c r="A20" s="5"/>
      <c r="B20" s="170" t="s">
        <v>28</v>
      </c>
      <c r="C20" s="163">
        <v>228.40600000000001</v>
      </c>
      <c r="D20" s="163">
        <v>235.56800000000001</v>
      </c>
      <c r="E20" s="163">
        <v>31.369</v>
      </c>
      <c r="F20" s="163">
        <v>38.530999999999999</v>
      </c>
      <c r="G20" s="163">
        <v>84.036000000000001</v>
      </c>
      <c r="H20" s="163">
        <v>15.315</v>
      </c>
      <c r="I20" s="172">
        <v>327.75700000000001</v>
      </c>
      <c r="J20" s="5"/>
      <c r="K20" s="193"/>
      <c r="L20" s="5"/>
      <c r="M20" s="5"/>
      <c r="N20" s="5"/>
    </row>
    <row r="21" spans="1:14" ht="14.5" x14ac:dyDescent="0.35">
      <c r="A21" s="5"/>
      <c r="B21" s="170" t="s">
        <v>31</v>
      </c>
      <c r="C21" s="163">
        <v>231.245</v>
      </c>
      <c r="D21" s="163">
        <v>239.80199999999999</v>
      </c>
      <c r="E21" s="163">
        <v>32.015000000000001</v>
      </c>
      <c r="F21" s="163">
        <v>40.572000000000003</v>
      </c>
      <c r="G21" s="163">
        <v>84.448999999999998</v>
      </c>
      <c r="H21" s="163">
        <v>13.967000000000001</v>
      </c>
      <c r="I21" s="172">
        <v>329.661</v>
      </c>
      <c r="J21" s="5"/>
      <c r="K21" s="193"/>
      <c r="L21" s="5"/>
      <c r="M21" s="5"/>
      <c r="N21" s="5"/>
    </row>
    <row r="22" spans="1:14" ht="14.5" x14ac:dyDescent="0.35">
      <c r="A22" s="5"/>
      <c r="B22" s="170" t="s">
        <v>32</v>
      </c>
      <c r="C22" s="163">
        <v>232.32599999999999</v>
      </c>
      <c r="D22" s="163">
        <v>241.97200000000001</v>
      </c>
      <c r="E22" s="163">
        <v>31.474</v>
      </c>
      <c r="F22" s="163">
        <v>41.12</v>
      </c>
      <c r="G22" s="163">
        <v>83.991</v>
      </c>
      <c r="H22" s="163">
        <v>13.795</v>
      </c>
      <c r="I22" s="172">
        <v>330.11200000000002</v>
      </c>
      <c r="J22" s="5"/>
      <c r="K22" s="193"/>
      <c r="L22" s="5"/>
      <c r="M22" s="5"/>
      <c r="N22" s="5"/>
    </row>
    <row r="23" spans="1:14" ht="14.5" x14ac:dyDescent="0.35">
      <c r="A23" s="5"/>
      <c r="B23" s="170" t="s">
        <v>33</v>
      </c>
      <c r="C23" s="163">
        <v>233.124</v>
      </c>
      <c r="D23" s="163">
        <v>242.197</v>
      </c>
      <c r="E23" s="163">
        <v>32.475999999999999</v>
      </c>
      <c r="F23" s="163">
        <v>41.548999999999999</v>
      </c>
      <c r="G23" s="163">
        <v>83.037999999999997</v>
      </c>
      <c r="H23" s="163">
        <v>12.64</v>
      </c>
      <c r="I23" s="172">
        <v>328.80200000000002</v>
      </c>
      <c r="J23" s="5"/>
      <c r="K23" s="193"/>
      <c r="L23" s="5"/>
      <c r="M23" s="5"/>
      <c r="N23" s="5"/>
    </row>
    <row r="24" spans="1:14" ht="18.75" customHeight="1" x14ac:dyDescent="0.35">
      <c r="A24" s="5"/>
      <c r="B24" s="170" t="s">
        <v>34</v>
      </c>
      <c r="C24" s="163">
        <v>236.108</v>
      </c>
      <c r="D24" s="163">
        <v>245.16200000000001</v>
      </c>
      <c r="E24" s="163">
        <v>33.003999999999998</v>
      </c>
      <c r="F24" s="163">
        <v>42.058</v>
      </c>
      <c r="G24" s="163">
        <v>82.888999999999996</v>
      </c>
      <c r="H24" s="163">
        <v>9.8870000000000005</v>
      </c>
      <c r="I24" s="172">
        <v>328.88400000000001</v>
      </c>
      <c r="J24" s="5"/>
      <c r="K24" s="193"/>
      <c r="L24" s="5"/>
      <c r="M24" s="5"/>
      <c r="N24" s="5"/>
    </row>
    <row r="25" spans="1:14" ht="14.5" x14ac:dyDescent="0.35">
      <c r="A25" s="5"/>
      <c r="B25" s="170" t="s">
        <v>38</v>
      </c>
      <c r="C25" s="163">
        <v>241.87299999999999</v>
      </c>
      <c r="D25" s="163">
        <v>248.92699999999999</v>
      </c>
      <c r="E25" s="163">
        <v>35.015999999999998</v>
      </c>
      <c r="F25" s="163">
        <v>42.07</v>
      </c>
      <c r="G25" s="163">
        <v>84.686000000000007</v>
      </c>
      <c r="H25" s="163">
        <v>12.833</v>
      </c>
      <c r="I25" s="172">
        <v>339.392</v>
      </c>
      <c r="J25" s="5"/>
      <c r="K25" s="193"/>
      <c r="L25" s="5"/>
      <c r="M25" s="5"/>
      <c r="N25" s="5"/>
    </row>
    <row r="26" spans="1:14" ht="14.5" x14ac:dyDescent="0.35">
      <c r="A26" s="5"/>
      <c r="B26" s="170" t="s">
        <v>39</v>
      </c>
      <c r="C26" s="163">
        <v>243.62899999999999</v>
      </c>
      <c r="D26" s="163">
        <v>250.58500000000001</v>
      </c>
      <c r="E26" s="163">
        <v>35.262</v>
      </c>
      <c r="F26" s="163">
        <v>42.218000000000004</v>
      </c>
      <c r="G26" s="163">
        <v>85.134</v>
      </c>
      <c r="H26" s="163">
        <v>12.436</v>
      </c>
      <c r="I26" s="172">
        <v>341.19900000000001</v>
      </c>
      <c r="J26" s="5"/>
      <c r="K26" s="193"/>
      <c r="L26" s="5"/>
      <c r="M26" s="5"/>
      <c r="N26" s="5"/>
    </row>
    <row r="27" spans="1:14" ht="14.5" x14ac:dyDescent="0.35">
      <c r="A27" s="5"/>
      <c r="B27" s="170" t="s">
        <v>40</v>
      </c>
      <c r="C27" s="163">
        <v>245.38800000000001</v>
      </c>
      <c r="D27" s="163">
        <v>252.27</v>
      </c>
      <c r="E27" s="163">
        <v>35.460999999999999</v>
      </c>
      <c r="F27" s="163">
        <v>42.343000000000004</v>
      </c>
      <c r="G27" s="163">
        <v>86.742999999999995</v>
      </c>
      <c r="H27" s="163">
        <v>10.996</v>
      </c>
      <c r="I27" s="172">
        <v>343.12700000000001</v>
      </c>
      <c r="J27" s="5"/>
      <c r="K27" s="193"/>
      <c r="L27" s="5"/>
      <c r="M27" s="5"/>
      <c r="N27" s="5"/>
    </row>
    <row r="28" spans="1:14" ht="18.75" customHeight="1" x14ac:dyDescent="0.35">
      <c r="A28" s="5"/>
      <c r="B28" s="170" t="s">
        <v>41</v>
      </c>
      <c r="C28" s="163">
        <v>249</v>
      </c>
      <c r="D28" s="163">
        <v>257.05399999999997</v>
      </c>
      <c r="E28" s="163">
        <v>35.402000000000001</v>
      </c>
      <c r="F28" s="163">
        <v>43.456000000000003</v>
      </c>
      <c r="G28" s="163">
        <v>87.531999999999996</v>
      </c>
      <c r="H28" s="163">
        <v>12.286</v>
      </c>
      <c r="I28" s="172">
        <v>348.81799999999998</v>
      </c>
      <c r="J28" s="5"/>
      <c r="K28" s="193"/>
      <c r="L28" s="5"/>
      <c r="M28" s="5"/>
      <c r="N28" s="5"/>
    </row>
    <row r="29" spans="1:14" ht="14.5" x14ac:dyDescent="0.35">
      <c r="A29" s="5"/>
      <c r="B29" s="170" t="s">
        <v>43</v>
      </c>
      <c r="C29" s="163">
        <v>249.35300000000001</v>
      </c>
      <c r="D29" s="163">
        <v>256.91300000000001</v>
      </c>
      <c r="E29" s="163">
        <v>36.039000000000001</v>
      </c>
      <c r="F29" s="163">
        <v>43.598999999999997</v>
      </c>
      <c r="G29" s="163">
        <v>87.912999999999997</v>
      </c>
      <c r="H29" s="163">
        <v>12.148</v>
      </c>
      <c r="I29" s="172">
        <v>349.41399999999999</v>
      </c>
      <c r="J29" s="5"/>
      <c r="K29" s="193"/>
      <c r="L29" s="5"/>
      <c r="M29" s="5"/>
      <c r="N29" s="5"/>
    </row>
    <row r="30" spans="1:14" ht="14.5" x14ac:dyDescent="0.35">
      <c r="A30" s="5"/>
      <c r="B30" s="170" t="s">
        <v>44</v>
      </c>
      <c r="C30" s="163">
        <v>253.22300000000001</v>
      </c>
      <c r="D30" s="163">
        <v>261.88</v>
      </c>
      <c r="E30" s="163">
        <v>35.649000000000001</v>
      </c>
      <c r="F30" s="163">
        <v>44.305999999999997</v>
      </c>
      <c r="G30" s="163">
        <v>89.093999999999994</v>
      </c>
      <c r="H30" s="163">
        <v>9.8439999999999994</v>
      </c>
      <c r="I30" s="172">
        <v>352.161</v>
      </c>
      <c r="J30" s="5"/>
      <c r="K30" s="193"/>
      <c r="L30" s="5"/>
      <c r="M30" s="5"/>
      <c r="N30" s="5"/>
    </row>
    <row r="31" spans="1:14" ht="14.5" x14ac:dyDescent="0.35">
      <c r="A31" s="5"/>
      <c r="B31" s="170" t="s">
        <v>45</v>
      </c>
      <c r="C31" s="163">
        <v>257.50900000000001</v>
      </c>
      <c r="D31" s="163">
        <v>265.755</v>
      </c>
      <c r="E31" s="163">
        <v>36.518999999999998</v>
      </c>
      <c r="F31" s="163">
        <v>44.765000000000001</v>
      </c>
      <c r="G31" s="163">
        <v>90.358999999999995</v>
      </c>
      <c r="H31" s="163">
        <v>10.595000000000001</v>
      </c>
      <c r="I31" s="172">
        <v>358.46300000000002</v>
      </c>
      <c r="J31" s="5"/>
      <c r="K31" s="193"/>
      <c r="L31" s="5"/>
      <c r="M31" s="5"/>
      <c r="N31" s="5"/>
    </row>
    <row r="32" spans="1:14" ht="18.75" customHeight="1" x14ac:dyDescent="0.35">
      <c r="A32" s="5"/>
      <c r="B32" s="170" t="s">
        <v>46</v>
      </c>
      <c r="C32" s="163">
        <v>259.28199999999998</v>
      </c>
      <c r="D32" s="163">
        <v>268.84399999999999</v>
      </c>
      <c r="E32" s="163">
        <v>36.726999999999997</v>
      </c>
      <c r="F32" s="163">
        <v>46.289000000000001</v>
      </c>
      <c r="G32" s="163">
        <v>91.036000000000001</v>
      </c>
      <c r="H32" s="163">
        <v>7.8579999999999997</v>
      </c>
      <c r="I32" s="172">
        <v>358.17599999999999</v>
      </c>
      <c r="J32" s="5"/>
      <c r="K32" s="193"/>
      <c r="L32" s="5"/>
      <c r="M32" s="5"/>
      <c r="N32" s="5"/>
    </row>
    <row r="33" spans="1:14" ht="14.5" x14ac:dyDescent="0.35">
      <c r="A33" s="5"/>
      <c r="B33" s="170" t="s">
        <v>59</v>
      </c>
      <c r="C33" s="163">
        <v>263.80799999999999</v>
      </c>
      <c r="D33" s="163">
        <v>273.37400000000002</v>
      </c>
      <c r="E33" s="163">
        <v>38.15</v>
      </c>
      <c r="F33" s="163">
        <v>47.716000000000001</v>
      </c>
      <c r="G33" s="163">
        <v>91.706000000000003</v>
      </c>
      <c r="H33" s="163">
        <v>10.654999999999999</v>
      </c>
      <c r="I33" s="172">
        <v>366.16899999999998</v>
      </c>
      <c r="J33" s="5"/>
      <c r="K33" s="193"/>
      <c r="L33" s="5"/>
      <c r="M33" s="5"/>
      <c r="N33" s="5"/>
    </row>
    <row r="34" spans="1:14" ht="14.5" x14ac:dyDescent="0.35">
      <c r="A34" s="5"/>
      <c r="B34" s="170" t="s">
        <v>60</v>
      </c>
      <c r="C34" s="163">
        <v>263.60899999999998</v>
      </c>
      <c r="D34" s="163">
        <v>274.32299999999998</v>
      </c>
      <c r="E34" s="163">
        <v>37.710999999999999</v>
      </c>
      <c r="F34" s="163">
        <v>48.424999999999997</v>
      </c>
      <c r="G34" s="163">
        <v>93.155000000000001</v>
      </c>
      <c r="H34" s="163">
        <v>11.259</v>
      </c>
      <c r="I34" s="172">
        <v>368.02300000000002</v>
      </c>
      <c r="J34" s="5"/>
      <c r="K34" s="193"/>
      <c r="L34" s="5"/>
      <c r="M34" s="5"/>
      <c r="N34" s="5"/>
    </row>
    <row r="35" spans="1:14" ht="14.5" x14ac:dyDescent="0.35">
      <c r="A35" s="5"/>
      <c r="B35" s="170" t="s">
        <v>61</v>
      </c>
      <c r="C35" s="163">
        <v>263.31599999999997</v>
      </c>
      <c r="D35" s="163">
        <v>273.15899999999999</v>
      </c>
      <c r="E35" s="163">
        <v>38.575000000000003</v>
      </c>
      <c r="F35" s="163">
        <v>48.417999999999999</v>
      </c>
      <c r="G35" s="163">
        <v>94.231999999999999</v>
      </c>
      <c r="H35" s="163">
        <v>12.364000000000001</v>
      </c>
      <c r="I35" s="172">
        <v>369.91199999999998</v>
      </c>
      <c r="K35" s="193"/>
    </row>
    <row r="36" spans="1:14" ht="18.75" customHeight="1" x14ac:dyDescent="0.35">
      <c r="A36" s="5"/>
      <c r="B36" s="170" t="s">
        <v>62</v>
      </c>
      <c r="C36" s="163">
        <v>264.43099999999998</v>
      </c>
      <c r="D36" s="163">
        <v>275.12900000000002</v>
      </c>
      <c r="E36" s="163">
        <v>37.933999999999997</v>
      </c>
      <c r="F36" s="163">
        <v>48.631999999999998</v>
      </c>
      <c r="G36" s="163">
        <v>88.006</v>
      </c>
      <c r="H36" s="163">
        <v>10.939</v>
      </c>
      <c r="I36" s="172">
        <v>363.37599999999998</v>
      </c>
      <c r="K36" s="193"/>
    </row>
    <row r="37" spans="1:14" ht="14.5" x14ac:dyDescent="0.35">
      <c r="A37" s="5"/>
      <c r="B37" s="170" t="s">
        <v>64</v>
      </c>
      <c r="C37" s="163">
        <v>256.56</v>
      </c>
      <c r="D37" s="163">
        <v>266.41899999999998</v>
      </c>
      <c r="E37" s="163">
        <v>37.475999999999999</v>
      </c>
      <c r="F37" s="163">
        <v>47.335000000000001</v>
      </c>
      <c r="G37" s="163">
        <v>82.447000000000003</v>
      </c>
      <c r="H37" s="163">
        <v>19.667999999999999</v>
      </c>
      <c r="I37" s="172">
        <v>358.67500000000001</v>
      </c>
      <c r="K37" s="193"/>
    </row>
    <row r="38" spans="1:14" ht="15" customHeight="1" x14ac:dyDescent="0.35">
      <c r="A38" s="5"/>
      <c r="B38" s="170" t="s">
        <v>65</v>
      </c>
      <c r="C38" s="163">
        <v>261.07100000000003</v>
      </c>
      <c r="D38" s="163">
        <v>273.05900000000003</v>
      </c>
      <c r="E38" s="163">
        <v>37.664000000000001</v>
      </c>
      <c r="F38" s="163">
        <v>49.652000000000001</v>
      </c>
      <c r="G38" s="163">
        <v>86.328000000000003</v>
      </c>
      <c r="H38" s="163">
        <v>20.492000000000001</v>
      </c>
      <c r="I38" s="172">
        <v>367.89100000000002</v>
      </c>
      <c r="K38" s="193"/>
    </row>
    <row r="39" spans="1:14" ht="15" customHeight="1" x14ac:dyDescent="0.35">
      <c r="A39" s="5"/>
      <c r="B39" s="170" t="s">
        <v>66</v>
      </c>
      <c r="C39" s="163">
        <v>267.61099999999999</v>
      </c>
      <c r="D39" s="163">
        <v>279.95600000000002</v>
      </c>
      <c r="E39" s="163">
        <v>38.347999999999999</v>
      </c>
      <c r="F39" s="163">
        <v>50.692999999999998</v>
      </c>
      <c r="G39" s="163">
        <v>86.156999999999996</v>
      </c>
      <c r="H39" s="163">
        <v>14.32</v>
      </c>
      <c r="I39" s="172">
        <v>368.08800000000002</v>
      </c>
      <c r="K39" s="193"/>
    </row>
    <row r="40" spans="1:14" ht="18.75" customHeight="1" x14ac:dyDescent="0.35">
      <c r="A40" s="5"/>
      <c r="B40" s="170" t="s">
        <v>67</v>
      </c>
      <c r="C40" s="163">
        <v>268.71600000000001</v>
      </c>
      <c r="D40" s="163">
        <v>280.09699999999998</v>
      </c>
      <c r="E40" s="163">
        <v>38.369</v>
      </c>
      <c r="F40" s="163">
        <v>49.75</v>
      </c>
      <c r="G40" s="163">
        <v>91.162000000000006</v>
      </c>
      <c r="H40" s="163">
        <v>12.73</v>
      </c>
      <c r="I40" s="172">
        <v>372.608</v>
      </c>
      <c r="K40" s="193"/>
    </row>
    <row r="41" spans="1:14" ht="15" customHeight="1" x14ac:dyDescent="0.35">
      <c r="A41" s="5"/>
      <c r="B41" s="170" t="s">
        <v>68</v>
      </c>
      <c r="C41" s="163">
        <v>276.13799999999998</v>
      </c>
      <c r="D41" s="163">
        <v>287.83100000000002</v>
      </c>
      <c r="E41" s="163">
        <v>38.74</v>
      </c>
      <c r="F41" s="163">
        <v>50.433</v>
      </c>
      <c r="G41" s="163">
        <v>89.691000000000003</v>
      </c>
      <c r="H41" s="163">
        <v>9.3290000000000006</v>
      </c>
      <c r="I41" s="172">
        <v>375.15800000000002</v>
      </c>
      <c r="K41" s="193"/>
    </row>
    <row r="42" spans="1:14" ht="15" customHeight="1" x14ac:dyDescent="0.35">
      <c r="A42" s="5"/>
      <c r="B42" s="170" t="s">
        <v>69</v>
      </c>
      <c r="C42" s="163">
        <v>281.142</v>
      </c>
      <c r="D42" s="163">
        <v>293.69</v>
      </c>
      <c r="E42" s="163">
        <v>38.944000000000003</v>
      </c>
      <c r="F42" s="163">
        <v>51.491999999999997</v>
      </c>
      <c r="G42" s="163">
        <v>90.869</v>
      </c>
      <c r="H42" s="163">
        <v>8.391</v>
      </c>
      <c r="I42" s="172">
        <v>380.40199999999999</v>
      </c>
      <c r="K42" s="193"/>
    </row>
    <row r="43" spans="1:14" ht="15" customHeight="1" x14ac:dyDescent="0.35">
      <c r="A43" s="5"/>
      <c r="B43" s="170" t="s">
        <v>70</v>
      </c>
      <c r="C43" s="163">
        <v>285.83300000000003</v>
      </c>
      <c r="D43" s="163">
        <v>298.60500000000002</v>
      </c>
      <c r="E43" s="163">
        <v>39.1</v>
      </c>
      <c r="F43" s="163">
        <v>51.872</v>
      </c>
      <c r="G43" s="163">
        <v>92.733000000000004</v>
      </c>
      <c r="H43" s="163">
        <v>5.84</v>
      </c>
      <c r="I43" s="172">
        <v>384.40600000000001</v>
      </c>
      <c r="K43" s="193"/>
    </row>
    <row r="44" spans="1:14" ht="18.75" customHeight="1" x14ac:dyDescent="0.35">
      <c r="A44" s="5"/>
      <c r="B44" s="170" t="s">
        <v>71</v>
      </c>
      <c r="C44" s="163">
        <v>291.387</v>
      </c>
      <c r="D44" s="163">
        <v>305.173</v>
      </c>
      <c r="E44" s="163">
        <v>39.604999999999997</v>
      </c>
      <c r="F44" s="163">
        <v>53.390999999999998</v>
      </c>
      <c r="G44" s="163">
        <v>94.741</v>
      </c>
      <c r="H44" s="163">
        <v>2.077</v>
      </c>
      <c r="I44" s="172">
        <v>388.20499999999998</v>
      </c>
      <c r="K44" s="193"/>
    </row>
    <row r="45" spans="1:14" ht="15" customHeight="1" x14ac:dyDescent="0.35">
      <c r="A45" s="5"/>
      <c r="B45" s="170" t="s">
        <v>72</v>
      </c>
      <c r="C45" s="163">
        <v>293.45600000000002</v>
      </c>
      <c r="D45" s="163">
        <v>308.73899999999998</v>
      </c>
      <c r="E45" s="163">
        <v>39.545999999999999</v>
      </c>
      <c r="F45" s="163">
        <v>54.829000000000001</v>
      </c>
      <c r="G45" s="163">
        <v>98.483999999999995</v>
      </c>
      <c r="H45" s="163">
        <v>4.13</v>
      </c>
      <c r="I45" s="172">
        <v>396.07</v>
      </c>
      <c r="K45" s="193"/>
    </row>
    <row r="46" spans="1:14" ht="15" customHeight="1" x14ac:dyDescent="0.35">
      <c r="A46" s="5"/>
      <c r="B46" s="170" t="s">
        <v>73</v>
      </c>
      <c r="C46" s="163">
        <v>297.87700000000001</v>
      </c>
      <c r="D46" s="163">
        <v>313.44200000000001</v>
      </c>
      <c r="E46" s="163">
        <v>39.375999999999998</v>
      </c>
      <c r="F46" s="163">
        <v>54.941000000000003</v>
      </c>
      <c r="G46" s="163">
        <v>97.733999999999995</v>
      </c>
      <c r="H46" s="163">
        <v>7.6139999999999999</v>
      </c>
      <c r="I46" s="172">
        <v>403.22500000000002</v>
      </c>
      <c r="K46" s="193"/>
    </row>
    <row r="47" spans="1:14" ht="15" customHeight="1" x14ac:dyDescent="0.35">
      <c r="A47" s="5"/>
      <c r="B47" s="170" t="s">
        <v>74</v>
      </c>
      <c r="C47" s="163">
        <v>303.02418986200001</v>
      </c>
      <c r="D47" s="163">
        <v>316.79763516200001</v>
      </c>
      <c r="E47" s="163">
        <v>40.0655547</v>
      </c>
      <c r="F47" s="163">
        <v>53.838999999999999</v>
      </c>
      <c r="G47" s="163">
        <v>101.311560738</v>
      </c>
      <c r="H47" s="163">
        <v>-4.3680326000000056</v>
      </c>
      <c r="I47" s="172">
        <v>399.96771799999999</v>
      </c>
      <c r="K47" s="193"/>
    </row>
    <row r="48" spans="1:14" ht="18.75" customHeight="1" x14ac:dyDescent="0.35">
      <c r="A48" s="5"/>
      <c r="B48" s="170" t="s">
        <v>75</v>
      </c>
      <c r="C48" s="163">
        <v>308.19671415500005</v>
      </c>
      <c r="D48" s="163">
        <v>320.42606105500005</v>
      </c>
      <c r="E48" s="163">
        <v>40.753114500000009</v>
      </c>
      <c r="F48" s="163">
        <v>52.982461199999996</v>
      </c>
      <c r="G48" s="163">
        <v>100.93047804499997</v>
      </c>
      <c r="H48" s="163">
        <v>-6.6237051999999927</v>
      </c>
      <c r="I48" s="172">
        <v>402.50348700000001</v>
      </c>
      <c r="K48" s="193"/>
    </row>
    <row r="49" spans="1:22" ht="15" customHeight="1" x14ac:dyDescent="0.35">
      <c r="A49" s="5"/>
      <c r="B49" s="170" t="s">
        <v>77</v>
      </c>
      <c r="C49" s="163">
        <v>310.38919218200004</v>
      </c>
      <c r="D49" s="163">
        <v>323.46100498199996</v>
      </c>
      <c r="E49" s="163">
        <v>41.044869599999998</v>
      </c>
      <c r="F49" s="163">
        <v>54.1166822</v>
      </c>
      <c r="G49" s="163">
        <v>90.316996917999973</v>
      </c>
      <c r="H49" s="163">
        <v>4.2932078999999979</v>
      </c>
      <c r="I49" s="172">
        <v>404.99939699999999</v>
      </c>
      <c r="K49" s="193"/>
    </row>
    <row r="50" spans="1:22" ht="15" customHeight="1" x14ac:dyDescent="0.35">
      <c r="A50" s="5"/>
      <c r="B50" s="170" t="s">
        <v>78</v>
      </c>
      <c r="C50" s="163">
        <v>311.88902021599995</v>
      </c>
      <c r="D50" s="163">
        <v>324.87064281600004</v>
      </c>
      <c r="E50" s="163">
        <v>41.243542399999995</v>
      </c>
      <c r="F50" s="163">
        <v>54.225164499999998</v>
      </c>
      <c r="G50" s="163">
        <v>89.714350984000021</v>
      </c>
      <c r="H50" s="163">
        <v>5.7947648000000047</v>
      </c>
      <c r="I50" s="172">
        <v>407.39813600000002</v>
      </c>
      <c r="K50" s="193"/>
    </row>
    <row r="51" spans="1:22" ht="15" customHeight="1" x14ac:dyDescent="0.35">
      <c r="A51" s="5"/>
      <c r="B51" s="170" t="s">
        <v>79</v>
      </c>
      <c r="C51" s="163">
        <v>312.979970294</v>
      </c>
      <c r="D51" s="163">
        <v>326.04849449400007</v>
      </c>
      <c r="E51" s="163">
        <v>41.387416199999997</v>
      </c>
      <c r="F51" s="163">
        <v>54.455941199999998</v>
      </c>
      <c r="G51" s="163">
        <v>90.011248905999992</v>
      </c>
      <c r="H51" s="163">
        <v>6.6314227999999931</v>
      </c>
      <c r="I51" s="172">
        <v>409.62264199999998</v>
      </c>
      <c r="K51" s="193"/>
    </row>
    <row r="52" spans="1:22" ht="18.75" customHeight="1" x14ac:dyDescent="0.35">
      <c r="A52" s="5"/>
      <c r="B52" s="170" t="s">
        <v>80</v>
      </c>
      <c r="C52" s="163">
        <v>314.21302335600001</v>
      </c>
      <c r="D52" s="163">
        <v>327.40502575600004</v>
      </c>
      <c r="E52" s="163">
        <v>41.550127400000001</v>
      </c>
      <c r="F52" s="163">
        <v>54.742129399999996</v>
      </c>
      <c r="G52" s="163">
        <v>91.112493743999963</v>
      </c>
      <c r="H52" s="163">
        <v>6.7587999000000014</v>
      </c>
      <c r="I52" s="172">
        <v>412.084317</v>
      </c>
      <c r="K52" s="193"/>
    </row>
    <row r="53" spans="1:22" ht="15" customHeight="1" x14ac:dyDescent="0.35">
      <c r="A53" s="5"/>
      <c r="B53" s="170" t="s">
        <v>339</v>
      </c>
      <c r="C53" s="163">
        <v>316.04648075500006</v>
      </c>
      <c r="D53" s="163">
        <v>328.80714205499999</v>
      </c>
      <c r="E53" s="163">
        <v>41.792124300000012</v>
      </c>
      <c r="F53" s="163">
        <v>54.552785300000011</v>
      </c>
      <c r="G53" s="163">
        <v>94.153815444999921</v>
      </c>
      <c r="H53" s="163">
        <v>5.5686968000000121</v>
      </c>
      <c r="I53" s="172">
        <v>415.76899300000002</v>
      </c>
      <c r="K53" s="193"/>
    </row>
    <row r="54" spans="1:22" ht="15" customHeight="1" x14ac:dyDescent="0.35">
      <c r="A54" s="5"/>
      <c r="B54" s="170" t="s">
        <v>340</v>
      </c>
      <c r="C54" s="163">
        <v>317.92980489900003</v>
      </c>
      <c r="D54" s="163">
        <v>330.69118119899997</v>
      </c>
      <c r="E54" s="163">
        <v>42.1475765</v>
      </c>
      <c r="F54" s="163">
        <v>54.908952899999989</v>
      </c>
      <c r="G54" s="163">
        <v>96.187692200999933</v>
      </c>
      <c r="H54" s="163">
        <v>5.1809939000000016</v>
      </c>
      <c r="I54" s="172">
        <v>419.29849099999996</v>
      </c>
      <c r="K54" s="193"/>
    </row>
    <row r="55" spans="1:22" ht="15" customHeight="1" x14ac:dyDescent="0.35">
      <c r="A55" s="5"/>
      <c r="B55" s="170" t="s">
        <v>341</v>
      </c>
      <c r="C55" s="163">
        <v>319.920800918</v>
      </c>
      <c r="D55" s="163">
        <v>332.64548441799997</v>
      </c>
      <c r="E55" s="163">
        <v>42.5961985</v>
      </c>
      <c r="F55" s="163">
        <v>55.320881999999997</v>
      </c>
      <c r="G55" s="163">
        <v>97.448318482000033</v>
      </c>
      <c r="H55" s="163">
        <v>4.8205795999999976</v>
      </c>
      <c r="I55" s="172">
        <v>422.18969900000002</v>
      </c>
      <c r="K55" s="193"/>
    </row>
    <row r="56" spans="1:22" ht="18.75" customHeight="1" x14ac:dyDescent="0.35">
      <c r="A56" s="5"/>
      <c r="B56" s="170" t="s">
        <v>342</v>
      </c>
      <c r="C56" s="163">
        <v>322.108668373</v>
      </c>
      <c r="D56" s="163">
        <v>334.75660767300002</v>
      </c>
      <c r="E56" s="163">
        <v>43.073472899999999</v>
      </c>
      <c r="F56" s="163">
        <v>55.721412100000002</v>
      </c>
      <c r="G56" s="163">
        <v>99.402421827000026</v>
      </c>
      <c r="H56" s="163">
        <v>4.4374357999999923</v>
      </c>
      <c r="I56" s="172">
        <v>425.94852600000002</v>
      </c>
      <c r="K56" s="193"/>
    </row>
    <row r="57" spans="1:22" ht="15" customHeight="1" x14ac:dyDescent="0.35">
      <c r="A57" s="5"/>
      <c r="B57" s="170" t="s">
        <v>346</v>
      </c>
      <c r="C57" s="163">
        <v>324.36088919699995</v>
      </c>
      <c r="D57" s="163">
        <v>336.58688729699998</v>
      </c>
      <c r="E57" s="163">
        <v>43.561774899999989</v>
      </c>
      <c r="F57" s="163">
        <v>55.7877735</v>
      </c>
      <c r="G57" s="163">
        <v>99.687448603000021</v>
      </c>
      <c r="H57" s="163">
        <v>3.7258982000000032</v>
      </c>
      <c r="I57" s="15">
        <v>427.77423599999997</v>
      </c>
      <c r="K57" s="193"/>
    </row>
    <row r="58" spans="1:22" ht="15" customHeight="1" x14ac:dyDescent="0.35">
      <c r="A58" s="5"/>
      <c r="B58" s="170" t="s">
        <v>347</v>
      </c>
      <c r="C58" s="163">
        <v>326.40702351900001</v>
      </c>
      <c r="D58" s="163">
        <v>338.57479671899995</v>
      </c>
      <c r="E58" s="163">
        <v>44.024945000000002</v>
      </c>
      <c r="F58" s="163">
        <v>56.1927181</v>
      </c>
      <c r="G58" s="163">
        <v>100.56333728099999</v>
      </c>
      <c r="H58" s="163">
        <v>3.2752722000000141</v>
      </c>
      <c r="I58" s="15">
        <v>430.245633</v>
      </c>
      <c r="K58" s="193"/>
    </row>
    <row r="59" spans="1:22" ht="15" customHeight="1" x14ac:dyDescent="0.35">
      <c r="A59" s="5"/>
      <c r="B59" s="170" t="s">
        <v>348</v>
      </c>
      <c r="C59" s="163">
        <v>328.33855849500009</v>
      </c>
      <c r="D59" s="163">
        <v>340.74643269499995</v>
      </c>
      <c r="E59" s="163">
        <v>44.475014000000002</v>
      </c>
      <c r="F59" s="163">
        <v>56.882887600000004</v>
      </c>
      <c r="G59" s="163">
        <v>101.50047700499994</v>
      </c>
      <c r="H59" s="163">
        <v>2.9606105000000098</v>
      </c>
      <c r="I59" s="15">
        <v>432.799646</v>
      </c>
      <c r="K59" s="193"/>
    </row>
    <row r="60" spans="1:22" ht="18.75" customHeight="1" x14ac:dyDescent="0.35">
      <c r="A60" s="5"/>
      <c r="B60" s="170" t="s">
        <v>349</v>
      </c>
      <c r="C60" s="163">
        <v>330.40305417599996</v>
      </c>
      <c r="D60" s="163">
        <v>342.77337087599994</v>
      </c>
      <c r="E60" s="163">
        <v>44.945324900000003</v>
      </c>
      <c r="F60" s="163">
        <v>57.315641300000003</v>
      </c>
      <c r="G60" s="163">
        <v>102.9871041240001</v>
      </c>
      <c r="H60" s="163">
        <v>2.2717166999999683</v>
      </c>
      <c r="I60" s="15">
        <v>435.66187500000001</v>
      </c>
      <c r="K60" s="193"/>
    </row>
    <row r="61" spans="1:22" ht="15" customHeight="1" x14ac:dyDescent="0.35">
      <c r="A61" s="5"/>
      <c r="B61" s="170" t="s">
        <v>370</v>
      </c>
      <c r="C61" s="163">
        <v>332.76745034099997</v>
      </c>
      <c r="D61" s="163">
        <v>344.98843314099997</v>
      </c>
      <c r="E61" s="163">
        <v>45.459074600000001</v>
      </c>
      <c r="F61" s="163">
        <v>57.6800572</v>
      </c>
      <c r="G61" s="163">
        <v>104.76559645899999</v>
      </c>
      <c r="H61" s="163">
        <v>1.4751451999999918</v>
      </c>
      <c r="I61" s="15">
        <v>439.00819200000001</v>
      </c>
      <c r="K61" s="193"/>
    </row>
    <row r="62" spans="1:22" ht="15" customHeight="1" x14ac:dyDescent="0.35">
      <c r="A62" s="5"/>
      <c r="B62" s="170" t="s">
        <v>371</v>
      </c>
      <c r="C62" s="163">
        <v>335.55177210599999</v>
      </c>
      <c r="D62" s="163">
        <v>347.69199710599997</v>
      </c>
      <c r="E62" s="163">
        <v>46.033333599999999</v>
      </c>
      <c r="F62" s="163">
        <v>58.173558800000002</v>
      </c>
      <c r="G62" s="163">
        <v>106.39557919400005</v>
      </c>
      <c r="H62" s="163">
        <v>0.87392469999998135</v>
      </c>
      <c r="I62" s="15">
        <v>442.82127600000001</v>
      </c>
      <c r="K62" s="193"/>
    </row>
    <row r="63" spans="1:22" ht="15" customHeight="1" x14ac:dyDescent="0.35">
      <c r="A63" s="5"/>
      <c r="B63" s="170" t="s">
        <v>372</v>
      </c>
      <c r="C63" s="163">
        <v>338.18930998399998</v>
      </c>
      <c r="D63" s="163">
        <v>350.57447538400004</v>
      </c>
      <c r="E63" s="163">
        <v>46.590605600000004</v>
      </c>
      <c r="F63" s="163">
        <v>58.9757715</v>
      </c>
      <c r="G63" s="163">
        <v>108.08299631600003</v>
      </c>
      <c r="H63" s="163">
        <v>0.48982170000000042</v>
      </c>
      <c r="I63" s="15">
        <v>446.76212800000002</v>
      </c>
      <c r="K63" s="193"/>
    </row>
    <row r="64" spans="1:22" s="2" customFormat="1" ht="15.5" x14ac:dyDescent="0.35">
      <c r="A64" s="7"/>
      <c r="B64" s="54" t="s">
        <v>373</v>
      </c>
      <c r="C64" s="163">
        <v>341.09887915199999</v>
      </c>
      <c r="D64" s="163">
        <v>353.42590095200001</v>
      </c>
      <c r="E64" s="163">
        <v>47.188472999999995</v>
      </c>
      <c r="F64" s="163">
        <v>59.5154949</v>
      </c>
      <c r="G64" s="163">
        <v>110.01717884800001</v>
      </c>
      <c r="H64" s="163">
        <v>-0.28082599999999364</v>
      </c>
      <c r="I64" s="15">
        <v>450.83523200000002</v>
      </c>
      <c r="J64" s="163"/>
      <c r="K64" s="163"/>
      <c r="L64" s="163"/>
      <c r="M64" s="163"/>
      <c r="N64" s="163"/>
      <c r="O64" s="163"/>
      <c r="P64" s="163"/>
      <c r="Q64" s="163"/>
      <c r="R64" s="163"/>
      <c r="U64" s="28"/>
      <c r="V64" s="28"/>
    </row>
    <row r="65" spans="1:26" s="2" customFormat="1" ht="15.5" x14ac:dyDescent="0.35">
      <c r="A65" s="7"/>
      <c r="B65" s="54" t="s">
        <v>494</v>
      </c>
      <c r="C65" s="163">
        <v>343.89291469099999</v>
      </c>
      <c r="D65" s="163">
        <v>355.14620369099998</v>
      </c>
      <c r="E65" s="163">
        <v>47.773216999999995</v>
      </c>
      <c r="F65" s="163">
        <v>59.026505999999998</v>
      </c>
      <c r="G65" s="163">
        <v>112.94199570899998</v>
      </c>
      <c r="H65" s="163">
        <v>-2.3993283999999986</v>
      </c>
      <c r="I65" s="15">
        <v>454.43558200000001</v>
      </c>
      <c r="J65" s="163"/>
      <c r="K65" s="163"/>
      <c r="L65" s="163"/>
      <c r="M65" s="163"/>
      <c r="N65" s="163"/>
      <c r="O65" s="163"/>
      <c r="P65" s="163"/>
      <c r="Q65" s="163"/>
      <c r="R65" s="163"/>
      <c r="U65" s="28"/>
      <c r="V65" s="28"/>
    </row>
    <row r="66" spans="1:26" s="2" customFormat="1" ht="15.5" x14ac:dyDescent="0.35">
      <c r="A66" s="7"/>
      <c r="B66" s="54" t="s">
        <v>495</v>
      </c>
      <c r="C66" s="163">
        <v>346.51069774500002</v>
      </c>
      <c r="D66" s="163">
        <v>357.59153574499999</v>
      </c>
      <c r="E66" s="163">
        <v>48.3369292</v>
      </c>
      <c r="F66" s="163">
        <v>59.417767099999999</v>
      </c>
      <c r="G66" s="163">
        <v>115.449768355</v>
      </c>
      <c r="H66" s="163">
        <v>-3.0696740999999967</v>
      </c>
      <c r="I66" s="15">
        <v>458.89079200000003</v>
      </c>
      <c r="J66" s="163"/>
      <c r="K66" s="163"/>
      <c r="L66" s="163"/>
      <c r="M66" s="163"/>
      <c r="N66" s="163"/>
      <c r="O66" s="163"/>
      <c r="P66" s="163"/>
      <c r="Q66" s="163"/>
      <c r="R66" s="163"/>
      <c r="U66" s="28"/>
      <c r="V66" s="28"/>
    </row>
    <row r="67" spans="1:26" s="2" customFormat="1" ht="15.5" x14ac:dyDescent="0.35">
      <c r="A67" s="7"/>
      <c r="B67" s="54" t="s">
        <v>496</v>
      </c>
      <c r="C67" s="163">
        <v>349.09842088500005</v>
      </c>
      <c r="D67" s="163">
        <v>360.02916568500001</v>
      </c>
      <c r="E67" s="163">
        <v>48.899451200000009</v>
      </c>
      <c r="F67" s="163">
        <v>59.8301965</v>
      </c>
      <c r="G67" s="163">
        <v>118.11163011499995</v>
      </c>
      <c r="H67" s="163">
        <v>-3.933902999999991</v>
      </c>
      <c r="I67" s="15">
        <v>463.27614799999998</v>
      </c>
      <c r="J67" s="163"/>
      <c r="K67" s="163"/>
      <c r="L67" s="163"/>
      <c r="M67" s="163"/>
      <c r="N67" s="163"/>
      <c r="O67" s="163"/>
      <c r="P67" s="163"/>
      <c r="Q67" s="163"/>
      <c r="R67" s="163"/>
      <c r="U67" s="28"/>
      <c r="V67" s="28"/>
    </row>
    <row r="68" spans="1:26" ht="15" customHeight="1" x14ac:dyDescent="0.35">
      <c r="A68" s="5"/>
      <c r="B68" s="170" t="s">
        <v>497</v>
      </c>
      <c r="C68" s="163">
        <v>351.73962779299995</v>
      </c>
      <c r="D68" s="163">
        <v>362.53146039300003</v>
      </c>
      <c r="E68" s="163">
        <v>49.472501600000008</v>
      </c>
      <c r="F68" s="163">
        <v>60.264334600000005</v>
      </c>
      <c r="G68" s="163">
        <v>120.91993960700003</v>
      </c>
      <c r="H68" s="163">
        <v>-5.002495400000007</v>
      </c>
      <c r="I68" s="15">
        <v>467.65707199999997</v>
      </c>
      <c r="K68" s="193"/>
    </row>
    <row r="69" spans="1:26" ht="14.5" x14ac:dyDescent="0.35">
      <c r="A69" s="5"/>
      <c r="B69" s="176">
        <v>2012</v>
      </c>
      <c r="C69" s="223">
        <f ca="1">SUM(OFFSET(C$4,4*(ROW()-ROW(C$69)),0):OFFSET(C$7,4*(ROW()-ROW(C$69)),0))</f>
        <v>791.29500000000007</v>
      </c>
      <c r="D69" s="223">
        <f ca="1">SUM(OFFSET(D$4,4*(ROW()-ROW(D$69)),0):OFFSET(D$7,4*(ROW()-ROW(D$69)),0))</f>
        <v>837.37199999999996</v>
      </c>
      <c r="E69" s="223">
        <f ca="1">SUM(OFFSET(E$4,4*(ROW()-ROW(E$69)),0):OFFSET(E$7,4*(ROW()-ROW(E$69)),0))</f>
        <v>103.68599999999999</v>
      </c>
      <c r="F69" s="223">
        <f ca="1">SUM(OFFSET(F$4,4*(ROW()-ROW(F$69)),0):OFFSET(F$7,4*(ROW()-ROW(F$69)),0))</f>
        <v>149.76299999999998</v>
      </c>
      <c r="G69" s="223">
        <f ca="1">SUM(OFFSET(G$4,4*(ROW()-ROW(G$69)),0):OFFSET(G$7,4*(ROW()-ROW(G$69)),0))</f>
        <v>271.03300000000002</v>
      </c>
      <c r="H69" s="223">
        <f ca="1">SUM(OFFSET(H$4,4*(ROW()-ROW(H$69)),0):OFFSET(H$7,4*(ROW()-ROW(H$69)),0))</f>
        <v>67.692999999999998</v>
      </c>
      <c r="I69" s="224">
        <f ca="1">SUM(OFFSET(I$4,4*(ROW()-ROW(I$69)),0):OFFSET(I$7,4*(ROW()-ROW(I$69)),0))</f>
        <v>1130.021</v>
      </c>
      <c r="K69" s="193"/>
    </row>
    <row r="70" spans="1:26" ht="14.5" x14ac:dyDescent="0.35">
      <c r="A70" s="5"/>
      <c r="B70" s="8">
        <v>2013</v>
      </c>
      <c r="C70" s="163">
        <f ca="1">SUM(OFFSET(C$4,4*(ROW()-ROW(C$69)),0):OFFSET(C$7,4*(ROW()-ROW(C$69)),0))</f>
        <v>828.774</v>
      </c>
      <c r="D70" s="163">
        <f ca="1">SUM(OFFSET(D$4,4*(ROW()-ROW(D$69)),0):OFFSET(D$7,4*(ROW()-ROW(D$69)),0))</f>
        <v>871.41800000000012</v>
      </c>
      <c r="E70" s="163">
        <f ca="1">SUM(OFFSET(E$4,4*(ROW()-ROW(E$69)),0):OFFSET(E$7,4*(ROW()-ROW(E$69)),0))</f>
        <v>108.851</v>
      </c>
      <c r="F70" s="163">
        <f ca="1">SUM(OFFSET(F$4,4*(ROW()-ROW(F$69)),0):OFFSET(F$7,4*(ROW()-ROW(F$69)),0))</f>
        <v>151.495</v>
      </c>
      <c r="G70" s="163">
        <f ca="1">SUM(OFFSET(G$4,4*(ROW()-ROW(G$69)),0):OFFSET(G$7,4*(ROW()-ROW(G$69)),0))</f>
        <v>280.35900000000004</v>
      </c>
      <c r="H70" s="163">
        <f ca="1">SUM(OFFSET(H$4,4*(ROW()-ROW(H$69)),0):OFFSET(H$7,4*(ROW()-ROW(H$69)),0))</f>
        <v>69.381</v>
      </c>
      <c r="I70" s="203">
        <f ca="1">SUM(OFFSET(I$4,4*(ROW()-ROW(I$69)),0):OFFSET(I$7,4*(ROW()-ROW(I$69)),0))</f>
        <v>1178.5140000000001</v>
      </c>
      <c r="K70" s="193"/>
      <c r="L70" s="225"/>
      <c r="M70" s="225"/>
      <c r="N70" s="226"/>
      <c r="O70" s="226"/>
      <c r="P70" s="226"/>
      <c r="Q70" s="227"/>
      <c r="R70" s="227"/>
      <c r="S70" s="227"/>
      <c r="T70" s="227"/>
      <c r="U70" s="227"/>
      <c r="V70" s="228"/>
      <c r="W70" s="228"/>
      <c r="X70" s="228"/>
      <c r="Y70" s="228"/>
      <c r="Z70" s="228"/>
    </row>
    <row r="71" spans="1:26" ht="15" customHeight="1" x14ac:dyDescent="0.35">
      <c r="A71" s="5"/>
      <c r="B71" s="8">
        <v>2014</v>
      </c>
      <c r="C71" s="163">
        <f ca="1">SUM(OFFSET(C$4,4*(ROW()-ROW(C$69)),0):OFFSET(C$7,4*(ROW()-ROW(C$69)),0))</f>
        <v>862.10599999999999</v>
      </c>
      <c r="D71" s="163">
        <f ca="1">SUM(OFFSET(D$4,4*(ROW()-ROW(D$69)),0):OFFSET(D$7,4*(ROW()-ROW(D$69)),0))</f>
        <v>892.7829999999999</v>
      </c>
      <c r="E71" s="163">
        <f ca="1">SUM(OFFSET(E$4,4*(ROW()-ROW(E$69)),0):OFFSET(E$7,4*(ROW()-ROW(E$69)),0))</f>
        <v>116.033</v>
      </c>
      <c r="F71" s="163">
        <f ca="1">SUM(OFFSET(F$4,4*(ROW()-ROW(F$69)),0):OFFSET(F$7,4*(ROW()-ROW(F$69)),0))</f>
        <v>146.71</v>
      </c>
      <c r="G71" s="163">
        <f ca="1">SUM(OFFSET(G$4,4*(ROW()-ROW(G$69)),0):OFFSET(G$7,4*(ROW()-ROW(G$69)),0))</f>
        <v>292.80200000000002</v>
      </c>
      <c r="H71" s="163">
        <f ca="1">SUM(OFFSET(H$4,4*(ROW()-ROW(H$69)),0):OFFSET(H$7,4*(ROW()-ROW(H$69)),0))</f>
        <v>64.989000000000004</v>
      </c>
      <c r="I71" s="203">
        <f ca="1">SUM(OFFSET(I$4,4*(ROW()-ROW(I$69)),0):OFFSET(I$7,4*(ROW()-ROW(I$69)),0))</f>
        <v>1219.8969999999999</v>
      </c>
      <c r="K71" s="193"/>
      <c r="L71" s="225"/>
      <c r="M71" s="225"/>
      <c r="N71" s="226"/>
      <c r="O71" s="226"/>
      <c r="P71" s="226"/>
      <c r="Q71" s="227"/>
      <c r="R71" s="227"/>
      <c r="S71" s="227"/>
      <c r="T71" s="227"/>
      <c r="U71" s="227"/>
      <c r="V71" s="228"/>
      <c r="W71" s="228"/>
      <c r="X71" s="228"/>
      <c r="Y71" s="228"/>
      <c r="Z71" s="228"/>
    </row>
    <row r="72" spans="1:26" ht="15" customHeight="1" x14ac:dyDescent="0.35">
      <c r="A72" s="5"/>
      <c r="B72" s="8">
        <v>2015</v>
      </c>
      <c r="C72" s="163">
        <f ca="1">SUM(OFFSET(C$4,4*(ROW()-ROW(C$69)),0):OFFSET(C$7,4*(ROW()-ROW(C$69)),0))</f>
        <v>894.68200000000002</v>
      </c>
      <c r="D72" s="163">
        <f ca="1">SUM(OFFSET(D$4,4*(ROW()-ROW(D$69)),0):OFFSET(D$7,4*(ROW()-ROW(D$69)),0))</f>
        <v>923.86300000000006</v>
      </c>
      <c r="E72" s="163">
        <f ca="1">SUM(OFFSET(E$4,4*(ROW()-ROW(E$69)),0):OFFSET(E$7,4*(ROW()-ROW(E$69)),0))</f>
        <v>122.92</v>
      </c>
      <c r="F72" s="163">
        <f ca="1">SUM(OFFSET(F$4,4*(ROW()-ROW(F$69)),0):OFFSET(F$7,4*(ROW()-ROW(F$69)),0))</f>
        <v>152.101</v>
      </c>
      <c r="G72" s="163">
        <f ca="1">SUM(OFFSET(G$4,4*(ROW()-ROW(G$69)),0):OFFSET(G$7,4*(ROW()-ROW(G$69)),0))</f>
        <v>334.46500000000003</v>
      </c>
      <c r="H72" s="163">
        <f ca="1">SUM(OFFSET(H$4,4*(ROW()-ROW(H$69)),0):OFFSET(H$7,4*(ROW()-ROW(H$69)),0))</f>
        <v>62.725999999999999</v>
      </c>
      <c r="I72" s="203">
        <f ca="1">SUM(OFFSET(I$4,4*(ROW()-ROW(I$69)),0):OFFSET(I$7,4*(ROW()-ROW(I$69)),0))</f>
        <v>1291.873</v>
      </c>
      <c r="K72" s="193"/>
      <c r="L72" s="225"/>
      <c r="M72" s="225"/>
      <c r="N72" s="226"/>
      <c r="O72" s="226"/>
      <c r="P72" s="226"/>
      <c r="Q72" s="227"/>
      <c r="R72" s="227"/>
      <c r="S72" s="227"/>
      <c r="T72" s="227"/>
      <c r="U72" s="227"/>
      <c r="V72" s="228"/>
      <c r="W72" s="228"/>
      <c r="X72" s="228"/>
      <c r="Y72" s="228"/>
      <c r="Z72" s="228"/>
    </row>
    <row r="73" spans="1:26" ht="15" customHeight="1" x14ac:dyDescent="0.35">
      <c r="A73" s="5"/>
      <c r="B73" s="8">
        <v>2016</v>
      </c>
      <c r="C73" s="163">
        <f ca="1">SUM(OFFSET(C$4,4*(ROW()-ROW(C$69)),0):OFFSET(C$7,4*(ROW()-ROW(C$69)),0))</f>
        <v>925.101</v>
      </c>
      <c r="D73" s="163">
        <f ca="1">SUM(OFFSET(D$4,4*(ROW()-ROW(D$69)),0):OFFSET(D$7,4*(ROW()-ROW(D$69)),0))</f>
        <v>959.53899999999999</v>
      </c>
      <c r="E73" s="163">
        <f ca="1">SUM(OFFSET(E$4,4*(ROW()-ROW(E$69)),0):OFFSET(E$7,4*(ROW()-ROW(E$69)),0))</f>
        <v>127.334</v>
      </c>
      <c r="F73" s="163">
        <f ca="1">SUM(OFFSET(F$4,4*(ROW()-ROW(F$69)),0):OFFSET(F$7,4*(ROW()-ROW(F$69)),0))</f>
        <v>161.77200000000002</v>
      </c>
      <c r="G73" s="163">
        <f ca="1">SUM(OFFSET(G$4,4*(ROW()-ROW(G$69)),0):OFFSET(G$7,4*(ROW()-ROW(G$69)),0))</f>
        <v>335.51400000000001</v>
      </c>
      <c r="H73" s="163">
        <f ca="1">SUM(OFFSET(H$4,4*(ROW()-ROW(H$69)),0):OFFSET(H$7,4*(ROW()-ROW(H$69)),0))</f>
        <v>55.716999999999999</v>
      </c>
      <c r="I73" s="203">
        <f ca="1">SUM(OFFSET(I$4,4*(ROW()-ROW(I$69)),0):OFFSET(I$7,4*(ROW()-ROW(I$69)),0))</f>
        <v>1316.3319999999999</v>
      </c>
      <c r="K73" s="193"/>
      <c r="L73" s="225"/>
      <c r="M73" s="225"/>
      <c r="N73" s="226"/>
      <c r="O73" s="226"/>
      <c r="P73" s="226"/>
      <c r="Q73" s="227"/>
      <c r="R73" s="227"/>
      <c r="S73" s="227"/>
      <c r="T73" s="227"/>
      <c r="U73" s="227"/>
      <c r="V73" s="228"/>
      <c r="W73" s="228"/>
      <c r="X73" s="228"/>
      <c r="Y73" s="228"/>
      <c r="Z73" s="228"/>
    </row>
    <row r="74" spans="1:26" ht="15" customHeight="1" x14ac:dyDescent="0.35">
      <c r="A74" s="5"/>
      <c r="B74" s="8">
        <v>2017</v>
      </c>
      <c r="C74" s="163">
        <f ca="1">SUM(OFFSET(C$4,4*(ROW()-ROW(C$69)),0):OFFSET(C$7,4*(ROW()-ROW(C$69)),0))</f>
        <v>966.99800000000005</v>
      </c>
      <c r="D74" s="163">
        <f ca="1">SUM(OFFSET(D$4,4*(ROW()-ROW(D$69)),0):OFFSET(D$7,4*(ROW()-ROW(D$69)),0))</f>
        <v>996.94399999999996</v>
      </c>
      <c r="E74" s="163">
        <f ca="1">SUM(OFFSET(E$4,4*(ROW()-ROW(E$69)),0):OFFSET(E$7,4*(ROW()-ROW(E$69)),0))</f>
        <v>138.74299999999999</v>
      </c>
      <c r="F74" s="163">
        <f ca="1">SUM(OFFSET(F$4,4*(ROW()-ROW(F$69)),0):OFFSET(F$7,4*(ROW()-ROW(F$69)),0))</f>
        <v>168.68900000000002</v>
      </c>
      <c r="G74" s="163">
        <f ca="1">SUM(OFFSET(G$4,4*(ROW()-ROW(G$69)),0):OFFSET(G$7,4*(ROW()-ROW(G$69)),0))</f>
        <v>339.452</v>
      </c>
      <c r="H74" s="163">
        <f ca="1">SUM(OFFSET(H$4,4*(ROW()-ROW(H$69)),0):OFFSET(H$7,4*(ROW()-ROW(H$69)),0))</f>
        <v>46.152000000000001</v>
      </c>
      <c r="I74" s="203">
        <f ca="1">SUM(OFFSET(I$4,4*(ROW()-ROW(I$69)),0):OFFSET(I$7,4*(ROW()-ROW(I$69)),0))</f>
        <v>1352.6020000000001</v>
      </c>
      <c r="K74" s="193"/>
      <c r="L74" s="225"/>
      <c r="M74" s="225"/>
      <c r="N74" s="226"/>
      <c r="O74" s="226"/>
      <c r="P74" s="226"/>
      <c r="Q74" s="227"/>
      <c r="R74" s="227"/>
      <c r="S74" s="227"/>
      <c r="T74" s="227"/>
      <c r="U74" s="227"/>
      <c r="V74" s="228"/>
      <c r="W74" s="228"/>
      <c r="X74" s="228"/>
      <c r="Y74" s="228"/>
      <c r="Z74" s="228"/>
    </row>
    <row r="75" spans="1:26" ht="15" customHeight="1" x14ac:dyDescent="0.35">
      <c r="A75" s="5"/>
      <c r="B75" s="8">
        <v>2018</v>
      </c>
      <c r="C75" s="163">
        <f ca="1">SUM(OFFSET(C$4,4*(ROW()-ROW(C$69)),0):OFFSET(C$7,4*(ROW()-ROW(C$69)),0))</f>
        <v>1009.085</v>
      </c>
      <c r="D75" s="163">
        <f ca="1">SUM(OFFSET(D$4,4*(ROW()-ROW(D$69)),0):OFFSET(D$7,4*(ROW()-ROW(D$69)),0))</f>
        <v>1041.6019999999999</v>
      </c>
      <c r="E75" s="163">
        <f ca="1">SUM(OFFSET(E$4,4*(ROW()-ROW(E$69)),0):OFFSET(E$7,4*(ROW()-ROW(E$69)),0))</f>
        <v>143.60900000000001</v>
      </c>
      <c r="F75" s="163">
        <f ca="1">SUM(OFFSET(F$4,4*(ROW()-ROW(F$69)),0):OFFSET(F$7,4*(ROW()-ROW(F$69)),0))</f>
        <v>176.12599999999998</v>
      </c>
      <c r="G75" s="163">
        <f ca="1">SUM(OFFSET(G$4,4*(ROW()-ROW(G$69)),0):OFFSET(G$7,4*(ROW()-ROW(G$69)),0))</f>
        <v>354.89799999999997</v>
      </c>
      <c r="H75" s="163">
        <f ca="1">SUM(OFFSET(H$4,4*(ROW()-ROW(H$69)),0):OFFSET(H$7,4*(ROW()-ROW(H$69)),0))</f>
        <v>44.872999999999998</v>
      </c>
      <c r="I75" s="203">
        <f ca="1">SUM(OFFSET(I$4,4*(ROW()-ROW(I$69)),0):OFFSET(I$7,4*(ROW()-ROW(I$69)),0))</f>
        <v>1408.856</v>
      </c>
      <c r="K75" s="193"/>
      <c r="L75" s="225"/>
      <c r="M75" s="225"/>
      <c r="N75" s="226"/>
      <c r="O75" s="226"/>
      <c r="P75" s="226"/>
      <c r="Q75" s="227"/>
      <c r="R75" s="227"/>
      <c r="S75" s="227"/>
      <c r="T75" s="227"/>
      <c r="U75" s="227"/>
      <c r="V75" s="228"/>
      <c r="W75" s="228"/>
      <c r="X75" s="228"/>
      <c r="Y75" s="228"/>
      <c r="Z75" s="228"/>
    </row>
    <row r="76" spans="1:26" ht="15" customHeight="1" x14ac:dyDescent="0.35">
      <c r="A76" s="5"/>
      <c r="B76" s="8">
        <v>2019</v>
      </c>
      <c r="C76" s="163">
        <f ca="1">SUM(OFFSET(C$4,4*(ROW()-ROW(C$69)),0):OFFSET(C$7,4*(ROW()-ROW(C$69)),0))</f>
        <v>1050.0149999999999</v>
      </c>
      <c r="D76" s="163">
        <f ca="1">SUM(OFFSET(D$4,4*(ROW()-ROW(D$69)),0):OFFSET(D$7,4*(ROW()-ROW(D$69)),0))</f>
        <v>1089.7</v>
      </c>
      <c r="E76" s="163">
        <f ca="1">SUM(OFFSET(E$4,4*(ROW()-ROW(E$69)),0):OFFSET(E$7,4*(ROW()-ROW(E$69)),0))</f>
        <v>151.16300000000001</v>
      </c>
      <c r="F76" s="163">
        <f ca="1">SUM(OFFSET(F$4,4*(ROW()-ROW(F$69)),0):OFFSET(F$7,4*(ROW()-ROW(F$69)),0))</f>
        <v>190.84800000000001</v>
      </c>
      <c r="G76" s="163">
        <f ca="1">SUM(OFFSET(G$4,4*(ROW()-ROW(G$69)),0):OFFSET(G$7,4*(ROW()-ROW(G$69)),0))</f>
        <v>370.12900000000002</v>
      </c>
      <c r="H76" s="163">
        <f ca="1">SUM(OFFSET(H$4,4*(ROW()-ROW(H$69)),0):OFFSET(H$7,4*(ROW()-ROW(H$69)),0))</f>
        <v>42.135999999999996</v>
      </c>
      <c r="I76" s="203">
        <f ca="1">SUM(OFFSET(I$4,4*(ROW()-ROW(I$69)),0):OFFSET(I$7,4*(ROW()-ROW(I$69)),0))</f>
        <v>1462.28</v>
      </c>
      <c r="K76" s="193"/>
      <c r="L76" s="225"/>
      <c r="M76" s="225"/>
      <c r="N76" s="226"/>
      <c r="O76" s="226"/>
      <c r="P76" s="226"/>
      <c r="Q76" s="227"/>
      <c r="R76" s="227"/>
      <c r="S76" s="227"/>
      <c r="T76" s="227"/>
      <c r="U76" s="227"/>
      <c r="V76" s="228"/>
      <c r="W76" s="228"/>
      <c r="X76" s="228"/>
      <c r="Y76" s="228"/>
      <c r="Z76" s="228"/>
    </row>
    <row r="77" spans="1:26" ht="15" customHeight="1" x14ac:dyDescent="0.35">
      <c r="A77" s="5"/>
      <c r="B77" s="8">
        <v>2020</v>
      </c>
      <c r="C77" s="163">
        <f ca="1">SUM(OFFSET(C$4,4*(ROW()-ROW(C$69)),0):OFFSET(C$7,4*(ROW()-ROW(C$69)),0))</f>
        <v>1049.673</v>
      </c>
      <c r="D77" s="163">
        <f ca="1">SUM(OFFSET(D$4,4*(ROW()-ROW(D$69)),0):OFFSET(D$7,4*(ROW()-ROW(D$69)),0))</f>
        <v>1094.5630000000001</v>
      </c>
      <c r="E77" s="163">
        <f ca="1">SUM(OFFSET(E$4,4*(ROW()-ROW(E$69)),0):OFFSET(E$7,4*(ROW()-ROW(E$69)),0))</f>
        <v>151.422</v>
      </c>
      <c r="F77" s="163">
        <f ca="1">SUM(OFFSET(F$4,4*(ROW()-ROW(F$69)),0):OFFSET(F$7,4*(ROW()-ROW(F$69)),0))</f>
        <v>196.31200000000001</v>
      </c>
      <c r="G77" s="163">
        <f ca="1">SUM(OFFSET(G$4,4*(ROW()-ROW(G$69)),0):OFFSET(G$7,4*(ROW()-ROW(G$69)),0))</f>
        <v>342.93799999999999</v>
      </c>
      <c r="H77" s="163">
        <f ca="1">SUM(OFFSET(H$4,4*(ROW()-ROW(H$69)),0):OFFSET(H$7,4*(ROW()-ROW(H$69)),0))</f>
        <v>65.419000000000011</v>
      </c>
      <c r="I77" s="203">
        <f ca="1">SUM(OFFSET(I$4,4*(ROW()-ROW(I$69)),0):OFFSET(I$7,4*(ROW()-ROW(I$69)),0))</f>
        <v>1458.03</v>
      </c>
      <c r="J77" s="1" t="s">
        <v>399</v>
      </c>
      <c r="K77" s="193"/>
      <c r="L77" s="225"/>
      <c r="M77" s="225"/>
      <c r="N77" s="226"/>
      <c r="O77" s="226"/>
      <c r="P77" s="226"/>
      <c r="Q77" s="227"/>
      <c r="R77" s="227"/>
      <c r="S77" s="227"/>
      <c r="T77" s="227"/>
      <c r="U77" s="227"/>
      <c r="V77" s="228"/>
      <c r="W77" s="228"/>
      <c r="X77" s="228"/>
      <c r="Y77" s="228"/>
      <c r="Z77" s="228"/>
    </row>
    <row r="78" spans="1:26" ht="15" customHeight="1" x14ac:dyDescent="0.35">
      <c r="A78" s="5"/>
      <c r="B78" s="8">
        <v>2021</v>
      </c>
      <c r="C78" s="163">
        <f ca="1">SUM(OFFSET(C$4,4*(ROW()-ROW(C$69)),0):OFFSET(C$7,4*(ROW()-ROW(C$69)),0))</f>
        <v>1111.8290000000002</v>
      </c>
      <c r="D78" s="163">
        <f ca="1">SUM(OFFSET(D$4,4*(ROW()-ROW(D$69)),0):OFFSET(D$7,4*(ROW()-ROW(D$69)),0))</f>
        <v>1160.223</v>
      </c>
      <c r="E78" s="163">
        <f ca="1">SUM(OFFSET(E$4,4*(ROW()-ROW(E$69)),0):OFFSET(E$7,4*(ROW()-ROW(E$69)),0))</f>
        <v>155.15300000000002</v>
      </c>
      <c r="F78" s="163">
        <f ca="1">SUM(OFFSET(F$4,4*(ROW()-ROW(F$69)),0):OFFSET(F$7,4*(ROW()-ROW(F$69)),0))</f>
        <v>203.54699999999997</v>
      </c>
      <c r="G78" s="163">
        <f ca="1">SUM(OFFSET(G$4,4*(ROW()-ROW(G$69)),0):OFFSET(G$7,4*(ROW()-ROW(G$69)),0))</f>
        <v>364.45499999999998</v>
      </c>
      <c r="H78" s="163">
        <f ca="1">SUM(OFFSET(H$4,4*(ROW()-ROW(H$69)),0):OFFSET(H$7,4*(ROW()-ROW(H$69)),0))</f>
        <v>36.290000000000006</v>
      </c>
      <c r="I78" s="203">
        <f ca="1">SUM(OFFSET(I$4,4*(ROW()-ROW(I$69)),0):OFFSET(I$7,4*(ROW()-ROW(I$69)),0))</f>
        <v>1512.5740000000001</v>
      </c>
      <c r="K78" s="193"/>
      <c r="L78" s="225"/>
      <c r="M78" s="225"/>
      <c r="N78" s="226"/>
      <c r="O78" s="226"/>
      <c r="P78" s="226"/>
      <c r="Q78" s="227"/>
      <c r="R78" s="227"/>
      <c r="S78" s="227"/>
      <c r="T78" s="227"/>
      <c r="U78" s="227"/>
      <c r="V78" s="228"/>
      <c r="W78" s="228"/>
      <c r="X78" s="228"/>
      <c r="Y78" s="228"/>
      <c r="Z78" s="228"/>
    </row>
    <row r="79" spans="1:26" ht="15" customHeight="1" x14ac:dyDescent="0.35">
      <c r="A79" s="5"/>
      <c r="B79" s="8">
        <v>2022</v>
      </c>
      <c r="C79" s="163">
        <f ca="1">SUM(OFFSET(C$4,4*(ROW()-ROW(C$69)),0):OFFSET(C$7,4*(ROW()-ROW(C$69)),0))</f>
        <v>1185.744189862</v>
      </c>
      <c r="D79" s="163">
        <f ca="1">SUM(OFFSET(D$4,4*(ROW()-ROW(D$69)),0):OFFSET(D$7,4*(ROW()-ROW(D$69)),0))</f>
        <v>1244.151635162</v>
      </c>
      <c r="E79" s="163">
        <f ca="1">SUM(OFFSET(E$4,4*(ROW()-ROW(E$69)),0):OFFSET(E$7,4*(ROW()-ROW(E$69)),0))</f>
        <v>158.59255469999999</v>
      </c>
      <c r="F79" s="163">
        <f ca="1">SUM(OFFSET(F$4,4*(ROW()-ROW(F$69)),0):OFFSET(F$7,4*(ROW()-ROW(F$69)),0))</f>
        <v>217</v>
      </c>
      <c r="G79" s="163">
        <f ca="1">SUM(OFFSET(G$4,4*(ROW()-ROW(G$69)),0):OFFSET(G$7,4*(ROW()-ROW(G$69)),0))</f>
        <v>392.27056073799997</v>
      </c>
      <c r="H79" s="163">
        <f ca="1">SUM(OFFSET(H$4,4*(ROW()-ROW(H$69)),0):OFFSET(H$7,4*(ROW()-ROW(H$69)),0))</f>
        <v>9.452967399999995</v>
      </c>
      <c r="I79" s="203">
        <f ca="1">SUM(OFFSET(I$4,4*(ROW()-ROW(I$69)),0):OFFSET(I$7,4*(ROW()-ROW(I$69)),0))</f>
        <v>1587.4677179999999</v>
      </c>
      <c r="K79" s="193"/>
      <c r="L79" s="225"/>
      <c r="M79" s="225"/>
      <c r="N79" s="226"/>
      <c r="O79" s="226"/>
      <c r="P79" s="226"/>
      <c r="Q79" s="227"/>
      <c r="R79" s="227"/>
      <c r="S79" s="227"/>
      <c r="T79" s="227"/>
      <c r="U79" s="227"/>
      <c r="V79" s="228"/>
      <c r="W79" s="228"/>
      <c r="X79" s="228"/>
      <c r="Y79" s="228"/>
      <c r="Z79" s="228"/>
    </row>
    <row r="80" spans="1:26" ht="15" customHeight="1" x14ac:dyDescent="0.35">
      <c r="A80" s="5"/>
      <c r="B80" s="8">
        <v>2023</v>
      </c>
      <c r="C80" s="163">
        <f ca="1">SUM(OFFSET(C$4,4*(ROW()-ROW(C$69)),0):OFFSET(C$7,4*(ROW()-ROW(C$69)),0))</f>
        <v>1243.4548968470001</v>
      </c>
      <c r="D80" s="163">
        <f ca="1">SUM(OFFSET(D$4,4*(ROW()-ROW(D$69)),0):OFFSET(D$7,4*(ROW()-ROW(D$69)),0))</f>
        <v>1294.8062033470003</v>
      </c>
      <c r="E80" s="163">
        <f ca="1">SUM(OFFSET(E$4,4*(ROW()-ROW(E$69)),0):OFFSET(E$7,4*(ROW()-ROW(E$69)),0))</f>
        <v>164.42894269999999</v>
      </c>
      <c r="F80" s="163">
        <f ca="1">SUM(OFFSET(F$4,4*(ROW()-ROW(F$69)),0):OFFSET(F$7,4*(ROW()-ROW(F$69)),0))</f>
        <v>215.78024909999999</v>
      </c>
      <c r="G80" s="163">
        <f ca="1">SUM(OFFSET(G$4,4*(ROW()-ROW(G$69)),0):OFFSET(G$7,4*(ROW()-ROW(G$69)),0))</f>
        <v>370.97307485299996</v>
      </c>
      <c r="H80" s="163">
        <f ca="1">SUM(OFFSET(H$4,4*(ROW()-ROW(H$69)),0):OFFSET(H$7,4*(ROW()-ROW(H$69)),0))</f>
        <v>10.095690300000003</v>
      </c>
      <c r="I80" s="203">
        <f ca="1">SUM(OFFSET(I$4,4*(ROW()-ROW(I$69)),0):OFFSET(I$7,4*(ROW()-ROW(I$69)),0))</f>
        <v>1624.5236620000001</v>
      </c>
      <c r="K80" s="193"/>
      <c r="L80" s="225"/>
      <c r="M80" s="225"/>
      <c r="N80" s="226"/>
      <c r="O80" s="226"/>
      <c r="P80" s="226"/>
      <c r="Q80" s="227"/>
      <c r="R80" s="227"/>
      <c r="S80" s="227"/>
      <c r="T80" s="227"/>
      <c r="U80" s="227"/>
      <c r="V80" s="228"/>
      <c r="W80" s="228"/>
      <c r="X80" s="228"/>
      <c r="Y80" s="228"/>
      <c r="Z80" s="228"/>
    </row>
    <row r="81" spans="1:26" ht="15" customHeight="1" x14ac:dyDescent="0.35">
      <c r="A81" s="5"/>
      <c r="B81" s="8">
        <v>2024</v>
      </c>
      <c r="C81" s="163">
        <f ca="1">SUM(OFFSET(C$4,4*(ROW()-ROW(C$69)),0):OFFSET(C$7,4*(ROW()-ROW(C$69)),0))</f>
        <v>1268.1101099280002</v>
      </c>
      <c r="D81" s="163">
        <f ca="1">SUM(OFFSET(D$4,4*(ROW()-ROW(D$69)),0):OFFSET(D$7,4*(ROW()-ROW(D$69)),0))</f>
        <v>1319.5488334279999</v>
      </c>
      <c r="E81" s="163">
        <f ca="1">SUM(OFFSET(E$4,4*(ROW()-ROW(E$69)),0):OFFSET(E$7,4*(ROW()-ROW(E$69)),0))</f>
        <v>168.08602670000002</v>
      </c>
      <c r="F81" s="163">
        <f ca="1">SUM(OFFSET(F$4,4*(ROW()-ROW(F$69)),0):OFFSET(F$7,4*(ROW()-ROW(F$69)),0))</f>
        <v>219.52474960000001</v>
      </c>
      <c r="G81" s="163">
        <f ca="1">SUM(OFFSET(G$4,4*(ROW()-ROW(G$69)),0):OFFSET(G$7,4*(ROW()-ROW(G$69)),0))</f>
        <v>378.90231987199985</v>
      </c>
      <c r="H81" s="163">
        <f ca="1">SUM(OFFSET(H$4,4*(ROW()-ROW(H$69)),0):OFFSET(H$7,4*(ROW()-ROW(H$69)),0))</f>
        <v>22.329070200000015</v>
      </c>
      <c r="I81" s="203">
        <f ca="1">SUM(OFFSET(I$4,4*(ROW()-ROW(I$69)),0):OFFSET(I$7,4*(ROW()-ROW(I$69)),0))</f>
        <v>1669.3415</v>
      </c>
      <c r="K81" s="193"/>
      <c r="L81" s="225"/>
      <c r="M81" s="225"/>
      <c r="N81" s="226"/>
      <c r="O81" s="226"/>
      <c r="P81" s="226"/>
      <c r="Q81" s="227"/>
      <c r="R81" s="227"/>
      <c r="S81" s="227"/>
      <c r="T81" s="227"/>
      <c r="U81" s="227"/>
      <c r="V81" s="228"/>
      <c r="W81" s="228"/>
      <c r="X81" s="228"/>
      <c r="Y81" s="228"/>
      <c r="Z81" s="228"/>
    </row>
    <row r="82" spans="1:26" ht="14.5" x14ac:dyDescent="0.35">
      <c r="A82" s="5"/>
      <c r="B82" s="8">
        <v>2025</v>
      </c>
      <c r="C82" s="163">
        <f ca="1">SUM(OFFSET(C$4,4*(ROW()-ROW(C$69)),0):OFFSET(C$7,4*(ROW()-ROW(C$69)),0))</f>
        <v>1301.2151395840001</v>
      </c>
      <c r="D82" s="163">
        <f ca="1">SUM(OFFSET(D$4,4*(ROW()-ROW(D$69)),0):OFFSET(D$7,4*(ROW()-ROW(D$69)),0))</f>
        <v>1350.6647243839998</v>
      </c>
      <c r="E82" s="163">
        <f ca="1">SUM(OFFSET(E$4,4*(ROW()-ROW(E$69)),0):OFFSET(E$7,4*(ROW()-ROW(E$69)),0))</f>
        <v>175.13520679999999</v>
      </c>
      <c r="F82" s="163">
        <f ca="1">SUM(OFFSET(F$4,4*(ROW()-ROW(F$69)),0):OFFSET(F$7,4*(ROW()-ROW(F$69)),0))</f>
        <v>224.58479130000001</v>
      </c>
      <c r="G82" s="163">
        <f ca="1">SUM(OFFSET(G$4,4*(ROW()-ROW(G$69)),0):OFFSET(G$7,4*(ROW()-ROW(G$69)),0))</f>
        <v>401.15368471599999</v>
      </c>
      <c r="H82" s="163">
        <f ca="1">SUM(OFFSET(H$4,4*(ROW()-ROW(H$69)),0):OFFSET(H$7,4*(ROW()-ROW(H$69)),0))</f>
        <v>14.39921670000002</v>
      </c>
      <c r="I82" s="203">
        <f ca="1">SUM(OFFSET(I$4,4*(ROW()-ROW(I$69)),0):OFFSET(I$7,4*(ROW()-ROW(I$69)),0))</f>
        <v>1716.7680409999998</v>
      </c>
      <c r="K82" s="193"/>
      <c r="L82" s="225"/>
      <c r="M82" s="225"/>
      <c r="N82" s="226"/>
      <c r="O82" s="226"/>
      <c r="P82" s="226"/>
      <c r="Q82" s="227"/>
      <c r="R82" s="227"/>
      <c r="S82" s="227"/>
      <c r="T82" s="227"/>
      <c r="U82" s="227"/>
      <c r="V82" s="228"/>
      <c r="W82" s="228"/>
      <c r="X82" s="228"/>
      <c r="Y82" s="228"/>
      <c r="Z82" s="228"/>
    </row>
    <row r="83" spans="1:26" ht="14.5" x14ac:dyDescent="0.35">
      <c r="A83" s="5"/>
      <c r="B83" s="8">
        <v>2026</v>
      </c>
      <c r="C83" s="163">
        <f ca="1">SUM(OFFSET(C$4,4*(ROW()-ROW(C$69)),0):OFFSET(C$7,4*(ROW()-ROW(C$69)),0))</f>
        <v>1336.9115866069999</v>
      </c>
      <c r="D83" s="163">
        <f ca="1">SUM(OFFSET(D$4,4*(ROW()-ROW(D$69)),0):OFFSET(D$7,4*(ROW()-ROW(D$69)),0))</f>
        <v>1386.0282765070001</v>
      </c>
      <c r="E83" s="163">
        <f ca="1">SUM(OFFSET(E$4,4*(ROW()-ROW(E$69)),0):OFFSET(E$7,4*(ROW()-ROW(E$69)),0))</f>
        <v>183.02833870000001</v>
      </c>
      <c r="F83" s="163">
        <f ca="1">SUM(OFFSET(F$4,4*(ROW()-ROW(F$69)),0):OFFSET(F$7,4*(ROW()-ROW(F$69)),0))</f>
        <v>232.14502880000001</v>
      </c>
      <c r="G83" s="163">
        <f ca="1">SUM(OFFSET(G$4,4*(ROW()-ROW(G$69)),0):OFFSET(G$7,4*(ROW()-ROW(G$69)),0))</f>
        <v>422.23127609300019</v>
      </c>
      <c r="H83" s="163">
        <f ca="1">SUM(OFFSET(H$4,4*(ROW()-ROW(H$69)),0):OFFSET(H$7,4*(ROW()-ROW(H$69)),0))</f>
        <v>5.1106082999999414</v>
      </c>
      <c r="I83" s="203">
        <f ca="1">SUM(OFFSET(I$4,4*(ROW()-ROW(I$69)),0):OFFSET(I$7,4*(ROW()-ROW(I$69)),0))</f>
        <v>1764.2534710000002</v>
      </c>
      <c r="K83" s="193"/>
      <c r="L83" s="225"/>
      <c r="M83" s="225"/>
      <c r="N83" s="226"/>
      <c r="O83" s="226"/>
      <c r="P83" s="226"/>
      <c r="Q83" s="227"/>
      <c r="R83" s="227"/>
      <c r="S83" s="227"/>
      <c r="T83" s="227"/>
      <c r="U83" s="227"/>
      <c r="V83" s="228"/>
      <c r="W83" s="228"/>
      <c r="X83" s="228"/>
      <c r="Y83" s="228"/>
      <c r="Z83" s="228"/>
    </row>
    <row r="84" spans="1:26" ht="14.5" x14ac:dyDescent="0.35">
      <c r="A84" s="5"/>
      <c r="B84" s="148">
        <v>2027</v>
      </c>
      <c r="C84" s="207">
        <f ca="1">SUM(OFFSET(C$4,4*(ROW()-ROW(C$69)),0):OFFSET(C$7,4*(ROW()-ROW(C$69)),0))</f>
        <v>1380.6009124729999</v>
      </c>
      <c r="D84" s="207">
        <f ca="1">SUM(OFFSET(D$4,4*(ROW()-ROW(D$69)),0):OFFSET(D$7,4*(ROW()-ROW(D$69)),0))</f>
        <v>1426.1928060729999</v>
      </c>
      <c r="E84" s="207">
        <f ca="1">SUM(OFFSET(E$4,4*(ROW()-ROW(E$69)),0):OFFSET(E$7,4*(ROW()-ROW(E$69)),0))</f>
        <v>192.19807040000001</v>
      </c>
      <c r="F84" s="207">
        <f ca="1">SUM(OFFSET(F$4,4*(ROW()-ROW(F$69)),0):OFFSET(F$7,4*(ROW()-ROW(F$69)),0))</f>
        <v>237.7899645</v>
      </c>
      <c r="G84" s="207">
        <f ca="1">SUM(OFFSET(G$4,4*(ROW()-ROW(G$69)),0):OFFSET(G$7,4*(ROW()-ROW(G$69)),0))</f>
        <v>456.52057302699995</v>
      </c>
      <c r="H84" s="207">
        <f ca="1">SUM(OFFSET(H$4,4*(ROW()-ROW(H$69)),0):OFFSET(H$7,4*(ROW()-ROW(H$69)),0))</f>
        <v>-9.6837314999999791</v>
      </c>
      <c r="I84" s="206">
        <f ca="1">SUM(OFFSET(I$4,4*(ROW()-ROW(I$69)),0):OFFSET(I$7,4*(ROW()-ROW(I$69)),0))</f>
        <v>1827.437754</v>
      </c>
      <c r="K84" s="193"/>
      <c r="L84" s="225"/>
      <c r="M84" s="225"/>
      <c r="N84" s="226"/>
      <c r="O84" s="226"/>
      <c r="P84" s="226"/>
      <c r="Q84" s="227"/>
      <c r="R84" s="227"/>
      <c r="S84" s="227"/>
      <c r="T84" s="227"/>
      <c r="U84" s="227"/>
      <c r="V84" s="228"/>
      <c r="W84" s="228"/>
      <c r="X84" s="228"/>
      <c r="Y84" s="228"/>
      <c r="Z84" s="228"/>
    </row>
    <row r="85" spans="1:26" ht="14.5" x14ac:dyDescent="0.35">
      <c r="A85" s="5"/>
      <c r="B85" s="170" t="s">
        <v>83</v>
      </c>
      <c r="C85" s="163">
        <f ca="1">SUM(OFFSET(C$5,4*(ROW()-ROW(C$85)),0):OFFSET(C$8,4*(ROW()-ROW(C$85)),0))</f>
        <v>794.89499999999998</v>
      </c>
      <c r="D85" s="163">
        <f ca="1">SUM(OFFSET(D$5,4*(ROW()-ROW(D$85)),0):OFFSET(D$8,4*(ROW()-ROW(D$85)),0))</f>
        <v>841.29599999999994</v>
      </c>
      <c r="E85" s="163">
        <f ca="1">SUM(OFFSET(E$5,4*(ROW()-ROW(E$85)),0):OFFSET(E$8,4*(ROW()-ROW(E$85)),0))</f>
        <v>104.123</v>
      </c>
      <c r="F85" s="163">
        <f ca="1">SUM(OFFSET(F$5,4*(ROW()-ROW(F$85)),0):OFFSET(F$8,4*(ROW()-ROW(F$85)),0))</f>
        <v>150.524</v>
      </c>
      <c r="G85" s="163">
        <f ca="1">SUM(OFFSET(G$5,4*(ROW()-ROW(G$85)),0):OFFSET(G$8,4*(ROW()-ROW(G$85)),0))</f>
        <v>270.52800000000002</v>
      </c>
      <c r="H85" s="163">
        <f ca="1">SUM(OFFSET(H$5,4*(ROW()-ROW(H$85)),0):OFFSET(H$8,4*(ROW()-ROW(H$85)),0))</f>
        <v>69.86099999999999</v>
      </c>
      <c r="I85" s="203">
        <f ca="1">SUM(OFFSET(I$5,4*(ROW()-ROW(I$85)),0):OFFSET(I$8,4*(ROW()-ROW(I$85)),0))</f>
        <v>1135.2840000000001</v>
      </c>
      <c r="K85" s="193"/>
    </row>
    <row r="86" spans="1:26" ht="15" customHeight="1" x14ac:dyDescent="0.35">
      <c r="A86" s="5"/>
      <c r="B86" s="170" t="s">
        <v>84</v>
      </c>
      <c r="C86" s="163">
        <f ca="1">SUM(OFFSET(C$5,4*(ROW()-ROW(C$85)),0):OFFSET(C$8,4*(ROW()-ROW(C$85)),0))</f>
        <v>844.20900000000006</v>
      </c>
      <c r="D86" s="163">
        <f ca="1">SUM(OFFSET(D$5,4*(ROW()-ROW(D$85)),0):OFFSET(D$8,4*(ROW()-ROW(D$85)),0))</f>
        <v>883.14799999999991</v>
      </c>
      <c r="E86" s="163">
        <f ca="1">SUM(OFFSET(E$5,4*(ROW()-ROW(E$85)),0):OFFSET(E$8,4*(ROW()-ROW(E$85)),0))</f>
        <v>112.10299999999999</v>
      </c>
      <c r="F86" s="163">
        <f ca="1">SUM(OFFSET(F$5,4*(ROW()-ROW(F$85)),0):OFFSET(F$8,4*(ROW()-ROW(F$85)),0))</f>
        <v>151.042</v>
      </c>
      <c r="G86" s="163">
        <f ca="1">SUM(OFFSET(G$5,4*(ROW()-ROW(G$85)),0):OFFSET(G$8,4*(ROW()-ROW(G$85)),0))</f>
        <v>283.51</v>
      </c>
      <c r="H86" s="163">
        <f ca="1">SUM(OFFSET(H$5,4*(ROW()-ROW(H$85)),0):OFFSET(H$8,4*(ROW()-ROW(H$85)),0))</f>
        <v>68.060999999999993</v>
      </c>
      <c r="I86" s="172">
        <f ca="1">SUM(OFFSET(I$5,4*(ROW()-ROW(I$85)),0):OFFSET(I$8,4*(ROW()-ROW(I$85)),0))</f>
        <v>1195.7800000000002</v>
      </c>
      <c r="K86" s="193"/>
    </row>
    <row r="87" spans="1:26" ht="15" customHeight="1" x14ac:dyDescent="0.35">
      <c r="A87" s="5"/>
      <c r="B87" s="170" t="s">
        <v>85</v>
      </c>
      <c r="C87" s="163">
        <f ca="1">SUM(OFFSET(C$5,4*(ROW()-ROW(C$85)),0):OFFSET(C$8,4*(ROW()-ROW(C$85)),0))</f>
        <v>866.16899999999998</v>
      </c>
      <c r="D87" s="163">
        <f ca="1">SUM(OFFSET(D$5,4*(ROW()-ROW(D$85)),0):OFFSET(D$8,4*(ROW()-ROW(D$85)),0))</f>
        <v>897.31499999999994</v>
      </c>
      <c r="E87" s="163">
        <f ca="1">SUM(OFFSET(E$5,4*(ROW()-ROW(E$85)),0):OFFSET(E$8,4*(ROW()-ROW(E$85)),0))</f>
        <v>115.813</v>
      </c>
      <c r="F87" s="163">
        <f ca="1">SUM(OFFSET(F$5,4*(ROW()-ROW(F$85)),0):OFFSET(F$8,4*(ROW()-ROW(F$85)),0))</f>
        <v>146.959</v>
      </c>
      <c r="G87" s="163">
        <f ca="1">SUM(OFFSET(G$5,4*(ROW()-ROW(G$85)),0):OFFSET(G$8,4*(ROW()-ROW(G$85)),0))</f>
        <v>301.51299999999998</v>
      </c>
      <c r="H87" s="163">
        <f ca="1">SUM(OFFSET(H$5,4*(ROW()-ROW(H$85)),0):OFFSET(H$8,4*(ROW()-ROW(H$85)),0))</f>
        <v>63.143000000000001</v>
      </c>
      <c r="I87" s="172">
        <f ca="1">SUM(OFFSET(I$5,4*(ROW()-ROW(I$85)),0):OFFSET(I$8,4*(ROW()-ROW(I$85)),0))</f>
        <v>1230.825</v>
      </c>
      <c r="K87" s="193"/>
    </row>
    <row r="88" spans="1:26" ht="15" customHeight="1" x14ac:dyDescent="0.35">
      <c r="A88" s="5"/>
      <c r="B88" s="170" t="s">
        <v>86</v>
      </c>
      <c r="C88" s="163">
        <f ca="1">SUM(OFFSET(C$5,4*(ROW()-ROW(C$85)),0):OFFSET(C$8,4*(ROW()-ROW(C$85)),0))</f>
        <v>903.76700000000005</v>
      </c>
      <c r="D88" s="163">
        <f ca="1">SUM(OFFSET(D$5,4*(ROW()-ROW(D$85)),0):OFFSET(D$8,4*(ROW()-ROW(D$85)),0))</f>
        <v>931.61999999999989</v>
      </c>
      <c r="E88" s="163">
        <f ca="1">SUM(OFFSET(E$5,4*(ROW()-ROW(E$85)),0):OFFSET(E$8,4*(ROW()-ROW(E$85)),0))</f>
        <v>125.292</v>
      </c>
      <c r="F88" s="163">
        <f ca="1">SUM(OFFSET(F$5,4*(ROW()-ROW(F$85)),0):OFFSET(F$8,4*(ROW()-ROW(F$85)),0))</f>
        <v>153.14500000000001</v>
      </c>
      <c r="G88" s="163">
        <f ca="1">SUM(OFFSET(G$5,4*(ROW()-ROW(G$85)),0):OFFSET(G$8,4*(ROW()-ROW(G$85)),0))</f>
        <v>339.654</v>
      </c>
      <c r="H88" s="163">
        <f ca="1">SUM(OFFSET(H$5,4*(ROW()-ROW(H$85)),0):OFFSET(H$8,4*(ROW()-ROW(H$85)),0))</f>
        <v>63.295000000000002</v>
      </c>
      <c r="I88" s="172">
        <f ca="1">SUM(OFFSET(I$5,4*(ROW()-ROW(I$85)),0):OFFSET(I$8,4*(ROW()-ROW(I$85)),0))</f>
        <v>1306.7160000000001</v>
      </c>
      <c r="K88" s="193"/>
    </row>
    <row r="89" spans="1:26" ht="15" customHeight="1" x14ac:dyDescent="0.35">
      <c r="A89" s="5"/>
      <c r="B89" s="170" t="s">
        <v>87</v>
      </c>
      <c r="C89" s="163">
        <f ca="1">SUM(OFFSET(C$5,4*(ROW()-ROW(C$85)),0):OFFSET(C$8,4*(ROW()-ROW(C$85)),0))</f>
        <v>932.80300000000011</v>
      </c>
      <c r="D89" s="163">
        <f ca="1">SUM(OFFSET(D$5,4*(ROW()-ROW(D$85)),0):OFFSET(D$8,4*(ROW()-ROW(D$85)),0))</f>
        <v>969.13300000000004</v>
      </c>
      <c r="E89" s="163">
        <f ca="1">SUM(OFFSET(E$5,4*(ROW()-ROW(E$85)),0):OFFSET(E$8,4*(ROW()-ROW(E$85)),0))</f>
        <v>128.96899999999999</v>
      </c>
      <c r="F89" s="163">
        <f ca="1">SUM(OFFSET(F$5,4*(ROW()-ROW(F$85)),0):OFFSET(F$8,4*(ROW()-ROW(F$85)),0))</f>
        <v>165.29900000000001</v>
      </c>
      <c r="G89" s="163">
        <f ca="1">SUM(OFFSET(G$5,4*(ROW()-ROW(G$85)),0):OFFSET(G$8,4*(ROW()-ROW(G$85)),0))</f>
        <v>334.36700000000002</v>
      </c>
      <c r="H89" s="163">
        <f ca="1">SUM(OFFSET(H$5,4*(ROW()-ROW(H$85)),0):OFFSET(H$8,4*(ROW()-ROW(H$85)),0))</f>
        <v>50.289000000000001</v>
      </c>
      <c r="I89" s="172">
        <f ca="1">SUM(OFFSET(I$5,4*(ROW()-ROW(I$85)),0):OFFSET(I$8,4*(ROW()-ROW(I$85)),0))</f>
        <v>1317.4590000000001</v>
      </c>
      <c r="K89" s="193"/>
    </row>
    <row r="90" spans="1:26" ht="15" customHeight="1" x14ac:dyDescent="0.35">
      <c r="A90" s="5"/>
      <c r="B90" s="170" t="s">
        <v>88</v>
      </c>
      <c r="C90" s="163">
        <f ca="1">SUM(OFFSET(C$5,4*(ROW()-ROW(C$85)),0):OFFSET(C$8,4*(ROW()-ROW(C$85)),0))</f>
        <v>979.89</v>
      </c>
      <c r="D90" s="163">
        <f ca="1">SUM(OFFSET(D$5,4*(ROW()-ROW(D$85)),0):OFFSET(D$8,4*(ROW()-ROW(D$85)),0))</f>
        <v>1008.836</v>
      </c>
      <c r="E90" s="163">
        <f ca="1">SUM(OFFSET(E$5,4*(ROW()-ROW(E$85)),0):OFFSET(E$8,4*(ROW()-ROW(E$85)),0))</f>
        <v>141.14099999999999</v>
      </c>
      <c r="F90" s="163">
        <f ca="1">SUM(OFFSET(F$5,4*(ROW()-ROW(F$85)),0):OFFSET(F$8,4*(ROW()-ROW(F$85)),0))</f>
        <v>170.08700000000002</v>
      </c>
      <c r="G90" s="163">
        <f ca="1">SUM(OFFSET(G$5,4*(ROW()-ROW(G$85)),0):OFFSET(G$8,4*(ROW()-ROW(G$85)),0))</f>
        <v>344.09499999999997</v>
      </c>
      <c r="H90" s="163">
        <f ca="1">SUM(OFFSET(H$5,4*(ROW()-ROW(H$85)),0):OFFSET(H$8,4*(ROW()-ROW(H$85)),0))</f>
        <v>48.551000000000002</v>
      </c>
      <c r="I90" s="172">
        <f ca="1">SUM(OFFSET(I$5,4*(ROW()-ROW(I$85)),0):OFFSET(I$8,4*(ROW()-ROW(I$85)),0))</f>
        <v>1372.5360000000001</v>
      </c>
      <c r="K90" s="193"/>
    </row>
    <row r="91" spans="1:26" ht="15" customHeight="1" x14ac:dyDescent="0.35">
      <c r="A91" s="5"/>
      <c r="B91" s="170" t="s">
        <v>89</v>
      </c>
      <c r="C91" s="163">
        <f ca="1">SUM(OFFSET(C$5,4*(ROW()-ROW(C$85)),0):OFFSET(C$8,4*(ROW()-ROW(C$85)),0))</f>
        <v>1019.367</v>
      </c>
      <c r="D91" s="163">
        <f ca="1">SUM(OFFSET(D$5,4*(ROW()-ROW(D$85)),0):OFFSET(D$8,4*(ROW()-ROW(D$85)),0))</f>
        <v>1053.3920000000001</v>
      </c>
      <c r="E91" s="163">
        <f ca="1">SUM(OFFSET(E$5,4*(ROW()-ROW(E$85)),0):OFFSET(E$8,4*(ROW()-ROW(E$85)),0))</f>
        <v>144.934</v>
      </c>
      <c r="F91" s="163">
        <f ca="1">SUM(OFFSET(F$5,4*(ROW()-ROW(F$85)),0):OFFSET(F$8,4*(ROW()-ROW(F$85)),0))</f>
        <v>178.959</v>
      </c>
      <c r="G91" s="163">
        <f ca="1">SUM(OFFSET(G$5,4*(ROW()-ROW(G$85)),0):OFFSET(G$8,4*(ROW()-ROW(G$85)),0))</f>
        <v>358.40199999999999</v>
      </c>
      <c r="H91" s="163">
        <f ca="1">SUM(OFFSET(H$5,4*(ROW()-ROW(H$85)),0):OFFSET(H$8,4*(ROW()-ROW(H$85)),0))</f>
        <v>40.444999999999993</v>
      </c>
      <c r="I91" s="172">
        <f ca="1">SUM(OFFSET(I$5,4*(ROW()-ROW(I$85)),0):OFFSET(I$8,4*(ROW()-ROW(I$85)),0))</f>
        <v>1418.2139999999999</v>
      </c>
      <c r="K91" s="193"/>
    </row>
    <row r="92" spans="1:26" ht="15" customHeight="1" x14ac:dyDescent="0.35">
      <c r="A92" s="5"/>
      <c r="B92" s="170" t="s">
        <v>90</v>
      </c>
      <c r="C92" s="163">
        <f ca="1">SUM(OFFSET(C$5,4*(ROW()-ROW(C$85)),0):OFFSET(C$8,4*(ROW()-ROW(C$85)),0))</f>
        <v>1055.164</v>
      </c>
      <c r="D92" s="163">
        <f ca="1">SUM(OFFSET(D$5,4*(ROW()-ROW(D$85)),0):OFFSET(D$8,4*(ROW()-ROW(D$85)),0))</f>
        <v>1095.9850000000001</v>
      </c>
      <c r="E92" s="163">
        <f ca="1">SUM(OFFSET(E$5,4*(ROW()-ROW(E$85)),0):OFFSET(E$8,4*(ROW()-ROW(E$85)),0))</f>
        <v>152.37</v>
      </c>
      <c r="F92" s="163">
        <f ca="1">SUM(OFFSET(F$5,4*(ROW()-ROW(F$85)),0):OFFSET(F$8,4*(ROW()-ROW(F$85)),0))</f>
        <v>193.191</v>
      </c>
      <c r="G92" s="163">
        <f ca="1">SUM(OFFSET(G$5,4*(ROW()-ROW(G$85)),0):OFFSET(G$8,4*(ROW()-ROW(G$85)),0))</f>
        <v>367.09899999999993</v>
      </c>
      <c r="H92" s="163">
        <f ca="1">SUM(OFFSET(H$5,4*(ROW()-ROW(H$85)),0):OFFSET(H$8,4*(ROW()-ROW(H$85)),0))</f>
        <v>45.217000000000006</v>
      </c>
      <c r="I92" s="172">
        <f ca="1">SUM(OFFSET(I$5,4*(ROW()-ROW(I$85)),0):OFFSET(I$8,4*(ROW()-ROW(I$85)),0))</f>
        <v>1467.48</v>
      </c>
      <c r="K92" s="193"/>
    </row>
    <row r="93" spans="1:26" ht="15" customHeight="1" x14ac:dyDescent="0.35">
      <c r="A93" s="5"/>
      <c r="B93" s="170" t="s">
        <v>91</v>
      </c>
      <c r="C93" s="163">
        <f ca="1">SUM(OFFSET(C$5,4*(ROW()-ROW(C$85)),0):OFFSET(C$8,4*(ROW()-ROW(C$85)),0))</f>
        <v>1053.9580000000001</v>
      </c>
      <c r="D93" s="163">
        <f ca="1">SUM(OFFSET(D$5,4*(ROW()-ROW(D$85)),0):OFFSET(D$8,4*(ROW()-ROW(D$85)),0))</f>
        <v>1099.5309999999999</v>
      </c>
      <c r="E93" s="163">
        <f ca="1">SUM(OFFSET(E$5,4*(ROW()-ROW(E$85)),0):OFFSET(E$8,4*(ROW()-ROW(E$85)),0))</f>
        <v>151.857</v>
      </c>
      <c r="F93" s="163">
        <f ca="1">SUM(OFFSET(F$5,4*(ROW()-ROW(F$85)),0):OFFSET(F$8,4*(ROW()-ROW(F$85)),0))</f>
        <v>197.43</v>
      </c>
      <c r="G93" s="163">
        <f ca="1">SUM(OFFSET(G$5,4*(ROW()-ROW(G$85)),0):OFFSET(G$8,4*(ROW()-ROW(G$85)),0))</f>
        <v>346.09400000000005</v>
      </c>
      <c r="H93" s="163">
        <f ca="1">SUM(OFFSET(H$5,4*(ROW()-ROW(H$85)),0):OFFSET(H$8,4*(ROW()-ROW(H$85)),0))</f>
        <v>67.209999999999994</v>
      </c>
      <c r="I93" s="172">
        <f ca="1">SUM(OFFSET(I$5,4*(ROW()-ROW(I$85)),0):OFFSET(I$8,4*(ROW()-ROW(I$85)),0))</f>
        <v>1467.2619999999999</v>
      </c>
      <c r="K93" s="193"/>
    </row>
    <row r="94" spans="1:26" ht="15" customHeight="1" x14ac:dyDescent="0.35">
      <c r="A94" s="5"/>
      <c r="B94" s="170" t="s">
        <v>92</v>
      </c>
      <c r="C94" s="163">
        <f ca="1">SUM(OFFSET(C$5,4*(ROW()-ROW(C$85)),0):OFFSET(C$8,4*(ROW()-ROW(C$85)),0))</f>
        <v>1134.5</v>
      </c>
      <c r="D94" s="163">
        <f ca="1">SUM(OFFSET(D$5,4*(ROW()-ROW(D$85)),0):OFFSET(D$8,4*(ROW()-ROW(D$85)),0))</f>
        <v>1185.299</v>
      </c>
      <c r="E94" s="163">
        <f ca="1">SUM(OFFSET(E$5,4*(ROW()-ROW(E$85)),0):OFFSET(E$8,4*(ROW()-ROW(E$85)),0))</f>
        <v>156.38899999999998</v>
      </c>
      <c r="F94" s="163">
        <f ca="1">SUM(OFFSET(F$5,4*(ROW()-ROW(F$85)),0):OFFSET(F$8,4*(ROW()-ROW(F$85)),0))</f>
        <v>207.18799999999999</v>
      </c>
      <c r="G94" s="163">
        <f ca="1">SUM(OFFSET(G$5,4*(ROW()-ROW(G$85)),0):OFFSET(G$8,4*(ROW()-ROW(G$85)),0))</f>
        <v>368.03399999999999</v>
      </c>
      <c r="H94" s="163">
        <f ca="1">SUM(OFFSET(H$5,4*(ROW()-ROW(H$85)),0):OFFSET(H$8,4*(ROW()-ROW(H$85)),0))</f>
        <v>25.637</v>
      </c>
      <c r="I94" s="203">
        <f ca="1">SUM(OFFSET(I$5,4*(ROW()-ROW(I$85)),0):OFFSET(I$8,4*(ROW()-ROW(I$85)),0))</f>
        <v>1528.1709999999998</v>
      </c>
      <c r="K94" s="193"/>
    </row>
    <row r="95" spans="1:26" ht="15" customHeight="1" x14ac:dyDescent="0.35">
      <c r="A95" s="5"/>
      <c r="B95" s="170" t="s">
        <v>93</v>
      </c>
      <c r="C95" s="163">
        <f ca="1">SUM(OFFSET(C$5,4*(ROW()-ROW(C$85)),0):OFFSET(C$8,4*(ROW()-ROW(C$85)),0))</f>
        <v>1202.5539040170001</v>
      </c>
      <c r="D95" s="163">
        <f ca="1">SUM(OFFSET(D$5,4*(ROW()-ROW(D$85)),0):OFFSET(D$8,4*(ROW()-ROW(D$85)),0))</f>
        <v>1259.404696217</v>
      </c>
      <c r="E95" s="163">
        <f ca="1">SUM(OFFSET(E$5,4*(ROW()-ROW(E$85)),0):OFFSET(E$8,4*(ROW()-ROW(E$85)),0))</f>
        <v>159.74066920000001</v>
      </c>
      <c r="F95" s="163">
        <f ca="1">SUM(OFFSET(F$5,4*(ROW()-ROW(F$85)),0):OFFSET(F$8,4*(ROW()-ROW(F$85)),0))</f>
        <v>216.5914612</v>
      </c>
      <c r="G95" s="163">
        <f ca="1">SUM(OFFSET(G$5,4*(ROW()-ROW(G$85)),0):OFFSET(G$8,4*(ROW()-ROW(G$85)),0))</f>
        <v>398.46003878299996</v>
      </c>
      <c r="H95" s="163">
        <f ca="1">SUM(OFFSET(H$5,4*(ROW()-ROW(H$85)),0):OFFSET(H$8,4*(ROW()-ROW(H$85)),0))</f>
        <v>0.75226220000000144</v>
      </c>
      <c r="I95" s="203">
        <f ca="1">SUM(OFFSET(I$5,4*(ROW()-ROW(I$85)),0):OFFSET(I$8,4*(ROW()-ROW(I$85)),0))</f>
        <v>1601.7662049999999</v>
      </c>
      <c r="K95" s="193"/>
    </row>
    <row r="96" spans="1:26" ht="15" customHeight="1" x14ac:dyDescent="0.35">
      <c r="A96" s="5"/>
      <c r="B96" s="170" t="s">
        <v>94</v>
      </c>
      <c r="C96" s="163">
        <f ca="1">SUM(OFFSET(C$5,4*(ROW()-ROW(C$85)),0):OFFSET(C$8,4*(ROW()-ROW(C$85)),0))</f>
        <v>1249.4712060480001</v>
      </c>
      <c r="D96" s="163">
        <f ca="1">SUM(OFFSET(D$5,4*(ROW()-ROW(D$85)),0):OFFSET(D$8,4*(ROW()-ROW(D$85)),0))</f>
        <v>1301.7851680480001</v>
      </c>
      <c r="E96" s="163">
        <f ca="1">SUM(OFFSET(E$5,4*(ROW()-ROW(E$85)),0):OFFSET(E$8,4*(ROW()-ROW(E$85)),0))</f>
        <v>165.22595559999999</v>
      </c>
      <c r="F96" s="163">
        <f ca="1">SUM(OFFSET(F$5,4*(ROW()-ROW(F$85)),0):OFFSET(F$8,4*(ROW()-ROW(F$85)),0))</f>
        <v>217.53991730000001</v>
      </c>
      <c r="G96" s="163">
        <f ca="1">SUM(OFFSET(G$5,4*(ROW()-ROW(G$85)),0):OFFSET(G$8,4*(ROW()-ROW(G$85)),0))</f>
        <v>361.15509055199993</v>
      </c>
      <c r="H96" s="163">
        <f ca="1">SUM(OFFSET(H$5,4*(ROW()-ROW(H$85)),0):OFFSET(H$8,4*(ROW()-ROW(H$85)),0))</f>
        <v>23.478195399999997</v>
      </c>
      <c r="I96" s="203">
        <f ca="1">SUM(OFFSET(I$5,4*(ROW()-ROW(I$85)),0):OFFSET(I$8,4*(ROW()-ROW(I$85)),0))</f>
        <v>1634.1044920000002</v>
      </c>
      <c r="K96" s="193"/>
    </row>
    <row r="97" spans="1:11" ht="15" customHeight="1" x14ac:dyDescent="0.35">
      <c r="A97" s="5"/>
      <c r="B97" s="170" t="s">
        <v>343</v>
      </c>
      <c r="C97" s="163">
        <f ca="1">SUM(OFFSET(C$5,4*(ROW()-ROW(C$85)),0):OFFSET(C$8,4*(ROW()-ROW(C$85)),0))</f>
        <v>1276.005754945</v>
      </c>
      <c r="D97" s="163">
        <f ca="1">SUM(OFFSET(D$5,4*(ROW()-ROW(D$85)),0):OFFSET(D$8,4*(ROW()-ROW(D$85)),0))</f>
        <v>1326.9004153449998</v>
      </c>
      <c r="E97" s="163">
        <f ca="1">SUM(OFFSET(E$5,4*(ROW()-ROW(E$85)),0):OFFSET(E$8,4*(ROW()-ROW(E$85)),0))</f>
        <v>169.6093722</v>
      </c>
      <c r="F97" s="163">
        <f ca="1">SUM(OFFSET(F$5,4*(ROW()-ROW(F$85)),0):OFFSET(F$8,4*(ROW()-ROW(F$85)),0))</f>
        <v>220.50403230000001</v>
      </c>
      <c r="G97" s="163">
        <f ca="1">SUM(OFFSET(G$5,4*(ROW()-ROW(G$85)),0):OFFSET(G$8,4*(ROW()-ROW(G$85)),0))</f>
        <v>387.19224795499991</v>
      </c>
      <c r="H97" s="163">
        <f ca="1">SUM(OFFSET(H$5,4*(ROW()-ROW(H$85)),0):OFFSET(H$8,4*(ROW()-ROW(H$85)),0))</f>
        <v>20.007706100000004</v>
      </c>
      <c r="I97" s="203">
        <f ca="1">SUM(OFFSET(I$5,4*(ROW()-ROW(I$85)),0):OFFSET(I$8,4*(ROW()-ROW(I$85)),0))</f>
        <v>1683.2057089999998</v>
      </c>
      <c r="K97" s="193"/>
    </row>
    <row r="98" spans="1:11" ht="15" customHeight="1" x14ac:dyDescent="0.35">
      <c r="A98" s="5"/>
      <c r="B98" s="170" t="s">
        <v>350</v>
      </c>
      <c r="C98" s="163">
        <f ca="1">SUM(OFFSET(C$5,4*(ROW()-ROW(C$85)),0):OFFSET(C$8,4*(ROW()-ROW(C$85)),0))</f>
        <v>1309.5095253869999</v>
      </c>
      <c r="D98" s="163">
        <f ca="1">SUM(OFFSET(D$5,4*(ROW()-ROW(D$85)),0):OFFSET(D$8,4*(ROW()-ROW(D$85)),0))</f>
        <v>1358.681487587</v>
      </c>
      <c r="E98" s="163">
        <f ca="1">SUM(OFFSET(E$5,4*(ROW()-ROW(E$85)),0):OFFSET(E$8,4*(ROW()-ROW(E$85)),0))</f>
        <v>177.00705879999998</v>
      </c>
      <c r="F98" s="163">
        <f ca="1">SUM(OFFSET(F$5,4*(ROW()-ROW(F$85)),0):OFFSET(F$8,4*(ROW()-ROW(F$85)),0))</f>
        <v>226.17902050000001</v>
      </c>
      <c r="G98" s="163">
        <f ca="1">SUM(OFFSET(G$5,4*(ROW()-ROW(G$85)),0):OFFSET(G$8,4*(ROW()-ROW(G$85)),0))</f>
        <v>404.73836701300002</v>
      </c>
      <c r="H98" s="163">
        <f ca="1">SUM(OFFSET(H$5,4*(ROW()-ROW(H$85)),0):OFFSET(H$8,4*(ROW()-ROW(H$85)),0))</f>
        <v>12.233497599999996</v>
      </c>
      <c r="I98" s="203">
        <f ca="1">SUM(OFFSET(I$5,4*(ROW()-ROW(I$85)),0):OFFSET(I$8,4*(ROW()-ROW(I$85)),0))</f>
        <v>1726.4813899999999</v>
      </c>
      <c r="K98" s="193"/>
    </row>
    <row r="99" spans="1:11" ht="15" customHeight="1" x14ac:dyDescent="0.35">
      <c r="A99" s="5"/>
      <c r="B99" s="170" t="s">
        <v>374</v>
      </c>
      <c r="C99" s="163">
        <f ca="1">SUM(OFFSET(C$5,4*(ROW()-ROW(C$85)),0):OFFSET(C$8,4*(ROW()-ROW(C$85)),0))</f>
        <v>1347.6074115829997</v>
      </c>
      <c r="D99" s="163">
        <f ca="1">SUM(OFFSET(D$5,4*(ROW()-ROW(D$85)),0):OFFSET(D$8,4*(ROW()-ROW(D$85)),0))</f>
        <v>1396.680806583</v>
      </c>
      <c r="E99" s="163">
        <f ca="1">SUM(OFFSET(E$5,4*(ROW()-ROW(E$85)),0):OFFSET(E$8,4*(ROW()-ROW(E$85)),0))</f>
        <v>185.27148679999999</v>
      </c>
      <c r="F99" s="163">
        <f ca="1">SUM(OFFSET(F$5,4*(ROW()-ROW(F$85)),0):OFFSET(F$8,4*(ROW()-ROW(F$85)),0))</f>
        <v>234.34488239999999</v>
      </c>
      <c r="G99" s="163">
        <f ca="1">SUM(OFFSET(G$5,4*(ROW()-ROW(G$85)),0):OFFSET(G$8,4*(ROW()-ROW(G$85)),0))</f>
        <v>429.26135081700011</v>
      </c>
      <c r="H99" s="163">
        <f ca="1">SUM(OFFSET(H$5,4*(ROW()-ROW(H$85)),0):OFFSET(H$8,4*(ROW()-ROW(H$85)),0))</f>
        <v>2.55806559999998</v>
      </c>
      <c r="I99" s="203">
        <f ca="1">SUM(OFFSET(I$5,4*(ROW()-ROW(I$85)),0):OFFSET(I$8,4*(ROW()-ROW(I$85)),0))</f>
        <v>1779.4268280000001</v>
      </c>
      <c r="K99" s="193"/>
    </row>
    <row r="100" spans="1:11" ht="15" customHeight="1" thickBot="1" x14ac:dyDescent="0.4">
      <c r="A100" s="5"/>
      <c r="B100" s="318" t="s">
        <v>498</v>
      </c>
      <c r="C100" s="291">
        <f ca="1">SUM(OFFSET(C$5,4*(ROW()-ROW(C$85)),0):OFFSET(C$8,4*(ROW()-ROW(C$85)),0))</f>
        <v>1391.241661114</v>
      </c>
      <c r="D100" s="291">
        <f ca="1">SUM(OFFSET(D$5,4*(ROW()-ROW(D$85)),0):OFFSET(D$8,4*(ROW()-ROW(D$85)),0))</f>
        <v>1435.2983655140001</v>
      </c>
      <c r="E100" s="291">
        <f ca="1">SUM(OFFSET(E$5,4*(ROW()-ROW(E$85)),0):OFFSET(E$8,4*(ROW()-ROW(E$85)),0))</f>
        <v>194.48209900000003</v>
      </c>
      <c r="F100" s="291">
        <f ca="1">SUM(OFFSET(F$5,4*(ROW()-ROW(F$85)),0):OFFSET(F$8,4*(ROW()-ROW(F$85)),0))</f>
        <v>238.53880420000002</v>
      </c>
      <c r="G100" s="291">
        <f ca="1">SUM(OFFSET(G$5,4*(ROW()-ROW(G$85)),0):OFFSET(G$8,4*(ROW()-ROW(G$85)),0))</f>
        <v>467.42333378599994</v>
      </c>
      <c r="H100" s="291">
        <f ca="1">SUM(OFFSET(H$5,4*(ROW()-ROW(H$85)),0):OFFSET(H$8,4*(ROW()-ROW(H$85)),0))</f>
        <v>-14.405400899999993</v>
      </c>
      <c r="I100" s="321">
        <f ca="1">SUM(OFFSET(I$5,4*(ROW()-ROW(I$85)),0):OFFSET(I$8,4*(ROW()-ROW(I$85)),0))</f>
        <v>1844.2595939999999</v>
      </c>
      <c r="K100" s="193"/>
    </row>
    <row r="101" spans="1:11" ht="14.5" x14ac:dyDescent="0.35">
      <c r="A101" s="5"/>
      <c r="B101" s="219" t="s">
        <v>29</v>
      </c>
      <c r="C101" s="135"/>
      <c r="D101" s="135"/>
      <c r="E101" s="135"/>
      <c r="F101" s="135"/>
      <c r="G101" s="135"/>
      <c r="H101" s="135"/>
      <c r="I101" s="323"/>
      <c r="K101" s="193"/>
    </row>
    <row r="102" spans="1:11" ht="15" customHeight="1" x14ac:dyDescent="0.35">
      <c r="A102" s="5"/>
      <c r="B102" s="645" t="s">
        <v>423</v>
      </c>
      <c r="C102" s="668"/>
      <c r="D102" s="668"/>
      <c r="E102" s="668"/>
      <c r="F102" s="668"/>
      <c r="G102" s="668"/>
      <c r="H102" s="668"/>
      <c r="I102" s="669"/>
      <c r="K102" s="193"/>
    </row>
    <row r="103" spans="1:11" ht="28.5" customHeight="1" x14ac:dyDescent="0.35">
      <c r="A103" s="5"/>
      <c r="B103" s="645" t="s">
        <v>424</v>
      </c>
      <c r="C103" s="668"/>
      <c r="D103" s="668"/>
      <c r="E103" s="668"/>
      <c r="F103" s="668"/>
      <c r="G103" s="668"/>
      <c r="H103" s="668"/>
      <c r="I103" s="669"/>
      <c r="K103" s="193"/>
    </row>
    <row r="104" spans="1:11" ht="26.25" customHeight="1" x14ac:dyDescent="0.35">
      <c r="A104" s="5"/>
      <c r="B104" s="645" t="s">
        <v>425</v>
      </c>
      <c r="C104" s="668"/>
      <c r="D104" s="668"/>
      <c r="E104" s="668"/>
      <c r="F104" s="668"/>
      <c r="G104" s="668"/>
      <c r="H104" s="668"/>
      <c r="I104" s="669"/>
      <c r="K104" s="193"/>
    </row>
    <row r="105" spans="1:11" ht="15" thickBot="1" x14ac:dyDescent="0.4">
      <c r="A105" s="5"/>
      <c r="B105" s="229" t="s">
        <v>426</v>
      </c>
      <c r="C105" s="230"/>
      <c r="D105" s="230"/>
      <c r="E105" s="230"/>
      <c r="F105" s="230"/>
      <c r="G105" s="230"/>
      <c r="H105" s="230"/>
      <c r="I105" s="231"/>
      <c r="K105" s="193"/>
    </row>
    <row r="106" spans="1:11" ht="14.5" x14ac:dyDescent="0.35">
      <c r="B106" s="232"/>
      <c r="K106" s="193"/>
    </row>
    <row r="107" spans="1:11" ht="18.75" customHeight="1" x14ac:dyDescent="0.3"/>
    <row r="111" spans="1:11" ht="18.75" customHeight="1" x14ac:dyDescent="0.3"/>
    <row r="115" ht="18.75" customHeight="1" x14ac:dyDescent="0.3"/>
    <row r="119" ht="18.75" customHeight="1" x14ac:dyDescent="0.3"/>
    <row r="123" ht="18.75" customHeight="1" x14ac:dyDescent="0.3"/>
    <row r="127" ht="18.75" customHeight="1" x14ac:dyDescent="0.3"/>
  </sheetData>
  <mergeCells count="4">
    <mergeCell ref="B2:I2"/>
    <mergeCell ref="B102:I102"/>
    <mergeCell ref="B103:I103"/>
    <mergeCell ref="B104:I104"/>
  </mergeCells>
  <hyperlinks>
    <hyperlink ref="A1" location="Contents!A1" display="Back to contents" xr:uid="{7687AF88-A152-429C-A952-7CBD4D6F0C7D}"/>
  </hyperlinks>
  <pageMargins left="0.70866141732283472" right="0.70866141732283472" top="0.74803149606299213" bottom="0.74803149606299213" header="0.31496062992125984" footer="0.31496062992125984"/>
  <pageSetup paperSize="9" scale="57" orientation="portrait" r:id="rId1"/>
  <headerFooter>
    <oddHeader>&amp;C&amp;8March 2018 Economic and fiscal outlook: Supplementary economy tables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92751-85EA-4952-ADDB-11E5DB8F5F7D}">
  <sheetPr>
    <tabColor theme="6"/>
  </sheetPr>
  <dimension ref="A1:O14"/>
  <sheetViews>
    <sheetView zoomScaleNormal="100" zoomScaleSheetLayoutView="100" workbookViewId="0"/>
  </sheetViews>
  <sheetFormatPr defaultColWidth="8.84375" defaultRowHeight="14" x14ac:dyDescent="0.3"/>
  <cols>
    <col min="1" max="1" width="9.4609375" style="484" customWidth="1"/>
    <col min="2" max="2" width="24.765625" style="484" customWidth="1"/>
    <col min="3" max="10" width="6" style="484" customWidth="1"/>
    <col min="11" max="16384" width="8.84375" style="484"/>
  </cols>
  <sheetData>
    <row r="1" spans="1:15" ht="33.75" customHeight="1" thickBot="1" x14ac:dyDescent="0.35">
      <c r="A1" s="20" t="s">
        <v>42</v>
      </c>
    </row>
    <row r="2" spans="1:15" ht="19.5" customHeight="1" thickBot="1" x14ac:dyDescent="0.35">
      <c r="B2" s="562" t="s">
        <v>625</v>
      </c>
      <c r="C2" s="670"/>
      <c r="D2" s="670"/>
      <c r="E2" s="670"/>
      <c r="F2" s="670"/>
      <c r="G2" s="670"/>
      <c r="H2" s="670"/>
      <c r="I2" s="670"/>
      <c r="J2" s="563"/>
    </row>
    <row r="3" spans="1:15" ht="15.75" customHeight="1" x14ac:dyDescent="0.3">
      <c r="B3" s="449"/>
      <c r="C3" s="671" t="s">
        <v>581</v>
      </c>
      <c r="D3" s="671"/>
      <c r="E3" s="671"/>
      <c r="F3" s="671"/>
      <c r="G3" s="671"/>
      <c r="H3" s="671"/>
      <c r="I3" s="671"/>
      <c r="J3" s="672"/>
    </row>
    <row r="4" spans="1:15" ht="15.5" x14ac:dyDescent="0.3">
      <c r="B4" s="450"/>
      <c r="C4" s="451">
        <v>2020</v>
      </c>
      <c r="D4" s="451">
        <v>2021</v>
      </c>
      <c r="E4" s="451">
        <v>2022</v>
      </c>
      <c r="F4" s="452">
        <v>2023</v>
      </c>
      <c r="G4" s="452">
        <v>2024</v>
      </c>
      <c r="H4" s="452">
        <v>2025</v>
      </c>
      <c r="I4" s="452">
        <v>2026</v>
      </c>
      <c r="J4" s="453">
        <v>2027</v>
      </c>
    </row>
    <row r="5" spans="1:15" x14ac:dyDescent="0.3">
      <c r="A5" s="78"/>
      <c r="B5" s="454" t="s">
        <v>582</v>
      </c>
      <c r="C5" s="455">
        <v>8.1999999999999993</v>
      </c>
      <c r="D5" s="455">
        <v>8.36</v>
      </c>
      <c r="E5" s="455">
        <v>9.18</v>
      </c>
      <c r="F5" s="455">
        <v>10.18</v>
      </c>
      <c r="G5" s="455"/>
      <c r="H5" s="455"/>
      <c r="I5" s="455"/>
      <c r="J5" s="456"/>
      <c r="M5"/>
      <c r="N5" s="78"/>
      <c r="O5"/>
    </row>
    <row r="6" spans="1:15" x14ac:dyDescent="0.3">
      <c r="A6" s="78"/>
      <c r="B6" s="457" t="s">
        <v>583</v>
      </c>
      <c r="C6" s="455">
        <v>8.7200000000000006</v>
      </c>
      <c r="D6" s="455">
        <v>8.91</v>
      </c>
      <c r="E6" s="455">
        <v>9.5</v>
      </c>
      <c r="F6" s="455">
        <v>10.42</v>
      </c>
      <c r="G6" s="455">
        <v>10.801051153048975</v>
      </c>
      <c r="H6" s="455">
        <v>10.965358192698995</v>
      </c>
      <c r="I6" s="455">
        <v>11.199402770994412</v>
      </c>
      <c r="J6" s="456">
        <v>11.478136103392956</v>
      </c>
    </row>
    <row r="7" spans="1:15" ht="69.75" customHeight="1" thickBot="1" x14ac:dyDescent="0.35">
      <c r="B7" s="673" t="s">
        <v>612</v>
      </c>
      <c r="C7" s="674"/>
      <c r="D7" s="674"/>
      <c r="E7" s="674"/>
      <c r="F7" s="674"/>
      <c r="G7" s="674"/>
      <c r="H7" s="674"/>
      <c r="I7" s="674"/>
      <c r="J7" s="675"/>
    </row>
    <row r="8" spans="1:15" ht="15.75" customHeight="1" x14ac:dyDescent="0.3">
      <c r="B8" s="676"/>
      <c r="C8" s="676"/>
      <c r="D8" s="676"/>
      <c r="E8" s="676"/>
      <c r="F8" s="676"/>
      <c r="G8" s="676"/>
      <c r="H8" s="676"/>
      <c r="I8" s="676"/>
      <c r="J8" s="676"/>
    </row>
    <row r="9" spans="1:15" ht="9" customHeight="1" x14ac:dyDescent="0.3">
      <c r="B9" s="101"/>
      <c r="C9" s="101"/>
      <c r="D9" s="101"/>
      <c r="E9" s="101"/>
      <c r="F9" s="101"/>
      <c r="G9" s="101"/>
      <c r="H9" s="101"/>
      <c r="I9" s="101"/>
    </row>
    <row r="10" spans="1:15" ht="8.25" customHeight="1" x14ac:dyDescent="0.3"/>
    <row r="11" spans="1:15" x14ac:dyDescent="0.3">
      <c r="C11" s="30"/>
      <c r="D11" s="30"/>
      <c r="E11" s="30"/>
      <c r="F11" s="30"/>
      <c r="G11" s="30"/>
      <c r="H11" s="30"/>
      <c r="I11" s="30"/>
      <c r="J11" s="30"/>
    </row>
    <row r="13" spans="1:15" ht="15" customHeight="1" x14ac:dyDescent="0.3"/>
    <row r="14" spans="1:15" ht="102.75" customHeight="1" x14ac:dyDescent="0.3"/>
  </sheetData>
  <mergeCells count="4">
    <mergeCell ref="B2:J2"/>
    <mergeCell ref="C3:J3"/>
    <mergeCell ref="B7:J7"/>
    <mergeCell ref="B8:J8"/>
  </mergeCells>
  <hyperlinks>
    <hyperlink ref="A1" location="Contents!A1" display="Back to contents" xr:uid="{7C41D30B-F5FB-4D91-8EE5-3025B932CA8B}"/>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0DD08-DC99-4142-880E-D40DDD192832}">
  <sheetPr>
    <tabColor theme="6"/>
  </sheetPr>
  <dimension ref="A1:J308"/>
  <sheetViews>
    <sheetView zoomScaleNormal="100" zoomScaleSheetLayoutView="100" workbookViewId="0"/>
  </sheetViews>
  <sheetFormatPr defaultColWidth="8.84375" defaultRowHeight="14.5" x14ac:dyDescent="0.35"/>
  <cols>
    <col min="1" max="1" width="9.4609375" style="18" customWidth="1"/>
    <col min="2" max="3" width="15" style="18" customWidth="1"/>
    <col min="4" max="16384" width="8.84375" style="18"/>
  </cols>
  <sheetData>
    <row r="1" spans="1:10" ht="33.75" customHeight="1" thickBot="1" x14ac:dyDescent="0.45">
      <c r="A1" s="9" t="s">
        <v>42</v>
      </c>
      <c r="B1" s="471"/>
      <c r="E1" s="25"/>
    </row>
    <row r="2" spans="1:10" ht="54.75" customHeight="1" thickBot="1" x14ac:dyDescent="0.4">
      <c r="B2" s="562" t="s">
        <v>626</v>
      </c>
      <c r="C2" s="563"/>
      <c r="E2" s="133"/>
    </row>
    <row r="3" spans="1:10" x14ac:dyDescent="0.35">
      <c r="B3" s="8" t="s">
        <v>139</v>
      </c>
      <c r="C3" s="82">
        <v>-0.31754134179281235</v>
      </c>
    </row>
    <row r="4" spans="1:10" x14ac:dyDescent="0.35">
      <c r="B4" s="8" t="s">
        <v>140</v>
      </c>
      <c r="C4" s="82">
        <v>-0.12507214146039916</v>
      </c>
    </row>
    <row r="5" spans="1:10" x14ac:dyDescent="0.35">
      <c r="B5" s="8" t="s">
        <v>141</v>
      </c>
      <c r="C5" s="82">
        <v>1.2172975521594347</v>
      </c>
    </row>
    <row r="6" spans="1:10" x14ac:dyDescent="0.35">
      <c r="B6" s="8" t="s">
        <v>142</v>
      </c>
      <c r="C6" s="82">
        <v>3.0940251464383071</v>
      </c>
    </row>
    <row r="7" spans="1:10" x14ac:dyDescent="0.35">
      <c r="B7" s="8" t="s">
        <v>143</v>
      </c>
      <c r="C7" s="82">
        <v>5.9924948750284583</v>
      </c>
    </row>
    <row r="8" spans="1:10" x14ac:dyDescent="0.35">
      <c r="B8" s="8" t="s">
        <v>144</v>
      </c>
      <c r="C8" s="82">
        <v>8.3384672454572843</v>
      </c>
    </row>
    <row r="9" spans="1:10" x14ac:dyDescent="0.35">
      <c r="B9" s="8" t="s">
        <v>145</v>
      </c>
      <c r="C9" s="82">
        <v>7.0809654791681984</v>
      </c>
    </row>
    <row r="10" spans="1:10" x14ac:dyDescent="0.35">
      <c r="B10" s="8" t="s">
        <v>146</v>
      </c>
      <c r="C10" s="82">
        <v>6.1121425072248536</v>
      </c>
    </row>
    <row r="11" spans="1:10" x14ac:dyDescent="0.35">
      <c r="B11" s="8" t="s">
        <v>147</v>
      </c>
      <c r="C11" s="82">
        <v>4.6261511480738404</v>
      </c>
    </row>
    <row r="12" spans="1:10" x14ac:dyDescent="0.35">
      <c r="B12" s="8" t="s">
        <v>148</v>
      </c>
      <c r="C12" s="82">
        <v>5.5649823835194434</v>
      </c>
    </row>
    <row r="13" spans="1:10" x14ac:dyDescent="0.35">
      <c r="B13" s="8" t="s">
        <v>149</v>
      </c>
      <c r="C13" s="82">
        <v>4.11983699591062</v>
      </c>
    </row>
    <row r="14" spans="1:10" x14ac:dyDescent="0.35">
      <c r="B14" s="8" t="s">
        <v>150</v>
      </c>
      <c r="C14" s="82">
        <v>2.3613649763582161</v>
      </c>
      <c r="F14" s="78"/>
      <c r="G14" s="78"/>
      <c r="H14" s="78"/>
      <c r="I14" s="78"/>
      <c r="J14" s="78"/>
    </row>
    <row r="15" spans="1:10" x14ac:dyDescent="0.35">
      <c r="B15" s="8" t="s">
        <v>151</v>
      </c>
      <c r="C15" s="82">
        <v>0.37293846120357937</v>
      </c>
      <c r="E15" s="26"/>
      <c r="F15" s="26"/>
    </row>
    <row r="16" spans="1:10" x14ac:dyDescent="0.35">
      <c r="B16" s="8" t="s">
        <v>152</v>
      </c>
      <c r="C16" s="82">
        <v>-0.78441977671344298</v>
      </c>
      <c r="E16" s="26"/>
      <c r="F16" s="26"/>
    </row>
    <row r="17" spans="2:7" x14ac:dyDescent="0.35">
      <c r="B17" s="8" t="s">
        <v>153</v>
      </c>
      <c r="C17" s="82">
        <v>-2.0146054938385416</v>
      </c>
      <c r="E17" s="26"/>
      <c r="F17" s="26"/>
    </row>
    <row r="18" spans="2:7" x14ac:dyDescent="0.35">
      <c r="B18" s="8" t="s">
        <v>154</v>
      </c>
      <c r="C18" s="82">
        <v>-2.2441743209647576</v>
      </c>
      <c r="E18" s="26"/>
      <c r="F18" s="26"/>
    </row>
    <row r="19" spans="2:7" x14ac:dyDescent="0.35">
      <c r="B19" s="8" t="s">
        <v>155</v>
      </c>
      <c r="C19" s="82">
        <v>-1.9050550158495287</v>
      </c>
      <c r="E19" s="26"/>
      <c r="F19" s="26"/>
    </row>
    <row r="20" spans="2:7" x14ac:dyDescent="0.35">
      <c r="B20" s="8" t="s">
        <v>156</v>
      </c>
      <c r="C20" s="82">
        <v>-1.1189155223963694</v>
      </c>
      <c r="E20" s="26"/>
      <c r="F20" s="26"/>
    </row>
    <row r="21" spans="2:7" x14ac:dyDescent="0.35">
      <c r="B21" s="8" t="s">
        <v>157</v>
      </c>
      <c r="C21" s="82">
        <v>-0.64595250806615123</v>
      </c>
      <c r="E21" s="26"/>
      <c r="F21" s="26"/>
      <c r="G21" s="27"/>
    </row>
    <row r="22" spans="2:7" x14ac:dyDescent="0.35">
      <c r="B22" s="8" t="s">
        <v>158</v>
      </c>
      <c r="C22" s="82">
        <v>-0.4290028346075343</v>
      </c>
    </row>
    <row r="23" spans="2:7" x14ac:dyDescent="0.35">
      <c r="B23" s="8" t="s">
        <v>159</v>
      </c>
      <c r="C23" s="82">
        <v>-0.36469732480645362</v>
      </c>
    </row>
    <row r="24" spans="2:7" x14ac:dyDescent="0.35">
      <c r="B24" s="8" t="s">
        <v>160</v>
      </c>
      <c r="C24" s="82">
        <v>-0.59698118846179682</v>
      </c>
    </row>
    <row r="25" spans="2:7" x14ac:dyDescent="0.35">
      <c r="B25" s="8" t="s">
        <v>161</v>
      </c>
      <c r="C25" s="82">
        <v>-0.81356779460227113</v>
      </c>
    </row>
    <row r="26" spans="2:7" x14ac:dyDescent="0.35">
      <c r="B26" s="8" t="s">
        <v>162</v>
      </c>
      <c r="C26" s="82">
        <v>-0.60963557675500346</v>
      </c>
    </row>
    <row r="27" spans="2:7" x14ac:dyDescent="0.35">
      <c r="B27" s="8" t="s">
        <v>163</v>
      </c>
      <c r="C27" s="82">
        <v>0.14389989201208098</v>
      </c>
    </row>
    <row r="28" spans="2:7" x14ac:dyDescent="0.35">
      <c r="B28" s="8" t="s">
        <v>164</v>
      </c>
      <c r="C28" s="82">
        <v>1.1290447247512103</v>
      </c>
    </row>
    <row r="29" spans="2:7" x14ac:dyDescent="0.35">
      <c r="B29" s="8" t="s">
        <v>165</v>
      </c>
      <c r="C29" s="82">
        <v>1.4985709902004913</v>
      </c>
    </row>
    <row r="30" spans="2:7" x14ac:dyDescent="0.35">
      <c r="B30" s="8" t="s">
        <v>166</v>
      </c>
      <c r="C30" s="82">
        <v>1.8576853078793951</v>
      </c>
    </row>
    <row r="31" spans="2:7" x14ac:dyDescent="0.35">
      <c r="B31" s="8" t="s">
        <v>167</v>
      </c>
      <c r="C31" s="82">
        <v>1.7600083192032272</v>
      </c>
    </row>
    <row r="32" spans="2:7" x14ac:dyDescent="0.35">
      <c r="B32" s="8" t="s">
        <v>168</v>
      </c>
      <c r="C32" s="82">
        <v>1.4551742172097193</v>
      </c>
    </row>
    <row r="33" spans="1:3" x14ac:dyDescent="0.35">
      <c r="B33" s="8" t="s">
        <v>169</v>
      </c>
      <c r="C33" s="82">
        <v>0.50622050266957686</v>
      </c>
    </row>
    <row r="34" spans="1:3" x14ac:dyDescent="0.35">
      <c r="B34" s="8" t="s">
        <v>170</v>
      </c>
      <c r="C34" s="82">
        <v>-0.66023284683743078</v>
      </c>
    </row>
    <row r="35" spans="1:3" x14ac:dyDescent="0.35">
      <c r="B35" s="8" t="s">
        <v>171</v>
      </c>
      <c r="C35" s="82">
        <v>-1.6930202829047178</v>
      </c>
    </row>
    <row r="36" spans="1:3" x14ac:dyDescent="0.35">
      <c r="B36" s="8" t="s">
        <v>172</v>
      </c>
      <c r="C36" s="82">
        <v>-2.3229707080154598</v>
      </c>
    </row>
    <row r="37" spans="1:3" x14ac:dyDescent="0.35">
      <c r="B37" s="8" t="s">
        <v>173</v>
      </c>
      <c r="C37" s="82">
        <v>-2.8387273341796697</v>
      </c>
    </row>
    <row r="38" spans="1:3" x14ac:dyDescent="0.35">
      <c r="B38" s="8" t="s">
        <v>174</v>
      </c>
      <c r="C38" s="82">
        <v>-2.9785792424809734</v>
      </c>
    </row>
    <row r="39" spans="1:3" x14ac:dyDescent="0.35">
      <c r="A39" s="19"/>
      <c r="B39" s="8" t="s">
        <v>175</v>
      </c>
      <c r="C39" s="82">
        <v>-3.1261474178869348</v>
      </c>
    </row>
    <row r="40" spans="1:3" x14ac:dyDescent="0.35">
      <c r="A40" s="19"/>
      <c r="B40" s="8" t="s">
        <v>176</v>
      </c>
      <c r="C40" s="82">
        <v>-3.1321743933197888</v>
      </c>
    </row>
    <row r="41" spans="1:3" x14ac:dyDescent="0.35">
      <c r="B41" s="8" t="s">
        <v>177</v>
      </c>
      <c r="C41" s="82">
        <v>-3.1898305265711997</v>
      </c>
    </row>
    <row r="42" spans="1:3" x14ac:dyDescent="0.35">
      <c r="B42" s="8" t="s">
        <v>178</v>
      </c>
      <c r="C42" s="82">
        <v>-3.24773353400861</v>
      </c>
    </row>
    <row r="43" spans="1:3" x14ac:dyDescent="0.35">
      <c r="B43" s="8" t="s">
        <v>179</v>
      </c>
      <c r="C43" s="82">
        <v>-3.0823023306466575</v>
      </c>
    </row>
    <row r="44" spans="1:3" x14ac:dyDescent="0.35">
      <c r="B44" s="8" t="s">
        <v>180</v>
      </c>
      <c r="C44" s="82">
        <v>-2.9877924016570803</v>
      </c>
    </row>
    <row r="45" spans="1:3" x14ac:dyDescent="0.35">
      <c r="B45" s="8" t="s">
        <v>181</v>
      </c>
      <c r="C45" s="82">
        <v>-2.8674789045787272</v>
      </c>
    </row>
    <row r="46" spans="1:3" x14ac:dyDescent="0.35">
      <c r="B46" s="8" t="s">
        <v>182</v>
      </c>
      <c r="C46" s="82">
        <v>-2.7643133116405818</v>
      </c>
    </row>
    <row r="47" spans="1:3" x14ac:dyDescent="0.35">
      <c r="B47" s="8" t="s">
        <v>183</v>
      </c>
      <c r="C47" s="82">
        <v>-2.2293391527435342</v>
      </c>
    </row>
    <row r="48" spans="1:3" x14ac:dyDescent="0.35">
      <c r="B48" s="8" t="s">
        <v>184</v>
      </c>
      <c r="C48" s="82">
        <v>-1.8682955075058745</v>
      </c>
    </row>
    <row r="49" spans="2:3" x14ac:dyDescent="0.35">
      <c r="B49" s="8" t="s">
        <v>185</v>
      </c>
      <c r="C49" s="82">
        <v>-1.4858335562753957</v>
      </c>
    </row>
    <row r="50" spans="2:3" x14ac:dyDescent="0.35">
      <c r="B50" s="8" t="s">
        <v>186</v>
      </c>
      <c r="C50" s="82">
        <v>-1.4595914677721931</v>
      </c>
    </row>
    <row r="51" spans="2:3" x14ac:dyDescent="0.35">
      <c r="B51" s="8" t="s">
        <v>187</v>
      </c>
      <c r="C51" s="82">
        <v>-1.1392629391678064</v>
      </c>
    </row>
    <row r="52" spans="2:3" x14ac:dyDescent="0.35">
      <c r="B52" s="8" t="s">
        <v>188</v>
      </c>
      <c r="C52" s="82">
        <v>-0.85737921191248645</v>
      </c>
    </row>
    <row r="53" spans="2:3" x14ac:dyDescent="0.35">
      <c r="B53" s="8" t="s">
        <v>189</v>
      </c>
      <c r="C53" s="82">
        <v>-0.42986956003612825</v>
      </c>
    </row>
    <row r="54" spans="2:3" x14ac:dyDescent="0.35">
      <c r="B54" s="8" t="s">
        <v>190</v>
      </c>
      <c r="C54" s="82">
        <v>-0.29469591755951768</v>
      </c>
    </row>
    <row r="55" spans="2:3" x14ac:dyDescent="0.35">
      <c r="B55" s="8" t="s">
        <v>191</v>
      </c>
      <c r="C55" s="82">
        <v>9.1781332198039564E-2</v>
      </c>
    </row>
    <row r="56" spans="2:3" x14ac:dyDescent="0.35">
      <c r="B56" s="8" t="s">
        <v>192</v>
      </c>
      <c r="C56" s="82">
        <v>0.32353331527143331</v>
      </c>
    </row>
    <row r="57" spans="2:3" x14ac:dyDescent="0.35">
      <c r="B57" s="8" t="s">
        <v>193</v>
      </c>
      <c r="C57" s="82">
        <v>0.28942764647558766</v>
      </c>
    </row>
    <row r="58" spans="2:3" x14ac:dyDescent="0.35">
      <c r="B58" s="8" t="s">
        <v>194</v>
      </c>
      <c r="C58" s="82">
        <v>-3.7395064061073034E-2</v>
      </c>
    </row>
    <row r="59" spans="2:3" x14ac:dyDescent="0.35">
      <c r="B59" s="8" t="s">
        <v>195</v>
      </c>
      <c r="C59" s="82">
        <v>-0.10807879446903229</v>
      </c>
    </row>
    <row r="60" spans="2:3" x14ac:dyDescent="0.35">
      <c r="B60" s="8" t="s">
        <v>196</v>
      </c>
      <c r="C60" s="82">
        <v>0.11532362546575792</v>
      </c>
    </row>
    <row r="61" spans="2:3" ht="15" customHeight="1" x14ac:dyDescent="0.35">
      <c r="B61" s="8" t="s">
        <v>197</v>
      </c>
      <c r="C61" s="82">
        <v>0.13739939334593965</v>
      </c>
    </row>
    <row r="62" spans="2:3" x14ac:dyDescent="0.35">
      <c r="B62" s="8" t="s">
        <v>198</v>
      </c>
      <c r="C62" s="82">
        <v>0.17615046936003145</v>
      </c>
    </row>
    <row r="63" spans="2:3" x14ac:dyDescent="0.35">
      <c r="B63" s="8" t="s">
        <v>199</v>
      </c>
      <c r="C63" s="82">
        <v>0.60979842185969102</v>
      </c>
    </row>
    <row r="64" spans="2:3" x14ac:dyDescent="0.35">
      <c r="B64" s="8" t="s">
        <v>200</v>
      </c>
      <c r="C64" s="82">
        <v>1.3999190802963719</v>
      </c>
    </row>
    <row r="65" spans="2:3" x14ac:dyDescent="0.35">
      <c r="B65" s="8" t="s">
        <v>201</v>
      </c>
      <c r="C65" s="82">
        <v>2.1302231665957114</v>
      </c>
    </row>
    <row r="66" spans="2:3" x14ac:dyDescent="0.35">
      <c r="B66" s="8" t="s">
        <v>202</v>
      </c>
      <c r="C66" s="82">
        <v>2.4636949639236079</v>
      </c>
    </row>
    <row r="67" spans="2:3" x14ac:dyDescent="0.35">
      <c r="B67" s="8" t="s">
        <v>203</v>
      </c>
      <c r="C67" s="82">
        <v>2.8614382534124019</v>
      </c>
    </row>
    <row r="68" spans="2:3" x14ac:dyDescent="0.35">
      <c r="B68" s="8" t="s">
        <v>204</v>
      </c>
      <c r="C68" s="82">
        <v>3.247811421940368</v>
      </c>
    </row>
    <row r="69" spans="2:3" x14ac:dyDescent="0.35">
      <c r="B69" s="8" t="s">
        <v>205</v>
      </c>
      <c r="C69" s="82">
        <v>3.6255127000474481</v>
      </c>
    </row>
    <row r="70" spans="2:3" x14ac:dyDescent="0.35">
      <c r="B70" s="8" t="s">
        <v>206</v>
      </c>
      <c r="C70" s="82">
        <v>3.2815352470715307</v>
      </c>
    </row>
    <row r="71" spans="2:3" x14ac:dyDescent="0.35">
      <c r="B71" s="8" t="s">
        <v>207</v>
      </c>
      <c r="C71" s="82">
        <v>2.9290997453992187</v>
      </c>
    </row>
    <row r="72" spans="2:3" x14ac:dyDescent="0.35">
      <c r="B72" s="8" t="s">
        <v>208</v>
      </c>
      <c r="C72" s="82">
        <v>2.2286087884987351</v>
      </c>
    </row>
    <row r="73" spans="2:3" x14ac:dyDescent="0.35">
      <c r="B73" s="8" t="s">
        <v>209</v>
      </c>
      <c r="C73" s="82">
        <v>1.8032198786028124</v>
      </c>
    </row>
    <row r="74" spans="2:3" x14ac:dyDescent="0.35">
      <c r="B74" s="8" t="s">
        <v>210</v>
      </c>
      <c r="C74" s="82">
        <v>1.0281269618427722</v>
      </c>
    </row>
    <row r="75" spans="2:3" x14ac:dyDescent="0.35">
      <c r="B75" s="8" t="s">
        <v>211</v>
      </c>
      <c r="C75" s="82">
        <v>0.63276357427802676</v>
      </c>
    </row>
    <row r="76" spans="2:3" x14ac:dyDescent="0.35">
      <c r="B76" s="8" t="s">
        <v>212</v>
      </c>
      <c r="C76" s="82">
        <v>6.5816310709687451E-2</v>
      </c>
    </row>
    <row r="77" spans="2:3" x14ac:dyDescent="0.35">
      <c r="B77" s="8" t="s">
        <v>213</v>
      </c>
      <c r="C77" s="82">
        <v>-0.6064679375515436</v>
      </c>
    </row>
    <row r="78" spans="2:3" x14ac:dyDescent="0.35">
      <c r="B78" s="8" t="s">
        <v>214</v>
      </c>
      <c r="C78" s="82">
        <v>-1.4592744140934126</v>
      </c>
    </row>
    <row r="79" spans="2:3" x14ac:dyDescent="0.35">
      <c r="B79" s="8" t="s">
        <v>215</v>
      </c>
      <c r="C79" s="82">
        <v>-2.0762675953954468</v>
      </c>
    </row>
    <row r="80" spans="2:3" x14ac:dyDescent="0.35">
      <c r="B80" s="8" t="s">
        <v>216</v>
      </c>
      <c r="C80" s="82">
        <v>-2.2894038740039862</v>
      </c>
    </row>
    <row r="81" spans="2:3" x14ac:dyDescent="0.35">
      <c r="B81" s="8" t="s">
        <v>217</v>
      </c>
      <c r="C81" s="82">
        <v>-2.3925404910987047</v>
      </c>
    </row>
    <row r="82" spans="2:3" x14ac:dyDescent="0.35">
      <c r="B82" s="8" t="s">
        <v>218</v>
      </c>
      <c r="C82" s="82">
        <v>-2.3667844433931493</v>
      </c>
    </row>
    <row r="83" spans="2:3" x14ac:dyDescent="0.35">
      <c r="B83" s="8" t="s">
        <v>219</v>
      </c>
      <c r="C83" s="82">
        <v>-2.3988624406176475</v>
      </c>
    </row>
    <row r="84" spans="2:3" x14ac:dyDescent="0.35">
      <c r="B84" s="8" t="s">
        <v>220</v>
      </c>
      <c r="C84" s="82">
        <v>-2.3792880993488477</v>
      </c>
    </row>
    <row r="85" spans="2:3" x14ac:dyDescent="0.35">
      <c r="B85" s="8" t="s">
        <v>221</v>
      </c>
      <c r="C85" s="82">
        <v>-2.529574788385148</v>
      </c>
    </row>
    <row r="86" spans="2:3" x14ac:dyDescent="0.35">
      <c r="B86" s="8" t="s">
        <v>222</v>
      </c>
      <c r="C86" s="82">
        <v>-2.3232267965196693</v>
      </c>
    </row>
    <row r="87" spans="2:3" x14ac:dyDescent="0.35">
      <c r="B87" s="8" t="s">
        <v>223</v>
      </c>
      <c r="C87" s="82">
        <v>-2.1469047326471755</v>
      </c>
    </row>
    <row r="88" spans="2:3" x14ac:dyDescent="0.35">
      <c r="B88" s="8" t="s">
        <v>224</v>
      </c>
      <c r="C88" s="82">
        <v>-1.7833427968572593</v>
      </c>
    </row>
    <row r="89" spans="2:3" x14ac:dyDescent="0.35">
      <c r="B89" s="8" t="s">
        <v>225</v>
      </c>
      <c r="C89" s="82">
        <v>-1.7421426825567015</v>
      </c>
    </row>
    <row r="90" spans="2:3" x14ac:dyDescent="0.35">
      <c r="B90" s="8" t="s">
        <v>226</v>
      </c>
      <c r="C90" s="82">
        <v>-1.5659610356214557</v>
      </c>
    </row>
    <row r="91" spans="2:3" x14ac:dyDescent="0.35">
      <c r="B91" s="8" t="s">
        <v>227</v>
      </c>
      <c r="C91" s="82">
        <v>-1.2330244800733461</v>
      </c>
    </row>
    <row r="92" spans="2:3" x14ac:dyDescent="0.35">
      <c r="B92" s="8" t="s">
        <v>228</v>
      </c>
      <c r="C92" s="82">
        <v>-0.79709010172053441</v>
      </c>
    </row>
    <row r="93" spans="2:3" x14ac:dyDescent="0.35">
      <c r="B93" s="8" t="s">
        <v>229</v>
      </c>
      <c r="C93" s="82">
        <v>-0.40806975808874696</v>
      </c>
    </row>
    <row r="94" spans="2:3" x14ac:dyDescent="0.35">
      <c r="B94" s="8" t="s">
        <v>230</v>
      </c>
      <c r="C94" s="82">
        <v>-1.0743037540360965</v>
      </c>
    </row>
    <row r="95" spans="2:3" x14ac:dyDescent="0.35">
      <c r="B95" s="8" t="s">
        <v>231</v>
      </c>
      <c r="C95" s="82">
        <v>-1.7866716295481979</v>
      </c>
    </row>
    <row r="96" spans="2:3" x14ac:dyDescent="0.35">
      <c r="B96" s="8" t="s">
        <v>232</v>
      </c>
      <c r="C96" s="82">
        <v>-2.5249716626439751</v>
      </c>
    </row>
    <row r="97" spans="2:3" x14ac:dyDescent="0.35">
      <c r="B97" s="8" t="s">
        <v>233</v>
      </c>
      <c r="C97" s="82">
        <v>-2.4110249651819422</v>
      </c>
    </row>
    <row r="98" spans="2:3" x14ac:dyDescent="0.35">
      <c r="B98" s="8" t="s">
        <v>234</v>
      </c>
      <c r="C98" s="82">
        <v>-2.1733885801005228</v>
      </c>
    </row>
    <row r="99" spans="2:3" x14ac:dyDescent="0.35">
      <c r="B99" s="8" t="s">
        <v>235</v>
      </c>
      <c r="C99" s="82">
        <v>-2.0796782719291689</v>
      </c>
    </row>
    <row r="100" spans="2:3" x14ac:dyDescent="0.35">
      <c r="B100" s="8" t="s">
        <v>236</v>
      </c>
      <c r="C100" s="82">
        <v>-1.457906550956616</v>
      </c>
    </row>
    <row r="101" spans="2:3" x14ac:dyDescent="0.35">
      <c r="B101" s="8" t="s">
        <v>237</v>
      </c>
      <c r="C101" s="82">
        <v>-0.54291072395592144</v>
      </c>
    </row>
    <row r="102" spans="2:3" x14ac:dyDescent="0.35">
      <c r="B102" s="8" t="s">
        <v>238</v>
      </c>
      <c r="C102" s="82">
        <v>0.62419182842651055</v>
      </c>
    </row>
    <row r="103" spans="2:3" x14ac:dyDescent="0.35">
      <c r="B103" s="8" t="s">
        <v>239</v>
      </c>
      <c r="C103" s="82">
        <v>1.396099380077171</v>
      </c>
    </row>
    <row r="104" spans="2:3" x14ac:dyDescent="0.35">
      <c r="B104" s="8" t="s">
        <v>240</v>
      </c>
      <c r="C104" s="82">
        <v>1.7702410192787841</v>
      </c>
    </row>
    <row r="105" spans="2:3" x14ac:dyDescent="0.35">
      <c r="B105" s="8" t="s">
        <v>241</v>
      </c>
      <c r="C105" s="82">
        <v>2.1445816438977592</v>
      </c>
    </row>
    <row r="106" spans="2:3" x14ac:dyDescent="0.35">
      <c r="B106" s="8" t="s">
        <v>242</v>
      </c>
      <c r="C106" s="82">
        <v>2.2526543723390282</v>
      </c>
    </row>
    <row r="107" spans="2:3" x14ac:dyDescent="0.35">
      <c r="B107" s="8" t="s">
        <v>243</v>
      </c>
      <c r="C107" s="82">
        <v>2.5361872093246194</v>
      </c>
    </row>
    <row r="108" spans="2:3" x14ac:dyDescent="0.35">
      <c r="B108" s="8" t="s">
        <v>244</v>
      </c>
      <c r="C108" s="82">
        <v>2.5227077711216377</v>
      </c>
    </row>
    <row r="109" spans="2:3" x14ac:dyDescent="0.35">
      <c r="B109" s="8" t="s">
        <v>245</v>
      </c>
      <c r="C109" s="82">
        <v>1.9668482212957559</v>
      </c>
    </row>
    <row r="110" spans="2:3" x14ac:dyDescent="0.35">
      <c r="B110" s="8" t="s">
        <v>246</v>
      </c>
      <c r="C110" s="82">
        <v>1.0018869044333829</v>
      </c>
    </row>
    <row r="111" spans="2:3" x14ac:dyDescent="0.35">
      <c r="B111" s="8" t="s">
        <v>247</v>
      </c>
      <c r="C111" s="82">
        <v>0.57501236869769246</v>
      </c>
    </row>
    <row r="112" spans="2:3" x14ac:dyDescent="0.35">
      <c r="B112" s="8" t="s">
        <v>248</v>
      </c>
      <c r="C112" s="82">
        <v>0.84781579122938966</v>
      </c>
    </row>
    <row r="113" spans="2:3" x14ac:dyDescent="0.35">
      <c r="B113" s="8" t="s">
        <v>249</v>
      </c>
      <c r="C113" s="82">
        <v>1.9153074260205905</v>
      </c>
    </row>
    <row r="114" spans="2:3" x14ac:dyDescent="0.35">
      <c r="B114" s="8" t="s">
        <v>250</v>
      </c>
      <c r="C114" s="82">
        <v>2.0868627916466997</v>
      </c>
    </row>
    <row r="115" spans="2:3" x14ac:dyDescent="0.35">
      <c r="B115" s="8" t="s">
        <v>251</v>
      </c>
      <c r="C115" s="82">
        <v>2.0840913348286367</v>
      </c>
    </row>
    <row r="116" spans="2:3" x14ac:dyDescent="0.35">
      <c r="B116" s="8" t="s">
        <v>252</v>
      </c>
      <c r="C116" s="82">
        <v>1.1841576222063945</v>
      </c>
    </row>
    <row r="117" spans="2:3" x14ac:dyDescent="0.35">
      <c r="B117" s="8" t="s">
        <v>253</v>
      </c>
      <c r="C117" s="82">
        <v>0.99470161899657816</v>
      </c>
    </row>
    <row r="118" spans="2:3" x14ac:dyDescent="0.35">
      <c r="B118" s="8" t="s">
        <v>254</v>
      </c>
      <c r="C118" s="82">
        <v>1.1864921161041544</v>
      </c>
    </row>
    <row r="119" spans="2:3" x14ac:dyDescent="0.35">
      <c r="B119" s="8" t="s">
        <v>255</v>
      </c>
      <c r="C119" s="82">
        <v>1.1832148690456998</v>
      </c>
    </row>
    <row r="120" spans="2:3" x14ac:dyDescent="0.35">
      <c r="B120" s="8" t="s">
        <v>256</v>
      </c>
      <c r="C120" s="82">
        <v>1.4174513958266639</v>
      </c>
    </row>
    <row r="121" spans="2:3" x14ac:dyDescent="0.35">
      <c r="B121" s="8" t="s">
        <v>257</v>
      </c>
      <c r="C121" s="82">
        <v>0.48196459895074967</v>
      </c>
    </row>
    <row r="122" spans="2:3" x14ac:dyDescent="0.35">
      <c r="B122" s="8" t="s">
        <v>258</v>
      </c>
      <c r="C122" s="82">
        <v>0.2012774546829221</v>
      </c>
    </row>
    <row r="123" spans="2:3" x14ac:dyDescent="0.35">
      <c r="B123" s="8" t="s">
        <v>259</v>
      </c>
      <c r="C123" s="82">
        <v>-0.26585867346740644</v>
      </c>
    </row>
    <row r="124" spans="2:3" x14ac:dyDescent="0.35">
      <c r="B124" s="8" t="s">
        <v>260</v>
      </c>
      <c r="C124" s="82">
        <v>-0.12423624897321822</v>
      </c>
    </row>
    <row r="125" spans="2:3" x14ac:dyDescent="0.35">
      <c r="B125" s="8" t="s">
        <v>261</v>
      </c>
      <c r="C125" s="82">
        <v>-0.11473989004618372</v>
      </c>
    </row>
    <row r="126" spans="2:3" x14ac:dyDescent="0.35">
      <c r="B126" s="8" t="s">
        <v>262</v>
      </c>
      <c r="C126" s="82">
        <v>-0.66893402500661958</v>
      </c>
    </row>
    <row r="127" spans="2:3" x14ac:dyDescent="0.35">
      <c r="B127" s="8" t="s">
        <v>263</v>
      </c>
      <c r="C127" s="82">
        <v>-0.78492227260090142</v>
      </c>
    </row>
    <row r="128" spans="2:3" x14ac:dyDescent="0.35">
      <c r="B128" s="8" t="s">
        <v>264</v>
      </c>
      <c r="C128" s="82">
        <v>-0.58599876460737776</v>
      </c>
    </row>
    <row r="129" spans="2:6" x14ac:dyDescent="0.35">
      <c r="B129" s="8" t="s">
        <v>265</v>
      </c>
      <c r="C129" s="82">
        <v>0.42271818772389486</v>
      </c>
    </row>
    <row r="130" spans="2:6" x14ac:dyDescent="0.35">
      <c r="B130" s="8" t="s">
        <v>266</v>
      </c>
      <c r="C130" s="82">
        <v>0.93815278087466403</v>
      </c>
    </row>
    <row r="131" spans="2:6" x14ac:dyDescent="0.35">
      <c r="B131" s="8" t="s">
        <v>267</v>
      </c>
      <c r="C131" s="82">
        <v>1.1105412186981674</v>
      </c>
    </row>
    <row r="132" spans="2:6" x14ac:dyDescent="0.35">
      <c r="B132" s="8" t="s">
        <v>268</v>
      </c>
      <c r="C132" s="82">
        <v>0.76808379355074319</v>
      </c>
    </row>
    <row r="133" spans="2:6" x14ac:dyDescent="0.35">
      <c r="B133" s="8" t="s">
        <v>269</v>
      </c>
      <c r="C133" s="82">
        <v>0.89280639409515172</v>
      </c>
    </row>
    <row r="134" spans="2:6" x14ac:dyDescent="0.35">
      <c r="B134" s="8" t="s">
        <v>270</v>
      </c>
      <c r="C134" s="82">
        <v>0.86438544026097863</v>
      </c>
    </row>
    <row r="135" spans="2:6" x14ac:dyDescent="0.35">
      <c r="B135" s="8" t="s">
        <v>271</v>
      </c>
      <c r="C135" s="82">
        <v>0.77032229144943143</v>
      </c>
    </row>
    <row r="136" spans="2:6" x14ac:dyDescent="0.35">
      <c r="B136" s="8" t="s">
        <v>272</v>
      </c>
      <c r="C136" s="82">
        <v>0.6033752872148167</v>
      </c>
    </row>
    <row r="137" spans="2:6" x14ac:dyDescent="0.35">
      <c r="B137" s="8" t="s">
        <v>273</v>
      </c>
      <c r="C137" s="82">
        <v>0.46652481477825547</v>
      </c>
    </row>
    <row r="138" spans="2:6" x14ac:dyDescent="0.35">
      <c r="B138" s="8" t="s">
        <v>274</v>
      </c>
      <c r="C138" s="82">
        <v>0.27552281310959509</v>
      </c>
    </row>
    <row r="139" spans="2:6" x14ac:dyDescent="0.35">
      <c r="B139" s="8" t="s">
        <v>275</v>
      </c>
      <c r="C139" s="82">
        <v>0.1690231511814165</v>
      </c>
    </row>
    <row r="140" spans="2:6" x14ac:dyDescent="0.35">
      <c r="B140" s="8" t="s">
        <v>276</v>
      </c>
      <c r="C140" s="82">
        <v>9.7991998415484907E-2</v>
      </c>
    </row>
    <row r="141" spans="2:6" x14ac:dyDescent="0.35">
      <c r="B141" s="8" t="s">
        <v>277</v>
      </c>
      <c r="C141" s="82">
        <v>3.8809735458450088E-2</v>
      </c>
    </row>
    <row r="142" spans="2:6" x14ac:dyDescent="0.35">
      <c r="B142" s="8" t="s">
        <v>278</v>
      </c>
      <c r="C142" s="82">
        <v>0.53223264224031963</v>
      </c>
    </row>
    <row r="143" spans="2:6" x14ac:dyDescent="0.35">
      <c r="B143" s="8" t="s">
        <v>279</v>
      </c>
      <c r="C143" s="82">
        <v>0.8937707564181111</v>
      </c>
      <c r="F143" s="61"/>
    </row>
    <row r="144" spans="2:6" x14ac:dyDescent="0.35">
      <c r="B144" s="8" t="s">
        <v>280</v>
      </c>
      <c r="C144" s="82">
        <v>1.6916211513493409</v>
      </c>
      <c r="F144" s="61"/>
    </row>
    <row r="145" spans="2:6" x14ac:dyDescent="0.35">
      <c r="B145" s="8" t="s">
        <v>281</v>
      </c>
      <c r="C145" s="82">
        <v>1.7011978591288479</v>
      </c>
      <c r="F145" s="61"/>
    </row>
    <row r="146" spans="2:6" x14ac:dyDescent="0.35">
      <c r="B146" s="8" t="s">
        <v>282</v>
      </c>
      <c r="C146" s="82">
        <v>1.4421378889537639</v>
      </c>
      <c r="F146" s="61"/>
    </row>
    <row r="147" spans="2:6" x14ac:dyDescent="0.35">
      <c r="B147" s="8" t="s">
        <v>56</v>
      </c>
      <c r="C147" s="82">
        <v>1.1709351041130873</v>
      </c>
      <c r="E147" s="60"/>
      <c r="F147" s="61"/>
    </row>
    <row r="148" spans="2:6" x14ac:dyDescent="0.35">
      <c r="B148" s="8" t="s">
        <v>57</v>
      </c>
      <c r="C148" s="82">
        <v>0.73612696192791238</v>
      </c>
      <c r="E148" s="60"/>
      <c r="F148" s="61"/>
    </row>
    <row r="149" spans="2:6" x14ac:dyDescent="0.35">
      <c r="B149" s="8" t="s">
        <v>58</v>
      </c>
      <c r="C149" s="82">
        <v>-6.4257465754494023E-2</v>
      </c>
      <c r="E149" s="60"/>
      <c r="F149" s="61"/>
    </row>
    <row r="150" spans="2:6" x14ac:dyDescent="0.35">
      <c r="B150" s="8" t="s">
        <v>63</v>
      </c>
      <c r="C150" s="82">
        <v>-2.038785234133845</v>
      </c>
      <c r="E150" s="60"/>
      <c r="F150" s="61"/>
    </row>
    <row r="151" spans="2:6" x14ac:dyDescent="0.35">
      <c r="B151" s="8" t="s">
        <v>0</v>
      </c>
      <c r="C151" s="82">
        <v>-3.7187918436254797</v>
      </c>
      <c r="E151" s="60"/>
      <c r="F151" s="61"/>
    </row>
    <row r="152" spans="2:6" x14ac:dyDescent="0.35">
      <c r="B152" s="8" t="s">
        <v>1</v>
      </c>
      <c r="C152" s="82">
        <v>-4.1467966467192126</v>
      </c>
      <c r="E152" s="60"/>
      <c r="F152" s="61"/>
    </row>
    <row r="153" spans="2:6" x14ac:dyDescent="0.35">
      <c r="B153" s="8" t="s">
        <v>2</v>
      </c>
      <c r="C153" s="82">
        <v>-3.9316008357918526</v>
      </c>
      <c r="E153" s="60"/>
      <c r="F153" s="61"/>
    </row>
    <row r="154" spans="2:6" x14ac:dyDescent="0.35">
      <c r="B154" s="8" t="s">
        <v>3</v>
      </c>
      <c r="C154" s="82">
        <v>-3.5687047656324347</v>
      </c>
      <c r="E154" s="60"/>
      <c r="F154" s="61"/>
    </row>
    <row r="155" spans="2:6" x14ac:dyDescent="0.35">
      <c r="B155" s="8" t="s">
        <v>4</v>
      </c>
      <c r="C155" s="82">
        <v>-2.8073632951400724</v>
      </c>
      <c r="E155" s="60"/>
      <c r="F155" s="61"/>
    </row>
    <row r="156" spans="2:6" x14ac:dyDescent="0.35">
      <c r="B156" s="8" t="s">
        <v>5</v>
      </c>
      <c r="C156" s="82">
        <v>-2.1369431565375607</v>
      </c>
      <c r="E156" s="60"/>
      <c r="F156" s="61"/>
    </row>
    <row r="157" spans="2:6" x14ac:dyDescent="0.35">
      <c r="B157" s="8" t="s">
        <v>6</v>
      </c>
      <c r="C157" s="82">
        <v>-1.661198532245016</v>
      </c>
      <c r="E157" s="60"/>
      <c r="F157" s="61"/>
    </row>
    <row r="158" spans="2:6" x14ac:dyDescent="0.35">
      <c r="B158" s="8" t="s">
        <v>7</v>
      </c>
      <c r="C158" s="82">
        <v>-1.583137172929197</v>
      </c>
      <c r="E158" s="60"/>
      <c r="F158" s="61"/>
    </row>
    <row r="159" spans="2:6" x14ac:dyDescent="0.35">
      <c r="B159" s="8" t="s">
        <v>8</v>
      </c>
      <c r="C159" s="82">
        <v>-1.1865799592426496</v>
      </c>
      <c r="E159" s="60"/>
      <c r="F159" s="61"/>
    </row>
    <row r="160" spans="2:6" x14ac:dyDescent="0.35">
      <c r="B160" s="8" t="s">
        <v>9</v>
      </c>
      <c r="C160" s="82">
        <v>-1.415820213758701</v>
      </c>
      <c r="E160" s="60"/>
      <c r="F160" s="61"/>
    </row>
    <row r="161" spans="2:6" x14ac:dyDescent="0.35">
      <c r="B161" s="8" t="s">
        <v>10</v>
      </c>
      <c r="C161" s="82">
        <v>-1.631082761074278</v>
      </c>
      <c r="E161" s="60"/>
      <c r="F161" s="61"/>
    </row>
    <row r="162" spans="2:6" x14ac:dyDescent="0.35">
      <c r="B162" s="8" t="s">
        <v>11</v>
      </c>
      <c r="C162" s="82">
        <v>-1.945022105463335</v>
      </c>
      <c r="E162" s="60"/>
      <c r="F162" s="61"/>
    </row>
    <row r="163" spans="2:6" x14ac:dyDescent="0.35">
      <c r="B163" s="8" t="s">
        <v>12</v>
      </c>
      <c r="C163" s="82">
        <v>-1.4446960703117342</v>
      </c>
      <c r="E163" s="60"/>
    </row>
    <row r="164" spans="2:6" x14ac:dyDescent="0.35">
      <c r="B164" s="8" t="s">
        <v>13</v>
      </c>
      <c r="C164" s="82">
        <v>-1.9224052336848974</v>
      </c>
      <c r="E164" s="60"/>
    </row>
    <row r="165" spans="2:6" x14ac:dyDescent="0.35">
      <c r="B165" s="8" t="s">
        <v>14</v>
      </c>
      <c r="C165" s="82">
        <v>-1.2318501686050638</v>
      </c>
      <c r="E165" s="60"/>
    </row>
    <row r="166" spans="2:6" x14ac:dyDescent="0.35">
      <c r="B166" s="8" t="s">
        <v>15</v>
      </c>
      <c r="C166" s="82">
        <v>-1.6622557315699651</v>
      </c>
      <c r="E166" s="60"/>
    </row>
    <row r="167" spans="2:6" x14ac:dyDescent="0.35">
      <c r="B167" s="8" t="s">
        <v>16</v>
      </c>
      <c r="C167" s="82">
        <v>-1.529112662608489</v>
      </c>
      <c r="E167" s="60"/>
    </row>
    <row r="168" spans="2:6" x14ac:dyDescent="0.35">
      <c r="B168" s="8" t="s">
        <v>17</v>
      </c>
      <c r="C168" s="82">
        <v>-1.639968270074357</v>
      </c>
      <c r="E168" s="60"/>
    </row>
    <row r="169" spans="2:6" x14ac:dyDescent="0.35">
      <c r="B169" s="8" t="s">
        <v>18</v>
      </c>
      <c r="C169" s="82">
        <v>-1.4620119735937072</v>
      </c>
      <c r="E169" s="60"/>
    </row>
    <row r="170" spans="2:6" x14ac:dyDescent="0.35">
      <c r="B170" s="8" t="s">
        <v>19</v>
      </c>
      <c r="C170" s="82">
        <v>-1.5673754003852318</v>
      </c>
      <c r="E170" s="60"/>
    </row>
    <row r="171" spans="2:6" x14ac:dyDescent="0.35">
      <c r="B171" s="8" t="s">
        <v>20</v>
      </c>
      <c r="C171" s="82">
        <v>-1.2347685321522952</v>
      </c>
      <c r="E171" s="60"/>
    </row>
    <row r="172" spans="2:6" x14ac:dyDescent="0.35">
      <c r="B172" s="8" t="s">
        <v>21</v>
      </c>
      <c r="C172" s="82">
        <v>-0.87899125007665047</v>
      </c>
      <c r="E172" s="60"/>
    </row>
    <row r="173" spans="2:6" x14ac:dyDescent="0.35">
      <c r="B173" s="8" t="s">
        <v>22</v>
      </c>
      <c r="C173" s="82">
        <v>-0.55956683033886956</v>
      </c>
      <c r="E173" s="60"/>
    </row>
    <row r="174" spans="2:6" x14ac:dyDescent="0.35">
      <c r="B174" s="8" t="s">
        <v>23</v>
      </c>
      <c r="C174" s="82">
        <v>-0.25585918816125131</v>
      </c>
      <c r="E174" s="60"/>
    </row>
    <row r="175" spans="2:6" x14ac:dyDescent="0.35">
      <c r="B175" s="8" t="s">
        <v>24</v>
      </c>
      <c r="C175" s="82">
        <v>-0.49816287986663466</v>
      </c>
      <c r="E175" s="60"/>
    </row>
    <row r="176" spans="2:6" x14ac:dyDescent="0.35">
      <c r="B176" s="8" t="s">
        <v>25</v>
      </c>
      <c r="C176" s="82">
        <v>-0.26968568156368633</v>
      </c>
      <c r="E176" s="60"/>
    </row>
    <row r="177" spans="2:5" x14ac:dyDescent="0.35">
      <c r="B177" s="8" t="s">
        <v>26</v>
      </c>
      <c r="C177" s="82">
        <v>-0.27216428243153246</v>
      </c>
      <c r="E177" s="60"/>
    </row>
    <row r="178" spans="2:5" x14ac:dyDescent="0.35">
      <c r="B178" s="8" t="s">
        <v>27</v>
      </c>
      <c r="C178" s="82">
        <v>-6.2381769849793045E-2</v>
      </c>
      <c r="E178" s="60"/>
    </row>
    <row r="179" spans="2:5" x14ac:dyDescent="0.35">
      <c r="B179" s="8" t="s">
        <v>28</v>
      </c>
      <c r="C179" s="82">
        <v>-0.57999999999999996</v>
      </c>
      <c r="E179" s="60"/>
    </row>
    <row r="180" spans="2:5" x14ac:dyDescent="0.35">
      <c r="B180" s="8" t="s">
        <v>31</v>
      </c>
      <c r="C180" s="82">
        <v>-0.5</v>
      </c>
      <c r="E180" s="60"/>
    </row>
    <row r="181" spans="2:5" x14ac:dyDescent="0.35">
      <c r="B181" s="8" t="s">
        <v>32</v>
      </c>
      <c r="C181" s="82">
        <v>-0.42</v>
      </c>
      <c r="E181" s="60"/>
    </row>
    <row r="182" spans="2:5" x14ac:dyDescent="0.35">
      <c r="B182" s="8" t="s">
        <v>33</v>
      </c>
      <c r="C182" s="82">
        <v>0</v>
      </c>
      <c r="E182" s="60"/>
    </row>
    <row r="183" spans="2:5" x14ac:dyDescent="0.35">
      <c r="B183" s="8" t="s">
        <v>34</v>
      </c>
      <c r="C183" s="82">
        <v>0</v>
      </c>
      <c r="E183" s="60"/>
    </row>
    <row r="184" spans="2:5" x14ac:dyDescent="0.35">
      <c r="B184" s="54" t="s">
        <v>38</v>
      </c>
      <c r="C184" s="82">
        <v>1.7722767563124683E-2</v>
      </c>
      <c r="E184" s="60"/>
    </row>
    <row r="185" spans="2:5" x14ac:dyDescent="0.35">
      <c r="B185" s="54" t="s">
        <v>39</v>
      </c>
      <c r="C185" s="82">
        <v>6.4124994794741888E-2</v>
      </c>
      <c r="E185" s="60"/>
    </row>
    <row r="186" spans="2:5" x14ac:dyDescent="0.35">
      <c r="B186" s="54" t="s">
        <v>40</v>
      </c>
      <c r="C186" s="82">
        <v>0.15</v>
      </c>
      <c r="E186" s="60"/>
    </row>
    <row r="187" spans="2:5" x14ac:dyDescent="0.35">
      <c r="B187" s="54" t="s">
        <v>41</v>
      </c>
      <c r="C187" s="82">
        <v>7.0000000000000007E-2</v>
      </c>
      <c r="E187" s="60"/>
    </row>
    <row r="188" spans="2:5" x14ac:dyDescent="0.35">
      <c r="B188" s="54" t="s">
        <v>43</v>
      </c>
      <c r="C188" s="82">
        <v>0.17</v>
      </c>
      <c r="E188" s="60"/>
    </row>
    <row r="189" spans="2:5" x14ac:dyDescent="0.35">
      <c r="B189" s="54" t="s">
        <v>44</v>
      </c>
      <c r="C189" s="82">
        <v>0.32</v>
      </c>
      <c r="E189" s="60"/>
    </row>
    <row r="190" spans="2:5" x14ac:dyDescent="0.35">
      <c r="B190" s="54" t="s">
        <v>45</v>
      </c>
      <c r="C190" s="82">
        <v>0.2</v>
      </c>
      <c r="E190" s="60"/>
    </row>
    <row r="191" spans="2:5" x14ac:dyDescent="0.35">
      <c r="B191" s="54" t="s">
        <v>46</v>
      </c>
      <c r="C191" s="82">
        <v>0.34</v>
      </c>
      <c r="E191" s="60"/>
    </row>
    <row r="192" spans="2:5" x14ac:dyDescent="0.35">
      <c r="B192" s="54" t="s">
        <v>59</v>
      </c>
      <c r="C192" s="82">
        <v>0.1</v>
      </c>
      <c r="E192" s="60"/>
    </row>
    <row r="193" spans="2:5" x14ac:dyDescent="0.35">
      <c r="B193" s="54" t="s">
        <v>60</v>
      </c>
      <c r="C193" s="82">
        <v>0.1</v>
      </c>
      <c r="E193" s="60"/>
    </row>
    <row r="194" spans="2:5" x14ac:dyDescent="0.35">
      <c r="B194" s="54" t="s">
        <v>61</v>
      </c>
      <c r="C194" s="82">
        <v>0</v>
      </c>
      <c r="E194" s="60"/>
    </row>
    <row r="195" spans="2:5" x14ac:dyDescent="0.35">
      <c r="B195" s="54" t="s">
        <v>62</v>
      </c>
      <c r="C195" s="82">
        <v>0</v>
      </c>
      <c r="E195" s="60"/>
    </row>
    <row r="196" spans="2:5" x14ac:dyDescent="0.35">
      <c r="B196" s="54" t="s">
        <v>64</v>
      </c>
      <c r="C196" s="82">
        <v>1.6743050540668492E-3</v>
      </c>
      <c r="E196" s="60"/>
    </row>
    <row r="197" spans="2:5" x14ac:dyDescent="0.35">
      <c r="B197" s="54" t="s">
        <v>369</v>
      </c>
      <c r="C197" s="82">
        <v>-0.82097063114581204</v>
      </c>
      <c r="E197" s="60"/>
    </row>
    <row r="198" spans="2:5" x14ac:dyDescent="0.35">
      <c r="B198" s="54" t="s">
        <v>66</v>
      </c>
      <c r="C198" s="82">
        <v>-0.79800790810449485</v>
      </c>
      <c r="E198" s="60"/>
    </row>
    <row r="199" spans="2:5" x14ac:dyDescent="0.35">
      <c r="B199" s="54" t="s">
        <v>67</v>
      </c>
      <c r="C199" s="82">
        <v>0.4674143587506876</v>
      </c>
      <c r="E199" s="60"/>
    </row>
    <row r="200" spans="2:5" x14ac:dyDescent="0.35">
      <c r="B200" s="54" t="s">
        <v>68</v>
      </c>
      <c r="C200" s="82">
        <v>1.4708274525588791</v>
      </c>
      <c r="E200" s="60"/>
    </row>
    <row r="201" spans="2:5" x14ac:dyDescent="0.35">
      <c r="B201" s="54" t="s">
        <v>69</v>
      </c>
      <c r="C201" s="82">
        <v>1.6914289464454555</v>
      </c>
      <c r="E201" s="60"/>
    </row>
    <row r="202" spans="2:5" x14ac:dyDescent="0.35">
      <c r="B202" s="54" t="s">
        <v>70</v>
      </c>
      <c r="C202" s="82">
        <v>1.9127022672217322</v>
      </c>
      <c r="E202" s="60"/>
    </row>
    <row r="203" spans="2:5" x14ac:dyDescent="0.35">
      <c r="B203" s="54" t="s">
        <v>71</v>
      </c>
      <c r="C203" s="82">
        <v>2.1463788732338429</v>
      </c>
      <c r="E203" s="60"/>
    </row>
    <row r="204" spans="2:5" x14ac:dyDescent="0.35">
      <c r="B204" s="54" t="s">
        <v>72</v>
      </c>
      <c r="C204" s="82">
        <v>1.7490371123259081</v>
      </c>
      <c r="E204" s="60"/>
    </row>
    <row r="205" spans="2:5" x14ac:dyDescent="0.35">
      <c r="B205" s="54" t="s">
        <v>73</v>
      </c>
      <c r="C205" s="82">
        <v>0.99673154624377958</v>
      </c>
      <c r="E205" s="60"/>
    </row>
    <row r="206" spans="2:5" ht="15" thickBot="1" x14ac:dyDescent="0.4">
      <c r="B206" s="54" t="s">
        <v>74</v>
      </c>
      <c r="C206" s="104">
        <v>0.44526369702110458</v>
      </c>
    </row>
    <row r="207" spans="2:5" x14ac:dyDescent="0.35">
      <c r="B207" s="102">
        <v>1972</v>
      </c>
      <c r="C207" s="82">
        <v>0.9693843784386047</v>
      </c>
    </row>
    <row r="208" spans="2:5" x14ac:dyDescent="0.35">
      <c r="B208" s="8">
        <v>1973</v>
      </c>
      <c r="C208" s="82">
        <v>6.8763151451230584</v>
      </c>
    </row>
    <row r="209" spans="2:3" x14ac:dyDescent="0.35">
      <c r="B209" s="8">
        <v>1974</v>
      </c>
      <c r="C209" s="82">
        <v>4.1526543977831381</v>
      </c>
    </row>
    <row r="210" spans="2:3" x14ac:dyDescent="0.35">
      <c r="B210" s="8">
        <v>1975</v>
      </c>
      <c r="C210" s="82">
        <v>-1.1756493864879616</v>
      </c>
    </row>
    <row r="211" spans="2:3" x14ac:dyDescent="0.35">
      <c r="B211" s="8">
        <v>1976</v>
      </c>
      <c r="C211" s="82">
        <v>-1.0259401099221179</v>
      </c>
    </row>
    <row r="212" spans="2:3" x14ac:dyDescent="0.35">
      <c r="B212" s="8">
        <v>1977</v>
      </c>
      <c r="C212" s="82">
        <v>-0.59606871544704632</v>
      </c>
    </row>
    <row r="213" spans="2:3" x14ac:dyDescent="0.35">
      <c r="B213" s="8">
        <v>1978</v>
      </c>
      <c r="C213" s="82">
        <v>1.1566715894133637</v>
      </c>
    </row>
    <row r="214" spans="2:3" x14ac:dyDescent="0.35">
      <c r="B214" s="8">
        <v>1979</v>
      </c>
      <c r="C214" s="82">
        <v>0.75290818012943816</v>
      </c>
    </row>
    <row r="215" spans="2:3" x14ac:dyDescent="0.35">
      <c r="B215" s="8">
        <v>1980</v>
      </c>
      <c r="C215" s="82">
        <v>-2.4560902253748651</v>
      </c>
    </row>
    <row r="216" spans="2:3" x14ac:dyDescent="0.35">
      <c r="B216" s="8">
        <v>1981</v>
      </c>
      <c r="C216" s="82">
        <v>-3.1743779105920709</v>
      </c>
    </row>
    <row r="217" spans="2:3" x14ac:dyDescent="0.35">
      <c r="B217" s="8">
        <v>1982</v>
      </c>
      <c r="C217" s="82">
        <v>-2.9251566522099637</v>
      </c>
    </row>
    <row r="218" spans="2:3" x14ac:dyDescent="0.35">
      <c r="B218" s="8">
        <v>1983</v>
      </c>
      <c r="C218" s="82">
        <v>-1.7594286322187571</v>
      </c>
    </row>
    <row r="219" spans="2:3" x14ac:dyDescent="0.35">
      <c r="B219" s="8">
        <v>1984</v>
      </c>
      <c r="C219" s="82">
        <v>-0.68101837075995775</v>
      </c>
    </row>
    <row r="220" spans="2:3" x14ac:dyDescent="0.35">
      <c r="B220" s="8">
        <v>1985</v>
      </c>
      <c r="C220" s="82">
        <v>0.16665697618842046</v>
      </c>
    </row>
    <row r="221" spans="2:3" x14ac:dyDescent="0.35">
      <c r="B221" s="8">
        <v>1986</v>
      </c>
      <c r="C221" s="82">
        <v>8.1067498787845693E-2</v>
      </c>
    </row>
    <row r="222" spans="2:3" x14ac:dyDescent="0.35">
      <c r="B222" s="8">
        <v>1987</v>
      </c>
      <c r="C222" s="82">
        <v>1.6576406336361345</v>
      </c>
    </row>
    <row r="223" spans="2:3" x14ac:dyDescent="0.35">
      <c r="B223" s="8">
        <v>1988</v>
      </c>
      <c r="C223" s="82">
        <v>3.255653275961663</v>
      </c>
    </row>
    <row r="224" spans="2:3" x14ac:dyDescent="0.35">
      <c r="B224" s="8">
        <v>1989</v>
      </c>
      <c r="C224" s="82">
        <v>1.9909043477422443</v>
      </c>
    </row>
    <row r="225" spans="2:3" x14ac:dyDescent="0.35">
      <c r="B225" s="8">
        <v>1990</v>
      </c>
      <c r="C225" s="82">
        <v>-0.3451320261060431</v>
      </c>
    </row>
    <row r="226" spans="2:3" x14ac:dyDescent="0.35">
      <c r="B226" s="8">
        <v>1991</v>
      </c>
      <c r="C226" s="82">
        <v>-2.2811665973688093</v>
      </c>
    </row>
    <row r="227" spans="2:3" x14ac:dyDescent="0.35">
      <c r="B227" s="8">
        <v>1992</v>
      </c>
      <c r="C227" s="82">
        <v>-2.4077632255556267</v>
      </c>
    </row>
    <row r="228" spans="2:3" x14ac:dyDescent="0.35">
      <c r="B228" s="8">
        <v>1993</v>
      </c>
      <c r="C228" s="82">
        <v>-1.8086346278046506</v>
      </c>
    </row>
    <row r="229" spans="2:3" x14ac:dyDescent="0.35">
      <c r="B229" s="8">
        <v>1994</v>
      </c>
      <c r="C229" s="82">
        <v>-0.87757543089524859</v>
      </c>
    </row>
    <row r="230" spans="2:3" x14ac:dyDescent="0.35">
      <c r="B230" s="8">
        <v>1995</v>
      </c>
      <c r="C230" s="82">
        <v>-2.2256027627678918</v>
      </c>
    </row>
    <row r="231" spans="2:3" x14ac:dyDescent="0.35">
      <c r="B231" s="8">
        <v>1996</v>
      </c>
      <c r="C231" s="82">
        <v>-0.86731353535722633</v>
      </c>
    </row>
    <row r="232" spans="2:3" x14ac:dyDescent="0.35">
      <c r="B232" s="8">
        <v>1997</v>
      </c>
      <c r="C232" s="82">
        <v>1.8938218756138099</v>
      </c>
    </row>
    <row r="233" spans="2:3" x14ac:dyDescent="0.35">
      <c r="B233" s="8">
        <v>1998</v>
      </c>
      <c r="C233" s="82">
        <v>2.0000017196176856</v>
      </c>
    </row>
    <row r="234" spans="2:3" x14ac:dyDescent="0.35">
      <c r="B234" s="8">
        <v>1999</v>
      </c>
      <c r="C234" s="82">
        <v>1.3608163467887096</v>
      </c>
    </row>
    <row r="235" spans="2:3" x14ac:dyDescent="0.35">
      <c r="B235" s="8">
        <v>2000</v>
      </c>
      <c r="C235" s="82">
        <v>1.3585525261704277</v>
      </c>
    </row>
    <row r="236" spans="2:3" x14ac:dyDescent="0.35">
      <c r="B236" s="8">
        <v>2001</v>
      </c>
      <c r="C236" s="82">
        <v>0.81684740830546332</v>
      </c>
    </row>
    <row r="237" spans="2:3" x14ac:dyDescent="0.35">
      <c r="B237" s="8">
        <v>2002</v>
      </c>
      <c r="C237" s="82">
        <v>-0.29513480665558234</v>
      </c>
    </row>
    <row r="238" spans="2:3" x14ac:dyDescent="0.35">
      <c r="B238" s="8">
        <v>2003</v>
      </c>
      <c r="C238" s="82">
        <v>-7.1912782216543292E-4</v>
      </c>
    </row>
    <row r="239" spans="2:3" x14ac:dyDescent="0.35">
      <c r="B239" s="8">
        <v>2004</v>
      </c>
      <c r="C239" s="82">
        <v>0.90846298005125448</v>
      </c>
    </row>
    <row r="240" spans="2:3" x14ac:dyDescent="0.35">
      <c r="B240" s="8">
        <v>2005</v>
      </c>
      <c r="C240" s="82">
        <v>0.52670646449909952</v>
      </c>
    </row>
    <row r="241" spans="2:3" x14ac:dyDescent="0.35">
      <c r="B241" s="8">
        <v>2006</v>
      </c>
      <c r="C241" s="82">
        <v>0.209576533185313</v>
      </c>
    </row>
    <row r="242" spans="2:3" x14ac:dyDescent="0.35">
      <c r="B242" s="8">
        <v>2007</v>
      </c>
      <c r="C242" s="82">
        <v>1.432550310827537</v>
      </c>
    </row>
    <row r="243" spans="2:3" x14ac:dyDescent="0.35">
      <c r="B243" s="8">
        <v>2008</v>
      </c>
      <c r="C243" s="82">
        <v>-4.3890794661862742E-2</v>
      </c>
    </row>
    <row r="244" spans="2:3" x14ac:dyDescent="0.35">
      <c r="B244" s="8">
        <v>2009</v>
      </c>
      <c r="C244" s="82">
        <v>-3.8415891428438869</v>
      </c>
    </row>
    <row r="245" spans="2:3" x14ac:dyDescent="0.35">
      <c r="B245" s="8">
        <v>2010</v>
      </c>
      <c r="C245" s="82">
        <v>-2.0459265457487135</v>
      </c>
    </row>
    <row r="246" spans="2:3" x14ac:dyDescent="0.35">
      <c r="B246" s="8">
        <v>2011</v>
      </c>
      <c r="C246" s="82">
        <v>-1.5456150710932377</v>
      </c>
    </row>
    <row r="247" spans="2:3" x14ac:dyDescent="0.35">
      <c r="B247" s="8">
        <v>2012</v>
      </c>
      <c r="C247" s="82">
        <v>-1.5651970748731685</v>
      </c>
    </row>
    <row r="248" spans="2:3" x14ac:dyDescent="0.35">
      <c r="B248" s="8">
        <v>2013</v>
      </c>
      <c r="C248" s="82">
        <v>-1.5495919359668022</v>
      </c>
    </row>
    <row r="249" spans="2:3" x14ac:dyDescent="0.35">
      <c r="B249" s="8">
        <v>2014</v>
      </c>
      <c r="C249" s="82">
        <v>-0.73054015744935441</v>
      </c>
    </row>
    <row r="250" spans="2:3" x14ac:dyDescent="0.35">
      <c r="B250" s="8">
        <v>2015</v>
      </c>
      <c r="C250" s="82">
        <v>-0.27486055075345917</v>
      </c>
    </row>
    <row r="251" spans="2:3" x14ac:dyDescent="0.35">
      <c r="B251" s="8">
        <v>2016</v>
      </c>
      <c r="C251" s="82">
        <v>-0.37420966117655041</v>
      </c>
    </row>
    <row r="252" spans="2:3" x14ac:dyDescent="0.35">
      <c r="B252" s="8">
        <v>2017</v>
      </c>
      <c r="C252" s="82">
        <v>5.8276204944988308E-2</v>
      </c>
    </row>
    <row r="253" spans="2:3" x14ac:dyDescent="0.35">
      <c r="B253" s="8">
        <v>2018</v>
      </c>
      <c r="C253" s="82">
        <v>0.19025682591814075</v>
      </c>
    </row>
    <row r="254" spans="2:3" x14ac:dyDescent="0.35">
      <c r="B254" s="8">
        <v>2019</v>
      </c>
      <c r="C254" s="82">
        <v>0.13453732040500199</v>
      </c>
    </row>
    <row r="255" spans="2:3" x14ac:dyDescent="0.35">
      <c r="B255" s="8">
        <v>2020</v>
      </c>
      <c r="C255" s="82">
        <v>-0.41307108525595027</v>
      </c>
    </row>
    <row r="256" spans="2:3" x14ac:dyDescent="0.35">
      <c r="B256" s="8">
        <v>2021</v>
      </c>
      <c r="C256" s="82">
        <v>1.4024393083790869</v>
      </c>
    </row>
    <row r="257" spans="2:3" ht="15" thickBot="1" x14ac:dyDescent="0.4">
      <c r="B257" s="103">
        <v>2022</v>
      </c>
      <c r="C257" s="104">
        <v>1.3303306368706274</v>
      </c>
    </row>
    <row r="258" spans="2:3" x14ac:dyDescent="0.35">
      <c r="B258" s="8" t="s">
        <v>283</v>
      </c>
      <c r="C258" s="82">
        <v>2.5587480165039409</v>
      </c>
    </row>
    <row r="259" spans="2:3" x14ac:dyDescent="0.35">
      <c r="B259" s="8" t="s">
        <v>284</v>
      </c>
      <c r="C259" s="82">
        <v>6.5398237226014544</v>
      </c>
    </row>
    <row r="260" spans="2:3" x14ac:dyDescent="0.35">
      <c r="B260" s="8" t="s">
        <v>285</v>
      </c>
      <c r="C260" s="82">
        <v>3.0701742048566132</v>
      </c>
    </row>
    <row r="261" spans="2:3" x14ac:dyDescent="0.35">
      <c r="B261" s="8" t="s">
        <v>286</v>
      </c>
      <c r="C261" s="82">
        <v>-1.7424106068902319</v>
      </c>
    </row>
    <row r="262" spans="2:3" x14ac:dyDescent="0.35">
      <c r="B262" s="8" t="s">
        <v>287</v>
      </c>
      <c r="C262" s="82">
        <v>-0.62385451846834883</v>
      </c>
    </row>
    <row r="263" spans="2:3" x14ac:dyDescent="0.35">
      <c r="B263" s="8" t="s">
        <v>288</v>
      </c>
      <c r="C263" s="82">
        <v>-0.46843629882826576</v>
      </c>
    </row>
    <row r="264" spans="2:3" x14ac:dyDescent="0.35">
      <c r="B264" s="8" t="s">
        <v>289</v>
      </c>
      <c r="C264" s="82">
        <v>1.5611463179651821</v>
      </c>
    </row>
    <row r="265" spans="2:3" x14ac:dyDescent="0.35">
      <c r="B265" s="8" t="s">
        <v>290</v>
      </c>
      <c r="C265" s="82">
        <v>-0.10338106549298232</v>
      </c>
    </row>
    <row r="266" spans="2:3" x14ac:dyDescent="0.35">
      <c r="B266" s="8" t="s">
        <v>291</v>
      </c>
      <c r="C266" s="82">
        <v>-2.8144796413315873</v>
      </c>
    </row>
    <row r="267" spans="2:3" x14ac:dyDescent="0.35">
      <c r="B267" s="8" t="s">
        <v>292</v>
      </c>
      <c r="C267" s="82">
        <v>-3.163101332089326</v>
      </c>
    </row>
    <row r="268" spans="2:3" x14ac:dyDescent="0.35">
      <c r="B268" s="8" t="s">
        <v>293</v>
      </c>
      <c r="C268" s="82">
        <v>-2.7105717473721</v>
      </c>
    </row>
    <row r="269" spans="2:3" x14ac:dyDescent="0.35">
      <c r="B269" s="8" t="s">
        <v>294</v>
      </c>
      <c r="C269" s="82">
        <v>-1.4862634843471767</v>
      </c>
    </row>
    <row r="270" spans="2:3" x14ac:dyDescent="0.35">
      <c r="B270" s="8" t="s">
        <v>295</v>
      </c>
      <c r="C270" s="82">
        <v>-0.37014129324646206</v>
      </c>
    </row>
    <row r="271" spans="2:3" x14ac:dyDescent="0.35">
      <c r="B271" s="8" t="s">
        <v>296</v>
      </c>
      <c r="C271" s="82">
        <v>0.11489776186999734</v>
      </c>
    </row>
    <row r="272" spans="2:3" x14ac:dyDescent="0.35">
      <c r="B272" s="8" t="s">
        <v>297</v>
      </c>
      <c r="C272" s="82">
        <v>0.26103195441838523</v>
      </c>
    </row>
    <row r="273" spans="2:3" x14ac:dyDescent="0.35">
      <c r="B273" s="8" t="s">
        <v>298</v>
      </c>
      <c r="C273" s="82">
        <v>2.2199949134301704</v>
      </c>
    </row>
    <row r="274" spans="2:3" x14ac:dyDescent="0.35">
      <c r="B274" s="8" t="s">
        <v>299</v>
      </c>
      <c r="C274" s="82">
        <v>3.2692273358776731</v>
      </c>
    </row>
    <row r="275" spans="2:3" x14ac:dyDescent="0.35">
      <c r="B275" s="8" t="s">
        <v>300</v>
      </c>
      <c r="C275" s="82">
        <v>1.4164821003215025</v>
      </c>
    </row>
    <row r="276" spans="2:3" x14ac:dyDescent="0.35">
      <c r="B276" s="8" t="s">
        <v>301</v>
      </c>
      <c r="C276" s="82">
        <v>-1.0217645762486285</v>
      </c>
    </row>
    <row r="277" spans="2:3" x14ac:dyDescent="0.35">
      <c r="B277" s="8" t="s">
        <v>302</v>
      </c>
      <c r="C277" s="82">
        <v>-2.3618635752539774</v>
      </c>
    </row>
    <row r="278" spans="2:3" x14ac:dyDescent="0.35">
      <c r="B278" s="8" t="s">
        <v>303</v>
      </c>
      <c r="C278" s="82">
        <v>-2.3444013260748733</v>
      </c>
    </row>
    <row r="279" spans="2:3" x14ac:dyDescent="0.35">
      <c r="B279" s="8" t="s">
        <v>304</v>
      </c>
      <c r="C279" s="82">
        <v>-1.5799355414515333</v>
      </c>
    </row>
    <row r="280" spans="2:3" x14ac:dyDescent="0.35">
      <c r="B280" s="8" t="s">
        <v>305</v>
      </c>
      <c r="C280" s="82">
        <v>-1.0219632191100487</v>
      </c>
    </row>
    <row r="281" spans="2:3" x14ac:dyDescent="0.35">
      <c r="B281" s="8" t="s">
        <v>306</v>
      </c>
      <c r="C281" s="82">
        <v>-2.2962820913837447</v>
      </c>
    </row>
    <row r="282" spans="2:3" x14ac:dyDescent="0.35">
      <c r="B282" s="8" t="s">
        <v>307</v>
      </c>
      <c r="C282" s="82">
        <v>2.0808682305641923E-3</v>
      </c>
    </row>
    <row r="283" spans="2:3" x14ac:dyDescent="0.35">
      <c r="B283" s="8" t="s">
        <v>308</v>
      </c>
      <c r="C283" s="82">
        <v>2.1782374056659251</v>
      </c>
    </row>
    <row r="284" spans="2:3" x14ac:dyDescent="0.35">
      <c r="B284" s="8" t="s">
        <v>309</v>
      </c>
      <c r="C284" s="82">
        <v>1.5060762143488517</v>
      </c>
    </row>
    <row r="285" spans="2:3" x14ac:dyDescent="0.35">
      <c r="B285" s="8" t="s">
        <v>310</v>
      </c>
      <c r="C285" s="82">
        <v>1.7381223282727376</v>
      </c>
    </row>
    <row r="286" spans="2:3" x14ac:dyDescent="0.35">
      <c r="B286" s="8" t="s">
        <v>311</v>
      </c>
      <c r="C286" s="82">
        <v>1.1372160868730106</v>
      </c>
    </row>
    <row r="287" spans="2:3" x14ac:dyDescent="0.35">
      <c r="B287" s="8" t="s">
        <v>312</v>
      </c>
      <c r="C287" s="82">
        <v>0.45284033654145617</v>
      </c>
    </row>
    <row r="288" spans="2:3" x14ac:dyDescent="0.35">
      <c r="B288" s="8" t="s">
        <v>313</v>
      </c>
      <c r="C288" s="82">
        <v>-0.42653166681782295</v>
      </c>
    </row>
    <row r="289" spans="2:3" x14ac:dyDescent="0.35">
      <c r="B289" s="8" t="s">
        <v>314</v>
      </c>
      <c r="C289" s="82">
        <v>0.47243970657501677</v>
      </c>
    </row>
    <row r="290" spans="2:3" x14ac:dyDescent="0.35">
      <c r="B290" s="8" t="s">
        <v>315</v>
      </c>
      <c r="C290" s="82">
        <v>0.82379110855656279</v>
      </c>
    </row>
    <row r="291" spans="2:3" x14ac:dyDescent="0.35">
      <c r="B291" s="8" t="s">
        <v>316</v>
      </c>
      <c r="C291" s="82">
        <v>0.37686035932972572</v>
      </c>
    </row>
    <row r="292" spans="2:3" x14ac:dyDescent="0.35">
      <c r="B292" s="8" t="s">
        <v>317</v>
      </c>
      <c r="C292" s="82">
        <v>0.39161030003185715</v>
      </c>
    </row>
    <row r="293" spans="2:3" x14ac:dyDescent="0.35">
      <c r="B293" s="8" t="s">
        <v>318</v>
      </c>
      <c r="C293" s="82">
        <v>1.4996037827270357</v>
      </c>
    </row>
    <row r="294" spans="2:3" x14ac:dyDescent="0.35">
      <c r="B294" s="8" t="s">
        <v>319</v>
      </c>
      <c r="C294" s="82">
        <v>-1.2642308182409039</v>
      </c>
    </row>
    <row r="295" spans="2:3" x14ac:dyDescent="0.35">
      <c r="B295" s="8" t="s">
        <v>320</v>
      </c>
      <c r="C295" s="82">
        <v>-3.6134967219571195</v>
      </c>
    </row>
    <row r="296" spans="2:3" x14ac:dyDescent="0.35">
      <c r="B296" s="8" t="s">
        <v>321</v>
      </c>
      <c r="C296" s="82">
        <v>-1.6418773166705734</v>
      </c>
    </row>
    <row r="297" spans="2:3" ht="15" customHeight="1" x14ac:dyDescent="0.35">
      <c r="B297" s="8" t="s">
        <v>82</v>
      </c>
      <c r="C297" s="82">
        <v>-1.6093225096211938</v>
      </c>
    </row>
    <row r="298" spans="2:3" x14ac:dyDescent="0.35">
      <c r="B298" s="8" t="s">
        <v>83</v>
      </c>
      <c r="C298" s="82">
        <v>-1.5859608441881505</v>
      </c>
    </row>
    <row r="299" spans="2:3" x14ac:dyDescent="0.35">
      <c r="B299" s="8" t="s">
        <v>84</v>
      </c>
      <c r="C299" s="82">
        <v>-1.4751590721300261</v>
      </c>
    </row>
    <row r="300" spans="2:3" ht="15" customHeight="1" x14ac:dyDescent="0.35">
      <c r="B300" s="8" t="s">
        <v>85</v>
      </c>
      <c r="C300" s="82">
        <v>-0.54741075472672662</v>
      </c>
    </row>
    <row r="301" spans="2:3" ht="15" customHeight="1" x14ac:dyDescent="0.35">
      <c r="B301" s="8" t="s">
        <v>86</v>
      </c>
      <c r="C301" s="82">
        <v>-0.29678350437700374</v>
      </c>
    </row>
    <row r="302" spans="2:3" ht="15" customHeight="1" x14ac:dyDescent="0.35">
      <c r="B302" s="8" t="s">
        <v>87</v>
      </c>
      <c r="C302" s="82">
        <v>-0.22907191248570768</v>
      </c>
    </row>
    <row r="303" spans="2:3" ht="15" customHeight="1" x14ac:dyDescent="0.35">
      <c r="B303" s="8" t="s">
        <v>88</v>
      </c>
      <c r="C303" s="82">
        <v>7.561931401421873E-2</v>
      </c>
    </row>
    <row r="304" spans="2:3" ht="15" customHeight="1" x14ac:dyDescent="0.35">
      <c r="B304" s="8" t="s">
        <v>89</v>
      </c>
      <c r="C304" s="82">
        <v>0.25771289505594552</v>
      </c>
    </row>
    <row r="305" spans="2:3" x14ac:dyDescent="0.35">
      <c r="B305" s="8" t="s">
        <v>90</v>
      </c>
      <c r="C305" s="82">
        <v>5.0237583238100569E-2</v>
      </c>
    </row>
    <row r="306" spans="2:3" x14ac:dyDescent="0.35">
      <c r="B306" s="8" t="s">
        <v>91</v>
      </c>
      <c r="C306" s="82">
        <v>-0.30250140453502183</v>
      </c>
    </row>
    <row r="307" spans="2:3" x14ac:dyDescent="0.35">
      <c r="B307" s="92" t="s">
        <v>92</v>
      </c>
      <c r="C307" s="82">
        <v>1.8082302815499531</v>
      </c>
    </row>
    <row r="308" spans="2:3" ht="148.5" customHeight="1" thickBot="1" x14ac:dyDescent="0.4">
      <c r="B308" s="677" t="s">
        <v>322</v>
      </c>
      <c r="C308" s="678"/>
    </row>
  </sheetData>
  <mergeCells count="2">
    <mergeCell ref="B2:C2"/>
    <mergeCell ref="B308:C308"/>
  </mergeCells>
  <hyperlinks>
    <hyperlink ref="A1" location="Contents!A1" display="Back to contents" xr:uid="{AE8F4B26-F450-489E-94CC-1138C2ECA69D}"/>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12561-C10C-4EFB-865C-B22050BEE0D8}">
  <sheetPr>
    <tabColor theme="6"/>
  </sheetPr>
  <dimension ref="A1:AT127"/>
  <sheetViews>
    <sheetView showGridLines="0" zoomScaleNormal="100" zoomScaleSheetLayoutView="100" workbookViewId="0">
      <pane xSplit="3" ySplit="4" topLeftCell="D5" activePane="bottomRight" state="frozen"/>
      <selection pane="topRight" activeCell="D1" sqref="D1"/>
      <selection pane="bottomLeft" activeCell="A5" sqref="A5"/>
      <selection pane="bottomRight"/>
    </sheetView>
  </sheetViews>
  <sheetFormatPr defaultColWidth="8.84375" defaultRowHeight="15.5" x14ac:dyDescent="0.35"/>
  <cols>
    <col min="1" max="1" width="9.3046875" style="2" customWidth="1"/>
    <col min="2" max="2" width="7.69140625" style="2" customWidth="1"/>
    <col min="3" max="3" width="1.84375" style="31" customWidth="1"/>
    <col min="4" max="4" width="10.84375" style="2" customWidth="1"/>
    <col min="5" max="5" width="1" style="31" customWidth="1"/>
    <col min="6" max="6" width="9.69140625" style="2" customWidth="1"/>
    <col min="7" max="7" width="13.53515625" style="2" customWidth="1"/>
    <col min="8" max="8" width="14" style="2" customWidth="1"/>
    <col min="9" max="9" width="12.3046875" style="2" customWidth="1"/>
    <col min="10" max="10" width="7.4609375" style="2" customWidth="1"/>
    <col min="11" max="11" width="10.07421875" style="2" customWidth="1"/>
    <col min="12" max="12" width="1" style="31" customWidth="1"/>
    <col min="13" max="13" width="10.84375" style="31" customWidth="1"/>
    <col min="14" max="14" width="1" style="31" customWidth="1"/>
    <col min="15" max="15" width="8.4609375" style="31" bestFit="1" customWidth="1"/>
    <col min="16" max="16" width="13.07421875" style="31" bestFit="1" customWidth="1"/>
    <col min="17" max="17" width="14" style="31" customWidth="1"/>
    <col min="18" max="18" width="12.3046875" style="31" customWidth="1"/>
    <col min="19" max="19" width="7.765625" style="31" customWidth="1"/>
    <col min="20" max="20" width="9.69140625" style="31" customWidth="1"/>
    <col min="21" max="46" width="8.84375" style="31"/>
    <col min="47" max="16384" width="8.84375" style="2"/>
  </cols>
  <sheetData>
    <row r="1" spans="1:42" ht="33.75" customHeight="1" thickBot="1" x14ac:dyDescent="0.4">
      <c r="A1" s="9" t="s">
        <v>42</v>
      </c>
      <c r="B1" s="23"/>
      <c r="C1" s="471"/>
      <c r="D1" s="23"/>
      <c r="E1" s="471"/>
      <c r="F1" s="23"/>
      <c r="G1" s="471"/>
      <c r="H1" s="471"/>
      <c r="I1" s="471"/>
      <c r="J1" s="471"/>
      <c r="K1" s="471"/>
      <c r="L1" s="471"/>
      <c r="M1" s="471"/>
      <c r="N1" s="471"/>
      <c r="O1" s="16"/>
      <c r="P1" s="16"/>
      <c r="Q1" s="16"/>
      <c r="R1" s="17"/>
      <c r="S1" s="17"/>
      <c r="T1" s="17"/>
      <c r="U1" s="4"/>
    </row>
    <row r="2" spans="1:42" ht="19" thickBot="1" x14ac:dyDescent="0.5">
      <c r="A2" s="7"/>
      <c r="B2" s="585" t="s">
        <v>627</v>
      </c>
      <c r="C2" s="586"/>
      <c r="D2" s="586"/>
      <c r="E2" s="586"/>
      <c r="F2" s="586"/>
      <c r="G2" s="586"/>
      <c r="H2" s="586"/>
      <c r="I2" s="586"/>
      <c r="J2" s="586"/>
      <c r="K2" s="586"/>
      <c r="L2" s="586"/>
      <c r="M2" s="586"/>
      <c r="N2" s="586"/>
      <c r="O2" s="586"/>
      <c r="P2" s="586"/>
      <c r="Q2" s="586"/>
      <c r="R2" s="586"/>
      <c r="S2" s="586"/>
      <c r="T2" s="587"/>
    </row>
    <row r="3" spans="1:42" x14ac:dyDescent="0.35">
      <c r="A3" s="7"/>
      <c r="B3" s="32"/>
      <c r="C3" s="679" t="s">
        <v>323</v>
      </c>
      <c r="D3" s="679"/>
      <c r="E3" s="679"/>
      <c r="F3" s="679"/>
      <c r="G3" s="679"/>
      <c r="H3" s="679"/>
      <c r="I3" s="679"/>
      <c r="J3" s="679"/>
      <c r="K3" s="680"/>
      <c r="L3" s="681" t="s">
        <v>324</v>
      </c>
      <c r="M3" s="682"/>
      <c r="N3" s="682"/>
      <c r="O3" s="682"/>
      <c r="P3" s="682"/>
      <c r="Q3" s="682"/>
      <c r="R3" s="682"/>
      <c r="S3" s="682"/>
      <c r="T3" s="683"/>
    </row>
    <row r="4" spans="1:42" ht="62" x14ac:dyDescent="0.35">
      <c r="A4" s="7"/>
      <c r="B4" s="32"/>
      <c r="C4" s="62"/>
      <c r="D4" s="33" t="s">
        <v>325</v>
      </c>
      <c r="E4" s="62"/>
      <c r="F4" s="33" t="s">
        <v>331</v>
      </c>
      <c r="G4" s="33" t="s">
        <v>326</v>
      </c>
      <c r="H4" s="63" t="s">
        <v>327</v>
      </c>
      <c r="I4" s="63" t="s">
        <v>328</v>
      </c>
      <c r="J4" s="34" t="s">
        <v>329</v>
      </c>
      <c r="K4" s="34" t="s">
        <v>330</v>
      </c>
      <c r="L4" s="62"/>
      <c r="M4" s="33" t="s">
        <v>344</v>
      </c>
      <c r="N4" s="62"/>
      <c r="O4" s="474" t="s">
        <v>331</v>
      </c>
      <c r="P4" s="34" t="s">
        <v>345</v>
      </c>
      <c r="Q4" s="63" t="s">
        <v>327</v>
      </c>
      <c r="R4" s="73" t="s">
        <v>328</v>
      </c>
      <c r="S4" s="474" t="s">
        <v>329</v>
      </c>
      <c r="T4" s="35" t="s">
        <v>330</v>
      </c>
      <c r="V4" s="133"/>
      <c r="W4"/>
      <c r="X4"/>
      <c r="Y4"/>
      <c r="Z4"/>
    </row>
    <row r="5" spans="1:42" x14ac:dyDescent="0.35">
      <c r="A5" s="24"/>
      <c r="B5" s="8" t="s">
        <v>69</v>
      </c>
      <c r="C5" s="64"/>
      <c r="D5" s="119">
        <v>537397.30640209676</v>
      </c>
      <c r="E5" s="118"/>
      <c r="F5" s="119">
        <v>53759</v>
      </c>
      <c r="G5" s="116">
        <v>60.782453729310959</v>
      </c>
      <c r="H5" s="116">
        <v>63.381077924203296</v>
      </c>
      <c r="I5" s="116">
        <v>4.0999999999999988</v>
      </c>
      <c r="J5" s="116">
        <v>31.39</v>
      </c>
      <c r="K5" s="116">
        <v>523.93180138006483</v>
      </c>
      <c r="L5" s="118"/>
      <c r="M5" s="153">
        <v>1.5128204987147065</v>
      </c>
      <c r="N5" s="118"/>
      <c r="O5" s="116">
        <v>0.2330611179475639</v>
      </c>
      <c r="P5" s="116">
        <v>8.524966185614602E-2</v>
      </c>
      <c r="Q5" s="116">
        <v>-0.1234787003166482</v>
      </c>
      <c r="R5" s="117">
        <v>0.20898641588297057</v>
      </c>
      <c r="S5" s="116">
        <v>0.28753993610224349</v>
      </c>
      <c r="T5" s="15">
        <v>0.90039020152330451</v>
      </c>
      <c r="U5" s="37"/>
      <c r="V5" s="37"/>
      <c r="W5" s="37"/>
      <c r="X5" s="37"/>
      <c r="Y5" s="37"/>
    </row>
    <row r="6" spans="1:42" x14ac:dyDescent="0.35">
      <c r="A6" s="24"/>
      <c r="B6" s="8" t="s">
        <v>70</v>
      </c>
      <c r="C6" s="64"/>
      <c r="D6" s="119">
        <v>544408.09404231398</v>
      </c>
      <c r="E6" s="118"/>
      <c r="F6" s="119">
        <v>53746</v>
      </c>
      <c r="G6" s="116">
        <v>60.750158627254898</v>
      </c>
      <c r="H6" s="116">
        <v>63.302719036399573</v>
      </c>
      <c r="I6" s="116">
        <v>4.0323076923076986</v>
      </c>
      <c r="J6" s="116">
        <v>31.5</v>
      </c>
      <c r="K6" s="116">
        <v>529.32262264058829</v>
      </c>
      <c r="L6" s="118"/>
      <c r="M6" s="153">
        <v>1.3045818348355276</v>
      </c>
      <c r="N6" s="118"/>
      <c r="O6" s="116">
        <v>-2.4181997432992652E-2</v>
      </c>
      <c r="P6" s="116">
        <v>-5.3132277613998635E-2</v>
      </c>
      <c r="Q6" s="116">
        <v>-0.12363135871156228</v>
      </c>
      <c r="R6" s="117">
        <v>7.058634795860011E-2</v>
      </c>
      <c r="S6" s="116">
        <v>0.3504300732717347</v>
      </c>
      <c r="T6" s="15">
        <v>1.0289165968402347</v>
      </c>
      <c r="U6" s="37"/>
      <c r="V6" s="37"/>
      <c r="W6" s="37"/>
      <c r="X6" s="37"/>
      <c r="Y6" s="37"/>
    </row>
    <row r="7" spans="1:42" x14ac:dyDescent="0.35">
      <c r="A7" s="24"/>
      <c r="B7" s="8" t="s">
        <v>71</v>
      </c>
      <c r="C7" s="64"/>
      <c r="D7" s="119">
        <v>545649.29873010842</v>
      </c>
      <c r="E7" s="118"/>
      <c r="F7" s="119">
        <v>53772</v>
      </c>
      <c r="G7" s="116">
        <v>60.668150633664929</v>
      </c>
      <c r="H7" s="116">
        <v>63.224360148595864</v>
      </c>
      <c r="I7" s="116">
        <v>4.0430769230769297</v>
      </c>
      <c r="J7" s="116">
        <v>31.6</v>
      </c>
      <c r="K7" s="116">
        <v>529.3093581992232</v>
      </c>
      <c r="L7" s="118"/>
      <c r="M7" s="153">
        <v>0.2279915933244725</v>
      </c>
      <c r="N7" s="118"/>
      <c r="O7" s="116">
        <v>4.8375693074831361E-2</v>
      </c>
      <c r="P7" s="116">
        <v>-0.13499222955637435</v>
      </c>
      <c r="Q7" s="116">
        <v>-0.12378439504099337</v>
      </c>
      <c r="R7" s="117">
        <v>-1.122172526010019E-2</v>
      </c>
      <c r="S7" s="116">
        <v>0.31746031746031633</v>
      </c>
      <c r="T7" s="15">
        <v>-2.505927537899133E-3</v>
      </c>
      <c r="U7" s="37"/>
      <c r="V7" s="37"/>
      <c r="W7" s="37"/>
      <c r="X7" s="37"/>
      <c r="Y7" s="37"/>
    </row>
    <row r="8" spans="1:42" x14ac:dyDescent="0.35">
      <c r="A8" s="24"/>
      <c r="B8" s="8" t="s">
        <v>72</v>
      </c>
      <c r="C8" s="64"/>
      <c r="D8" s="119">
        <v>548347.20389939821</v>
      </c>
      <c r="E8" s="118"/>
      <c r="F8" s="119">
        <v>53826</v>
      </c>
      <c r="G8" s="116">
        <v>60.586159517373865</v>
      </c>
      <c r="H8" s="116">
        <v>63.146001260792133</v>
      </c>
      <c r="I8" s="116">
        <v>4.0538461538461599</v>
      </c>
      <c r="J8" s="116">
        <v>31.75</v>
      </c>
      <c r="K8" s="116">
        <v>529.59804423975311</v>
      </c>
      <c r="L8" s="118"/>
      <c r="M8" s="153">
        <v>0.49443940926316987</v>
      </c>
      <c r="N8" s="118"/>
      <c r="O8" s="116">
        <v>0.10042401249721333</v>
      </c>
      <c r="P8" s="116">
        <v>-0.13514688586133694</v>
      </c>
      <c r="Q8" s="116">
        <v>-0.12393781071025067</v>
      </c>
      <c r="R8" s="117">
        <v>-1.1222984672620942E-2</v>
      </c>
      <c r="S8" s="116">
        <v>0.4746835443038</v>
      </c>
      <c r="T8" s="15">
        <v>5.4540135377934007E-2</v>
      </c>
      <c r="U8" s="37"/>
      <c r="V8" s="37"/>
      <c r="W8" s="37"/>
      <c r="X8" s="37"/>
      <c r="Y8" s="37"/>
    </row>
    <row r="9" spans="1:42" x14ac:dyDescent="0.35">
      <c r="A9" s="24"/>
      <c r="B9" s="8" t="s">
        <v>73</v>
      </c>
      <c r="C9" s="64"/>
      <c r="D9" s="119">
        <v>551525.7686779236</v>
      </c>
      <c r="E9" s="118"/>
      <c r="F9" s="119">
        <v>53956</v>
      </c>
      <c r="G9" s="116">
        <v>60.504185278381712</v>
      </c>
      <c r="H9" s="116">
        <v>63.067642372988416</v>
      </c>
      <c r="I9" s="116">
        <v>4.064615384615391</v>
      </c>
      <c r="J9" s="116">
        <v>31.798107674488001</v>
      </c>
      <c r="K9" s="116">
        <v>531.29945408710284</v>
      </c>
      <c r="L9" s="118"/>
      <c r="M9" s="153">
        <v>0.57966280413614957</v>
      </c>
      <c r="N9" s="118"/>
      <c r="O9" s="116">
        <v>0.24151896852822041</v>
      </c>
      <c r="P9" s="116">
        <v>-0.13530192315399647</v>
      </c>
      <c r="Q9" s="116">
        <v>-0.12409160713137135</v>
      </c>
      <c r="R9" s="117">
        <v>-1.122424436783115E-2</v>
      </c>
      <c r="S9" s="116">
        <v>0.15152023460787145</v>
      </c>
      <c r="T9" s="15">
        <v>0.32126437509643058</v>
      </c>
      <c r="U9" s="37"/>
      <c r="V9" s="37"/>
      <c r="W9" s="37"/>
      <c r="X9" s="37"/>
      <c r="Y9" s="37"/>
    </row>
    <row r="10" spans="1:42" x14ac:dyDescent="0.35">
      <c r="A10" s="24"/>
      <c r="B10" s="8" t="s">
        <v>74</v>
      </c>
      <c r="C10" s="64"/>
      <c r="D10" s="119">
        <v>554629.43646642228</v>
      </c>
      <c r="E10" s="118"/>
      <c r="F10" s="119">
        <v>53938</v>
      </c>
      <c r="G10" s="116">
        <v>60.422227916688449</v>
      </c>
      <c r="H10" s="116">
        <v>62.989283485184671</v>
      </c>
      <c r="I10" s="116">
        <v>4.0753846153846212</v>
      </c>
      <c r="J10" s="116">
        <v>31.889130976744799</v>
      </c>
      <c r="K10" s="116">
        <v>533.66492235387977</v>
      </c>
      <c r="L10" s="118"/>
      <c r="M10" s="153">
        <v>0.56274211736988544</v>
      </c>
      <c r="N10" s="118"/>
      <c r="O10" s="116">
        <v>-3.3360515975977556E-2</v>
      </c>
      <c r="P10" s="116">
        <v>-0.13545734285351774</v>
      </c>
      <c r="Q10" s="116">
        <v>-0.12424578572372003</v>
      </c>
      <c r="R10" s="117">
        <v>-1.1225504345870453E-2</v>
      </c>
      <c r="S10" s="116">
        <v>0.28625383368277024</v>
      </c>
      <c r="T10" s="15">
        <v>0.4452231690772912</v>
      </c>
      <c r="U10" s="37"/>
      <c r="V10" s="37"/>
      <c r="W10" s="37"/>
      <c r="X10" s="37"/>
      <c r="Y10" s="37"/>
    </row>
    <row r="11" spans="1:42" x14ac:dyDescent="0.35">
      <c r="A11" s="24"/>
      <c r="B11" s="8" t="s">
        <v>75</v>
      </c>
      <c r="C11" s="64"/>
      <c r="D11" s="119">
        <v>558776.1846669463</v>
      </c>
      <c r="E11" s="118"/>
      <c r="F11" s="119">
        <v>54067.817600000002</v>
      </c>
      <c r="G11" s="116">
        <v>60.399037709111553</v>
      </c>
      <c r="H11" s="116">
        <v>62.972177773197927</v>
      </c>
      <c r="I11" s="116">
        <v>4.0861538461538531</v>
      </c>
      <c r="J11" s="116">
        <v>31.945809767448775</v>
      </c>
      <c r="K11" s="116">
        <v>535.61795585516131</v>
      </c>
      <c r="L11" s="118"/>
      <c r="M11" s="153">
        <v>0.74766103778105553</v>
      </c>
      <c r="N11" s="118"/>
      <c r="O11" s="129">
        <v>0.24067929845379421</v>
      </c>
      <c r="P11" s="116">
        <v>-3.8380259014725304E-2</v>
      </c>
      <c r="Q11" s="116">
        <v>-2.7156543209083672E-2</v>
      </c>
      <c r="R11" s="117">
        <v>-1.1226764606819293E-2</v>
      </c>
      <c r="S11" s="116">
        <v>0.17773701875196668</v>
      </c>
      <c r="T11" s="15">
        <v>0.36596624950862022</v>
      </c>
      <c r="U11" s="37"/>
      <c r="V11" s="37"/>
      <c r="W11" s="37"/>
      <c r="X11" s="37"/>
      <c r="Y11" s="37"/>
    </row>
    <row r="12" spans="1:42" x14ac:dyDescent="0.35">
      <c r="A12" s="24"/>
      <c r="B12" s="8" t="s">
        <v>77</v>
      </c>
      <c r="C12" s="64"/>
      <c r="D12" s="119">
        <v>562416.39737189165</v>
      </c>
      <c r="E12" s="118"/>
      <c r="F12" s="119">
        <v>54220.586000000003</v>
      </c>
      <c r="G12" s="116">
        <v>60.372951149496778</v>
      </c>
      <c r="H12" s="116">
        <v>62.952048137017997</v>
      </c>
      <c r="I12" s="116">
        <v>4.0969230769230833</v>
      </c>
      <c r="J12" s="116">
        <v>31.955809767448777</v>
      </c>
      <c r="K12" s="116">
        <v>537.65233276371771</v>
      </c>
      <c r="L12" s="118"/>
      <c r="M12" s="153">
        <v>0.6514616772930415</v>
      </c>
      <c r="N12" s="118"/>
      <c r="O12" s="129">
        <v>0.28254959563969173</v>
      </c>
      <c r="P12" s="116">
        <v>-4.3190356343769665E-2</v>
      </c>
      <c r="Q12" s="116">
        <v>-3.1965920334575681E-2</v>
      </c>
      <c r="R12" s="117">
        <v>-1.1228025150772964E-2</v>
      </c>
      <c r="S12" s="116">
        <v>3.130300991835977E-2</v>
      </c>
      <c r="T12" s="15">
        <v>0.37981865363501122</v>
      </c>
      <c r="U12" s="37"/>
      <c r="V12" s="37"/>
      <c r="W12" s="37"/>
      <c r="X12" s="37"/>
      <c r="Y12" s="37"/>
    </row>
    <row r="13" spans="1:42" x14ac:dyDescent="0.35">
      <c r="A13" s="24"/>
      <c r="B13" s="8" t="s">
        <v>78</v>
      </c>
      <c r="C13" s="64"/>
      <c r="D13" s="119">
        <v>565279.02086403931</v>
      </c>
      <c r="E13" s="118"/>
      <c r="F13" s="119">
        <v>54322.137499999997</v>
      </c>
      <c r="G13" s="116">
        <v>60.343969214804339</v>
      </c>
      <c r="H13" s="116">
        <v>62.928894576644986</v>
      </c>
      <c r="I13" s="116">
        <v>4.1076923076923135</v>
      </c>
      <c r="J13" s="116">
        <v>31.955809767448777</v>
      </c>
      <c r="K13" s="116">
        <v>539.63774280972723</v>
      </c>
      <c r="L13" s="118"/>
      <c r="M13" s="153">
        <v>0.50898649213009239</v>
      </c>
      <c r="N13" s="118"/>
      <c r="O13" s="129">
        <v>0.18729325426323218</v>
      </c>
      <c r="P13" s="116">
        <v>-4.8004833523329626E-2</v>
      </c>
      <c r="Q13" s="116">
        <v>-3.6779677640697006E-2</v>
      </c>
      <c r="R13" s="117">
        <v>-1.1229285977841626E-2</v>
      </c>
      <c r="S13" s="116">
        <v>0</v>
      </c>
      <c r="T13" s="15">
        <v>0.36927395735526503</v>
      </c>
      <c r="U13" s="37"/>
      <c r="V13" s="37"/>
      <c r="W13" s="37"/>
      <c r="X13" s="37"/>
      <c r="Y13" s="37"/>
    </row>
    <row r="14" spans="1:42" x14ac:dyDescent="0.35">
      <c r="A14" s="24"/>
      <c r="B14" s="8" t="s">
        <v>79</v>
      </c>
      <c r="C14" s="64"/>
      <c r="D14" s="119">
        <v>567685.27327263099</v>
      </c>
      <c r="E14" s="118"/>
      <c r="F14" s="119">
        <v>54423.688999999998</v>
      </c>
      <c r="G14" s="116">
        <v>60.312092881994261</v>
      </c>
      <c r="H14" s="116">
        <v>62.902717092078802</v>
      </c>
      <c r="I14" s="116">
        <v>4.1184615384615437</v>
      </c>
      <c r="J14" s="116">
        <v>31.955809767448777</v>
      </c>
      <c r="K14" s="116">
        <v>541.20951776600396</v>
      </c>
      <c r="L14" s="118"/>
      <c r="M14" s="153">
        <v>0.42567516567546537</v>
      </c>
      <c r="N14" s="118"/>
      <c r="O14" s="129">
        <v>0.18694312240568056</v>
      </c>
      <c r="P14" s="116">
        <v>-5.2824388625494212E-2</v>
      </c>
      <c r="Q14" s="116">
        <v>-4.1598513278029436E-2</v>
      </c>
      <c r="R14" s="117">
        <v>-1.1230547088076203E-2</v>
      </c>
      <c r="S14" s="116">
        <v>0</v>
      </c>
      <c r="T14" s="15">
        <v>0.29126483038286466</v>
      </c>
      <c r="U14" s="37"/>
      <c r="V14" s="37"/>
      <c r="W14" s="37"/>
      <c r="X14" s="37"/>
      <c r="Y14" s="37"/>
    </row>
    <row r="15" spans="1:42" x14ac:dyDescent="0.35">
      <c r="A15" s="24"/>
      <c r="B15" s="8" t="s">
        <v>80</v>
      </c>
      <c r="C15" s="64"/>
      <c r="D15" s="119">
        <v>569920.78511079692</v>
      </c>
      <c r="E15" s="118"/>
      <c r="F15" s="119">
        <v>54525.2405</v>
      </c>
      <c r="G15" s="116">
        <v>60.277323128026673</v>
      </c>
      <c r="H15" s="116">
        <v>62.87351568331944</v>
      </c>
      <c r="I15" s="116">
        <v>4.1292307692307757</v>
      </c>
      <c r="J15" s="116">
        <v>31.955809767448777</v>
      </c>
      <c r="K15" s="116">
        <v>542.64164636780538</v>
      </c>
      <c r="L15" s="118"/>
      <c r="M15" s="153">
        <v>0.393794227790778</v>
      </c>
      <c r="N15" s="118"/>
      <c r="O15" s="129">
        <v>0.18659429720024878</v>
      </c>
      <c r="P15" s="116">
        <v>-5.7649722147123938E-2</v>
      </c>
      <c r="Q15" s="116">
        <v>-4.6423127822314836E-2</v>
      </c>
      <c r="R15" s="117">
        <v>-1.1231808481616572E-2</v>
      </c>
      <c r="S15" s="116">
        <v>0</v>
      </c>
      <c r="T15" s="15">
        <v>0.26461630011846982</v>
      </c>
      <c r="U15" s="37"/>
      <c r="V15" s="37"/>
      <c r="W15" s="37"/>
      <c r="X15" s="37"/>
      <c r="Y15" s="37"/>
      <c r="AK15" s="100"/>
      <c r="AL15" s="100"/>
      <c r="AM15" s="100"/>
      <c r="AN15" s="100"/>
      <c r="AO15" s="100"/>
      <c r="AP15" s="100"/>
    </row>
    <row r="16" spans="1:42" x14ac:dyDescent="0.35">
      <c r="A16" s="24"/>
      <c r="B16" s="8" t="s">
        <v>339</v>
      </c>
      <c r="C16" s="64"/>
      <c r="D16" s="119">
        <v>572070.65024013177</v>
      </c>
      <c r="E16" s="118"/>
      <c r="F16" s="119">
        <v>54626.792000000001</v>
      </c>
      <c r="G16" s="116">
        <v>60.25348190028911</v>
      </c>
      <c r="H16" s="116">
        <v>62.855708220622894</v>
      </c>
      <c r="I16" s="116">
        <v>4.1400000000000059</v>
      </c>
      <c r="J16" s="116">
        <v>31.951067151282199</v>
      </c>
      <c r="K16" s="116">
        <v>543.97188430092103</v>
      </c>
      <c r="L16" s="118"/>
      <c r="M16" s="153">
        <v>0.37722174475824932</v>
      </c>
      <c r="N16" s="118"/>
      <c r="O16" s="116">
        <v>0.18624677134619905</v>
      </c>
      <c r="P16" s="116">
        <v>-3.9552565542644302E-2</v>
      </c>
      <c r="Q16" s="116">
        <v>-2.8322676890280007E-2</v>
      </c>
      <c r="R16" s="117">
        <v>-1.1233070158543388E-2</v>
      </c>
      <c r="S16" s="116">
        <v>-1.4841170357093869E-2</v>
      </c>
      <c r="T16" s="15">
        <v>0.24514114278173516</v>
      </c>
      <c r="U16" s="37"/>
      <c r="V16" s="37"/>
      <c r="W16" s="37"/>
      <c r="X16" s="37"/>
      <c r="Y16" s="37"/>
      <c r="AK16" s="100"/>
      <c r="AL16" s="100"/>
      <c r="AM16" s="100"/>
      <c r="AN16" s="100"/>
      <c r="AO16" s="100"/>
      <c r="AP16" s="100"/>
    </row>
    <row r="17" spans="1:42" x14ac:dyDescent="0.35">
      <c r="A17" s="24"/>
      <c r="B17" s="8" t="s">
        <v>340</v>
      </c>
      <c r="C17" s="64"/>
      <c r="D17" s="119">
        <v>574327.67925883865</v>
      </c>
      <c r="E17" s="118"/>
      <c r="F17" s="119">
        <v>54722.663</v>
      </c>
      <c r="G17" s="116">
        <v>60.251079876712339</v>
      </c>
      <c r="H17" s="116">
        <v>62.853202458494003</v>
      </c>
      <c r="I17" s="116">
        <v>4.1400000000000059</v>
      </c>
      <c r="J17" s="116">
        <v>31.950612304496602</v>
      </c>
      <c r="K17" s="116">
        <v>545.19078059949436</v>
      </c>
      <c r="L17" s="118"/>
      <c r="M17" s="153">
        <v>0.39453676180720709</v>
      </c>
      <c r="N17" s="118"/>
      <c r="O17" s="116">
        <v>0.17550179406471411</v>
      </c>
      <c r="P17" s="116">
        <v>-3.9865307381647952E-3</v>
      </c>
      <c r="Q17" s="116">
        <v>-3.9865307381425907E-3</v>
      </c>
      <c r="R17" s="117">
        <v>0</v>
      </c>
      <c r="S17" s="116">
        <v>-1.4235730639078348E-3</v>
      </c>
      <c r="T17" s="15">
        <v>0.22407340043681945</v>
      </c>
      <c r="U17" s="37"/>
      <c r="V17" s="37"/>
      <c r="W17" s="37"/>
      <c r="X17" s="37"/>
      <c r="Y17" s="37"/>
      <c r="AK17" s="100"/>
      <c r="AL17" s="100"/>
      <c r="AM17" s="100"/>
      <c r="AN17" s="100"/>
      <c r="AO17" s="100"/>
      <c r="AP17" s="100"/>
    </row>
    <row r="18" spans="1:42" x14ac:dyDescent="0.35">
      <c r="A18" s="24"/>
      <c r="B18" s="8" t="s">
        <v>341</v>
      </c>
      <c r="C18" s="64"/>
      <c r="D18" s="119">
        <v>576518.11505800276</v>
      </c>
      <c r="E18" s="118"/>
      <c r="F18" s="119">
        <v>54818.534</v>
      </c>
      <c r="G18" s="116">
        <v>60.255861829559002</v>
      </c>
      <c r="H18" s="116">
        <v>62.858190934236397</v>
      </c>
      <c r="I18" s="116">
        <v>4.1400000000000059</v>
      </c>
      <c r="J18" s="116">
        <v>31.949702610925598</v>
      </c>
      <c r="K18" s="116">
        <v>546.28517939112271</v>
      </c>
      <c r="L18" s="118"/>
      <c r="M18" s="153">
        <v>0.38139129947398764</v>
      </c>
      <c r="N18" s="118"/>
      <c r="O18" s="116">
        <v>0.17519432488144471</v>
      </c>
      <c r="P18" s="116">
        <v>7.9367089460546936E-3</v>
      </c>
      <c r="Q18" s="116">
        <v>7.9367089460324891E-3</v>
      </c>
      <c r="R18" s="117">
        <v>0</v>
      </c>
      <c r="S18" s="116">
        <v>-2.8471866590051853E-3</v>
      </c>
      <c r="T18" s="15">
        <v>0.20073684856243279</v>
      </c>
      <c r="U18" s="37"/>
      <c r="V18" s="37"/>
      <c r="W18" s="37"/>
      <c r="X18" s="37"/>
      <c r="Y18" s="37"/>
      <c r="AK18" s="100"/>
      <c r="AL18" s="121"/>
      <c r="AM18" s="120"/>
      <c r="AN18" s="120"/>
      <c r="AO18" s="120"/>
      <c r="AP18" s="100"/>
    </row>
    <row r="19" spans="1:42" x14ac:dyDescent="0.35">
      <c r="A19" s="24"/>
      <c r="B19" s="8" t="s">
        <v>342</v>
      </c>
      <c r="C19" s="64"/>
      <c r="D19" s="119">
        <v>579022.33192885423</v>
      </c>
      <c r="E19" s="118"/>
      <c r="F19" s="119">
        <v>54914.404999999999</v>
      </c>
      <c r="G19" s="116">
        <v>60.271662158828896</v>
      </c>
      <c r="H19" s="116">
        <v>62.874673647849903</v>
      </c>
      <c r="I19" s="116">
        <v>4.1400000000000059</v>
      </c>
      <c r="J19" s="116">
        <v>31.9483380705691</v>
      </c>
      <c r="K19" s="116">
        <v>547.58001811044926</v>
      </c>
      <c r="L19" s="118"/>
      <c r="M19" s="153">
        <v>0.43436915604977422</v>
      </c>
      <c r="N19" s="118"/>
      <c r="O19" s="116">
        <v>0.17488793115116863</v>
      </c>
      <c r="P19" s="116">
        <v>2.6222061705105659E-2</v>
      </c>
      <c r="Q19" s="116">
        <v>2.6222061705127864E-2</v>
      </c>
      <c r="R19" s="117">
        <v>0</v>
      </c>
      <c r="S19" s="116">
        <v>-4.2709015890207702E-3</v>
      </c>
      <c r="T19" s="15">
        <v>0.23702614827840751</v>
      </c>
      <c r="U19" s="37"/>
      <c r="V19" s="37"/>
      <c r="W19" s="37"/>
      <c r="X19" s="37"/>
      <c r="Y19" s="37"/>
      <c r="AK19" s="100"/>
      <c r="AL19" s="121"/>
      <c r="AM19" s="120"/>
      <c r="AN19" s="120"/>
      <c r="AO19" s="120"/>
      <c r="AP19" s="100"/>
    </row>
    <row r="20" spans="1:42" x14ac:dyDescent="0.35">
      <c r="A20" s="24"/>
      <c r="B20" s="8" t="s">
        <v>346</v>
      </c>
      <c r="C20" s="64"/>
      <c r="D20" s="119">
        <v>581631.31249833829</v>
      </c>
      <c r="E20" s="118"/>
      <c r="F20" s="119">
        <v>55010.275999999998</v>
      </c>
      <c r="G20" s="116">
        <v>60.290812064522136</v>
      </c>
      <c r="H20" s="116">
        <v>62.894650599334618</v>
      </c>
      <c r="I20" s="116">
        <v>4.1400000000000059</v>
      </c>
      <c r="J20" s="116">
        <v>31.946518683427001</v>
      </c>
      <c r="K20" s="116">
        <v>548.9455679338015</v>
      </c>
      <c r="L20" s="118"/>
      <c r="M20" s="153">
        <v>0.4505837556891823</v>
      </c>
      <c r="N20" s="118"/>
      <c r="O20" s="116">
        <v>0.17458260724121377</v>
      </c>
      <c r="P20" s="116">
        <v>3.1772652366512943E-2</v>
      </c>
      <c r="Q20" s="116">
        <v>3.1772652366512943E-2</v>
      </c>
      <c r="R20" s="117">
        <v>0</v>
      </c>
      <c r="S20" s="116">
        <v>-5.6947786707395309E-3</v>
      </c>
      <c r="T20" s="15">
        <v>0.24937904565334179</v>
      </c>
      <c r="U20" s="37"/>
      <c r="V20" s="37"/>
      <c r="W20" s="37"/>
      <c r="X20" s="37"/>
      <c r="Y20" s="37"/>
      <c r="AK20" s="100"/>
      <c r="AL20" s="121"/>
      <c r="AM20" s="120"/>
      <c r="AN20" s="120"/>
      <c r="AO20" s="120"/>
      <c r="AP20" s="100"/>
    </row>
    <row r="21" spans="1:42" x14ac:dyDescent="0.35">
      <c r="A21" s="24"/>
      <c r="B21" s="8" t="s">
        <v>347</v>
      </c>
      <c r="C21" s="64"/>
      <c r="D21" s="119">
        <v>584220.59243363666</v>
      </c>
      <c r="E21" s="118"/>
      <c r="F21" s="119">
        <v>55104.334999999999</v>
      </c>
      <c r="G21" s="116">
        <v>60.308650256703153</v>
      </c>
      <c r="H21" s="116">
        <v>62.913259187046897</v>
      </c>
      <c r="I21" s="116">
        <v>4.1400000000000059</v>
      </c>
      <c r="J21" s="116">
        <v>31.9448382967554</v>
      </c>
      <c r="K21" s="116">
        <v>550.3142924370834</v>
      </c>
      <c r="L21" s="118"/>
      <c r="M21" s="153">
        <v>0.44517547106883715</v>
      </c>
      <c r="N21" s="118"/>
      <c r="O21" s="116">
        <v>0.17098441752956273</v>
      </c>
      <c r="P21" s="116">
        <v>2.9586916430868193E-2</v>
      </c>
      <c r="Q21" s="116">
        <v>2.9586916430823784E-2</v>
      </c>
      <c r="R21" s="117">
        <v>0</v>
      </c>
      <c r="S21" s="116">
        <v>-5.2599993390578526E-3</v>
      </c>
      <c r="T21" s="15">
        <v>0.24933701686191689</v>
      </c>
      <c r="U21" s="37"/>
      <c r="V21" s="37"/>
      <c r="W21" s="37"/>
      <c r="X21" s="37"/>
      <c r="Y21" s="37"/>
      <c r="AK21" s="100"/>
      <c r="AL21" s="121"/>
      <c r="AM21" s="120"/>
      <c r="AN21" s="120"/>
      <c r="AO21" s="120"/>
      <c r="AP21" s="100"/>
    </row>
    <row r="22" spans="1:42" x14ac:dyDescent="0.35">
      <c r="A22" s="24"/>
      <c r="B22" s="8" t="s">
        <v>348</v>
      </c>
      <c r="C22" s="64"/>
      <c r="D22" s="119">
        <v>586722.73332837026</v>
      </c>
      <c r="E22" s="118"/>
      <c r="F22" s="119">
        <v>55198.394</v>
      </c>
      <c r="G22" s="116">
        <v>60.317412075371934</v>
      </c>
      <c r="H22" s="116">
        <v>62.922399410986799</v>
      </c>
      <c r="I22" s="116">
        <v>4.1400000000000059</v>
      </c>
      <c r="J22" s="116">
        <v>31.943296910554398</v>
      </c>
      <c r="K22" s="116">
        <v>551.67592987094508</v>
      </c>
      <c r="L22" s="118"/>
      <c r="M22" s="153">
        <v>0.42828700787671536</v>
      </c>
      <c r="N22" s="118"/>
      <c r="O22" s="116">
        <v>0.17069255985033838</v>
      </c>
      <c r="P22" s="116">
        <v>1.4528295081195353E-2</v>
      </c>
      <c r="Q22" s="116">
        <v>1.4528295081217557E-2</v>
      </c>
      <c r="R22" s="117">
        <v>0</v>
      </c>
      <c r="S22" s="116">
        <v>-4.8251494863871258E-3</v>
      </c>
      <c r="T22" s="15">
        <v>0.24742905146650784</v>
      </c>
      <c r="U22" s="37"/>
      <c r="V22" s="37"/>
      <c r="W22" s="37"/>
      <c r="X22" s="37"/>
      <c r="Y22" s="37"/>
      <c r="AK22" s="100"/>
      <c r="AL22" s="121"/>
      <c r="AM22" s="120"/>
      <c r="AN22" s="120"/>
      <c r="AO22" s="120"/>
      <c r="AP22" s="100"/>
    </row>
    <row r="23" spans="1:42" x14ac:dyDescent="0.35">
      <c r="A23" s="24"/>
      <c r="B23" s="8" t="s">
        <v>349</v>
      </c>
      <c r="C23" s="64"/>
      <c r="D23" s="119">
        <v>589250.38241080532</v>
      </c>
      <c r="E23" s="118"/>
      <c r="F23" s="119">
        <v>55292.453000000001</v>
      </c>
      <c r="G23" s="116">
        <v>60.322657400528414</v>
      </c>
      <c r="H23" s="116">
        <v>62.927871271154203</v>
      </c>
      <c r="I23" s="116">
        <v>4.1400000000000059</v>
      </c>
      <c r="J23" s="116">
        <v>31.941894524823802</v>
      </c>
      <c r="K23" s="116">
        <v>553.08627190024993</v>
      </c>
      <c r="L23" s="118"/>
      <c r="M23" s="153">
        <v>0.43080810387150503</v>
      </c>
      <c r="N23" s="118"/>
      <c r="O23" s="116">
        <v>0.17040169683197881</v>
      </c>
      <c r="P23" s="116">
        <v>8.69620392520698E-3</v>
      </c>
      <c r="Q23" s="116">
        <v>8.6962039251847756E-3</v>
      </c>
      <c r="R23" s="117">
        <v>0</v>
      </c>
      <c r="S23" s="116">
        <v>-4.3902347792168506E-3</v>
      </c>
      <c r="T23" s="15">
        <v>0.25564683049246195</v>
      </c>
      <c r="U23" s="37"/>
      <c r="V23" s="37"/>
      <c r="W23" s="37"/>
      <c r="X23" s="37"/>
      <c r="Y23" s="37"/>
      <c r="AK23" s="100"/>
      <c r="AL23" s="121"/>
      <c r="AM23" s="120"/>
      <c r="AN23" s="120"/>
      <c r="AO23" s="120"/>
      <c r="AP23" s="100"/>
    </row>
    <row r="24" spans="1:42" x14ac:dyDescent="0.35">
      <c r="A24" s="24"/>
      <c r="B24" s="8" t="s">
        <v>370</v>
      </c>
      <c r="C24" s="64"/>
      <c r="D24" s="119">
        <v>591788.55463298515</v>
      </c>
      <c r="E24" s="118"/>
      <c r="F24" s="119">
        <v>55386.512000000002</v>
      </c>
      <c r="G24" s="116">
        <v>60.326974452172664</v>
      </c>
      <c r="H24" s="116">
        <v>62.932374767549199</v>
      </c>
      <c r="I24" s="116">
        <v>4.1400000000000006</v>
      </c>
      <c r="J24" s="116">
        <v>31.940631139563799</v>
      </c>
      <c r="K24" s="116">
        <v>554.50760538123336</v>
      </c>
      <c r="L24" s="118"/>
      <c r="M24" s="153">
        <v>0.43074596096066564</v>
      </c>
      <c r="N24" s="118"/>
      <c r="O24" s="116">
        <v>0.17011182339838893</v>
      </c>
      <c r="P24" s="116">
        <v>7.1566005714673864E-3</v>
      </c>
      <c r="Q24" s="116">
        <v>7.1566005714451819E-3</v>
      </c>
      <c r="R24" s="117">
        <v>0</v>
      </c>
      <c r="S24" s="116">
        <v>-3.9552608847914783E-3</v>
      </c>
      <c r="T24" s="15">
        <v>0.25698223825012523</v>
      </c>
      <c r="U24" s="37"/>
      <c r="V24" s="37"/>
      <c r="W24" s="37"/>
      <c r="X24" s="37"/>
      <c r="Y24" s="37"/>
      <c r="AK24" s="100"/>
      <c r="AL24" s="121"/>
      <c r="AM24" s="120"/>
      <c r="AN24" s="120"/>
      <c r="AO24" s="120"/>
      <c r="AP24" s="100"/>
    </row>
    <row r="25" spans="1:42" x14ac:dyDescent="0.35">
      <c r="A25" s="24"/>
      <c r="B25" s="8" t="s">
        <v>371</v>
      </c>
      <c r="C25" s="64"/>
      <c r="D25" s="119">
        <v>594333.45552693109</v>
      </c>
      <c r="E25" s="118"/>
      <c r="F25" s="119">
        <v>55480.201500000003</v>
      </c>
      <c r="G25" s="116">
        <v>60.33053311553887</v>
      </c>
      <c r="H25" s="116">
        <v>62.936087122406498</v>
      </c>
      <c r="I25" s="116">
        <v>4.1400000000000006</v>
      </c>
      <c r="J25" s="116">
        <v>31.9392435879247</v>
      </c>
      <c r="K25" s="116">
        <v>555.94311790333438</v>
      </c>
      <c r="L25" s="118"/>
      <c r="M25" s="153">
        <v>0.43003550407023639</v>
      </c>
      <c r="N25" s="118"/>
      <c r="O25" s="116">
        <v>0.16915580457566026</v>
      </c>
      <c r="P25" s="116">
        <v>5.8989587966573609E-3</v>
      </c>
      <c r="Q25" s="116">
        <v>5.8989587966573609E-3</v>
      </c>
      <c r="R25" s="117">
        <v>0</v>
      </c>
      <c r="S25" s="116">
        <v>-4.344158489022476E-3</v>
      </c>
      <c r="T25" s="15">
        <v>0.2588805830921137</v>
      </c>
      <c r="U25" s="37"/>
      <c r="V25" s="37"/>
      <c r="W25" s="37"/>
      <c r="X25" s="37"/>
      <c r="Y25" s="37"/>
      <c r="AK25" s="100"/>
      <c r="AL25" s="121"/>
      <c r="AM25" s="120"/>
      <c r="AN25" s="120"/>
      <c r="AO25" s="120"/>
      <c r="AP25" s="100"/>
    </row>
    <row r="26" spans="1:42" x14ac:dyDescent="0.35">
      <c r="A26" s="24"/>
      <c r="B26" s="8" t="s">
        <v>372</v>
      </c>
      <c r="C26" s="64"/>
      <c r="D26" s="324">
        <v>596934.22770037805</v>
      </c>
      <c r="E26" s="118"/>
      <c r="F26" s="119">
        <v>55573.891000000011</v>
      </c>
      <c r="G26" s="116">
        <v>60.336209190627137</v>
      </c>
      <c r="H26" s="116">
        <v>62.9420083357262</v>
      </c>
      <c r="I26" s="116">
        <v>4.1400000000000006</v>
      </c>
      <c r="J26" s="116">
        <v>31.9377318699065</v>
      </c>
      <c r="K26" s="116">
        <v>557.40849796073519</v>
      </c>
      <c r="L26" s="118"/>
      <c r="M26" s="153">
        <v>0.43759477937197477</v>
      </c>
      <c r="N26" s="118"/>
      <c r="O26" s="116">
        <v>0.1688701509132251</v>
      </c>
      <c r="P26" s="116">
        <v>9.4082959243735331E-3</v>
      </c>
      <c r="Q26" s="116">
        <v>9.4082959243735331E-3</v>
      </c>
      <c r="R26" s="117">
        <v>0</v>
      </c>
      <c r="S26" s="116">
        <v>-4.733105259802084E-3</v>
      </c>
      <c r="T26" s="15">
        <v>0.26358453054105002</v>
      </c>
      <c r="U26" s="37"/>
      <c r="V26" s="37"/>
      <c r="W26" s="37"/>
      <c r="X26" s="37"/>
      <c r="Y26" s="37"/>
      <c r="AK26" s="100"/>
      <c r="AL26" s="121"/>
      <c r="AM26" s="120"/>
      <c r="AN26" s="120"/>
      <c r="AO26" s="120"/>
      <c r="AP26" s="100"/>
    </row>
    <row r="27" spans="1:42" x14ac:dyDescent="0.35">
      <c r="A27" s="24"/>
      <c r="B27" s="8" t="s">
        <v>373</v>
      </c>
      <c r="C27" s="64"/>
      <c r="D27" s="324">
        <v>599611.82252953621</v>
      </c>
      <c r="E27" s="118"/>
      <c r="F27" s="119">
        <v>55667.580499999989</v>
      </c>
      <c r="G27" s="116">
        <v>60.34256477743736</v>
      </c>
      <c r="H27" s="116">
        <v>62.948638407508199</v>
      </c>
      <c r="I27" s="116">
        <v>4.1400000000000006</v>
      </c>
      <c r="J27" s="116">
        <v>31.936095985509301</v>
      </c>
      <c r="K27" s="116">
        <v>558.9362169828986</v>
      </c>
      <c r="L27" s="118"/>
      <c r="M27" s="153">
        <v>0.44855776480992038</v>
      </c>
      <c r="N27" s="118"/>
      <c r="O27" s="116">
        <v>0.16858546039177913</v>
      </c>
      <c r="P27" s="116">
        <v>1.0533619687880247E-2</v>
      </c>
      <c r="Q27" s="116">
        <v>1.0533619687880247E-2</v>
      </c>
      <c r="R27" s="117">
        <v>0</v>
      </c>
      <c r="S27" s="116">
        <v>-5.1221057395745007E-3</v>
      </c>
      <c r="T27" s="15">
        <v>0.2740753016418962</v>
      </c>
      <c r="U27" s="37"/>
      <c r="V27" s="37"/>
      <c r="W27" s="37"/>
      <c r="X27" s="37"/>
      <c r="Y27" s="37"/>
      <c r="AK27" s="100"/>
      <c r="AL27" s="121"/>
      <c r="AM27" s="120"/>
      <c r="AN27" s="120"/>
      <c r="AO27" s="120"/>
      <c r="AP27" s="100"/>
    </row>
    <row r="28" spans="1:42" x14ac:dyDescent="0.35">
      <c r="A28" s="24"/>
      <c r="B28" s="8" t="s">
        <v>494</v>
      </c>
      <c r="C28" s="64"/>
      <c r="D28" s="324">
        <v>602285.28892289812</v>
      </c>
      <c r="E28" s="118"/>
      <c r="F28" s="119">
        <v>55761.26999999999</v>
      </c>
      <c r="G28" s="116">
        <v>60.349599875969645</v>
      </c>
      <c r="H28" s="116">
        <v>62.9559773377526</v>
      </c>
      <c r="I28" s="116">
        <v>4.1400000000000006</v>
      </c>
      <c r="J28" s="116">
        <v>31.934335934732999</v>
      </c>
      <c r="K28" s="116">
        <v>560.45056889190948</v>
      </c>
      <c r="L28" s="118"/>
      <c r="M28" s="153">
        <v>0.44586619091058211</v>
      </c>
      <c r="N28" s="118"/>
      <c r="O28" s="116">
        <v>0.1683017281485677</v>
      </c>
      <c r="P28" s="116">
        <v>1.1658600455977108E-2</v>
      </c>
      <c r="Q28" s="116">
        <v>1.1658600455954904E-2</v>
      </c>
      <c r="R28" s="117">
        <v>0</v>
      </c>
      <c r="S28" s="116">
        <v>-5.5111644738925492E-3</v>
      </c>
      <c r="T28" s="15">
        <v>0.27093465461680566</v>
      </c>
      <c r="U28" s="37"/>
      <c r="V28" s="37"/>
      <c r="W28" s="37"/>
      <c r="X28" s="37"/>
      <c r="Y28" s="37"/>
      <c r="AK28" s="100"/>
      <c r="AL28" s="121"/>
      <c r="AM28" s="120"/>
      <c r="AN28" s="120"/>
      <c r="AO28" s="120"/>
      <c r="AP28" s="100"/>
    </row>
    <row r="29" spans="1:42" x14ac:dyDescent="0.35">
      <c r="A29" s="24"/>
      <c r="B29" s="8" t="s">
        <v>495</v>
      </c>
      <c r="C29" s="64"/>
      <c r="D29" s="324">
        <v>604912.8339783696</v>
      </c>
      <c r="E29" s="118"/>
      <c r="F29" s="119">
        <v>55856.8298</v>
      </c>
      <c r="G29" s="116">
        <v>60.354876199868848</v>
      </c>
      <c r="H29" s="116">
        <v>62.961481535435901</v>
      </c>
      <c r="I29" s="116">
        <v>4.1400000000000006</v>
      </c>
      <c r="J29" s="116">
        <v>31.933015896650801</v>
      </c>
      <c r="K29" s="116">
        <v>561.90670598692247</v>
      </c>
      <c r="L29" s="118"/>
      <c r="M29" s="153">
        <v>0.4362625326895353</v>
      </c>
      <c r="N29" s="118"/>
      <c r="O29" s="116">
        <v>0.17137306951582332</v>
      </c>
      <c r="P29" s="116">
        <v>8.742931038563384E-3</v>
      </c>
      <c r="Q29" s="116">
        <v>8.7429310385855885E-3</v>
      </c>
      <c r="R29" s="117">
        <v>0</v>
      </c>
      <c r="S29" s="116">
        <v>-4.133601164890699E-3</v>
      </c>
      <c r="T29" s="15">
        <v>0.25981543704951537</v>
      </c>
      <c r="U29" s="37"/>
      <c r="V29" s="37"/>
      <c r="W29" s="37"/>
      <c r="X29" s="37"/>
      <c r="Y29" s="37"/>
      <c r="AK29" s="100"/>
      <c r="AL29" s="121"/>
      <c r="AM29" s="120"/>
      <c r="AN29" s="120"/>
      <c r="AO29" s="120"/>
      <c r="AP29" s="100"/>
    </row>
    <row r="30" spans="1:42" x14ac:dyDescent="0.35">
      <c r="A30" s="24"/>
      <c r="B30" s="8" t="s">
        <v>496</v>
      </c>
      <c r="C30" s="64"/>
      <c r="D30" s="324">
        <v>607543.02671550331</v>
      </c>
      <c r="E30" s="118"/>
      <c r="F30" s="119">
        <v>55952.389499999997</v>
      </c>
      <c r="G30" s="116">
        <v>60.358393749134898</v>
      </c>
      <c r="H30" s="116">
        <v>62.965151000558002</v>
      </c>
      <c r="I30" s="116">
        <v>4.1400000000000006</v>
      </c>
      <c r="J30" s="116">
        <v>31.932135871262709</v>
      </c>
      <c r="K30" s="116">
        <v>563.36875882895527</v>
      </c>
      <c r="L30" s="118"/>
      <c r="M30" s="153">
        <v>0.43480524620969074</v>
      </c>
      <c r="N30" s="118"/>
      <c r="O30" s="116">
        <v>0.17107970563698949</v>
      </c>
      <c r="P30" s="116">
        <v>5.8281111444902223E-3</v>
      </c>
      <c r="Q30" s="116">
        <v>5.8281111444902223E-3</v>
      </c>
      <c r="R30" s="117">
        <v>0</v>
      </c>
      <c r="S30" s="116">
        <v>-2.7558480255707174E-3</v>
      </c>
      <c r="T30" s="15">
        <v>0.26019494454418979</v>
      </c>
      <c r="U30" s="37"/>
      <c r="V30" s="37"/>
      <c r="W30" s="37"/>
      <c r="X30" s="37"/>
      <c r="Y30" s="37"/>
      <c r="AK30" s="100"/>
      <c r="AL30" s="121"/>
      <c r="AM30" s="120"/>
      <c r="AN30" s="120"/>
      <c r="AO30" s="120"/>
      <c r="AP30" s="100"/>
    </row>
    <row r="31" spans="1:42" x14ac:dyDescent="0.35">
      <c r="A31" s="24"/>
      <c r="B31" s="92" t="s">
        <v>497</v>
      </c>
      <c r="C31" s="128"/>
      <c r="D31" s="125">
        <v>610172.07010259829</v>
      </c>
      <c r="E31" s="124"/>
      <c r="F31" s="325">
        <v>56047.9493</v>
      </c>
      <c r="G31" s="76">
        <v>60.360152523767958</v>
      </c>
      <c r="H31" s="76">
        <v>62.966985733119103</v>
      </c>
      <c r="I31" s="76">
        <v>4.1400000000000006</v>
      </c>
      <c r="J31" s="76">
        <v>31.931695858568599</v>
      </c>
      <c r="K31" s="76">
        <v>564.83328998749573</v>
      </c>
      <c r="L31" s="124"/>
      <c r="M31" s="157">
        <v>0.43273369481469093</v>
      </c>
      <c r="N31" s="124"/>
      <c r="O31" s="76">
        <v>0.17078770156904177</v>
      </c>
      <c r="P31" s="76">
        <v>2.9138857478017144E-3</v>
      </c>
      <c r="Q31" s="76">
        <v>2.9138857478239188E-3</v>
      </c>
      <c r="R31" s="114">
        <v>0</v>
      </c>
      <c r="S31" s="76">
        <v>-1.3779619875253779E-3</v>
      </c>
      <c r="T31" s="162">
        <v>0.25995959761502263</v>
      </c>
      <c r="U31" s="37"/>
      <c r="V31" s="37"/>
      <c r="W31" s="37"/>
      <c r="X31" s="37"/>
      <c r="Y31" s="37"/>
      <c r="AK31" s="100"/>
      <c r="AL31" s="121"/>
      <c r="AM31" s="120"/>
      <c r="AN31" s="120"/>
      <c r="AO31" s="120"/>
      <c r="AP31" s="100"/>
    </row>
    <row r="32" spans="1:42" x14ac:dyDescent="0.35">
      <c r="A32" s="24"/>
      <c r="B32" s="54">
        <v>2021</v>
      </c>
      <c r="C32" s="118"/>
      <c r="D32" s="119">
        <v>2113103.0127230296</v>
      </c>
      <c r="E32" s="118"/>
      <c r="F32" s="119">
        <v>53679.75</v>
      </c>
      <c r="G32" s="116">
        <v>60.726764493054162</v>
      </c>
      <c r="H32" s="116">
        <v>63.411139486754585</v>
      </c>
      <c r="I32" s="116">
        <v>4.2330769230769238</v>
      </c>
      <c r="J32" s="116">
        <v>31.16</v>
      </c>
      <c r="K32" s="116">
        <v>519.94804054718759</v>
      </c>
      <c r="L32" s="118"/>
      <c r="M32" s="116">
        <v>5.6710446654804958</v>
      </c>
      <c r="N32" s="118"/>
      <c r="O32" s="127">
        <v>0.32660499018783984</v>
      </c>
      <c r="P32" s="116">
        <v>-0.2195083216762761</v>
      </c>
      <c r="Q32" s="116">
        <v>-0.36679648243556073</v>
      </c>
      <c r="R32" s="117">
        <v>0.14841628959276124</v>
      </c>
      <c r="S32" s="116">
        <v>3.8686406645413118</v>
      </c>
      <c r="T32" s="115">
        <v>1.668730420234632</v>
      </c>
      <c r="U32" s="37"/>
      <c r="V32" s="37"/>
      <c r="W32" s="37"/>
      <c r="X32" s="37"/>
      <c r="Y32" s="37"/>
      <c r="AK32" s="100"/>
      <c r="AL32" s="121"/>
      <c r="AM32" s="120"/>
      <c r="AN32" s="120"/>
      <c r="AO32" s="120"/>
      <c r="AP32" s="100"/>
    </row>
    <row r="33" spans="1:46" x14ac:dyDescent="0.35">
      <c r="A33" s="24"/>
      <c r="B33" s="54">
        <v>2022</v>
      </c>
      <c r="C33" s="118"/>
      <c r="D33" s="119">
        <v>2200151.7077738526</v>
      </c>
      <c r="E33" s="118"/>
      <c r="F33" s="119">
        <v>53873</v>
      </c>
      <c r="G33" s="116">
        <v>60.545180836527244</v>
      </c>
      <c r="H33" s="116">
        <v>63.106821816890275</v>
      </c>
      <c r="I33" s="116">
        <v>4.0592307692307754</v>
      </c>
      <c r="J33" s="116">
        <v>31.759309662808199</v>
      </c>
      <c r="K33" s="116">
        <v>530.96794471998976</v>
      </c>
      <c r="L33" s="118"/>
      <c r="M33" s="116">
        <v>4.1194723838213987</v>
      </c>
      <c r="N33" s="118"/>
      <c r="O33" s="127">
        <v>0.36000540240965773</v>
      </c>
      <c r="P33" s="116">
        <v>-0.29901750577817632</v>
      </c>
      <c r="Q33" s="116">
        <v>-0.47991200336003903</v>
      </c>
      <c r="R33" s="117">
        <v>0.18153047864605965</v>
      </c>
      <c r="S33" s="116">
        <v>1.9233301117079549</v>
      </c>
      <c r="T33" s="115">
        <v>2.1194241180724438</v>
      </c>
      <c r="U33" s="37"/>
      <c r="V33" s="37"/>
      <c r="W33" s="37"/>
      <c r="X33" s="37"/>
      <c r="Y33" s="37"/>
      <c r="AK33" s="100"/>
      <c r="AL33" s="121"/>
      <c r="AM33" s="120"/>
      <c r="AN33" s="120"/>
      <c r="AO33" s="120"/>
      <c r="AP33" s="100"/>
    </row>
    <row r="34" spans="1:46" x14ac:dyDescent="0.35">
      <c r="A34" s="24"/>
      <c r="B34" s="54">
        <v>2023</v>
      </c>
      <c r="C34" s="118"/>
      <c r="D34" s="119">
        <v>2254156.8761755079</v>
      </c>
      <c r="E34" s="118"/>
      <c r="F34" s="119">
        <v>54258.557524999997</v>
      </c>
      <c r="G34" s="116">
        <v>60.357012738851729</v>
      </c>
      <c r="H34" s="116">
        <v>62.93895939473493</v>
      </c>
      <c r="I34" s="116">
        <v>4.1023076923076989</v>
      </c>
      <c r="J34" s="116">
        <v>31.953309767448779</v>
      </c>
      <c r="K34" s="116">
        <v>538.52938729865252</v>
      </c>
      <c r="L34" s="118"/>
      <c r="M34" s="116">
        <v>2.4546111166260598</v>
      </c>
      <c r="N34" s="118"/>
      <c r="O34" s="127">
        <v>0.71567858667607176</v>
      </c>
      <c r="P34" s="116">
        <v>-0.31078955430585697</v>
      </c>
      <c r="Q34" s="116">
        <v>-0.26599726831817438</v>
      </c>
      <c r="R34" s="117">
        <v>-4.4899497285987071E-2</v>
      </c>
      <c r="S34" s="116">
        <v>0.61084484108848702</v>
      </c>
      <c r="T34" s="115">
        <v>1.4240864545317145</v>
      </c>
      <c r="U34" s="37"/>
      <c r="V34" s="37"/>
      <c r="W34" s="37"/>
      <c r="X34" s="37"/>
      <c r="Y34" s="37"/>
      <c r="AK34" s="100"/>
      <c r="AL34" s="121"/>
      <c r="AM34" s="120"/>
      <c r="AN34" s="120"/>
      <c r="AO34" s="120"/>
      <c r="AP34" s="100"/>
    </row>
    <row r="35" spans="1:46" x14ac:dyDescent="0.35">
      <c r="A35" s="24"/>
      <c r="B35" s="54">
        <v>2024</v>
      </c>
      <c r="C35" s="118"/>
      <c r="D35" s="119">
        <v>2292837.2296677697</v>
      </c>
      <c r="E35" s="118"/>
      <c r="F35" s="119">
        <v>54673.307375000004</v>
      </c>
      <c r="G35" s="116">
        <v>60.259436683646776</v>
      </c>
      <c r="H35" s="116">
        <v>62.860154324168185</v>
      </c>
      <c r="I35" s="116">
        <v>4.1373076923076981</v>
      </c>
      <c r="J35" s="116">
        <v>31.951797958538293</v>
      </c>
      <c r="K35" s="116">
        <v>544.52237266483587</v>
      </c>
      <c r="L35" s="118"/>
      <c r="M35" s="116">
        <v>1.7159565911796015</v>
      </c>
      <c r="N35" s="118"/>
      <c r="O35" s="127">
        <v>0.76439527499216897</v>
      </c>
      <c r="P35" s="116">
        <v>-0.16166481868004068</v>
      </c>
      <c r="Q35" s="116">
        <v>-0.12520872814643091</v>
      </c>
      <c r="R35" s="117">
        <v>-3.649722861703223E-2</v>
      </c>
      <c r="S35" s="116">
        <v>-4.7313061510290133E-3</v>
      </c>
      <c r="T35" s="115">
        <v>1.1128427728420043</v>
      </c>
      <c r="U35" s="37"/>
      <c r="V35" s="37"/>
      <c r="W35" s="37"/>
      <c r="X35" s="37"/>
      <c r="Y35" s="37"/>
      <c r="AK35" s="100"/>
      <c r="AL35" s="121"/>
      <c r="AM35" s="120"/>
      <c r="AN35" s="120"/>
      <c r="AO35" s="120"/>
      <c r="AP35" s="100"/>
    </row>
    <row r="36" spans="1:46" x14ac:dyDescent="0.35">
      <c r="A36" s="24"/>
      <c r="B36" s="54">
        <v>2025</v>
      </c>
      <c r="C36" s="118"/>
      <c r="D36" s="119">
        <v>2331596.9701891993</v>
      </c>
      <c r="E36" s="118"/>
      <c r="F36" s="324">
        <v>55056.852500000001</v>
      </c>
      <c r="G36" s="116">
        <v>60.297134138856535</v>
      </c>
      <c r="H36" s="116">
        <v>62.901245711304554</v>
      </c>
      <c r="I36" s="116">
        <v>4.1400000000000059</v>
      </c>
      <c r="J36" s="116">
        <v>31.945747990326474</v>
      </c>
      <c r="K36" s="116">
        <v>549.62895208806981</v>
      </c>
      <c r="L36" s="118"/>
      <c r="M36" s="116">
        <v>1.6904706544321968</v>
      </c>
      <c r="N36" s="118"/>
      <c r="O36" s="127">
        <v>0.70152171766248994</v>
      </c>
      <c r="P36" s="116">
        <v>6.2558592121697565E-2</v>
      </c>
      <c r="Q36" s="116">
        <v>6.5369529518588543E-2</v>
      </c>
      <c r="R36" s="117">
        <v>-2.808504150559664E-3</v>
      </c>
      <c r="S36" s="116">
        <v>-1.8934672219916848E-2</v>
      </c>
      <c r="T36" s="115">
        <v>0.93780892752723943</v>
      </c>
      <c r="U36" s="37"/>
      <c r="V36" s="132"/>
      <c r="W36" s="37"/>
      <c r="X36" s="37"/>
      <c r="Y36" s="37"/>
      <c r="AK36" s="100"/>
      <c r="AL36" s="121"/>
      <c r="AM36" s="120"/>
      <c r="AN36" s="120"/>
      <c r="AO36" s="120"/>
      <c r="AP36" s="100"/>
    </row>
    <row r="37" spans="1:46" x14ac:dyDescent="0.35">
      <c r="A37" s="24"/>
      <c r="B37" s="54">
        <v>2026</v>
      </c>
      <c r="C37" s="118"/>
      <c r="D37" s="119">
        <v>2372306.6202710997</v>
      </c>
      <c r="E37" s="118"/>
      <c r="F37" s="324">
        <v>55433.264374999999</v>
      </c>
      <c r="G37" s="116">
        <v>60.329093539716766</v>
      </c>
      <c r="H37" s="116">
        <v>62.934585374209021</v>
      </c>
      <c r="I37" s="116">
        <v>4.1400000000000023</v>
      </c>
      <c r="J37" s="116">
        <v>31.939875280554698</v>
      </c>
      <c r="K37" s="116">
        <v>555.23637328638824</v>
      </c>
      <c r="L37" s="118"/>
      <c r="M37" s="116">
        <v>1.7459985839060721</v>
      </c>
      <c r="N37" s="118"/>
      <c r="O37" s="127">
        <v>0.68367852121586914</v>
      </c>
      <c r="P37" s="116">
        <v>5.3003183843913781E-2</v>
      </c>
      <c r="Q37" s="116">
        <v>5.3003183843891577E-2</v>
      </c>
      <c r="R37" s="117">
        <v>0</v>
      </c>
      <c r="S37" s="116">
        <v>-1.8383384773312805E-2</v>
      </c>
      <c r="T37" s="115">
        <v>1.0202194002000065</v>
      </c>
      <c r="U37" s="37"/>
      <c r="V37" s="132"/>
      <c r="W37" s="37"/>
      <c r="X37" s="37"/>
      <c r="Y37" s="37"/>
      <c r="AK37" s="100"/>
      <c r="AL37" s="121"/>
      <c r="AM37" s="120"/>
      <c r="AN37" s="120"/>
      <c r="AO37" s="120"/>
      <c r="AP37" s="100"/>
    </row>
    <row r="38" spans="1:46" x14ac:dyDescent="0.35">
      <c r="A38" s="24"/>
      <c r="B38" s="126">
        <v>2027</v>
      </c>
      <c r="C38" s="123"/>
      <c r="D38" s="125">
        <v>2414352.9721463071</v>
      </c>
      <c r="E38" s="123"/>
      <c r="F38" s="125">
        <v>55809.517449999992</v>
      </c>
      <c r="G38" s="76">
        <v>60.351358650602691</v>
      </c>
      <c r="H38" s="76">
        <v>62.957812070313672</v>
      </c>
      <c r="I38" s="76">
        <v>4.1400000000000006</v>
      </c>
      <c r="J38" s="76">
        <v>31.93389592203895</v>
      </c>
      <c r="K38" s="76">
        <v>561.16556267267151</v>
      </c>
      <c r="L38" s="124"/>
      <c r="M38" s="76">
        <v>1.7723826893170536</v>
      </c>
      <c r="N38" s="124"/>
      <c r="O38" s="326">
        <v>0.67874962667664462</v>
      </c>
      <c r="P38" s="76">
        <v>3.6906092201216545E-2</v>
      </c>
      <c r="Q38" s="76">
        <v>3.690609220119434E-2</v>
      </c>
      <c r="R38" s="114">
        <v>0</v>
      </c>
      <c r="S38" s="76">
        <v>-1.8720669580662985E-2</v>
      </c>
      <c r="T38" s="122">
        <v>1.0678676094631578</v>
      </c>
      <c r="U38" s="37"/>
      <c r="V38" s="37"/>
      <c r="W38" s="37"/>
      <c r="X38" s="37"/>
      <c r="Y38" s="37"/>
      <c r="AK38" s="100"/>
      <c r="AL38" s="121"/>
      <c r="AM38" s="120"/>
      <c r="AN38" s="120"/>
      <c r="AO38" s="120"/>
      <c r="AP38" s="100"/>
    </row>
    <row r="39" spans="1:46" x14ac:dyDescent="0.35">
      <c r="A39" s="7"/>
      <c r="B39" s="54" t="s">
        <v>92</v>
      </c>
      <c r="C39" s="118"/>
      <c r="D39" s="119">
        <v>2156843.3062115004</v>
      </c>
      <c r="E39" s="118"/>
      <c r="F39" s="119">
        <v>53727.75</v>
      </c>
      <c r="G39" s="116">
        <v>60.732861004830383</v>
      </c>
      <c r="H39" s="116">
        <v>63.341898480301438</v>
      </c>
      <c r="I39" s="116">
        <v>4.1188461538461567</v>
      </c>
      <c r="J39" s="116">
        <v>31.447499999999998</v>
      </c>
      <c r="K39" s="116">
        <v>525.45506231250647</v>
      </c>
      <c r="L39" s="118"/>
      <c r="M39" s="116">
        <v>10.319207467174184</v>
      </c>
      <c r="N39" s="118"/>
      <c r="O39" s="116">
        <v>0.35442115880308656</v>
      </c>
      <c r="P39" s="116">
        <v>4.7925808359283728E-2</v>
      </c>
      <c r="Q39" s="116">
        <v>-0.34965734531801074</v>
      </c>
      <c r="R39" s="117">
        <v>0.39911397503019491</v>
      </c>
      <c r="S39" s="116">
        <v>6.2539133642133482</v>
      </c>
      <c r="T39" s="115">
        <v>3.4148600322185807</v>
      </c>
      <c r="U39" s="37"/>
      <c r="V39" s="38"/>
      <c r="W39" s="37"/>
      <c r="X39" s="37"/>
      <c r="Y39" s="37"/>
      <c r="Z39" s="37"/>
      <c r="AA39" s="37"/>
      <c r="AB39" s="37"/>
      <c r="AC39" s="37"/>
      <c r="AD39" s="37"/>
      <c r="AE39" s="37"/>
      <c r="AF39" s="37"/>
      <c r="AG39" s="37"/>
      <c r="AH39" s="37"/>
      <c r="AK39" s="100"/>
      <c r="AL39" s="121"/>
      <c r="AM39" s="120"/>
      <c r="AN39" s="120"/>
      <c r="AO39" s="120"/>
      <c r="AP39" s="100"/>
      <c r="AT39" s="2"/>
    </row>
    <row r="40" spans="1:46" x14ac:dyDescent="0.35">
      <c r="A40" s="7"/>
      <c r="B40" s="54" t="s">
        <v>93</v>
      </c>
      <c r="C40" s="118"/>
      <c r="D40" s="119">
        <v>2213278.5937106907</v>
      </c>
      <c r="E40" s="118"/>
      <c r="F40" s="119">
        <v>53946.954400000002</v>
      </c>
      <c r="G40" s="116">
        <v>60.477902605388898</v>
      </c>
      <c r="H40" s="116">
        <v>63.043776223040787</v>
      </c>
      <c r="I40" s="116">
        <v>4.0700000000000065</v>
      </c>
      <c r="J40" s="116">
        <v>31.845762104670396</v>
      </c>
      <c r="K40" s="116">
        <v>532.5450941339742</v>
      </c>
      <c r="L40" s="118"/>
      <c r="M40" s="116">
        <v>2.6165687297107887</v>
      </c>
      <c r="N40" s="118"/>
      <c r="O40" s="116">
        <v>0.407991028844501</v>
      </c>
      <c r="P40" s="116">
        <v>-0.41980304438680172</v>
      </c>
      <c r="Q40" s="116">
        <v>-0.47065570248634447</v>
      </c>
      <c r="R40" s="117">
        <v>5.0944478541145373E-2</v>
      </c>
      <c r="S40" s="116">
        <v>1.2664348665884395</v>
      </c>
      <c r="T40" s="115">
        <v>1.349312687228621</v>
      </c>
      <c r="U40" s="37"/>
      <c r="V40" s="36"/>
      <c r="W40" s="37"/>
      <c r="X40" s="37"/>
      <c r="Y40" s="37"/>
      <c r="Z40" s="37"/>
      <c r="AA40" s="37"/>
      <c r="AB40" s="37"/>
      <c r="AC40" s="37"/>
      <c r="AD40" s="37"/>
      <c r="AE40" s="37"/>
      <c r="AF40" s="37"/>
      <c r="AG40" s="37"/>
      <c r="AH40" s="37"/>
      <c r="AK40" s="100"/>
      <c r="AL40" s="121"/>
      <c r="AM40" s="120"/>
      <c r="AN40" s="120"/>
      <c r="AO40" s="120"/>
      <c r="AP40" s="100"/>
      <c r="AT40" s="2"/>
    </row>
    <row r="41" spans="1:46" x14ac:dyDescent="0.35">
      <c r="A41" s="7"/>
      <c r="B41" s="54" t="s">
        <v>94</v>
      </c>
      <c r="C41" s="118"/>
      <c r="D41" s="119">
        <v>2265301.4766193591</v>
      </c>
      <c r="E41" s="118"/>
      <c r="F41" s="119">
        <v>54372.913249999998</v>
      </c>
      <c r="G41" s="116">
        <v>60.326584093580514</v>
      </c>
      <c r="H41" s="116">
        <v>62.914293872265304</v>
      </c>
      <c r="I41" s="116">
        <v>4.1130769230769291</v>
      </c>
      <c r="J41" s="116">
        <v>31.955809767448777</v>
      </c>
      <c r="K41" s="116">
        <v>540.28530992681362</v>
      </c>
      <c r="L41" s="118"/>
      <c r="M41" s="116">
        <v>2.350489588454785</v>
      </c>
      <c r="N41" s="118"/>
      <c r="O41" s="116">
        <v>0.78958831826101417</v>
      </c>
      <c r="P41" s="116">
        <v>-0.25020462894640438</v>
      </c>
      <c r="Q41" s="116">
        <v>-0.20538482707220806</v>
      </c>
      <c r="R41" s="117">
        <v>-4.4904537763915717E-2</v>
      </c>
      <c r="S41" s="116">
        <v>0.34556454455911823</v>
      </c>
      <c r="T41" s="115">
        <v>1.4534385685078144</v>
      </c>
      <c r="U41" s="37"/>
      <c r="V41" s="36"/>
      <c r="W41" s="37"/>
      <c r="X41" s="37"/>
      <c r="Y41" s="37"/>
      <c r="Z41" s="37"/>
      <c r="AA41" s="37"/>
      <c r="AB41" s="37"/>
      <c r="AC41" s="37"/>
      <c r="AD41" s="37"/>
      <c r="AE41" s="37"/>
      <c r="AF41" s="37"/>
      <c r="AG41" s="37"/>
      <c r="AH41" s="37"/>
      <c r="AK41" s="100"/>
      <c r="AL41" s="121"/>
      <c r="AM41" s="120"/>
      <c r="AN41" s="120"/>
      <c r="AO41" s="120"/>
      <c r="AP41" s="100"/>
      <c r="AT41" s="2"/>
    </row>
    <row r="42" spans="1:46" x14ac:dyDescent="0.35">
      <c r="A42" s="7"/>
      <c r="B42" s="54" t="s">
        <v>343</v>
      </c>
      <c r="C42" s="118"/>
      <c r="D42" s="119">
        <v>2301938.7764858273</v>
      </c>
      <c r="E42" s="118"/>
      <c r="F42" s="119">
        <v>54770.5985</v>
      </c>
      <c r="G42" s="116">
        <v>60.258021441347331</v>
      </c>
      <c r="H42" s="116">
        <v>62.860443815300798</v>
      </c>
      <c r="I42" s="116">
        <v>4.1400000000000059</v>
      </c>
      <c r="J42" s="116">
        <v>31.949930034318378</v>
      </c>
      <c r="K42" s="116">
        <v>545.75696560049687</v>
      </c>
      <c r="L42" s="118"/>
      <c r="M42" s="116">
        <v>1.6173255632687011</v>
      </c>
      <c r="N42" s="118"/>
      <c r="O42" s="116">
        <v>0.73140324148439628</v>
      </c>
      <c r="P42" s="116">
        <v>-0.11365246891291703</v>
      </c>
      <c r="Q42" s="116">
        <v>-8.5592722496163898E-2</v>
      </c>
      <c r="R42" s="117">
        <v>-2.8077944373572628E-2</v>
      </c>
      <c r="S42" s="116">
        <v>-1.8399574829075505E-2</v>
      </c>
      <c r="T42" s="115">
        <v>1.0127344891950552</v>
      </c>
      <c r="U42" s="37"/>
      <c r="V42" s="36"/>
      <c r="W42" s="37"/>
      <c r="X42" s="37"/>
      <c r="Y42" s="37"/>
      <c r="Z42" s="37"/>
      <c r="AA42" s="37"/>
      <c r="AB42" s="37"/>
      <c r="AC42" s="37"/>
      <c r="AD42" s="37"/>
      <c r="AE42" s="37"/>
      <c r="AF42" s="37"/>
      <c r="AG42" s="37"/>
      <c r="AH42" s="37"/>
      <c r="AK42" s="100"/>
      <c r="AL42" s="121"/>
      <c r="AM42" s="120"/>
      <c r="AN42" s="120"/>
      <c r="AO42" s="120"/>
      <c r="AP42" s="100"/>
      <c r="AT42" s="2"/>
    </row>
    <row r="43" spans="1:46" x14ac:dyDescent="0.35">
      <c r="A43" s="7"/>
      <c r="B43" s="54" t="s">
        <v>350</v>
      </c>
      <c r="C43" s="118"/>
      <c r="D43" s="119">
        <v>2341825.0206711506</v>
      </c>
      <c r="E43" s="118"/>
      <c r="F43" s="119">
        <v>55151.364500000003</v>
      </c>
      <c r="G43" s="116">
        <v>60.309882949281409</v>
      </c>
      <c r="H43" s="116">
        <v>62.914545117130629</v>
      </c>
      <c r="I43" s="116">
        <v>4.1400000000000059</v>
      </c>
      <c r="J43" s="116">
        <v>31.944137103890149</v>
      </c>
      <c r="K43" s="116">
        <v>551.00551553551998</v>
      </c>
      <c r="L43" s="118"/>
      <c r="M43" s="116">
        <v>1.7327239365685587</v>
      </c>
      <c r="N43" s="118"/>
      <c r="O43" s="116">
        <v>0.69520145922816745</v>
      </c>
      <c r="P43" s="116">
        <v>8.6065733148177337E-2</v>
      </c>
      <c r="Q43" s="116">
        <v>8.6065733148177337E-2</v>
      </c>
      <c r="R43" s="117">
        <v>0</v>
      </c>
      <c r="S43" s="116">
        <v>-1.8131277351796093E-2</v>
      </c>
      <c r="T43" s="115">
        <v>0.96170095222662955</v>
      </c>
      <c r="U43" s="37"/>
      <c r="V43" s="36"/>
      <c r="W43" s="37"/>
      <c r="X43" s="37"/>
      <c r="Y43" s="37"/>
      <c r="Z43" s="37"/>
      <c r="AA43" s="37"/>
      <c r="AB43" s="37"/>
      <c r="AC43" s="37"/>
      <c r="AD43" s="37"/>
      <c r="AE43" s="37"/>
      <c r="AF43" s="37"/>
      <c r="AG43" s="37"/>
      <c r="AH43" s="37"/>
      <c r="AK43" s="100"/>
      <c r="AL43" s="121"/>
      <c r="AM43" s="120"/>
      <c r="AN43" s="120"/>
      <c r="AO43" s="120"/>
      <c r="AP43" s="100"/>
      <c r="AT43" s="2"/>
    </row>
    <row r="44" spans="1:46" x14ac:dyDescent="0.35">
      <c r="A44" s="7"/>
      <c r="B44" s="54" t="s">
        <v>374</v>
      </c>
      <c r="C44" s="118"/>
      <c r="D44" s="119">
        <v>2382668.0603898307</v>
      </c>
      <c r="E44" s="118"/>
      <c r="F44" s="119">
        <v>55527.046249999999</v>
      </c>
      <c r="G44" s="116">
        <v>60.33407038394401</v>
      </c>
      <c r="H44" s="116">
        <v>62.939777158297531</v>
      </c>
      <c r="I44" s="116">
        <v>4.1400000000000006</v>
      </c>
      <c r="J44" s="116">
        <v>31.938425645726074</v>
      </c>
      <c r="K44" s="116">
        <v>556.69885955705035</v>
      </c>
      <c r="L44" s="118"/>
      <c r="M44" s="116">
        <v>1.7440688077956734</v>
      </c>
      <c r="N44" s="118"/>
      <c r="O44" s="116">
        <v>0.68118305577007376</v>
      </c>
      <c r="P44" s="116">
        <v>4.010525883948457E-2</v>
      </c>
      <c r="Q44" s="116">
        <v>4.0105258839462365E-2</v>
      </c>
      <c r="R44" s="117">
        <v>0</v>
      </c>
      <c r="S44" s="116">
        <v>-1.7879519316799097E-2</v>
      </c>
      <c r="T44" s="115">
        <v>1.0332644340224073</v>
      </c>
      <c r="U44" s="37"/>
      <c r="V44" s="36"/>
      <c r="W44" s="37"/>
      <c r="X44" s="37"/>
      <c r="Y44" s="37"/>
      <c r="Z44" s="37"/>
      <c r="AA44" s="37"/>
      <c r="AB44" s="37"/>
      <c r="AC44" s="37"/>
      <c r="AD44" s="37"/>
      <c r="AE44" s="37"/>
      <c r="AF44" s="37"/>
      <c r="AG44" s="37"/>
      <c r="AH44" s="37"/>
      <c r="AK44" s="100"/>
      <c r="AL44" s="121"/>
      <c r="AM44" s="120"/>
      <c r="AN44" s="120"/>
      <c r="AO44" s="120"/>
      <c r="AP44" s="100"/>
      <c r="AT44" s="2"/>
    </row>
    <row r="45" spans="1:46" ht="16" thickBot="1" x14ac:dyDescent="0.4">
      <c r="A45" s="7"/>
      <c r="B45" s="345" t="s">
        <v>498</v>
      </c>
      <c r="C45" s="346"/>
      <c r="D45" s="347">
        <v>2424913.2197193694</v>
      </c>
      <c r="E45" s="346"/>
      <c r="F45" s="327">
        <v>55904.609649999999</v>
      </c>
      <c r="G45" s="312">
        <v>60.355755587185342</v>
      </c>
      <c r="H45" s="312">
        <v>62.962398901716398</v>
      </c>
      <c r="I45" s="312">
        <v>4.1400000000000006</v>
      </c>
      <c r="J45" s="312">
        <v>31.932795890303776</v>
      </c>
      <c r="K45" s="312">
        <v>562.6398309238208</v>
      </c>
      <c r="L45" s="328"/>
      <c r="M45" s="312">
        <v>1.7730190802417889</v>
      </c>
      <c r="N45" s="328"/>
      <c r="O45" s="312">
        <v>0.67996305494100184</v>
      </c>
      <c r="P45" s="312">
        <v>3.5941886737189677E-2</v>
      </c>
      <c r="Q45" s="312">
        <v>3.5941886737167472E-2</v>
      </c>
      <c r="R45" s="329">
        <v>0</v>
      </c>
      <c r="S45" s="312">
        <v>-1.7626903356937618E-2</v>
      </c>
      <c r="T45" s="330">
        <v>1.0671786487038037</v>
      </c>
      <c r="U45" s="37"/>
      <c r="V45" s="36"/>
      <c r="W45" s="37"/>
      <c r="X45" s="37"/>
      <c r="Y45" s="37"/>
      <c r="Z45" s="37"/>
      <c r="AA45" s="37"/>
      <c r="AB45" s="37"/>
      <c r="AC45" s="37"/>
      <c r="AD45" s="37"/>
      <c r="AE45" s="37"/>
      <c r="AF45" s="37"/>
      <c r="AG45" s="37"/>
      <c r="AH45" s="37"/>
      <c r="AK45" s="100"/>
      <c r="AL45" s="121"/>
      <c r="AM45" s="120"/>
      <c r="AN45" s="120"/>
      <c r="AO45" s="120"/>
      <c r="AP45" s="100"/>
      <c r="AT45" s="2"/>
    </row>
    <row r="46" spans="1:46" x14ac:dyDescent="0.35">
      <c r="A46" s="7"/>
      <c r="B46" s="480" t="s">
        <v>29</v>
      </c>
      <c r="C46" s="482"/>
      <c r="D46" s="482"/>
      <c r="E46" s="482"/>
      <c r="F46" s="482"/>
      <c r="G46" s="482"/>
      <c r="H46" s="482"/>
      <c r="I46" s="482"/>
      <c r="J46" s="482"/>
      <c r="K46" s="482"/>
      <c r="L46" s="482"/>
      <c r="M46" s="482"/>
      <c r="N46" s="482"/>
      <c r="O46" s="482"/>
      <c r="P46" s="482"/>
      <c r="Q46" s="482"/>
      <c r="R46" s="113"/>
      <c r="S46" s="482"/>
      <c r="T46" s="481"/>
      <c r="U46" s="37"/>
      <c r="V46" s="36"/>
      <c r="W46" s="37"/>
      <c r="X46" s="37"/>
      <c r="Y46" s="37"/>
      <c r="Z46" s="37"/>
      <c r="AA46" s="37"/>
      <c r="AB46" s="37"/>
      <c r="AC46" s="37"/>
      <c r="AD46" s="37"/>
      <c r="AE46" s="37"/>
      <c r="AF46" s="37"/>
      <c r="AG46" s="37"/>
      <c r="AH46" s="37"/>
      <c r="AK46" s="100"/>
      <c r="AL46" s="121"/>
      <c r="AM46" s="120"/>
      <c r="AN46" s="120"/>
      <c r="AO46" s="120"/>
      <c r="AP46" s="100"/>
      <c r="AT46" s="2"/>
    </row>
    <row r="47" spans="1:46" x14ac:dyDescent="0.35">
      <c r="A47" s="7"/>
      <c r="B47" s="220" t="s">
        <v>603</v>
      </c>
      <c r="C47" s="221"/>
      <c r="D47" s="221"/>
      <c r="E47" s="221"/>
      <c r="F47" s="221"/>
      <c r="G47" s="221"/>
      <c r="H47" s="221"/>
      <c r="I47" s="221"/>
      <c r="J47" s="221"/>
      <c r="K47" s="221"/>
      <c r="L47" s="221"/>
      <c r="M47" s="221"/>
      <c r="N47" s="221"/>
      <c r="O47" s="221"/>
      <c r="P47" s="221"/>
      <c r="Q47" s="221"/>
      <c r="R47" s="276"/>
      <c r="S47" s="221"/>
      <c r="T47" s="472"/>
      <c r="U47" s="37"/>
      <c r="V47" s="36"/>
      <c r="W47" s="37"/>
      <c r="X47" s="37"/>
      <c r="Y47" s="37"/>
      <c r="Z47" s="37"/>
      <c r="AA47" s="37"/>
      <c r="AB47" s="37"/>
      <c r="AC47" s="37"/>
      <c r="AD47" s="37"/>
      <c r="AE47" s="37"/>
      <c r="AF47" s="37"/>
      <c r="AG47" s="37"/>
      <c r="AH47" s="37"/>
      <c r="AK47" s="100"/>
      <c r="AL47" s="121"/>
      <c r="AM47" s="120"/>
      <c r="AN47" s="120"/>
      <c r="AO47" s="120"/>
      <c r="AP47" s="100"/>
      <c r="AT47" s="2"/>
    </row>
    <row r="48" spans="1:46" x14ac:dyDescent="0.35">
      <c r="A48" s="7"/>
      <c r="B48" s="71" t="s">
        <v>332</v>
      </c>
      <c r="C48" s="2"/>
      <c r="E48" s="2"/>
      <c r="L48" s="2"/>
      <c r="M48" s="2"/>
      <c r="N48" s="2"/>
      <c r="O48" s="2"/>
      <c r="P48" s="2"/>
      <c r="Q48" s="2"/>
      <c r="R48" s="74"/>
      <c r="S48" s="2"/>
      <c r="T48" s="65"/>
      <c r="U48" s="37"/>
      <c r="V48" s="36"/>
      <c r="W48" s="37"/>
      <c r="X48" s="37"/>
      <c r="Y48" s="37"/>
      <c r="Z48" s="37"/>
      <c r="AA48" s="37"/>
      <c r="AB48" s="37"/>
      <c r="AC48" s="37"/>
      <c r="AD48" s="37"/>
      <c r="AE48" s="37"/>
      <c r="AF48" s="37"/>
      <c r="AG48" s="37"/>
      <c r="AH48" s="37"/>
      <c r="AK48" s="100"/>
      <c r="AL48" s="100"/>
      <c r="AM48" s="100"/>
      <c r="AN48" s="100"/>
      <c r="AO48" s="100"/>
      <c r="AP48" s="100"/>
      <c r="AT48" s="2"/>
    </row>
    <row r="49" spans="1:46" x14ac:dyDescent="0.35">
      <c r="A49" s="7"/>
      <c r="B49" s="71" t="s">
        <v>333</v>
      </c>
      <c r="C49" s="2"/>
      <c r="E49" s="2"/>
      <c r="L49" s="2"/>
      <c r="M49" s="2"/>
      <c r="N49" s="2"/>
      <c r="O49" s="2"/>
      <c r="P49" s="2"/>
      <c r="Q49" s="2"/>
      <c r="R49" s="74"/>
      <c r="S49" s="2"/>
      <c r="T49" s="65"/>
      <c r="U49" s="37"/>
      <c r="V49" s="36"/>
      <c r="W49" s="37"/>
      <c r="X49" s="37"/>
      <c r="Y49" s="37"/>
      <c r="Z49" s="37"/>
      <c r="AA49" s="37"/>
      <c r="AB49" s="37"/>
      <c r="AC49" s="37"/>
      <c r="AD49" s="37"/>
      <c r="AE49" s="37"/>
      <c r="AF49" s="37"/>
      <c r="AG49" s="37"/>
      <c r="AH49" s="37"/>
      <c r="AT49" s="2"/>
    </row>
    <row r="50" spans="1:46" x14ac:dyDescent="0.35">
      <c r="A50" s="7"/>
      <c r="B50" s="71" t="s">
        <v>334</v>
      </c>
      <c r="C50" s="109"/>
      <c r="D50" s="109"/>
      <c r="E50" s="109"/>
      <c r="F50" s="109"/>
      <c r="G50" s="109"/>
      <c r="H50" s="109"/>
      <c r="I50" s="109"/>
      <c r="J50" s="109"/>
      <c r="L50" s="2"/>
      <c r="M50" s="2"/>
      <c r="N50" s="2"/>
      <c r="O50" s="2"/>
      <c r="P50" s="2"/>
      <c r="Q50" s="2"/>
      <c r="R50" s="74"/>
      <c r="S50" s="2"/>
      <c r="T50" s="65"/>
      <c r="U50" s="37"/>
      <c r="V50" s="36"/>
      <c r="W50" s="37"/>
      <c r="X50" s="37"/>
      <c r="Y50" s="37"/>
      <c r="Z50" s="37"/>
      <c r="AA50" s="37"/>
      <c r="AB50" s="37"/>
      <c r="AC50" s="37"/>
      <c r="AD50" s="37"/>
      <c r="AE50" s="37"/>
      <c r="AF50" s="37"/>
      <c r="AG50" s="37"/>
      <c r="AH50" s="37"/>
      <c r="AT50" s="2"/>
    </row>
    <row r="51" spans="1:46" x14ac:dyDescent="0.35">
      <c r="A51" s="7"/>
      <c r="B51" s="470" t="s">
        <v>335</v>
      </c>
      <c r="C51" s="471"/>
      <c r="D51" s="471"/>
      <c r="E51" s="471"/>
      <c r="F51" s="471"/>
      <c r="G51" s="471"/>
      <c r="H51" s="471"/>
      <c r="I51" s="471"/>
      <c r="J51" s="471"/>
      <c r="K51" s="471"/>
      <c r="L51" s="471"/>
      <c r="M51" s="471"/>
      <c r="N51" s="471"/>
      <c r="O51" s="471"/>
      <c r="P51" s="471"/>
      <c r="Q51" s="471"/>
      <c r="R51" s="112"/>
      <c r="S51" s="471"/>
      <c r="T51" s="472"/>
      <c r="U51" s="37"/>
      <c r="V51" s="36"/>
      <c r="W51" s="37"/>
      <c r="X51" s="37"/>
      <c r="Y51" s="37"/>
      <c r="Z51" s="37"/>
      <c r="AA51" s="37"/>
      <c r="AB51" s="37"/>
      <c r="AC51" s="37"/>
      <c r="AD51" s="37"/>
      <c r="AE51" s="37"/>
      <c r="AF51" s="37"/>
      <c r="AG51" s="37"/>
      <c r="AH51" s="37"/>
      <c r="AT51" s="2"/>
    </row>
    <row r="52" spans="1:46" x14ac:dyDescent="0.35">
      <c r="A52" s="7"/>
      <c r="B52" s="470" t="s">
        <v>507</v>
      </c>
      <c r="C52" s="471"/>
      <c r="D52" s="471"/>
      <c r="E52" s="471"/>
      <c r="F52" s="471"/>
      <c r="G52" s="471"/>
      <c r="H52" s="471"/>
      <c r="I52" s="471"/>
      <c r="J52" s="471"/>
      <c r="K52" s="471"/>
      <c r="L52" s="471"/>
      <c r="M52" s="471"/>
      <c r="N52" s="471"/>
      <c r="O52" s="471"/>
      <c r="P52" s="471"/>
      <c r="Q52" s="471"/>
      <c r="R52" s="112"/>
      <c r="S52" s="471"/>
      <c r="T52" s="472"/>
      <c r="U52" s="37"/>
      <c r="V52" s="36"/>
      <c r="W52" s="37"/>
      <c r="X52" s="37"/>
      <c r="Y52" s="37"/>
      <c r="Z52" s="37"/>
      <c r="AA52" s="37"/>
      <c r="AB52" s="37"/>
      <c r="AC52" s="37"/>
      <c r="AD52" s="37"/>
      <c r="AE52" s="37"/>
      <c r="AF52" s="37"/>
      <c r="AG52" s="37"/>
      <c r="AH52" s="37"/>
      <c r="AT52" s="2"/>
    </row>
    <row r="53" spans="1:46" x14ac:dyDescent="0.35">
      <c r="A53" s="7"/>
      <c r="B53" s="71" t="s">
        <v>30</v>
      </c>
      <c r="C53" s="109"/>
      <c r="D53" s="109"/>
      <c r="E53" s="109"/>
      <c r="F53" s="109"/>
      <c r="G53" s="109"/>
      <c r="H53" s="109"/>
      <c r="I53" s="109"/>
      <c r="J53" s="109"/>
      <c r="K53" s="109"/>
      <c r="L53" s="109"/>
      <c r="M53" s="109"/>
      <c r="N53" s="109"/>
      <c r="O53" s="109"/>
      <c r="P53" s="109"/>
      <c r="Q53" s="109"/>
      <c r="R53" s="111"/>
      <c r="S53" s="109"/>
      <c r="T53" s="72"/>
      <c r="U53" s="37"/>
      <c r="V53" s="36"/>
      <c r="W53" s="37"/>
      <c r="X53" s="37"/>
      <c r="Y53" s="37"/>
      <c r="Z53" s="37"/>
      <c r="AA53" s="37"/>
      <c r="AB53" s="37"/>
      <c r="AC53" s="37"/>
      <c r="AD53" s="37"/>
      <c r="AE53" s="37"/>
      <c r="AF53" s="37"/>
      <c r="AG53" s="37"/>
      <c r="AH53" s="37"/>
      <c r="AT53" s="2"/>
    </row>
    <row r="54" spans="1:46" x14ac:dyDescent="0.35">
      <c r="A54" s="7"/>
      <c r="B54" s="69" t="s">
        <v>336</v>
      </c>
      <c r="C54" s="108"/>
      <c r="D54" s="108"/>
      <c r="E54" s="108"/>
      <c r="F54" s="108"/>
      <c r="G54" s="108"/>
      <c r="H54" s="108"/>
      <c r="I54" s="108"/>
      <c r="J54" s="108"/>
      <c r="K54" s="108"/>
      <c r="L54" s="108"/>
      <c r="M54" s="108"/>
      <c r="N54" s="108"/>
      <c r="O54" s="108"/>
      <c r="P54" s="108"/>
      <c r="Q54" s="108"/>
      <c r="R54" s="110"/>
      <c r="S54" s="108"/>
      <c r="T54" s="70"/>
      <c r="U54" s="37"/>
      <c r="V54" s="36"/>
      <c r="W54" s="37"/>
      <c r="X54" s="37"/>
      <c r="Y54" s="37"/>
      <c r="Z54" s="37"/>
      <c r="AA54" s="37"/>
      <c r="AB54" s="37"/>
      <c r="AC54" s="37"/>
      <c r="AD54" s="37"/>
      <c r="AE54" s="37"/>
      <c r="AF54" s="37"/>
      <c r="AG54" s="37"/>
      <c r="AH54" s="37"/>
      <c r="AT54" s="2"/>
    </row>
    <row r="55" spans="1:46" x14ac:dyDescent="0.35">
      <c r="A55" s="7"/>
      <c r="B55" s="69" t="s">
        <v>337</v>
      </c>
      <c r="C55" s="108"/>
      <c r="D55" s="108"/>
      <c r="E55" s="108"/>
      <c r="F55" s="108"/>
      <c r="G55" s="108"/>
      <c r="H55" s="108"/>
      <c r="I55" s="108"/>
      <c r="J55" s="108"/>
      <c r="K55" s="108"/>
      <c r="L55" s="108"/>
      <c r="M55" s="108"/>
      <c r="N55" s="108"/>
      <c r="O55" s="108"/>
      <c r="P55" s="108"/>
      <c r="Q55" s="108"/>
      <c r="R55" s="110"/>
      <c r="S55" s="108"/>
      <c r="T55" s="70"/>
      <c r="U55" s="37"/>
      <c r="V55" s="36"/>
      <c r="W55" s="37"/>
      <c r="X55" s="37"/>
      <c r="Y55" s="37"/>
      <c r="Z55" s="37"/>
      <c r="AA55" s="37"/>
      <c r="AB55" s="37"/>
      <c r="AC55" s="37"/>
      <c r="AD55" s="37"/>
      <c r="AE55" s="37"/>
      <c r="AF55" s="37"/>
      <c r="AG55" s="37"/>
      <c r="AH55" s="37"/>
      <c r="AT55" s="2"/>
    </row>
    <row r="56" spans="1:46" ht="16" thickBot="1" x14ac:dyDescent="0.4">
      <c r="A56" s="7"/>
      <c r="B56" s="66" t="s">
        <v>338</v>
      </c>
      <c r="C56" s="67"/>
      <c r="D56" s="67"/>
      <c r="E56" s="67"/>
      <c r="F56" s="67"/>
      <c r="G56" s="67"/>
      <c r="H56" s="67"/>
      <c r="I56" s="67"/>
      <c r="J56" s="67"/>
      <c r="K56" s="67"/>
      <c r="L56" s="67"/>
      <c r="M56" s="67"/>
      <c r="N56" s="67"/>
      <c r="O56" s="67"/>
      <c r="P56" s="67"/>
      <c r="Q56" s="67"/>
      <c r="R56" s="75"/>
      <c r="S56" s="67"/>
      <c r="T56" s="68"/>
      <c r="U56" s="37"/>
      <c r="V56" s="37"/>
      <c r="W56" s="37"/>
      <c r="X56" s="37"/>
      <c r="Y56" s="37"/>
      <c r="Z56" s="37"/>
      <c r="AA56" s="37"/>
      <c r="AB56" s="37"/>
      <c r="AC56" s="37"/>
      <c r="AD56" s="37"/>
      <c r="AE56" s="37"/>
      <c r="AF56" s="37"/>
      <c r="AG56" s="37"/>
      <c r="AH56" s="37"/>
      <c r="AT56" s="2"/>
    </row>
    <row r="57" spans="1:46" x14ac:dyDescent="0.35">
      <c r="A57" s="7"/>
      <c r="B57" s="471"/>
      <c r="C57" s="471"/>
      <c r="D57" s="471"/>
      <c r="E57" s="471"/>
      <c r="F57" s="471"/>
      <c r="G57" s="471"/>
      <c r="H57" s="471"/>
      <c r="I57" s="471"/>
      <c r="J57" s="471"/>
      <c r="K57" s="471"/>
      <c r="L57" s="471"/>
      <c r="M57" s="471"/>
      <c r="N57" s="471"/>
      <c r="O57" s="471"/>
      <c r="P57" s="471"/>
      <c r="Q57" s="471"/>
      <c r="R57" s="471"/>
      <c r="S57" s="471"/>
      <c r="T57" s="471"/>
      <c r="U57" s="471"/>
      <c r="V57" s="37"/>
      <c r="W57" s="37"/>
      <c r="X57" s="37"/>
      <c r="Y57" s="37"/>
      <c r="Z57" s="37"/>
      <c r="AA57" s="37"/>
      <c r="AB57" s="37"/>
      <c r="AC57" s="37"/>
      <c r="AD57" s="37"/>
      <c r="AE57" s="37"/>
      <c r="AF57" s="37"/>
      <c r="AG57" s="37"/>
      <c r="AH57" s="37"/>
      <c r="AT57" s="2"/>
    </row>
    <row r="58" spans="1:46" x14ac:dyDescent="0.35">
      <c r="A58" s="7"/>
      <c r="B58" s="109"/>
      <c r="C58" s="109"/>
      <c r="D58" s="109"/>
      <c r="E58" s="109"/>
      <c r="F58" s="109"/>
      <c r="G58" s="109"/>
      <c r="H58" s="109"/>
      <c r="I58" s="109"/>
      <c r="J58" s="109"/>
      <c r="K58" s="109"/>
      <c r="L58" s="109"/>
      <c r="M58" s="109"/>
      <c r="N58" s="109"/>
      <c r="O58" s="109"/>
      <c r="P58" s="109"/>
      <c r="Q58" s="109"/>
      <c r="R58" s="109"/>
      <c r="S58" s="109"/>
      <c r="T58" s="109"/>
      <c r="U58" s="2"/>
      <c r="V58" s="37"/>
      <c r="W58" s="37"/>
      <c r="X58" s="37"/>
      <c r="Y58" s="37"/>
      <c r="Z58" s="37"/>
      <c r="AA58" s="37"/>
      <c r="AB58" s="37"/>
      <c r="AC58" s="37"/>
      <c r="AD58" s="37"/>
      <c r="AE58" s="37"/>
      <c r="AF58" s="37"/>
      <c r="AG58" s="37"/>
      <c r="AH58" s="37"/>
      <c r="AT58" s="2"/>
    </row>
    <row r="59" spans="1:46" x14ac:dyDescent="0.35">
      <c r="A59" s="7"/>
      <c r="B59" s="108"/>
      <c r="C59" s="108"/>
      <c r="D59" s="108"/>
      <c r="E59" s="108"/>
      <c r="F59" s="108"/>
      <c r="G59" s="108"/>
      <c r="H59" s="108"/>
      <c r="I59" s="108"/>
      <c r="J59" s="108"/>
      <c r="K59" s="108"/>
      <c r="L59" s="108"/>
      <c r="M59" s="108"/>
      <c r="N59" s="108"/>
      <c r="O59" s="108"/>
      <c r="P59" s="108"/>
      <c r="Q59" s="108"/>
      <c r="R59" s="108"/>
      <c r="S59" s="108"/>
      <c r="T59" s="108"/>
      <c r="U59" s="2"/>
      <c r="V59" s="37"/>
      <c r="W59" s="37"/>
      <c r="X59" s="37"/>
      <c r="Y59" s="37"/>
      <c r="Z59" s="37"/>
      <c r="AA59" s="37"/>
      <c r="AB59" s="37"/>
      <c r="AC59" s="37"/>
      <c r="AD59" s="37"/>
      <c r="AE59" s="37"/>
      <c r="AF59" s="37"/>
      <c r="AG59" s="37"/>
      <c r="AH59" s="37"/>
      <c r="AT59" s="2"/>
    </row>
    <row r="60" spans="1:46" x14ac:dyDescent="0.35">
      <c r="A60" s="7"/>
      <c r="B60" s="108"/>
      <c r="C60" s="108"/>
      <c r="D60" s="108"/>
      <c r="E60" s="108"/>
      <c r="F60" s="108"/>
      <c r="G60" s="108"/>
      <c r="H60" s="108"/>
      <c r="I60" s="108"/>
      <c r="J60" s="108"/>
      <c r="K60" s="108"/>
      <c r="L60" s="108"/>
      <c r="M60" s="108"/>
      <c r="N60" s="108"/>
      <c r="O60" s="108"/>
      <c r="P60" s="108"/>
      <c r="Q60" s="108"/>
      <c r="R60" s="108"/>
      <c r="S60" s="108"/>
      <c r="T60" s="108"/>
      <c r="U60" s="2"/>
      <c r="V60" s="37"/>
      <c r="W60" s="37"/>
      <c r="X60" s="37"/>
      <c r="Y60" s="37"/>
      <c r="Z60" s="37"/>
      <c r="AA60" s="37"/>
      <c r="AB60" s="37"/>
      <c r="AC60" s="37"/>
      <c r="AD60" s="37"/>
      <c r="AE60" s="37"/>
      <c r="AF60" s="37"/>
      <c r="AG60" s="37"/>
      <c r="AH60" s="37"/>
      <c r="AT60" s="2"/>
    </row>
    <row r="61" spans="1:46" x14ac:dyDescent="0.35">
      <c r="A61" s="7"/>
      <c r="B61" s="109"/>
      <c r="C61" s="109"/>
      <c r="D61" s="109"/>
      <c r="E61" s="109"/>
      <c r="F61" s="109"/>
      <c r="G61" s="109"/>
      <c r="H61" s="109"/>
      <c r="I61" s="109"/>
      <c r="J61" s="109"/>
      <c r="K61" s="109"/>
      <c r="L61" s="109"/>
      <c r="M61" s="109"/>
      <c r="N61" s="109"/>
      <c r="O61" s="109"/>
      <c r="P61" s="109"/>
      <c r="Q61" s="109"/>
      <c r="R61" s="109"/>
      <c r="S61" s="109"/>
      <c r="T61" s="109"/>
      <c r="U61" s="471"/>
      <c r="V61" s="37"/>
      <c r="W61" s="37"/>
      <c r="X61" s="37"/>
      <c r="Y61" s="37"/>
      <c r="Z61" s="37"/>
      <c r="AA61" s="37"/>
      <c r="AB61" s="37"/>
      <c r="AC61" s="37"/>
      <c r="AD61" s="37"/>
      <c r="AE61" s="37"/>
      <c r="AF61" s="37"/>
      <c r="AG61" s="37"/>
      <c r="AH61" s="37"/>
      <c r="AT61" s="2"/>
    </row>
    <row r="62" spans="1:46" ht="17.5" x14ac:dyDescent="0.35">
      <c r="A62" s="7"/>
      <c r="B62" s="107"/>
      <c r="C62" s="105"/>
      <c r="D62" s="31"/>
      <c r="E62" s="105"/>
      <c r="F62" s="31"/>
      <c r="G62" s="31"/>
      <c r="H62" s="31"/>
      <c r="I62" s="31"/>
      <c r="J62" s="31"/>
      <c r="K62" s="31"/>
      <c r="L62" s="105"/>
      <c r="M62" s="105"/>
      <c r="N62" s="105"/>
      <c r="O62" s="105"/>
      <c r="P62" s="105"/>
      <c r="Q62" s="105"/>
      <c r="R62" s="105"/>
      <c r="S62" s="105"/>
      <c r="U62" s="471"/>
      <c r="V62" s="37"/>
      <c r="W62" s="37"/>
      <c r="X62" s="37"/>
      <c r="Y62" s="37"/>
      <c r="Z62" s="37"/>
      <c r="AA62" s="37"/>
      <c r="AB62" s="37"/>
      <c r="AC62" s="37"/>
      <c r="AD62" s="37"/>
      <c r="AE62" s="37"/>
      <c r="AF62" s="37"/>
      <c r="AG62" s="37"/>
      <c r="AH62" s="37"/>
      <c r="AT62" s="2"/>
    </row>
    <row r="63" spans="1:46" x14ac:dyDescent="0.35">
      <c r="A63" s="7"/>
      <c r="C63" s="106"/>
      <c r="E63" s="106"/>
      <c r="L63" s="106"/>
      <c r="M63" s="106"/>
      <c r="N63" s="106"/>
      <c r="O63" s="106"/>
      <c r="P63" s="106"/>
      <c r="Q63" s="106"/>
      <c r="R63" s="106"/>
      <c r="S63" s="106"/>
      <c r="U63" s="37"/>
      <c r="V63" s="37"/>
      <c r="W63" s="37"/>
      <c r="X63" s="37"/>
      <c r="Y63" s="37"/>
      <c r="Z63" s="37"/>
      <c r="AA63" s="37"/>
      <c r="AB63" s="37"/>
      <c r="AC63" s="37"/>
      <c r="AD63" s="37"/>
      <c r="AE63" s="37"/>
      <c r="AF63" s="37"/>
      <c r="AG63" s="37"/>
      <c r="AH63" s="37"/>
      <c r="AT63" s="2"/>
    </row>
    <row r="64" spans="1:46" x14ac:dyDescent="0.35">
      <c r="A64" s="7"/>
      <c r="C64" s="105"/>
      <c r="E64" s="105"/>
      <c r="L64" s="105"/>
      <c r="M64" s="105"/>
      <c r="N64" s="105"/>
      <c r="O64" s="105"/>
      <c r="P64" s="105"/>
      <c r="Q64" s="105"/>
      <c r="R64" s="105"/>
      <c r="S64" s="105"/>
      <c r="U64" s="37"/>
      <c r="V64" s="37"/>
      <c r="W64" s="37"/>
      <c r="X64" s="37"/>
      <c r="Y64" s="37"/>
      <c r="Z64" s="37"/>
      <c r="AA64" s="37"/>
      <c r="AB64" s="37"/>
      <c r="AC64" s="37"/>
      <c r="AD64" s="37"/>
      <c r="AE64" s="37"/>
      <c r="AF64" s="37"/>
      <c r="AG64" s="37"/>
      <c r="AH64" s="37"/>
      <c r="AT64" s="2"/>
    </row>
    <row r="65" spans="1:46" x14ac:dyDescent="0.35">
      <c r="A65" s="7"/>
      <c r="U65" s="37"/>
      <c r="V65" s="37"/>
      <c r="W65" s="37"/>
      <c r="X65" s="37"/>
      <c r="Y65" s="37"/>
      <c r="Z65" s="37"/>
      <c r="AA65" s="37"/>
      <c r="AB65" s="37"/>
      <c r="AC65" s="37"/>
      <c r="AD65" s="37"/>
      <c r="AE65" s="37"/>
      <c r="AF65" s="37"/>
      <c r="AG65" s="37"/>
      <c r="AH65" s="37"/>
      <c r="AT65" s="2"/>
    </row>
    <row r="66" spans="1:46" x14ac:dyDescent="0.35">
      <c r="A66" s="7"/>
      <c r="U66" s="37"/>
      <c r="V66" s="37"/>
      <c r="W66" s="37"/>
      <c r="X66" s="37"/>
      <c r="Y66" s="37"/>
      <c r="Z66" s="37"/>
      <c r="AA66" s="37"/>
      <c r="AB66" s="37"/>
      <c r="AC66" s="37"/>
      <c r="AD66" s="37"/>
      <c r="AE66" s="37"/>
      <c r="AF66" s="37"/>
      <c r="AG66" s="37"/>
      <c r="AH66" s="37"/>
      <c r="AT66" s="2"/>
    </row>
    <row r="67" spans="1:46" x14ac:dyDescent="0.35">
      <c r="A67" s="7"/>
      <c r="U67" s="37"/>
      <c r="V67" s="37"/>
      <c r="W67" s="37"/>
      <c r="X67" s="37"/>
      <c r="Y67" s="37"/>
      <c r="Z67" s="37"/>
      <c r="AA67" s="37"/>
      <c r="AB67" s="37"/>
      <c r="AC67" s="37"/>
      <c r="AD67" s="37"/>
      <c r="AE67" s="37"/>
      <c r="AF67" s="37"/>
      <c r="AG67" s="37"/>
      <c r="AH67" s="37"/>
      <c r="AT67" s="2"/>
    </row>
    <row r="68" spans="1:46" x14ac:dyDescent="0.35">
      <c r="A68" s="7"/>
      <c r="U68" s="37"/>
      <c r="V68" s="37"/>
      <c r="W68" s="37"/>
      <c r="X68" s="37"/>
      <c r="Y68" s="37"/>
      <c r="Z68" s="37"/>
      <c r="AA68" s="37"/>
      <c r="AB68" s="37"/>
      <c r="AC68" s="37"/>
      <c r="AD68" s="37"/>
      <c r="AE68" s="37"/>
      <c r="AF68" s="37"/>
      <c r="AG68" s="37"/>
      <c r="AH68" s="37"/>
      <c r="AT68" s="2"/>
    </row>
    <row r="69" spans="1:46" x14ac:dyDescent="0.35">
      <c r="A69" s="7"/>
      <c r="U69" s="37"/>
      <c r="V69" s="37"/>
      <c r="W69" s="37"/>
      <c r="X69" s="37"/>
      <c r="Y69" s="37"/>
      <c r="Z69" s="37"/>
      <c r="AA69" s="37"/>
      <c r="AB69" s="37"/>
      <c r="AC69" s="37"/>
      <c r="AD69" s="37"/>
      <c r="AE69" s="37"/>
      <c r="AF69" s="37"/>
      <c r="AG69" s="37"/>
      <c r="AH69" s="37"/>
      <c r="AT69" s="2"/>
    </row>
    <row r="70" spans="1:46" x14ac:dyDescent="0.35">
      <c r="A70" s="7"/>
      <c r="U70" s="37"/>
      <c r="V70" s="37"/>
      <c r="W70" s="37"/>
      <c r="X70" s="37"/>
      <c r="Y70" s="37"/>
      <c r="Z70" s="37"/>
      <c r="AA70" s="37"/>
      <c r="AB70" s="37"/>
      <c r="AC70" s="37"/>
      <c r="AD70" s="37"/>
      <c r="AE70" s="37"/>
      <c r="AF70" s="37"/>
      <c r="AG70" s="37"/>
      <c r="AH70" s="37"/>
      <c r="AT70" s="2"/>
    </row>
    <row r="71" spans="1:46" x14ac:dyDescent="0.35">
      <c r="A71" s="7"/>
      <c r="U71" s="37"/>
      <c r="V71" s="37"/>
      <c r="W71" s="37"/>
      <c r="X71" s="37"/>
      <c r="Y71" s="37"/>
      <c r="Z71" s="37"/>
      <c r="AA71" s="37"/>
      <c r="AB71" s="37"/>
      <c r="AC71" s="37"/>
      <c r="AD71" s="37"/>
      <c r="AE71" s="37"/>
      <c r="AF71" s="37"/>
      <c r="AG71" s="37"/>
      <c r="AH71" s="37"/>
      <c r="AT71" s="2"/>
    </row>
    <row r="72" spans="1:46" x14ac:dyDescent="0.35">
      <c r="A72" s="7"/>
      <c r="U72" s="37"/>
      <c r="V72" s="37"/>
      <c r="W72" s="37"/>
      <c r="X72" s="37"/>
      <c r="Y72" s="37"/>
      <c r="Z72" s="37"/>
      <c r="AA72" s="37"/>
      <c r="AB72" s="37"/>
      <c r="AC72" s="37"/>
      <c r="AD72" s="37"/>
      <c r="AE72" s="37"/>
      <c r="AF72" s="37"/>
      <c r="AG72" s="37"/>
      <c r="AH72" s="37"/>
      <c r="AT72" s="2"/>
    </row>
    <row r="73" spans="1:46" x14ac:dyDescent="0.35">
      <c r="A73" s="7"/>
      <c r="U73" s="37"/>
      <c r="V73" s="37"/>
      <c r="W73" s="37"/>
      <c r="X73" s="37"/>
      <c r="Y73" s="37"/>
      <c r="Z73" s="37"/>
      <c r="AA73" s="37"/>
      <c r="AB73" s="37"/>
      <c r="AC73" s="37"/>
      <c r="AD73" s="37"/>
      <c r="AE73" s="37"/>
      <c r="AF73" s="37"/>
      <c r="AG73" s="37"/>
      <c r="AH73" s="37"/>
      <c r="AT73" s="2"/>
    </row>
    <row r="74" spans="1:46" x14ac:dyDescent="0.35">
      <c r="A74" s="7"/>
      <c r="U74" s="37"/>
      <c r="V74" s="37"/>
      <c r="W74" s="37"/>
      <c r="X74" s="37"/>
      <c r="Y74" s="37"/>
      <c r="Z74" s="37"/>
      <c r="AA74" s="37"/>
      <c r="AB74" s="37"/>
      <c r="AC74" s="37"/>
      <c r="AD74" s="37"/>
      <c r="AE74" s="37"/>
      <c r="AF74" s="37"/>
      <c r="AG74" s="37"/>
      <c r="AH74" s="37"/>
      <c r="AT74" s="2"/>
    </row>
    <row r="75" spans="1:46" x14ac:dyDescent="0.35">
      <c r="A75" s="7"/>
      <c r="U75" s="37"/>
      <c r="V75" s="37"/>
      <c r="W75" s="37"/>
      <c r="X75" s="37"/>
      <c r="Y75" s="37"/>
      <c r="Z75" s="37"/>
      <c r="AA75" s="37"/>
      <c r="AB75" s="37"/>
      <c r="AC75" s="37"/>
      <c r="AD75" s="37"/>
      <c r="AE75" s="37"/>
      <c r="AF75" s="37"/>
      <c r="AG75" s="37"/>
      <c r="AH75" s="37"/>
      <c r="AT75" s="2"/>
    </row>
    <row r="76" spans="1:46" x14ac:dyDescent="0.35">
      <c r="A76" s="7"/>
      <c r="U76" s="37"/>
      <c r="V76" s="37"/>
      <c r="W76" s="37"/>
      <c r="X76" s="37"/>
      <c r="Y76" s="37"/>
      <c r="Z76" s="37"/>
      <c r="AA76" s="37"/>
    </row>
    <row r="77" spans="1:46" x14ac:dyDescent="0.35">
      <c r="A77" s="7"/>
      <c r="U77" s="37"/>
      <c r="V77" s="37"/>
      <c r="W77" s="37"/>
      <c r="X77" s="37"/>
      <c r="Y77" s="37"/>
      <c r="Z77" s="37"/>
      <c r="AA77" s="37"/>
    </row>
    <row r="78" spans="1:46" x14ac:dyDescent="0.35">
      <c r="A78" s="7"/>
      <c r="U78" s="37"/>
      <c r="V78" s="37"/>
      <c r="W78" s="37"/>
      <c r="X78" s="37"/>
      <c r="Y78" s="37"/>
      <c r="Z78" s="37"/>
      <c r="AA78" s="37"/>
    </row>
    <row r="79" spans="1:46" x14ac:dyDescent="0.35">
      <c r="A79" s="7"/>
      <c r="U79" s="37"/>
      <c r="V79" s="37"/>
      <c r="W79" s="37"/>
      <c r="X79" s="37"/>
      <c r="Y79" s="37"/>
      <c r="Z79" s="37"/>
      <c r="AA79" s="37"/>
    </row>
    <row r="80" spans="1:46" x14ac:dyDescent="0.35">
      <c r="A80" s="7"/>
      <c r="U80" s="37"/>
      <c r="V80" s="37"/>
      <c r="W80" s="37"/>
      <c r="X80" s="37"/>
      <c r="Y80" s="37"/>
      <c r="Z80" s="37"/>
      <c r="AA80" s="37"/>
    </row>
    <row r="81" spans="1:27" x14ac:dyDescent="0.35">
      <c r="A81" s="7"/>
      <c r="U81" s="37"/>
      <c r="V81" s="37"/>
      <c r="W81" s="37"/>
      <c r="X81" s="37"/>
      <c r="Y81" s="37"/>
      <c r="Z81" s="37"/>
      <c r="AA81" s="37"/>
    </row>
    <row r="82" spans="1:27" x14ac:dyDescent="0.35">
      <c r="A82" s="7"/>
      <c r="U82" s="37"/>
      <c r="V82" s="37"/>
      <c r="W82" s="37"/>
      <c r="X82" s="37"/>
      <c r="Y82" s="37"/>
      <c r="Z82" s="37"/>
      <c r="AA82" s="37"/>
    </row>
    <row r="83" spans="1:27" x14ac:dyDescent="0.35">
      <c r="A83" s="7"/>
      <c r="U83" s="37"/>
      <c r="V83" s="37"/>
      <c r="W83" s="37"/>
      <c r="X83" s="37"/>
      <c r="Y83" s="37"/>
      <c r="Z83" s="37"/>
      <c r="AA83" s="37"/>
    </row>
    <row r="84" spans="1:27" x14ac:dyDescent="0.35">
      <c r="A84" s="7"/>
      <c r="U84" s="37"/>
      <c r="V84" s="37"/>
      <c r="W84" s="37"/>
      <c r="X84" s="37"/>
      <c r="Y84" s="37"/>
      <c r="Z84" s="37"/>
      <c r="AA84" s="37"/>
    </row>
    <row r="85" spans="1:27" x14ac:dyDescent="0.35">
      <c r="A85" s="7"/>
      <c r="U85" s="37"/>
      <c r="V85" s="37"/>
      <c r="W85" s="37"/>
      <c r="X85" s="37"/>
      <c r="Y85" s="37"/>
      <c r="Z85" s="37"/>
      <c r="AA85" s="37"/>
    </row>
    <row r="86" spans="1:27" x14ac:dyDescent="0.35">
      <c r="A86" s="7"/>
      <c r="U86" s="37"/>
      <c r="V86" s="37"/>
      <c r="W86" s="37"/>
      <c r="X86" s="37"/>
      <c r="Y86" s="37"/>
      <c r="Z86" s="37"/>
      <c r="AA86" s="37"/>
    </row>
    <row r="87" spans="1:27" x14ac:dyDescent="0.35">
      <c r="A87" s="7"/>
      <c r="U87" s="37"/>
      <c r="V87" s="37"/>
      <c r="W87" s="37"/>
      <c r="X87" s="37"/>
      <c r="Y87" s="37"/>
      <c r="Z87" s="37"/>
      <c r="AA87" s="37"/>
    </row>
    <row r="88" spans="1:27" x14ac:dyDescent="0.35">
      <c r="A88" s="7"/>
      <c r="U88" s="37"/>
      <c r="V88" s="37"/>
      <c r="W88" s="37"/>
      <c r="X88" s="37"/>
      <c r="Y88" s="37"/>
      <c r="Z88" s="37"/>
      <c r="AA88" s="37"/>
    </row>
    <row r="89" spans="1:27" x14ac:dyDescent="0.35">
      <c r="A89" s="7"/>
      <c r="U89" s="37"/>
      <c r="V89" s="37"/>
      <c r="W89" s="37"/>
      <c r="X89" s="37"/>
      <c r="Y89" s="37"/>
      <c r="Z89" s="37"/>
      <c r="AA89" s="37"/>
    </row>
    <row r="90" spans="1:27" x14ac:dyDescent="0.35">
      <c r="A90" s="7"/>
      <c r="U90" s="39"/>
      <c r="V90" s="37"/>
      <c r="W90" s="37"/>
      <c r="X90" s="37"/>
      <c r="Y90" s="37"/>
      <c r="Z90" s="37"/>
      <c r="AA90" s="37"/>
    </row>
    <row r="91" spans="1:27" x14ac:dyDescent="0.35">
      <c r="A91" s="7"/>
      <c r="U91" s="39"/>
      <c r="V91" s="37"/>
      <c r="W91" s="37"/>
      <c r="X91" s="37"/>
      <c r="Y91" s="37"/>
      <c r="Z91" s="37"/>
      <c r="AA91" s="37"/>
    </row>
    <row r="92" spans="1:27" x14ac:dyDescent="0.35">
      <c r="A92" s="7"/>
      <c r="U92" s="39"/>
      <c r="V92" s="37"/>
      <c r="W92" s="37"/>
      <c r="X92" s="37"/>
      <c r="Y92" s="37"/>
      <c r="Z92" s="37"/>
      <c r="AA92" s="37"/>
    </row>
    <row r="93" spans="1:27" x14ac:dyDescent="0.35">
      <c r="A93" s="7"/>
      <c r="U93" s="39"/>
      <c r="V93" s="37"/>
      <c r="W93" s="37"/>
      <c r="X93" s="37"/>
      <c r="Y93" s="37"/>
      <c r="Z93" s="37"/>
      <c r="AA93" s="37"/>
    </row>
    <row r="94" spans="1:27" x14ac:dyDescent="0.35">
      <c r="A94" s="7"/>
      <c r="U94" s="39"/>
    </row>
    <row r="95" spans="1:27" x14ac:dyDescent="0.35">
      <c r="A95" s="7"/>
      <c r="U95" s="39"/>
    </row>
    <row r="96" spans="1:27" x14ac:dyDescent="0.35">
      <c r="A96" s="7"/>
      <c r="U96" s="39"/>
    </row>
    <row r="97" spans="1:21" x14ac:dyDescent="0.35">
      <c r="A97" s="7"/>
      <c r="U97" s="39"/>
    </row>
    <row r="98" spans="1:21" x14ac:dyDescent="0.35">
      <c r="A98" s="7"/>
      <c r="U98" s="39"/>
    </row>
    <row r="99" spans="1:21" x14ac:dyDescent="0.35">
      <c r="U99" s="39"/>
    </row>
    <row r="100" spans="1:21" x14ac:dyDescent="0.35">
      <c r="U100" s="39"/>
    </row>
    <row r="101" spans="1:21" x14ac:dyDescent="0.35">
      <c r="U101" s="39"/>
    </row>
    <row r="102" spans="1:21" x14ac:dyDescent="0.35">
      <c r="U102" s="39"/>
    </row>
    <row r="103" spans="1:21" x14ac:dyDescent="0.35">
      <c r="U103" s="39"/>
    </row>
    <row r="104" spans="1:21" x14ac:dyDescent="0.35">
      <c r="U104" s="39"/>
    </row>
    <row r="105" spans="1:21" x14ac:dyDescent="0.35">
      <c r="U105" s="39"/>
    </row>
    <row r="106" spans="1:21" x14ac:dyDescent="0.35">
      <c r="U106" s="39"/>
    </row>
    <row r="107" spans="1:21" x14ac:dyDescent="0.35">
      <c r="U107" s="39"/>
    </row>
    <row r="108" spans="1:21" x14ac:dyDescent="0.35">
      <c r="U108" s="39"/>
    </row>
    <row r="122" ht="15.75" customHeight="1" x14ac:dyDescent="0.35"/>
    <row r="123" ht="16.5" customHeight="1" x14ac:dyDescent="0.35"/>
    <row r="124" ht="16.5" customHeight="1" x14ac:dyDescent="0.35"/>
    <row r="125" ht="15.75" customHeight="1" x14ac:dyDescent="0.35"/>
    <row r="126" ht="15.75" customHeight="1" x14ac:dyDescent="0.35"/>
    <row r="127" ht="16.5" customHeight="1" x14ac:dyDescent="0.35"/>
  </sheetData>
  <mergeCells count="3">
    <mergeCell ref="B2:T2"/>
    <mergeCell ref="C3:K3"/>
    <mergeCell ref="L3:T3"/>
  </mergeCells>
  <hyperlinks>
    <hyperlink ref="A1" location="Contents!A1" display="Back to contents" xr:uid="{D7B7DAAC-B95C-4C62-BCBE-7FFF2F62043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D99E5-D9C7-4091-9737-179CA893822D}">
  <sheetPr>
    <tabColor theme="6"/>
  </sheetPr>
  <dimension ref="A1:V291"/>
  <sheetViews>
    <sheetView zoomScaleNormal="100" zoomScaleSheetLayoutView="100" workbookViewId="0"/>
  </sheetViews>
  <sheetFormatPr defaultColWidth="8.84375" defaultRowHeight="14.5" x14ac:dyDescent="0.35"/>
  <cols>
    <col min="1" max="1" width="9.4609375" style="18" customWidth="1"/>
    <col min="2" max="2" width="10.07421875" style="18" customWidth="1"/>
    <col min="3" max="3" width="12.69140625" style="18" customWidth="1"/>
    <col min="4" max="4" width="13.84375" style="18" customWidth="1"/>
    <col min="5" max="5" width="16.4609375" style="18" customWidth="1"/>
    <col min="6" max="6" width="16.69140625" style="18" customWidth="1"/>
    <col min="7" max="7" width="16.765625" style="18" customWidth="1"/>
    <col min="8" max="8" width="16.07421875" style="18" customWidth="1"/>
    <col min="9" max="9" width="15.53515625" style="18" customWidth="1"/>
    <col min="10" max="10" width="12.3046875" style="18" customWidth="1"/>
    <col min="11" max="16384" width="8.84375" style="18"/>
  </cols>
  <sheetData>
    <row r="1" spans="1:12" ht="33.75" customHeight="1" thickBot="1" x14ac:dyDescent="0.45">
      <c r="A1" s="9" t="s">
        <v>42</v>
      </c>
      <c r="B1" s="471"/>
      <c r="C1" s="471"/>
      <c r="D1" s="471"/>
      <c r="E1" s="471"/>
      <c r="F1" s="471"/>
      <c r="G1" s="471"/>
      <c r="H1" s="471"/>
      <c r="L1" s="25"/>
    </row>
    <row r="2" spans="1:12" ht="19.5" customHeight="1" thickBot="1" x14ac:dyDescent="0.4">
      <c r="B2" s="562" t="s">
        <v>628</v>
      </c>
      <c r="C2" s="670"/>
      <c r="D2" s="670"/>
      <c r="E2" s="670"/>
      <c r="F2" s="670"/>
      <c r="G2" s="670"/>
      <c r="H2" s="670"/>
      <c r="I2" s="670"/>
      <c r="J2" s="563"/>
    </row>
    <row r="3" spans="1:12" ht="85.5" customHeight="1" x14ac:dyDescent="0.35">
      <c r="B3" s="233"/>
      <c r="C3" s="134" t="s">
        <v>613</v>
      </c>
      <c r="D3" s="134" t="s">
        <v>614</v>
      </c>
      <c r="E3" s="134" t="s">
        <v>615</v>
      </c>
      <c r="F3" s="134" t="s">
        <v>484</v>
      </c>
      <c r="G3" s="134" t="s">
        <v>485</v>
      </c>
      <c r="H3" s="134" t="s">
        <v>486</v>
      </c>
      <c r="I3" s="134" t="s">
        <v>487</v>
      </c>
      <c r="J3" s="264" t="s">
        <v>488</v>
      </c>
    </row>
    <row r="4" spans="1:12" x14ac:dyDescent="0.35">
      <c r="B4" s="59" t="s">
        <v>56</v>
      </c>
      <c r="C4" s="202">
        <v>97.202472553333351</v>
      </c>
      <c r="D4" s="202">
        <v>3.7760126517170978</v>
      </c>
      <c r="E4" s="208">
        <v>294.88</v>
      </c>
      <c r="F4" s="265">
        <v>37755.306317217794</v>
      </c>
      <c r="G4" s="265">
        <v>43825.520107884055</v>
      </c>
      <c r="H4" s="234">
        <v>27036</v>
      </c>
      <c r="I4" s="266">
        <v>65</v>
      </c>
      <c r="J4" s="267">
        <f>(E4/H4)*100</f>
        <v>1.0906938896286431</v>
      </c>
    </row>
    <row r="5" spans="1:12" x14ac:dyDescent="0.35">
      <c r="B5" s="59" t="s">
        <v>57</v>
      </c>
      <c r="C5" s="202">
        <v>95.079499233333323</v>
      </c>
      <c r="D5" s="202">
        <v>-0.62567861674083236</v>
      </c>
      <c r="E5" s="208">
        <v>259.33000000000004</v>
      </c>
      <c r="F5" s="265">
        <v>32221.957774214636</v>
      </c>
      <c r="G5" s="265">
        <v>40107.201100838574</v>
      </c>
      <c r="H5" s="234">
        <v>27101</v>
      </c>
      <c r="I5" s="266">
        <v>65</v>
      </c>
      <c r="J5" s="267">
        <f t="shared" ref="J5:J76" si="0">(E5/H5)*100</f>
        <v>0.95690195933729394</v>
      </c>
    </row>
    <row r="6" spans="1:12" x14ac:dyDescent="0.35">
      <c r="B6" s="59" t="s">
        <v>58</v>
      </c>
      <c r="C6" s="202">
        <v>90.240346376666679</v>
      </c>
      <c r="D6" s="202">
        <v>-7.2239813597880449</v>
      </c>
      <c r="E6" s="208">
        <v>187.81</v>
      </c>
      <c r="F6" s="265">
        <v>20398.952643922552</v>
      </c>
      <c r="G6" s="265">
        <v>38365.899901985067</v>
      </c>
      <c r="H6" s="234">
        <v>27153.5</v>
      </c>
      <c r="I6" s="266">
        <v>52.5</v>
      </c>
      <c r="J6" s="267">
        <f t="shared" si="0"/>
        <v>0.69166037527390578</v>
      </c>
    </row>
    <row r="7" spans="1:12" x14ac:dyDescent="0.35">
      <c r="B7" s="59" t="s">
        <v>63</v>
      </c>
      <c r="C7" s="202">
        <v>85.281189063333329</v>
      </c>
      <c r="D7" s="202">
        <v>-13.321832185089066</v>
      </c>
      <c r="E7" s="208">
        <v>174.9</v>
      </c>
      <c r="F7" s="265">
        <v>18421.89941921458</v>
      </c>
      <c r="G7" s="265">
        <v>33743.466987718733</v>
      </c>
      <c r="H7" s="234">
        <v>27206</v>
      </c>
      <c r="I7" s="266">
        <v>52.5</v>
      </c>
      <c r="J7" s="267">
        <f t="shared" si="0"/>
        <v>0.64287289568477546</v>
      </c>
    </row>
    <row r="8" spans="1:12" x14ac:dyDescent="0.35">
      <c r="B8" s="59" t="s">
        <v>0</v>
      </c>
      <c r="C8" s="202">
        <v>82.11729215666665</v>
      </c>
      <c r="D8" s="202">
        <v>-15.519338140693606</v>
      </c>
      <c r="E8" s="208">
        <v>170.84</v>
      </c>
      <c r="F8" s="265">
        <v>16863.322991597022</v>
      </c>
      <c r="G8" s="265">
        <v>32851.328435571158</v>
      </c>
      <c r="H8" s="234">
        <v>27258.5</v>
      </c>
      <c r="I8" s="266">
        <v>52.5</v>
      </c>
      <c r="J8" s="267">
        <f t="shared" si="0"/>
        <v>0.62674028284755212</v>
      </c>
    </row>
    <row r="9" spans="1:12" x14ac:dyDescent="0.35">
      <c r="B9" s="59" t="s">
        <v>1</v>
      </c>
      <c r="C9" s="202">
        <v>81.979265473333328</v>
      </c>
      <c r="D9" s="202">
        <v>-13.778189689294518</v>
      </c>
      <c r="E9" s="208">
        <v>193.27</v>
      </c>
      <c r="F9" s="265">
        <v>19076.159606793517</v>
      </c>
      <c r="G9" s="265">
        <v>30540.236434823331</v>
      </c>
      <c r="H9" s="234">
        <v>27311</v>
      </c>
      <c r="I9" s="266">
        <v>52.5</v>
      </c>
      <c r="J9" s="267">
        <f t="shared" si="0"/>
        <v>0.70766357877778185</v>
      </c>
    </row>
    <row r="10" spans="1:12" x14ac:dyDescent="0.35">
      <c r="B10" s="8" t="s">
        <v>2</v>
      </c>
      <c r="C10" s="202">
        <v>84.097438350000004</v>
      </c>
      <c r="D10" s="202">
        <v>-6.8072744324649825</v>
      </c>
      <c r="E10" s="208">
        <v>223.68</v>
      </c>
      <c r="F10" s="265">
        <v>24670.91742586625</v>
      </c>
      <c r="G10" s="265">
        <v>28931.12008364038</v>
      </c>
      <c r="H10" s="234">
        <v>27355.5</v>
      </c>
      <c r="I10" s="266">
        <v>44.5</v>
      </c>
      <c r="J10" s="267">
        <f t="shared" si="0"/>
        <v>0.81767834621922464</v>
      </c>
    </row>
    <row r="11" spans="1:12" x14ac:dyDescent="0.35">
      <c r="B11" s="8" t="s">
        <v>3</v>
      </c>
      <c r="C11" s="202">
        <v>86.842957756666678</v>
      </c>
      <c r="D11" s="202">
        <v>1.8313167422812526</v>
      </c>
      <c r="E11" s="208">
        <v>259.75</v>
      </c>
      <c r="F11" s="265">
        <v>25198.290115829011</v>
      </c>
      <c r="G11" s="265">
        <v>29520.907759670379</v>
      </c>
      <c r="H11" s="234">
        <v>27400</v>
      </c>
      <c r="I11" s="266">
        <v>44.5</v>
      </c>
      <c r="J11" s="267">
        <f t="shared" si="0"/>
        <v>0.94799270072992692</v>
      </c>
    </row>
    <row r="12" spans="1:12" x14ac:dyDescent="0.35">
      <c r="B12" s="8" t="s">
        <v>4</v>
      </c>
      <c r="C12" s="202">
        <v>88.43270355333334</v>
      </c>
      <c r="D12" s="202">
        <v>7.6907204692257647</v>
      </c>
      <c r="E12" s="208">
        <v>216.23</v>
      </c>
      <c r="F12" s="265">
        <v>27044.478233348225</v>
      </c>
      <c r="G12" s="265">
        <v>27191.036532173108</v>
      </c>
      <c r="H12" s="234">
        <v>27444.5</v>
      </c>
      <c r="I12" s="266">
        <v>44.5</v>
      </c>
      <c r="J12" s="267">
        <f t="shared" si="0"/>
        <v>0.78788099619231544</v>
      </c>
    </row>
    <row r="13" spans="1:12" x14ac:dyDescent="0.35">
      <c r="B13" s="8" t="s">
        <v>5</v>
      </c>
      <c r="C13" s="202">
        <v>88.78882792666667</v>
      </c>
      <c r="D13" s="202">
        <v>8.3064448235979693</v>
      </c>
      <c r="E13" s="208">
        <v>229.5</v>
      </c>
      <c r="F13" s="265">
        <v>28497.735054147754</v>
      </c>
      <c r="G13" s="265">
        <v>26568.682996026913</v>
      </c>
      <c r="H13" s="234">
        <v>27489</v>
      </c>
      <c r="I13" s="266">
        <v>44.5</v>
      </c>
      <c r="J13" s="267">
        <f t="shared" si="0"/>
        <v>0.83487940630797774</v>
      </c>
    </row>
    <row r="14" spans="1:12" x14ac:dyDescent="0.35">
      <c r="B14" s="8" t="s">
        <v>6</v>
      </c>
      <c r="C14" s="202">
        <v>88.889779020000006</v>
      </c>
      <c r="D14" s="202">
        <v>5.6985572498118753</v>
      </c>
      <c r="E14" s="208">
        <v>227.08</v>
      </c>
      <c r="F14" s="265">
        <v>26349.707294005111</v>
      </c>
      <c r="G14" s="265">
        <v>27132.505316508719</v>
      </c>
      <c r="H14" s="234">
        <v>27529.75</v>
      </c>
      <c r="I14" s="266">
        <v>40.75</v>
      </c>
      <c r="J14" s="267">
        <f t="shared" si="0"/>
        <v>0.82485311344999512</v>
      </c>
    </row>
    <row r="15" spans="1:12" x14ac:dyDescent="0.35">
      <c r="B15" s="8" t="s">
        <v>7</v>
      </c>
      <c r="C15" s="202">
        <v>88.122795120000021</v>
      </c>
      <c r="D15" s="202">
        <v>1.4737376482724551</v>
      </c>
      <c r="E15" s="208">
        <v>211.19</v>
      </c>
      <c r="F15" s="265">
        <v>23526.529630554152</v>
      </c>
      <c r="G15" s="265">
        <v>24686.615853323601</v>
      </c>
      <c r="H15" s="234">
        <v>27570.5</v>
      </c>
      <c r="I15" s="266">
        <v>40.75</v>
      </c>
      <c r="J15" s="267">
        <f t="shared" si="0"/>
        <v>0.76599989118804512</v>
      </c>
    </row>
    <row r="16" spans="1:12" x14ac:dyDescent="0.35">
      <c r="B16" s="8" t="s">
        <v>8</v>
      </c>
      <c r="C16" s="202">
        <v>87.696936550000018</v>
      </c>
      <c r="D16" s="202">
        <v>-0.83200781359079601</v>
      </c>
      <c r="E16" s="208">
        <v>208.69</v>
      </c>
      <c r="F16" s="265">
        <v>25877.890693225039</v>
      </c>
      <c r="G16" s="265">
        <v>25677.462316333895</v>
      </c>
      <c r="H16" s="234">
        <v>27611.25</v>
      </c>
      <c r="I16" s="266">
        <v>40.75</v>
      </c>
      <c r="J16" s="267">
        <f t="shared" si="0"/>
        <v>0.75581511159400605</v>
      </c>
    </row>
    <row r="17" spans="2:10" x14ac:dyDescent="0.35">
      <c r="B17" s="8" t="s">
        <v>9</v>
      </c>
      <c r="C17" s="202">
        <v>87.230036513333346</v>
      </c>
      <c r="D17" s="202">
        <v>-1.7556166127350781</v>
      </c>
      <c r="E17" s="208">
        <v>215.92</v>
      </c>
      <c r="F17" s="265">
        <v>26542.435509288967</v>
      </c>
      <c r="G17" s="265">
        <v>27094.70220694218</v>
      </c>
      <c r="H17" s="234">
        <v>27652</v>
      </c>
      <c r="I17" s="266">
        <v>40.75</v>
      </c>
      <c r="J17" s="267">
        <f t="shared" si="0"/>
        <v>0.78084767828728485</v>
      </c>
    </row>
    <row r="18" spans="2:10" x14ac:dyDescent="0.35">
      <c r="B18" s="8" t="s">
        <v>10</v>
      </c>
      <c r="C18" s="202">
        <v>87.120810959999986</v>
      </c>
      <c r="D18" s="202">
        <v>-1.990069138997419</v>
      </c>
      <c r="E18" s="208">
        <v>227.9</v>
      </c>
      <c r="F18" s="265">
        <v>27054.609341863321</v>
      </c>
      <c r="G18" s="265">
        <v>25714.855523520266</v>
      </c>
      <c r="H18" s="234">
        <v>27690</v>
      </c>
      <c r="I18" s="266">
        <v>38</v>
      </c>
      <c r="J18" s="267">
        <f t="shared" si="0"/>
        <v>0.82304080895630205</v>
      </c>
    </row>
    <row r="19" spans="2:10" x14ac:dyDescent="0.35">
      <c r="B19" s="8" t="s">
        <v>11</v>
      </c>
      <c r="C19" s="202">
        <v>87.061605526666654</v>
      </c>
      <c r="D19" s="202">
        <v>-1.2042169019812698</v>
      </c>
      <c r="E19" s="208">
        <v>230.08</v>
      </c>
      <c r="F19" s="265">
        <v>27728.270066708828</v>
      </c>
      <c r="G19" s="265">
        <v>26396.677203732379</v>
      </c>
      <c r="H19" s="234">
        <v>27728</v>
      </c>
      <c r="I19" s="266">
        <v>38</v>
      </c>
      <c r="J19" s="267">
        <f t="shared" si="0"/>
        <v>0.82977495672244672</v>
      </c>
    </row>
    <row r="20" spans="2:10" x14ac:dyDescent="0.35">
      <c r="B20" s="8" t="s">
        <v>12</v>
      </c>
      <c r="C20" s="202">
        <v>87.26946899666666</v>
      </c>
      <c r="D20" s="202">
        <v>-0.48743726993204506</v>
      </c>
      <c r="E20" s="208">
        <v>242.19</v>
      </c>
      <c r="F20" s="265">
        <v>25068.34946568514</v>
      </c>
      <c r="G20" s="265">
        <v>29199.938895790077</v>
      </c>
      <c r="H20" s="234">
        <v>27766</v>
      </c>
      <c r="I20" s="266">
        <v>38</v>
      </c>
      <c r="J20" s="267">
        <f t="shared" si="0"/>
        <v>0.87225383562630554</v>
      </c>
    </row>
    <row r="21" spans="2:10" x14ac:dyDescent="0.35">
      <c r="B21" s="8" t="s">
        <v>13</v>
      </c>
      <c r="C21" s="202">
        <v>87.739439559999994</v>
      </c>
      <c r="D21" s="202">
        <v>0.58397665188272274</v>
      </c>
      <c r="E21" s="208">
        <v>225.11</v>
      </c>
      <c r="F21" s="265">
        <v>23372.215849481101</v>
      </c>
      <c r="G21" s="265">
        <v>26521.532490184021</v>
      </c>
      <c r="H21" s="234">
        <v>27804</v>
      </c>
      <c r="I21" s="266">
        <v>38</v>
      </c>
      <c r="J21" s="267">
        <f t="shared" si="0"/>
        <v>0.80963170766796144</v>
      </c>
    </row>
    <row r="22" spans="2:10" x14ac:dyDescent="0.35">
      <c r="B22" s="8" t="s">
        <v>14</v>
      </c>
      <c r="C22" s="202">
        <v>87.581619126666652</v>
      </c>
      <c r="D22" s="202">
        <v>0.52893007031149519</v>
      </c>
      <c r="E22" s="208">
        <v>228.34</v>
      </c>
      <c r="F22" s="265">
        <v>24995.269263807808</v>
      </c>
      <c r="G22" s="265">
        <v>25800.386561955165</v>
      </c>
      <c r="H22" s="234">
        <v>27841.5</v>
      </c>
      <c r="I22" s="266">
        <v>37.5</v>
      </c>
      <c r="J22" s="267">
        <f t="shared" si="0"/>
        <v>0.82014259289190594</v>
      </c>
    </row>
    <row r="23" spans="2:10" x14ac:dyDescent="0.35">
      <c r="B23" s="8" t="s">
        <v>15</v>
      </c>
      <c r="C23" s="202">
        <v>87.890622846666659</v>
      </c>
      <c r="D23" s="202">
        <v>0.95221919580392722</v>
      </c>
      <c r="E23" s="208">
        <v>235.6</v>
      </c>
      <c r="F23" s="265">
        <v>26099.087818965079</v>
      </c>
      <c r="G23" s="265">
        <v>26241.74027824252</v>
      </c>
      <c r="H23" s="234">
        <v>27879</v>
      </c>
      <c r="I23" s="266">
        <v>37.5</v>
      </c>
      <c r="J23" s="267">
        <f t="shared" si="0"/>
        <v>0.84508052656121091</v>
      </c>
    </row>
    <row r="24" spans="2:10" x14ac:dyDescent="0.35">
      <c r="B24" s="8" t="s">
        <v>16</v>
      </c>
      <c r="C24" s="202">
        <v>88.392519686666674</v>
      </c>
      <c r="D24" s="202">
        <v>1.2868769604211794</v>
      </c>
      <c r="E24" s="208">
        <v>239.05</v>
      </c>
      <c r="F24" s="265">
        <v>26990.016996416693</v>
      </c>
      <c r="G24" s="265">
        <v>24478.344946971079</v>
      </c>
      <c r="H24" s="234">
        <v>27916.5</v>
      </c>
      <c r="I24" s="266">
        <v>37.5</v>
      </c>
      <c r="J24" s="267">
        <f t="shared" si="0"/>
        <v>0.85630361972310276</v>
      </c>
    </row>
    <row r="25" spans="2:10" x14ac:dyDescent="0.35">
      <c r="B25" s="8" t="s">
        <v>17</v>
      </c>
      <c r="C25" s="202">
        <v>89.126897499999998</v>
      </c>
      <c r="D25" s="202">
        <v>1.5813389588056337</v>
      </c>
      <c r="E25" s="208">
        <v>259.20000000000005</v>
      </c>
      <c r="F25" s="265">
        <v>29722.000340314647</v>
      </c>
      <c r="G25" s="265">
        <v>27015.816425101093</v>
      </c>
      <c r="H25" s="234">
        <v>27954</v>
      </c>
      <c r="I25" s="266">
        <v>37.5</v>
      </c>
      <c r="J25" s="267">
        <f t="shared" si="0"/>
        <v>0.92723760463618821</v>
      </c>
    </row>
    <row r="26" spans="2:10" x14ac:dyDescent="0.35">
      <c r="B26" s="8" t="s">
        <v>18</v>
      </c>
      <c r="C26" s="202">
        <v>90.148868089999979</v>
      </c>
      <c r="D26" s="202">
        <v>2.9312645609124832</v>
      </c>
      <c r="E26" s="208">
        <v>274.27999999999997</v>
      </c>
      <c r="F26" s="265">
        <v>31391.197409026845</v>
      </c>
      <c r="G26" s="265">
        <v>27463.880754524835</v>
      </c>
      <c r="H26" s="234">
        <v>27996</v>
      </c>
      <c r="I26" s="266">
        <v>42</v>
      </c>
      <c r="J26" s="267">
        <f t="shared" si="0"/>
        <v>0.97971138734104857</v>
      </c>
    </row>
    <row r="27" spans="2:10" x14ac:dyDescent="0.35">
      <c r="B27" s="8" t="s">
        <v>19</v>
      </c>
      <c r="C27" s="202">
        <v>91.802506306666672</v>
      </c>
      <c r="D27" s="202">
        <v>4.4508541790910572</v>
      </c>
      <c r="E27" s="208">
        <v>294.45</v>
      </c>
      <c r="F27" s="265">
        <v>30837.028140626455</v>
      </c>
      <c r="G27" s="265">
        <v>27541.174490067831</v>
      </c>
      <c r="H27" s="234">
        <v>28038</v>
      </c>
      <c r="I27" s="266">
        <v>42</v>
      </c>
      <c r="J27" s="267">
        <f t="shared" si="0"/>
        <v>1.0501818959982878</v>
      </c>
    </row>
    <row r="28" spans="2:10" x14ac:dyDescent="0.35">
      <c r="B28" s="8" t="s">
        <v>20</v>
      </c>
      <c r="C28" s="202">
        <v>94.062605973333348</v>
      </c>
      <c r="D28" s="202">
        <v>6.4146675609723092</v>
      </c>
      <c r="E28" s="208">
        <v>311.34000000000009</v>
      </c>
      <c r="F28" s="265">
        <v>36151.189414552879</v>
      </c>
      <c r="G28" s="265">
        <v>28136.83559912358</v>
      </c>
      <c r="H28" s="234">
        <v>28080</v>
      </c>
      <c r="I28" s="266">
        <v>42</v>
      </c>
      <c r="J28" s="267">
        <f t="shared" si="0"/>
        <v>1.108760683760684</v>
      </c>
    </row>
    <row r="29" spans="2:10" x14ac:dyDescent="0.35">
      <c r="B29" s="8" t="s">
        <v>21</v>
      </c>
      <c r="C29" s="202">
        <v>96.391542393333339</v>
      </c>
      <c r="D29" s="202">
        <v>8.1509006788139882</v>
      </c>
      <c r="E29" s="208">
        <v>310.7</v>
      </c>
      <c r="F29" s="265">
        <v>34394.993115349098</v>
      </c>
      <c r="G29" s="265">
        <v>28998.276558395966</v>
      </c>
      <c r="H29" s="234">
        <v>28122</v>
      </c>
      <c r="I29" s="266">
        <v>42</v>
      </c>
      <c r="J29" s="267">
        <f t="shared" si="0"/>
        <v>1.1048289595334613</v>
      </c>
    </row>
    <row r="30" spans="2:10" x14ac:dyDescent="0.35">
      <c r="B30" s="8" t="s">
        <v>22</v>
      </c>
      <c r="C30" s="202">
        <v>98.208802953333318</v>
      </c>
      <c r="D30" s="202">
        <v>8.940694469160416</v>
      </c>
      <c r="E30" s="208">
        <v>304.37</v>
      </c>
      <c r="F30" s="265">
        <v>32897.50800457631</v>
      </c>
      <c r="G30" s="265">
        <v>28799.515948090189</v>
      </c>
      <c r="H30" s="234">
        <v>28172.5</v>
      </c>
      <c r="I30" s="266">
        <v>50.5</v>
      </c>
      <c r="J30" s="267">
        <f t="shared" si="0"/>
        <v>1.0803798029993787</v>
      </c>
    </row>
    <row r="31" spans="2:10" x14ac:dyDescent="0.35">
      <c r="B31" s="8" t="s">
        <v>23</v>
      </c>
      <c r="C31" s="202">
        <v>99.566378973333329</v>
      </c>
      <c r="D31" s="202">
        <v>8.4571467370742717</v>
      </c>
      <c r="E31" s="208">
        <v>296.40999999999991</v>
      </c>
      <c r="F31" s="265">
        <v>31699.330913619146</v>
      </c>
      <c r="G31" s="265">
        <v>28927.16369532888</v>
      </c>
      <c r="H31" s="234">
        <v>28223</v>
      </c>
      <c r="I31" s="266">
        <v>50.5</v>
      </c>
      <c r="J31" s="267">
        <f t="shared" si="0"/>
        <v>1.0502427098465787</v>
      </c>
    </row>
    <row r="32" spans="2:10" x14ac:dyDescent="0.35">
      <c r="B32" s="8" t="s">
        <v>24</v>
      </c>
      <c r="C32" s="202">
        <v>100.4062972</v>
      </c>
      <c r="D32" s="202">
        <v>6.7441159651318694</v>
      </c>
      <c r="E32" s="208">
        <v>287.77999999999997</v>
      </c>
      <c r="F32" s="265">
        <v>39005.432884904454</v>
      </c>
      <c r="G32" s="265">
        <v>32173.669464604045</v>
      </c>
      <c r="H32" s="234">
        <v>28273.5</v>
      </c>
      <c r="I32" s="266">
        <v>50.5</v>
      </c>
      <c r="J32" s="267">
        <f t="shared" si="0"/>
        <v>1.017843563761119</v>
      </c>
    </row>
    <row r="33" spans="2:10" x14ac:dyDescent="0.35">
      <c r="B33" s="8" t="s">
        <v>25</v>
      </c>
      <c r="C33" s="202">
        <v>101.48587643333332</v>
      </c>
      <c r="D33" s="202">
        <v>5.2850425602820383</v>
      </c>
      <c r="E33" s="208">
        <v>303.7</v>
      </c>
      <c r="F33" s="265">
        <v>35349.963685034461</v>
      </c>
      <c r="G33" s="265">
        <v>33147.561715807969</v>
      </c>
      <c r="H33" s="234">
        <v>28324</v>
      </c>
      <c r="I33" s="266">
        <v>50.5</v>
      </c>
      <c r="J33" s="267">
        <f t="shared" si="0"/>
        <v>1.0722355599491595</v>
      </c>
    </row>
    <row r="34" spans="2:10" x14ac:dyDescent="0.35">
      <c r="B34" s="8" t="s">
        <v>26</v>
      </c>
      <c r="C34" s="202">
        <v>103.59384813333334</v>
      </c>
      <c r="D34" s="202">
        <v>5.4832611925418551</v>
      </c>
      <c r="E34" s="208">
        <v>314.86</v>
      </c>
      <c r="F34" s="265">
        <v>34962.56216576232</v>
      </c>
      <c r="G34" s="265">
        <v>34150.09923204971</v>
      </c>
      <c r="H34" s="234">
        <v>28380.75</v>
      </c>
      <c r="I34" s="266">
        <v>56.75</v>
      </c>
      <c r="J34" s="267">
        <f t="shared" si="0"/>
        <v>1.1094139513578747</v>
      </c>
    </row>
    <row r="35" spans="2:10" x14ac:dyDescent="0.35">
      <c r="B35" s="8" t="s">
        <v>27</v>
      </c>
      <c r="C35" s="202">
        <v>106.0413415</v>
      </c>
      <c r="D35" s="202">
        <v>6.503161602774421</v>
      </c>
      <c r="E35" s="208">
        <v>319.68</v>
      </c>
      <c r="F35" s="265">
        <v>36045.630486392161</v>
      </c>
      <c r="G35" s="265">
        <v>34482.816198847482</v>
      </c>
      <c r="H35" s="234">
        <v>28437.5</v>
      </c>
      <c r="I35" s="266">
        <v>56.75</v>
      </c>
      <c r="J35" s="267">
        <f t="shared" si="0"/>
        <v>1.1241494505494505</v>
      </c>
    </row>
    <row r="36" spans="2:10" x14ac:dyDescent="0.35">
      <c r="B36" s="8" t="s">
        <v>28</v>
      </c>
      <c r="C36" s="202">
        <v>108.32251846666668</v>
      </c>
      <c r="D36" s="202">
        <v>7.8841880314521662</v>
      </c>
      <c r="E36" s="208">
        <v>385.33</v>
      </c>
      <c r="F36" s="265">
        <v>35693.174792997037</v>
      </c>
      <c r="G36" s="265">
        <v>33586.082934221951</v>
      </c>
      <c r="H36" s="234">
        <v>28494.25</v>
      </c>
      <c r="I36" s="266">
        <v>56.75</v>
      </c>
      <c r="J36" s="267">
        <f t="shared" si="0"/>
        <v>1.3523079217736911</v>
      </c>
    </row>
    <row r="37" spans="2:10" x14ac:dyDescent="0.35">
      <c r="B37" s="8" t="s">
        <v>31</v>
      </c>
      <c r="C37" s="202">
        <v>109.63509386666668</v>
      </c>
      <c r="D37" s="202">
        <v>8.0299029970802174</v>
      </c>
      <c r="E37" s="208">
        <v>264.87</v>
      </c>
      <c r="F37" s="265">
        <v>37627.636846990521</v>
      </c>
      <c r="G37" s="265">
        <v>34045.14787245448</v>
      </c>
      <c r="H37" s="234">
        <v>28551</v>
      </c>
      <c r="I37" s="266">
        <v>56.75</v>
      </c>
      <c r="J37" s="267">
        <f t="shared" si="0"/>
        <v>0.92770831144268151</v>
      </c>
    </row>
    <row r="38" spans="2:10" x14ac:dyDescent="0.35">
      <c r="B38" s="8" t="s">
        <v>32</v>
      </c>
      <c r="C38" s="202">
        <v>110.56167903333332</v>
      </c>
      <c r="D38" s="202">
        <v>6.7261049044455179</v>
      </c>
      <c r="E38" s="208">
        <v>290.44</v>
      </c>
      <c r="F38" s="265">
        <v>39786.931776670535</v>
      </c>
      <c r="G38" s="265">
        <v>37893.180960284015</v>
      </c>
      <c r="H38" s="234">
        <v>28613.75</v>
      </c>
      <c r="I38" s="266">
        <v>62.75</v>
      </c>
      <c r="J38" s="267">
        <f t="shared" si="0"/>
        <v>1.0150364772181206</v>
      </c>
    </row>
    <row r="39" spans="2:10" x14ac:dyDescent="0.35">
      <c r="B39" s="8" t="s">
        <v>33</v>
      </c>
      <c r="C39" s="202">
        <v>111.71239063333331</v>
      </c>
      <c r="D39" s="202">
        <v>5.3479605718995016</v>
      </c>
      <c r="E39" s="208">
        <v>291.27999999999997</v>
      </c>
      <c r="F39" s="265">
        <v>39773.432333083103</v>
      </c>
      <c r="G39" s="265">
        <v>33822.819068956618</v>
      </c>
      <c r="H39" s="234">
        <v>28676.5</v>
      </c>
      <c r="I39" s="266">
        <v>62.75</v>
      </c>
      <c r="J39" s="267">
        <f t="shared" si="0"/>
        <v>1.0157445992363083</v>
      </c>
    </row>
    <row r="40" spans="2:10" x14ac:dyDescent="0.35">
      <c r="B40" s="8" t="s">
        <v>34</v>
      </c>
      <c r="C40" s="202">
        <v>113.07443483333334</v>
      </c>
      <c r="D40" s="202">
        <v>4.3868222729043449</v>
      </c>
      <c r="E40" s="208">
        <v>306.35000000000002</v>
      </c>
      <c r="F40" s="265">
        <v>40191.831511110693</v>
      </c>
      <c r="G40" s="265">
        <v>39882.447707209583</v>
      </c>
      <c r="H40" s="234">
        <v>28739.25</v>
      </c>
      <c r="I40" s="266">
        <v>62.75</v>
      </c>
      <c r="J40" s="267">
        <f t="shared" si="0"/>
        <v>1.0659637951581895</v>
      </c>
    </row>
    <row r="41" spans="2:10" x14ac:dyDescent="0.35">
      <c r="B41" s="8" t="s">
        <v>38</v>
      </c>
      <c r="C41" s="202">
        <v>114.42667496666668</v>
      </c>
      <c r="D41" s="202">
        <v>4.3704811397592414</v>
      </c>
      <c r="E41" s="208">
        <v>308.06</v>
      </c>
      <c r="F41" s="265">
        <v>42024.239302873546</v>
      </c>
      <c r="G41" s="265">
        <v>39417.624852207999</v>
      </c>
      <c r="H41" s="234">
        <v>28802</v>
      </c>
      <c r="I41" s="266">
        <v>62.75</v>
      </c>
      <c r="J41" s="267">
        <f t="shared" si="0"/>
        <v>1.069578501492952</v>
      </c>
    </row>
    <row r="42" spans="2:10" x14ac:dyDescent="0.35">
      <c r="B42" s="8" t="s">
        <v>39</v>
      </c>
      <c r="C42" s="202">
        <v>115.8453963</v>
      </c>
      <c r="D42" s="202">
        <v>4.7789770496101891</v>
      </c>
      <c r="E42" s="208">
        <v>307.20999999999998</v>
      </c>
      <c r="F42" s="265">
        <v>36826.90777590355</v>
      </c>
      <c r="G42" s="265">
        <v>38966.806930873827</v>
      </c>
      <c r="H42" s="234">
        <v>28867.25</v>
      </c>
      <c r="I42" s="266">
        <v>65.25</v>
      </c>
      <c r="J42" s="267">
        <f t="shared" si="0"/>
        <v>1.064216369761581</v>
      </c>
    </row>
    <row r="43" spans="2:10" x14ac:dyDescent="0.35">
      <c r="B43" s="8" t="s">
        <v>40</v>
      </c>
      <c r="C43" s="202">
        <v>116.88009750000001</v>
      </c>
      <c r="D43" s="202">
        <v>4.6259030331096795</v>
      </c>
      <c r="E43" s="208">
        <v>301.55</v>
      </c>
      <c r="F43" s="265">
        <v>41345.513876245495</v>
      </c>
      <c r="G43" s="265">
        <v>39871.802583881858</v>
      </c>
      <c r="H43" s="234">
        <v>28932.5</v>
      </c>
      <c r="I43" s="266">
        <v>65.25</v>
      </c>
      <c r="J43" s="267">
        <f t="shared" si="0"/>
        <v>1.0422535211267605</v>
      </c>
    </row>
    <row r="44" spans="2:10" x14ac:dyDescent="0.35">
      <c r="B44" s="8" t="s">
        <v>41</v>
      </c>
      <c r="C44" s="202">
        <v>117.8064517</v>
      </c>
      <c r="D44" s="202">
        <v>4.1848689083800794</v>
      </c>
      <c r="E44" s="208">
        <v>289.52999999999997</v>
      </c>
      <c r="F44" s="265">
        <v>41067.26447813047</v>
      </c>
      <c r="G44" s="265">
        <v>37450.623048039321</v>
      </c>
      <c r="H44" s="234">
        <v>28997.75</v>
      </c>
      <c r="I44" s="266">
        <v>65.25</v>
      </c>
      <c r="J44" s="267">
        <f t="shared" si="0"/>
        <v>0.998456776818891</v>
      </c>
    </row>
    <row r="45" spans="2:10" x14ac:dyDescent="0.35">
      <c r="B45" s="8" t="s">
        <v>43</v>
      </c>
      <c r="C45" s="202">
        <v>118.47908766666666</v>
      </c>
      <c r="D45" s="202">
        <v>3.5414930139152201</v>
      </c>
      <c r="E45" s="208">
        <v>300.33999999999997</v>
      </c>
      <c r="F45" s="265">
        <v>40354.403751856131</v>
      </c>
      <c r="G45" s="265">
        <v>40446.464681756595</v>
      </c>
      <c r="H45" s="234">
        <v>29063</v>
      </c>
      <c r="I45" s="266">
        <v>65.25</v>
      </c>
      <c r="J45" s="267">
        <f t="shared" si="0"/>
        <v>1.0334101778894127</v>
      </c>
    </row>
    <row r="46" spans="2:10" x14ac:dyDescent="0.35">
      <c r="B46" s="8" t="s">
        <v>44</v>
      </c>
      <c r="C46" s="202">
        <v>119.28826176666668</v>
      </c>
      <c r="D46" s="202">
        <v>2.9719484559842302</v>
      </c>
      <c r="E46" s="208">
        <v>299.45</v>
      </c>
      <c r="F46" s="265">
        <v>42592.275077216858</v>
      </c>
      <c r="G46" s="265">
        <v>40626.592787211848</v>
      </c>
      <c r="H46" s="234">
        <v>29132.25</v>
      </c>
      <c r="I46" s="266">
        <v>69.25</v>
      </c>
      <c r="J46" s="267">
        <f t="shared" si="0"/>
        <v>1.0278986346746304</v>
      </c>
    </row>
    <row r="47" spans="2:10" x14ac:dyDescent="0.35">
      <c r="B47" s="8" t="s">
        <v>45</v>
      </c>
      <c r="C47" s="202">
        <v>119.72357213333332</v>
      </c>
      <c r="D47" s="202">
        <v>2.4328133652808726</v>
      </c>
      <c r="E47" s="208">
        <v>300.62</v>
      </c>
      <c r="F47" s="265">
        <v>41807.867213650592</v>
      </c>
      <c r="G47" s="265">
        <v>42510.084115425831</v>
      </c>
      <c r="H47" s="234">
        <v>29201.5</v>
      </c>
      <c r="I47" s="266">
        <v>69.25</v>
      </c>
      <c r="J47" s="267">
        <f t="shared" si="0"/>
        <v>1.0294676643323117</v>
      </c>
    </row>
    <row r="48" spans="2:10" x14ac:dyDescent="0.35">
      <c r="B48" s="8" t="s">
        <v>46</v>
      </c>
      <c r="C48" s="202">
        <v>119.60834040000002</v>
      </c>
      <c r="D48" s="202">
        <v>1.5295331231846454</v>
      </c>
      <c r="E48" s="208">
        <v>290.27999999999997</v>
      </c>
      <c r="F48" s="265">
        <v>38663.65580914732</v>
      </c>
      <c r="G48" s="265">
        <v>41606.786707633815</v>
      </c>
      <c r="H48" s="234">
        <v>29270.75</v>
      </c>
      <c r="I48" s="266">
        <v>69.25</v>
      </c>
      <c r="J48" s="267">
        <f t="shared" si="0"/>
        <v>0.99170673795512587</v>
      </c>
    </row>
    <row r="49" spans="2:10" x14ac:dyDescent="0.35">
      <c r="B49" s="8" t="s">
        <v>59</v>
      </c>
      <c r="C49" s="202">
        <v>119.61670119999999</v>
      </c>
      <c r="D49" s="202">
        <v>0.96018086882465603</v>
      </c>
      <c r="E49" s="208">
        <v>293.68</v>
      </c>
      <c r="F49" s="265">
        <v>37989.731884915542</v>
      </c>
      <c r="G49" s="265">
        <v>42972.144872395773</v>
      </c>
      <c r="H49" s="234">
        <v>29340</v>
      </c>
      <c r="I49" s="266">
        <v>69.25</v>
      </c>
      <c r="J49" s="267">
        <f t="shared" si="0"/>
        <v>1.0009543285616906</v>
      </c>
    </row>
    <row r="50" spans="2:10" x14ac:dyDescent="0.35">
      <c r="B50" s="8" t="s">
        <v>60</v>
      </c>
      <c r="C50" s="202">
        <v>120.20824716666668</v>
      </c>
      <c r="D50" s="202">
        <v>0.77122877504873788</v>
      </c>
      <c r="E50" s="208">
        <v>295.83</v>
      </c>
      <c r="F50" s="265">
        <v>39897.444529982298</v>
      </c>
      <c r="G50" s="265">
        <v>44885.039337350594</v>
      </c>
      <c r="H50" s="234">
        <v>29420</v>
      </c>
      <c r="I50" s="266">
        <v>80</v>
      </c>
      <c r="J50" s="267">
        <f t="shared" si="0"/>
        <v>1.0055404486743711</v>
      </c>
    </row>
    <row r="51" spans="2:10" x14ac:dyDescent="0.35">
      <c r="B51" s="8" t="s">
        <v>61</v>
      </c>
      <c r="C51" s="202">
        <v>120.37625503333334</v>
      </c>
      <c r="D51" s="202">
        <v>0.54515822437468664</v>
      </c>
      <c r="E51" s="208">
        <v>297.12</v>
      </c>
      <c r="F51" s="265">
        <v>35032.038604984351</v>
      </c>
      <c r="G51" s="265">
        <v>42650.200838182107</v>
      </c>
      <c r="H51" s="234">
        <v>29500</v>
      </c>
      <c r="I51" s="266">
        <v>80</v>
      </c>
      <c r="J51" s="267">
        <f t="shared" si="0"/>
        <v>1.0071864406779663</v>
      </c>
    </row>
    <row r="52" spans="2:10" x14ac:dyDescent="0.35">
      <c r="B52" s="8" t="s">
        <v>62</v>
      </c>
      <c r="C52" s="202">
        <v>121.5011939</v>
      </c>
      <c r="D52" s="202">
        <v>1.5825430682089747</v>
      </c>
      <c r="E52" s="208">
        <v>283</v>
      </c>
      <c r="F52" s="265">
        <v>34054.509927123909</v>
      </c>
      <c r="G52" s="265">
        <v>38029.134145056829</v>
      </c>
      <c r="H52" s="234">
        <v>29560</v>
      </c>
      <c r="I52" s="266">
        <v>60</v>
      </c>
      <c r="J52" s="267">
        <f t="shared" si="0"/>
        <v>0.95737483085250341</v>
      </c>
    </row>
    <row r="53" spans="2:10" x14ac:dyDescent="0.35">
      <c r="B53" s="8" t="s">
        <v>64</v>
      </c>
      <c r="C53" s="202">
        <v>121.14795576666668</v>
      </c>
      <c r="D53" s="202">
        <v>1.2801344221208932</v>
      </c>
      <c r="E53" s="208">
        <v>153.83000000000001</v>
      </c>
      <c r="F53" s="265">
        <v>15750.39308217729</v>
      </c>
      <c r="G53" s="265">
        <v>15819.944810768167</v>
      </c>
      <c r="H53" s="234">
        <v>29606</v>
      </c>
      <c r="I53" s="266">
        <v>46</v>
      </c>
      <c r="J53" s="267">
        <f t="shared" si="0"/>
        <v>0.51959062352225904</v>
      </c>
    </row>
    <row r="54" spans="2:10" x14ac:dyDescent="0.35">
      <c r="B54" s="8" t="s">
        <v>65</v>
      </c>
      <c r="C54" s="202">
        <v>123.24323649999999</v>
      </c>
      <c r="D54" s="202">
        <v>2.5247762985224798</v>
      </c>
      <c r="E54" s="208">
        <v>250.67</v>
      </c>
      <c r="F54" s="265">
        <v>34341.494202664544</v>
      </c>
      <c r="G54" s="265">
        <v>42225.203245005527</v>
      </c>
      <c r="H54" s="234">
        <v>29675</v>
      </c>
      <c r="I54" s="266">
        <v>69</v>
      </c>
      <c r="J54" s="267">
        <f t="shared" si="0"/>
        <v>0.84471777590564445</v>
      </c>
    </row>
    <row r="55" spans="2:10" x14ac:dyDescent="0.35">
      <c r="B55" s="8" t="s">
        <v>66</v>
      </c>
      <c r="C55" s="202">
        <v>127.54735066666667</v>
      </c>
      <c r="D55" s="202">
        <v>5.9572343659865412</v>
      </c>
      <c r="E55" s="208">
        <v>351.61</v>
      </c>
      <c r="F55" s="265">
        <v>41077.004475097536</v>
      </c>
      <c r="G55" s="265">
        <v>44390.039810750401</v>
      </c>
      <c r="H55" s="234">
        <v>29725</v>
      </c>
      <c r="I55" s="266">
        <v>50</v>
      </c>
      <c r="J55" s="267">
        <f t="shared" si="0"/>
        <v>1.1828763666947013</v>
      </c>
    </row>
    <row r="56" spans="2:10" x14ac:dyDescent="0.35">
      <c r="B56" s="8" t="s">
        <v>67</v>
      </c>
      <c r="C56" s="202">
        <v>131.5279472</v>
      </c>
      <c r="D56" s="202">
        <v>8.2523907610754677</v>
      </c>
      <c r="E56" s="208">
        <v>431.79</v>
      </c>
      <c r="F56" s="265">
        <v>45038.96090293827</v>
      </c>
      <c r="G56" s="265">
        <v>45824.466853920305</v>
      </c>
      <c r="H56" s="234">
        <v>29775</v>
      </c>
      <c r="I56" s="266">
        <v>50</v>
      </c>
      <c r="J56" s="267">
        <f t="shared" si="0"/>
        <v>1.4501763224181361</v>
      </c>
    </row>
    <row r="57" spans="2:10" x14ac:dyDescent="0.35">
      <c r="B57" s="8" t="s">
        <v>68</v>
      </c>
      <c r="C57" s="202">
        <v>133.13636336666664</v>
      </c>
      <c r="D57" s="202">
        <v>9.8956746930916939</v>
      </c>
      <c r="E57" s="208">
        <v>440.03</v>
      </c>
      <c r="F57" s="265">
        <v>42969.866099385639</v>
      </c>
      <c r="G57" s="265">
        <v>41094.036260009409</v>
      </c>
      <c r="H57" s="234">
        <v>29839</v>
      </c>
      <c r="I57" s="266">
        <v>64</v>
      </c>
      <c r="J57" s="267">
        <f t="shared" si="0"/>
        <v>1.474680786889641</v>
      </c>
    </row>
    <row r="58" spans="2:10" x14ac:dyDescent="0.35">
      <c r="B58" s="8" t="s">
        <v>69</v>
      </c>
      <c r="C58" s="202">
        <v>134.34842714666669</v>
      </c>
      <c r="D58" s="202">
        <v>9.0107911493112258</v>
      </c>
      <c r="E58" s="208">
        <v>337.05</v>
      </c>
      <c r="F58" s="265">
        <v>40790.693310916962</v>
      </c>
      <c r="G58" s="265">
        <v>41177.191611726637</v>
      </c>
      <c r="H58" s="234">
        <v>29903</v>
      </c>
      <c r="I58" s="266">
        <v>64</v>
      </c>
      <c r="J58" s="267">
        <f t="shared" si="0"/>
        <v>1.1271444336688627</v>
      </c>
    </row>
    <row r="59" spans="2:10" x14ac:dyDescent="0.35">
      <c r="B59" s="8" t="s">
        <v>70</v>
      </c>
      <c r="C59" s="202">
        <v>138.09120597333333</v>
      </c>
      <c r="D59" s="202">
        <v>8.2666203974883565</v>
      </c>
      <c r="E59" s="208">
        <v>272.37</v>
      </c>
      <c r="F59" s="265">
        <v>38546.365518700994</v>
      </c>
      <c r="G59" s="265">
        <v>39671.807810633327</v>
      </c>
      <c r="H59" s="234">
        <v>29967</v>
      </c>
      <c r="I59" s="266">
        <v>64</v>
      </c>
      <c r="J59" s="267">
        <f t="shared" si="0"/>
        <v>0.90889978976874575</v>
      </c>
    </row>
    <row r="60" spans="2:10" x14ac:dyDescent="0.35">
      <c r="B60" s="8" t="s">
        <v>71</v>
      </c>
      <c r="C60" s="202">
        <v>143.33724690333335</v>
      </c>
      <c r="D60" s="202">
        <v>8.9785478711807531</v>
      </c>
      <c r="E60" s="208">
        <v>324.92</v>
      </c>
      <c r="F60" s="265">
        <v>40746.574721902361</v>
      </c>
      <c r="G60" s="265">
        <v>41851.51462707053</v>
      </c>
      <c r="H60" s="234">
        <v>30031</v>
      </c>
      <c r="I60" s="266">
        <v>64</v>
      </c>
      <c r="J60" s="267">
        <f t="shared" si="0"/>
        <v>1.0819486530585063</v>
      </c>
    </row>
    <row r="61" spans="2:10" x14ac:dyDescent="0.35">
      <c r="B61" s="8" t="s">
        <v>72</v>
      </c>
      <c r="C61" s="202">
        <v>146.98685211666668</v>
      </c>
      <c r="D61" s="202">
        <v>10.403234998882205</v>
      </c>
      <c r="E61" s="208">
        <v>314.27999999999997</v>
      </c>
      <c r="F61" s="265">
        <v>50003.391452587595</v>
      </c>
      <c r="G61" s="265">
        <v>42947.158647839933</v>
      </c>
      <c r="H61" s="234">
        <v>30095</v>
      </c>
      <c r="I61" s="266">
        <v>64</v>
      </c>
      <c r="J61" s="267">
        <f t="shared" si="0"/>
        <v>1.0442930719388601</v>
      </c>
    </row>
    <row r="62" spans="2:10" x14ac:dyDescent="0.35">
      <c r="B62" s="8" t="s">
        <v>73</v>
      </c>
      <c r="C62" s="202">
        <v>150.52886097666666</v>
      </c>
      <c r="D62" s="202">
        <v>12.043634729222363</v>
      </c>
      <c r="E62" s="208">
        <v>311.95</v>
      </c>
      <c r="F62" s="265">
        <v>39168.620199552992</v>
      </c>
      <c r="G62" s="265">
        <v>41069.083160460686</v>
      </c>
      <c r="H62" s="234">
        <v>30159.8099</v>
      </c>
      <c r="I62" s="266">
        <v>64.809858300000002</v>
      </c>
      <c r="J62" s="267">
        <f t="shared" si="0"/>
        <v>1.0343234955204408</v>
      </c>
    </row>
    <row r="63" spans="2:10" x14ac:dyDescent="0.35">
      <c r="B63" s="8" t="s">
        <v>74</v>
      </c>
      <c r="C63" s="202">
        <v>153.00597493999999</v>
      </c>
      <c r="D63" s="202">
        <v>10.800665300545532</v>
      </c>
      <c r="E63" s="208">
        <v>312.82507500000003</v>
      </c>
      <c r="F63" s="265">
        <v>38386.296917200656</v>
      </c>
      <c r="G63" s="265">
        <v>40915.884585135289</v>
      </c>
      <c r="H63" s="234">
        <v>30224.378000000001</v>
      </c>
      <c r="I63" s="266">
        <v>64.568100299999998</v>
      </c>
      <c r="J63" s="267">
        <f t="shared" si="0"/>
        <v>1.0350091406347552</v>
      </c>
    </row>
    <row r="64" spans="2:10" x14ac:dyDescent="0.35">
      <c r="B64" s="6" t="s">
        <v>75</v>
      </c>
      <c r="C64" s="202">
        <v>152.08793909035995</v>
      </c>
      <c r="D64" s="202">
        <v>6.1049673940843041</v>
      </c>
      <c r="E64" s="208">
        <v>293.30079999999998</v>
      </c>
      <c r="F64" s="265">
        <v>37338.640043358129</v>
      </c>
      <c r="G64" s="265">
        <v>40685.148015398183</v>
      </c>
      <c r="H64" s="234">
        <v>30288.581900000001</v>
      </c>
      <c r="I64" s="266">
        <v>64.203981999999996</v>
      </c>
      <c r="J64" s="267">
        <f t="shared" si="0"/>
        <v>0.9683543487389219</v>
      </c>
    </row>
    <row r="65" spans="1:22" x14ac:dyDescent="0.35">
      <c r="B65" s="6" t="s">
        <v>77</v>
      </c>
      <c r="C65" s="202">
        <v>148.28574061310096</v>
      </c>
      <c r="D65" s="202">
        <v>0.88367665388420225</v>
      </c>
      <c r="E65" s="208">
        <v>273.38211799999999</v>
      </c>
      <c r="F65" s="265">
        <v>36636.900595046522</v>
      </c>
      <c r="G65" s="265">
        <v>40705.00978295067</v>
      </c>
      <c r="H65" s="234">
        <v>30352.817299999999</v>
      </c>
      <c r="I65" s="266">
        <v>64.2353253</v>
      </c>
      <c r="J65" s="267">
        <f t="shared" si="0"/>
        <v>0.9006811964041308</v>
      </c>
    </row>
    <row r="66" spans="1:22" x14ac:dyDescent="0.35">
      <c r="B66" s="6" t="s">
        <v>78</v>
      </c>
      <c r="C66" s="202">
        <v>144.87516857899965</v>
      </c>
      <c r="D66" s="202">
        <v>-3.7558859882314444</v>
      </c>
      <c r="E66" s="208">
        <v>262.70262000000002</v>
      </c>
      <c r="F66" s="265">
        <v>35813.542893579906</v>
      </c>
      <c r="G66" s="265">
        <v>40518.990969908278</v>
      </c>
      <c r="H66" s="234">
        <v>30416.758999999998</v>
      </c>
      <c r="I66" s="266">
        <v>63.941774700000003</v>
      </c>
      <c r="J66" s="267">
        <f t="shared" si="0"/>
        <v>0.8636772247825617</v>
      </c>
    </row>
    <row r="67" spans="1:22" x14ac:dyDescent="0.35">
      <c r="B67" s="6" t="s">
        <v>79</v>
      </c>
      <c r="C67" s="202">
        <v>141.97766520741965</v>
      </c>
      <c r="D67" s="202">
        <v>-7.2077641000000137</v>
      </c>
      <c r="E67" s="208">
        <v>257.57646099999999</v>
      </c>
      <c r="F67" s="265">
        <v>35216.637515231698</v>
      </c>
      <c r="G67" s="265">
        <v>40002.449042741151</v>
      </c>
      <c r="H67" s="234">
        <v>30479.885699999999</v>
      </c>
      <c r="I67" s="266">
        <v>63.126635800000003</v>
      </c>
      <c r="J67" s="267">
        <f t="shared" si="0"/>
        <v>0.84507029827871039</v>
      </c>
    </row>
    <row r="68" spans="1:22" x14ac:dyDescent="0.35">
      <c r="B68" s="6" t="s">
        <v>80</v>
      </c>
      <c r="C68" s="202">
        <v>139.84800022930835</v>
      </c>
      <c r="D68" s="202">
        <v>-8.047935249999993</v>
      </c>
      <c r="E68" s="208">
        <v>255.06464299999999</v>
      </c>
      <c r="F68" s="265">
        <v>34639.984592939865</v>
      </c>
      <c r="G68" s="265">
        <v>39691.834917307482</v>
      </c>
      <c r="H68" s="234">
        <v>30542.522099999998</v>
      </c>
      <c r="I68" s="202">
        <v>62.636465200000004</v>
      </c>
      <c r="J68" s="267">
        <f t="shared" si="0"/>
        <v>0.83511323054751929</v>
      </c>
    </row>
    <row r="69" spans="1:22" x14ac:dyDescent="0.35">
      <c r="B69" s="6" t="s">
        <v>339</v>
      </c>
      <c r="C69" s="202">
        <v>138.44952022701526</v>
      </c>
      <c r="D69" s="202">
        <v>-6.6332881000000015</v>
      </c>
      <c r="E69" s="208">
        <v>250.57159200000001</v>
      </c>
      <c r="F69" s="265">
        <v>34538.718709335175</v>
      </c>
      <c r="G69" s="265">
        <v>38834.113026187166</v>
      </c>
      <c r="H69" s="234">
        <v>30603.805100000001</v>
      </c>
      <c r="I69" s="202">
        <v>61.282920599999997</v>
      </c>
      <c r="J69" s="267">
        <f t="shared" si="0"/>
        <v>0.81875959927610442</v>
      </c>
    </row>
    <row r="70" spans="1:22" x14ac:dyDescent="0.35">
      <c r="B70" s="6" t="s">
        <v>340</v>
      </c>
      <c r="C70" s="202">
        <v>137.75727262588018</v>
      </c>
      <c r="D70" s="202">
        <v>-4.9131235000000162</v>
      </c>
      <c r="E70" s="208">
        <v>252.551005</v>
      </c>
      <c r="F70" s="265">
        <v>34451.889724308894</v>
      </c>
      <c r="G70" s="265">
        <v>37206.630808280614</v>
      </c>
      <c r="H70" s="234">
        <v>30662.519700000001</v>
      </c>
      <c r="I70" s="202">
        <v>58.714640899999999</v>
      </c>
      <c r="J70" s="267">
        <f t="shared" si="0"/>
        <v>0.8236472653615613</v>
      </c>
    </row>
    <row r="71" spans="1:22" x14ac:dyDescent="0.35">
      <c r="B71" s="6" t="s">
        <v>341</v>
      </c>
      <c r="C71" s="202">
        <v>137.89502989850604</v>
      </c>
      <c r="D71" s="202">
        <v>-2.8755475750000259</v>
      </c>
      <c r="E71" s="208">
        <v>274.51100000000002</v>
      </c>
      <c r="F71" s="265">
        <v>34554.226796964351</v>
      </c>
      <c r="G71" s="265">
        <v>36722.641373875107</v>
      </c>
      <c r="H71" s="234">
        <v>30720.470600000001</v>
      </c>
      <c r="I71" s="202">
        <v>57.950872099999998</v>
      </c>
      <c r="J71" s="267">
        <f t="shared" si="0"/>
        <v>0.89357680607926626</v>
      </c>
    </row>
    <row r="72" spans="1:22" x14ac:dyDescent="0.35">
      <c r="B72" s="6" t="s">
        <v>342</v>
      </c>
      <c r="C72" s="202">
        <v>138.49604219266902</v>
      </c>
      <c r="D72" s="202">
        <v>-0.96673390711524698</v>
      </c>
      <c r="E72" s="208">
        <v>299.77184199999999</v>
      </c>
      <c r="F72" s="208">
        <v>34999.581649124433</v>
      </c>
      <c r="G72" s="234">
        <v>36243.632608845568</v>
      </c>
      <c r="H72" s="234">
        <v>30777.665499999999</v>
      </c>
      <c r="I72" s="202">
        <v>57.194963000000001</v>
      </c>
      <c r="J72" s="267">
        <f t="shared" si="0"/>
        <v>0.97399148743103992</v>
      </c>
    </row>
    <row r="73" spans="1:22" x14ac:dyDescent="0.35">
      <c r="B73" s="6" t="s">
        <v>346</v>
      </c>
      <c r="C73" s="202">
        <v>139.46046890622478</v>
      </c>
      <c r="D73" s="202">
        <v>0.73019298120489129</v>
      </c>
      <c r="E73" s="208">
        <v>248.57151300000001</v>
      </c>
      <c r="F73" s="208">
        <v>35260.302056854955</v>
      </c>
      <c r="G73" s="234">
        <v>35951.250309566356</v>
      </c>
      <c r="H73" s="234">
        <v>30834.399099999999</v>
      </c>
      <c r="I73" s="202">
        <v>56.733563500000002</v>
      </c>
      <c r="J73" s="267">
        <f t="shared" si="0"/>
        <v>0.80615001509791073</v>
      </c>
    </row>
    <row r="74" spans="1:22" x14ac:dyDescent="0.35">
      <c r="B74" s="6" t="s">
        <v>347</v>
      </c>
      <c r="C74" s="202">
        <v>140.55712770805746</v>
      </c>
      <c r="D74" s="202">
        <v>2.0324553679144763</v>
      </c>
      <c r="E74" s="208">
        <v>268.717915</v>
      </c>
      <c r="F74" s="208">
        <v>35565.577117223431</v>
      </c>
      <c r="G74" s="234">
        <v>35979.175492292408</v>
      </c>
      <c r="H74" s="234">
        <v>30891.1767</v>
      </c>
      <c r="I74" s="202">
        <v>56.777631399999997</v>
      </c>
      <c r="J74" s="267">
        <f t="shared" si="0"/>
        <v>0.86988565573159271</v>
      </c>
    </row>
    <row r="75" spans="1:22" x14ac:dyDescent="0.35">
      <c r="B75" s="6" t="s">
        <v>348</v>
      </c>
      <c r="C75" s="202">
        <v>141.73185297929118</v>
      </c>
      <c r="D75" s="202">
        <v>2.7824230384584148</v>
      </c>
      <c r="E75" s="208">
        <v>287.11441200000002</v>
      </c>
      <c r="F75" s="208">
        <v>36111.02223580693</v>
      </c>
      <c r="G75" s="234">
        <v>36248.179770247851</v>
      </c>
      <c r="H75" s="234">
        <v>30948.3789</v>
      </c>
      <c r="I75" s="202">
        <v>57.2021388</v>
      </c>
      <c r="J75" s="267">
        <f t="shared" si="0"/>
        <v>0.92772035953068932</v>
      </c>
    </row>
    <row r="76" spans="1:22" x14ac:dyDescent="0.35">
      <c r="B76" s="6" t="s">
        <v>349</v>
      </c>
      <c r="C76" s="202">
        <v>142.94372744179205</v>
      </c>
      <c r="D76" s="202">
        <v>3.2114168597941806</v>
      </c>
      <c r="E76" s="208">
        <v>295.78769899999998</v>
      </c>
      <c r="F76" s="208">
        <v>36513.002053065749</v>
      </c>
      <c r="G76" s="234">
        <v>36559.977860319763</v>
      </c>
      <c r="H76" s="234">
        <v>31006.073</v>
      </c>
      <c r="I76" s="202">
        <v>57.694177799999999</v>
      </c>
      <c r="J76" s="267">
        <f t="shared" si="0"/>
        <v>0.95396698253274437</v>
      </c>
    </row>
    <row r="77" spans="1:22" x14ac:dyDescent="0.35">
      <c r="B77" s="6" t="s">
        <v>370</v>
      </c>
      <c r="C77" s="202">
        <v>144.20088358408424</v>
      </c>
      <c r="D77" s="202">
        <v>3.3991099521162305</v>
      </c>
      <c r="E77" s="208">
        <v>305.22743700000001</v>
      </c>
      <c r="F77" s="208">
        <v>37173.79811058769</v>
      </c>
      <c r="G77" s="234">
        <v>36894.105042835494</v>
      </c>
      <c r="H77" s="234">
        <v>31064.2945</v>
      </c>
      <c r="I77" s="202">
        <v>58.221453599999997</v>
      </c>
      <c r="J77" s="267">
        <f t="shared" ref="J77:J124" si="1">(E77/H77)*100</f>
        <v>0.98256677614230059</v>
      </c>
    </row>
    <row r="78" spans="1:22" x14ac:dyDescent="0.35">
      <c r="B78" s="6" t="s">
        <v>371</v>
      </c>
      <c r="C78" s="202">
        <v>145.53155347570066</v>
      </c>
      <c r="D78" s="202">
        <v>3.5390775613850511</v>
      </c>
      <c r="E78" s="208">
        <v>314.38425999999998</v>
      </c>
      <c r="F78" s="208">
        <v>37485.503415271283</v>
      </c>
      <c r="G78" s="234">
        <v>37317.888092992056</v>
      </c>
      <c r="H78" s="234">
        <v>31123.184700000002</v>
      </c>
      <c r="I78" s="202">
        <v>58.890212599999998</v>
      </c>
      <c r="J78" s="267">
        <f t="shared" si="1"/>
        <v>1.0101288252805309</v>
      </c>
    </row>
    <row r="79" spans="1:22" x14ac:dyDescent="0.35">
      <c r="B79" s="6" t="s">
        <v>372</v>
      </c>
      <c r="C79" s="202">
        <v>146.78653947735867</v>
      </c>
      <c r="D79" s="202">
        <v>3.5663729724933813</v>
      </c>
      <c r="E79" s="208">
        <v>323.02982700000001</v>
      </c>
      <c r="F79" s="208">
        <v>38080.025314437371</v>
      </c>
      <c r="G79" s="234">
        <v>37591.487929362353</v>
      </c>
      <c r="H79" s="234">
        <v>31182.506700000002</v>
      </c>
      <c r="I79" s="202">
        <v>59.321972100000004</v>
      </c>
      <c r="J79" s="267">
        <f t="shared" si="1"/>
        <v>1.0359328392287335</v>
      </c>
    </row>
    <row r="80" spans="1:22" s="2" customFormat="1" ht="15.5" x14ac:dyDescent="0.35">
      <c r="A80" s="7"/>
      <c r="B80" s="54" t="s">
        <v>373</v>
      </c>
      <c r="C80" s="202">
        <v>148.09166630547753</v>
      </c>
      <c r="D80" s="202">
        <v>3.6013744400094527</v>
      </c>
      <c r="E80" s="208">
        <v>328.68284899999998</v>
      </c>
      <c r="F80" s="208">
        <v>38492.842468223345</v>
      </c>
      <c r="G80" s="234">
        <v>37926.610869046483</v>
      </c>
      <c r="H80" s="234">
        <v>31242.357499999998</v>
      </c>
      <c r="I80" s="202">
        <v>59.850819299999998</v>
      </c>
      <c r="J80" s="267">
        <f t="shared" si="1"/>
        <v>1.0520424042903933</v>
      </c>
      <c r="K80" s="163"/>
      <c r="L80" s="163"/>
      <c r="M80" s="163"/>
      <c r="N80" s="163"/>
      <c r="O80" s="163"/>
      <c r="Q80" s="163"/>
      <c r="R80" s="163"/>
      <c r="U80" s="28"/>
      <c r="V80" s="28"/>
    </row>
    <row r="81" spans="1:22" s="2" customFormat="1" ht="15.5" x14ac:dyDescent="0.35">
      <c r="A81" s="7"/>
      <c r="B81" s="54" t="s">
        <v>494</v>
      </c>
      <c r="C81" s="202">
        <v>149.40690245501904</v>
      </c>
      <c r="D81" s="202">
        <v>3.6102544877258946</v>
      </c>
      <c r="E81" s="208">
        <v>334.434799</v>
      </c>
      <c r="F81" s="208">
        <v>38881.162464216992</v>
      </c>
      <c r="G81" s="234">
        <v>38257.666596433839</v>
      </c>
      <c r="H81" s="234">
        <v>31302.730800000001</v>
      </c>
      <c r="I81" s="202">
        <v>60.373248199999999</v>
      </c>
      <c r="J81" s="267">
        <f t="shared" si="1"/>
        <v>1.0683885733061984</v>
      </c>
      <c r="K81" s="163"/>
      <c r="L81" s="163"/>
      <c r="M81" s="163"/>
      <c r="N81" s="163"/>
      <c r="O81" s="163"/>
      <c r="Q81" s="163"/>
      <c r="R81" s="163"/>
      <c r="U81" s="28"/>
      <c r="V81" s="28"/>
    </row>
    <row r="82" spans="1:22" s="2" customFormat="1" ht="15.5" x14ac:dyDescent="0.35">
      <c r="A82" s="7"/>
      <c r="B82" s="54" t="s">
        <v>495</v>
      </c>
      <c r="C82" s="202">
        <v>150.72714764949646</v>
      </c>
      <c r="D82" s="202">
        <v>3.5700808860418709</v>
      </c>
      <c r="E82" s="208">
        <v>340.28740800000003</v>
      </c>
      <c r="F82" s="208">
        <v>39301.729094788745</v>
      </c>
      <c r="G82" s="234">
        <v>38604.672272354095</v>
      </c>
      <c r="H82" s="234">
        <v>31363.651600000001</v>
      </c>
      <c r="I82" s="202">
        <v>60.920847199999997</v>
      </c>
      <c r="J82" s="267">
        <f t="shared" si="1"/>
        <v>1.0849738172706906</v>
      </c>
      <c r="K82" s="163"/>
      <c r="L82" s="163"/>
      <c r="M82" s="163"/>
      <c r="N82" s="163"/>
      <c r="O82" s="163"/>
      <c r="Q82" s="163"/>
      <c r="R82" s="163"/>
      <c r="U82" s="28"/>
      <c r="V82" s="28"/>
    </row>
    <row r="83" spans="1:22" s="2" customFormat="1" ht="15.5" x14ac:dyDescent="0.35">
      <c r="A83" s="7"/>
      <c r="B83" s="54" t="s">
        <v>496</v>
      </c>
      <c r="C83" s="202">
        <v>152.0370772807035</v>
      </c>
      <c r="D83" s="202">
        <v>3.5769886135606388</v>
      </c>
      <c r="E83" s="208">
        <v>345.39171900000002</v>
      </c>
      <c r="F83" s="208">
        <v>39726.89232874148</v>
      </c>
      <c r="G83" s="234">
        <v>38966.089394549759</v>
      </c>
      <c r="H83" s="234">
        <v>31425.142800000001</v>
      </c>
      <c r="I83" s="202">
        <v>61.491188399999999</v>
      </c>
      <c r="J83" s="267">
        <f t="shared" si="1"/>
        <v>1.0990935544770222</v>
      </c>
      <c r="K83" s="163"/>
      <c r="L83" s="163"/>
      <c r="M83" s="163"/>
      <c r="N83" s="163"/>
      <c r="O83" s="163"/>
      <c r="Q83" s="163"/>
      <c r="R83" s="163"/>
      <c r="U83" s="28"/>
      <c r="V83" s="28"/>
    </row>
    <row r="84" spans="1:22" x14ac:dyDescent="0.35">
      <c r="B84" s="268" t="s">
        <v>497</v>
      </c>
      <c r="C84" s="261">
        <v>153.34431382039477</v>
      </c>
      <c r="D84" s="261">
        <v>3.546889332774672</v>
      </c>
      <c r="E84" s="218">
        <v>352.299554</v>
      </c>
      <c r="F84" s="218">
        <v>40158.272820732825</v>
      </c>
      <c r="G84" s="269">
        <v>39312.471281166581</v>
      </c>
      <c r="H84" s="269">
        <v>31487.1806</v>
      </c>
      <c r="I84" s="261">
        <v>62.037803099999998</v>
      </c>
      <c r="J84" s="270">
        <f t="shared" si="1"/>
        <v>1.1188666221833783</v>
      </c>
    </row>
    <row r="85" spans="1:22" x14ac:dyDescent="0.35">
      <c r="B85" s="14">
        <v>2008</v>
      </c>
      <c r="C85" s="202">
        <v>91.95087680666667</v>
      </c>
      <c r="D85" s="202">
        <v>-4.4663699764754377</v>
      </c>
      <c r="E85" s="208">
        <v>916.92</v>
      </c>
      <c r="F85" s="234">
        <v>108798.11615456955</v>
      </c>
      <c r="G85" s="234">
        <v>156042.08809842644</v>
      </c>
      <c r="H85" s="234">
        <v>27206</v>
      </c>
      <c r="I85" s="202">
        <v>235</v>
      </c>
      <c r="J85" s="267">
        <f t="shared" si="1"/>
        <v>3.3702859663309561</v>
      </c>
    </row>
    <row r="86" spans="1:22" x14ac:dyDescent="0.35">
      <c r="B86" s="14">
        <f>B85+1</f>
        <v>2009</v>
      </c>
      <c r="C86" s="84">
        <v>83.759238434166662</v>
      </c>
      <c r="D86" s="84">
        <v>-8.9087115392314509</v>
      </c>
      <c r="E86" s="208">
        <v>847.54</v>
      </c>
      <c r="F86" s="234">
        <v>85808.69014008579</v>
      </c>
      <c r="G86" s="234">
        <v>121843.59271370523</v>
      </c>
      <c r="H86" s="234">
        <v>27400</v>
      </c>
      <c r="I86" s="271">
        <v>194</v>
      </c>
      <c r="J86" s="267">
        <f t="shared" si="1"/>
        <v>3.0932116788321169</v>
      </c>
    </row>
    <row r="87" spans="1:22" x14ac:dyDescent="0.35">
      <c r="B87" s="14">
        <f t="shared" ref="B87:B100" si="2">B86+1</f>
        <v>2010</v>
      </c>
      <c r="C87" s="84">
        <v>88.558526405000009</v>
      </c>
      <c r="D87" s="84">
        <v>5.7298610404695971</v>
      </c>
      <c r="E87" s="208">
        <v>884</v>
      </c>
      <c r="F87" s="234">
        <v>105418.45021205525</v>
      </c>
      <c r="G87" s="234">
        <v>105578.84069803233</v>
      </c>
      <c r="H87" s="234">
        <v>27570.5</v>
      </c>
      <c r="I87" s="271">
        <v>170.5</v>
      </c>
      <c r="J87" s="267">
        <f t="shared" si="1"/>
        <v>3.2063256016394335</v>
      </c>
    </row>
    <row r="88" spans="1:22" x14ac:dyDescent="0.35">
      <c r="B88" s="14">
        <f t="shared" si="2"/>
        <v>2011</v>
      </c>
      <c r="C88" s="84">
        <v>87.277347387500001</v>
      </c>
      <c r="D88" s="84">
        <v>-1.4467031798167662</v>
      </c>
      <c r="E88" s="208">
        <v>882.59</v>
      </c>
      <c r="F88" s="234">
        <v>107203.20561108616</v>
      </c>
      <c r="G88" s="234">
        <v>104883.69725052873</v>
      </c>
      <c r="H88" s="234">
        <v>27728</v>
      </c>
      <c r="I88" s="271">
        <v>157.5</v>
      </c>
      <c r="J88" s="267">
        <f t="shared" si="1"/>
        <v>3.183027986151183</v>
      </c>
    </row>
    <row r="89" spans="1:22" x14ac:dyDescent="0.35">
      <c r="B89" s="14">
        <f t="shared" si="2"/>
        <v>2012</v>
      </c>
      <c r="C89" s="84">
        <v>87.620287632499995</v>
      </c>
      <c r="D89" s="84">
        <v>0.39293156273114693</v>
      </c>
      <c r="E89" s="208">
        <v>931.24</v>
      </c>
      <c r="F89" s="234">
        <v>99534.922397939139</v>
      </c>
      <c r="G89" s="234">
        <v>107763.59822617179</v>
      </c>
      <c r="H89" s="234">
        <v>27879</v>
      </c>
      <c r="I89" s="271">
        <v>151</v>
      </c>
      <c r="J89" s="267">
        <f t="shared" si="1"/>
        <v>3.3402919760393126</v>
      </c>
    </row>
    <row r="90" spans="1:22" x14ac:dyDescent="0.35">
      <c r="B90" s="14">
        <f t="shared" si="2"/>
        <v>2013</v>
      </c>
      <c r="C90" s="84">
        <v>89.867697895833331</v>
      </c>
      <c r="D90" s="84">
        <v>2.564942804980852</v>
      </c>
      <c r="E90" s="208">
        <v>1066.98</v>
      </c>
      <c r="F90" s="234">
        <v>118940.24288638464</v>
      </c>
      <c r="G90" s="234">
        <v>106499.21661666484</v>
      </c>
      <c r="H90" s="234">
        <v>28038</v>
      </c>
      <c r="I90" s="271">
        <v>159</v>
      </c>
      <c r="J90" s="267">
        <f t="shared" si="1"/>
        <v>3.8054782794778514</v>
      </c>
    </row>
    <row r="91" spans="1:22" x14ac:dyDescent="0.35">
      <c r="B91" s="14">
        <f t="shared" si="2"/>
        <v>2014</v>
      </c>
      <c r="C91" s="84">
        <v>97.057332573333326</v>
      </c>
      <c r="D91" s="84">
        <v>8.0002435200171576</v>
      </c>
      <c r="E91" s="208">
        <v>1222.82</v>
      </c>
      <c r="F91" s="234">
        <v>135143.02144809742</v>
      </c>
      <c r="G91" s="234">
        <v>114861.79180093862</v>
      </c>
      <c r="H91" s="234">
        <v>28223</v>
      </c>
      <c r="I91" s="271">
        <v>185</v>
      </c>
      <c r="J91" s="267">
        <f t="shared" si="1"/>
        <v>4.332707366332424</v>
      </c>
    </row>
    <row r="92" spans="1:22" x14ac:dyDescent="0.35">
      <c r="B92" s="14">
        <f t="shared" si="2"/>
        <v>2015</v>
      </c>
      <c r="C92" s="84">
        <v>102.88184081666665</v>
      </c>
      <c r="D92" s="84">
        <v>6.0011006782331622</v>
      </c>
      <c r="E92" s="208">
        <v>1226.02</v>
      </c>
      <c r="F92" s="234">
        <v>145363.5892220934</v>
      </c>
      <c r="G92" s="234">
        <v>133954.1466113092</v>
      </c>
      <c r="H92" s="234">
        <v>28437.5</v>
      </c>
      <c r="I92" s="271">
        <v>214.5</v>
      </c>
      <c r="J92" s="267">
        <f t="shared" si="1"/>
        <v>4.3112791208791208</v>
      </c>
    </row>
    <row r="93" spans="1:22" x14ac:dyDescent="0.35">
      <c r="B93" s="14">
        <f t="shared" si="2"/>
        <v>2016</v>
      </c>
      <c r="C93" s="84">
        <v>110.05792050000001</v>
      </c>
      <c r="D93" s="84">
        <v>6.975069289556135</v>
      </c>
      <c r="E93" s="208">
        <v>1231.92</v>
      </c>
      <c r="F93" s="234">
        <v>152881.1757497412</v>
      </c>
      <c r="G93" s="234">
        <v>139347.23083591709</v>
      </c>
      <c r="H93" s="234">
        <v>28676.5</v>
      </c>
      <c r="I93" s="271">
        <v>239</v>
      </c>
      <c r="J93" s="267">
        <f t="shared" si="1"/>
        <v>4.2959217477725664</v>
      </c>
    </row>
    <row r="94" spans="1:22" x14ac:dyDescent="0.35">
      <c r="B94" s="14">
        <f t="shared" si="2"/>
        <v>2017</v>
      </c>
      <c r="C94" s="84">
        <v>115.05665090000002</v>
      </c>
      <c r="D94" s="84">
        <v>4.5419088215463921</v>
      </c>
      <c r="E94" s="208">
        <v>1223.17</v>
      </c>
      <c r="F94" s="234">
        <v>160388.49246613329</v>
      </c>
      <c r="G94" s="234">
        <v>158138.68207417327</v>
      </c>
      <c r="H94" s="234">
        <v>28932.5</v>
      </c>
      <c r="I94" s="271">
        <v>256</v>
      </c>
      <c r="J94" s="267">
        <f t="shared" si="1"/>
        <v>4.2276678475762548</v>
      </c>
    </row>
    <row r="95" spans="1:22" x14ac:dyDescent="0.35">
      <c r="B95" s="14">
        <f t="shared" si="2"/>
        <v>2018</v>
      </c>
      <c r="C95" s="84">
        <v>118.82434331666667</v>
      </c>
      <c r="D95" s="84">
        <v>3.2746411330373926</v>
      </c>
      <c r="E95" s="208">
        <v>1189.94</v>
      </c>
      <c r="F95" s="234">
        <v>165821.81052085402</v>
      </c>
      <c r="G95" s="234">
        <v>161033.76463243359</v>
      </c>
      <c r="H95" s="234">
        <v>29201.5</v>
      </c>
      <c r="I95" s="271">
        <v>269</v>
      </c>
      <c r="J95" s="267">
        <f t="shared" si="1"/>
        <v>4.0749276578257971</v>
      </c>
    </row>
    <row r="96" spans="1:22" x14ac:dyDescent="0.35">
      <c r="B96" s="14">
        <f t="shared" si="2"/>
        <v>2019</v>
      </c>
      <c r="C96" s="84">
        <v>119.95238595000001</v>
      </c>
      <c r="D96" s="84">
        <v>0.94933630756712795</v>
      </c>
      <c r="E96" s="208">
        <v>1176.9099999999999</v>
      </c>
      <c r="F96" s="234">
        <v>151582.87082902953</v>
      </c>
      <c r="G96" s="234">
        <v>172114.1717555623</v>
      </c>
      <c r="H96" s="234">
        <v>29500</v>
      </c>
      <c r="I96" s="271">
        <v>298.5</v>
      </c>
      <c r="J96" s="267">
        <f t="shared" si="1"/>
        <v>3.9895254237288134</v>
      </c>
    </row>
    <row r="97" spans="2:10" x14ac:dyDescent="0.35">
      <c r="B97" s="14">
        <f t="shared" si="2"/>
        <v>2020</v>
      </c>
      <c r="C97" s="84">
        <v>123.35993420833334</v>
      </c>
      <c r="D97" s="84">
        <v>2.8407507123315634</v>
      </c>
      <c r="E97" s="208">
        <v>1039.1100000000001</v>
      </c>
      <c r="F97" s="234">
        <v>125223.40168706328</v>
      </c>
      <c r="G97" s="234">
        <v>140464.32201158092</v>
      </c>
      <c r="H97" s="234">
        <v>29725</v>
      </c>
      <c r="I97" s="271">
        <v>225</v>
      </c>
      <c r="J97" s="267">
        <f t="shared" si="1"/>
        <v>3.4957443229604714</v>
      </c>
    </row>
    <row r="98" spans="2:10" x14ac:dyDescent="0.35">
      <c r="B98" s="14">
        <f t="shared" si="2"/>
        <v>2021</v>
      </c>
      <c r="C98" s="84">
        <v>134.27598592166666</v>
      </c>
      <c r="D98" s="84">
        <v>8.8489441757467304</v>
      </c>
      <c r="E98" s="208">
        <v>1481.2399999999998</v>
      </c>
      <c r="F98" s="234">
        <v>167345.88583194185</v>
      </c>
      <c r="G98" s="234">
        <v>167767.50253628968</v>
      </c>
      <c r="H98" s="234">
        <v>29967</v>
      </c>
      <c r="I98" s="271">
        <v>242</v>
      </c>
      <c r="J98" s="267">
        <f t="shared" si="1"/>
        <v>4.9429038609136704</v>
      </c>
    </row>
    <row r="99" spans="2:10" x14ac:dyDescent="0.35">
      <c r="B99" s="14">
        <f t="shared" si="2"/>
        <v>2022</v>
      </c>
      <c r="C99" s="84">
        <v>148.46473373416669</v>
      </c>
      <c r="D99" s="84">
        <v>10.566854315095032</v>
      </c>
      <c r="E99" s="208">
        <v>1263.9750750000001</v>
      </c>
      <c r="F99" s="234">
        <v>168304.88329124363</v>
      </c>
      <c r="G99" s="234">
        <v>166783.64102050645</v>
      </c>
      <c r="H99" s="234">
        <v>30224.378000000001</v>
      </c>
      <c r="I99" s="271">
        <v>257.3779586</v>
      </c>
      <c r="J99" s="267">
        <f t="shared" si="1"/>
        <v>4.1819721649854964</v>
      </c>
    </row>
    <row r="100" spans="2:10" x14ac:dyDescent="0.35">
      <c r="B100" s="14">
        <f t="shared" si="2"/>
        <v>2023</v>
      </c>
      <c r="C100" s="84">
        <v>146.80662837247004</v>
      </c>
      <c r="D100" s="84">
        <v>-1.116834496645891</v>
      </c>
      <c r="E100" s="208">
        <v>1086.9619990000001</v>
      </c>
      <c r="F100" s="234">
        <v>145005.72104721627</v>
      </c>
      <c r="G100" s="234">
        <v>161911.59781099827</v>
      </c>
      <c r="H100" s="234">
        <v>30479.885699999999</v>
      </c>
      <c r="I100" s="271">
        <v>255.50771779999999</v>
      </c>
      <c r="J100" s="267">
        <f t="shared" si="1"/>
        <v>3.5661616637886544</v>
      </c>
    </row>
    <row r="101" spans="2:10" x14ac:dyDescent="0.35">
      <c r="B101" s="14">
        <v>2024</v>
      </c>
      <c r="C101" s="202">
        <v>138.48745574517744</v>
      </c>
      <c r="D101" s="202">
        <v>-5.6667554588786251</v>
      </c>
      <c r="E101" s="214">
        <v>1032.6982399999999</v>
      </c>
      <c r="F101" s="234">
        <v>138184.81982354829</v>
      </c>
      <c r="G101" s="234">
        <v>152455.22012565038</v>
      </c>
      <c r="H101" s="234">
        <v>30720.470600000001</v>
      </c>
      <c r="I101" s="202">
        <v>240.58489879999999</v>
      </c>
      <c r="J101" s="267">
        <f t="shared" si="1"/>
        <v>3.3615964203360869</v>
      </c>
    </row>
    <row r="102" spans="2:10" x14ac:dyDescent="0.35">
      <c r="B102" s="14">
        <v>2025</v>
      </c>
      <c r="C102" s="202">
        <v>140.0613729465606</v>
      </c>
      <c r="D102" s="202">
        <v>1.1365052472905646</v>
      </c>
      <c r="E102" s="214">
        <v>1104.1756820000001</v>
      </c>
      <c r="F102" s="234">
        <v>141936.48305900977</v>
      </c>
      <c r="G102" s="234">
        <v>144422.2381809522</v>
      </c>
      <c r="H102" s="234">
        <v>30948.3789</v>
      </c>
      <c r="I102" s="202">
        <v>227.90829669999999</v>
      </c>
      <c r="J102" s="267">
        <f t="shared" si="1"/>
        <v>3.5677981246377986</v>
      </c>
    </row>
    <row r="103" spans="2:10" x14ac:dyDescent="0.35">
      <c r="B103" s="14">
        <v>2026</v>
      </c>
      <c r="C103" s="202">
        <v>144.86567599473392</v>
      </c>
      <c r="D103" s="202">
        <v>3.4301413352604948</v>
      </c>
      <c r="E103" s="214">
        <v>1238.4292230000001</v>
      </c>
      <c r="F103" s="234">
        <v>149252.32889336211</v>
      </c>
      <c r="G103" s="234">
        <v>148363.45892550965</v>
      </c>
      <c r="H103" s="234">
        <v>31182.506700000002</v>
      </c>
      <c r="I103" s="202">
        <v>234.12781609999999</v>
      </c>
      <c r="J103" s="267">
        <f t="shared" si="1"/>
        <v>3.9715512127188926</v>
      </c>
    </row>
    <row r="104" spans="2:10" x14ac:dyDescent="0.35">
      <c r="B104" s="187">
        <v>2027</v>
      </c>
      <c r="C104" s="261">
        <v>150.06569842267413</v>
      </c>
      <c r="D104" s="261">
        <v>3.5895476221222022</v>
      </c>
      <c r="E104" s="217">
        <v>1348.796775</v>
      </c>
      <c r="F104" s="269">
        <v>156402.62635597057</v>
      </c>
      <c r="G104" s="269">
        <v>153755.03913238418</v>
      </c>
      <c r="H104" s="269">
        <v>31425.142800000001</v>
      </c>
      <c r="I104" s="261">
        <v>242.63610309999999</v>
      </c>
      <c r="J104" s="270">
        <f t="shared" si="1"/>
        <v>4.2920943385498314</v>
      </c>
    </row>
    <row r="105" spans="2:10" x14ac:dyDescent="0.35">
      <c r="B105" s="14" t="s">
        <v>319</v>
      </c>
      <c r="C105" s="84">
        <v>88.179581707500006</v>
      </c>
      <c r="D105" s="84">
        <v>-9.218580366239248</v>
      </c>
      <c r="E105" s="208">
        <v>792.88000000000011</v>
      </c>
      <c r="F105" s="234">
        <v>87906.132828948786</v>
      </c>
      <c r="G105" s="234">
        <v>145067.89642611356</v>
      </c>
      <c r="H105" s="234">
        <v>27258.5</v>
      </c>
      <c r="I105" s="271">
        <v>222.5</v>
      </c>
      <c r="J105" s="267">
        <f t="shared" si="1"/>
        <v>2.9087440614854088</v>
      </c>
    </row>
    <row r="106" spans="2:10" x14ac:dyDescent="0.35">
      <c r="B106" s="14" t="s">
        <v>320</v>
      </c>
      <c r="C106" s="84">
        <v>85.338091283333341</v>
      </c>
      <c r="D106" s="84">
        <v>-3.2223904549605997</v>
      </c>
      <c r="E106" s="208">
        <v>892.93000000000006</v>
      </c>
      <c r="F106" s="234">
        <v>95989.845381837018</v>
      </c>
      <c r="G106" s="234">
        <v>116183.30081030721</v>
      </c>
      <c r="H106" s="234">
        <v>27444.5</v>
      </c>
      <c r="I106" s="271">
        <v>186</v>
      </c>
      <c r="J106" s="267">
        <f t="shared" si="1"/>
        <v>3.2535845069139535</v>
      </c>
    </row>
    <row r="107" spans="2:10" x14ac:dyDescent="0.35">
      <c r="B107" s="14" t="s">
        <v>321</v>
      </c>
      <c r="C107" s="84">
        <v>88.374584654166682</v>
      </c>
      <c r="D107" s="84">
        <v>3.5581922740125504</v>
      </c>
      <c r="E107" s="208">
        <v>876.46</v>
      </c>
      <c r="F107" s="234">
        <v>104251.86267193206</v>
      </c>
      <c r="G107" s="234">
        <v>104065.26648219314</v>
      </c>
      <c r="H107" s="234">
        <v>27611.25</v>
      </c>
      <c r="I107" s="271">
        <v>166.75</v>
      </c>
      <c r="J107" s="267">
        <f t="shared" si="1"/>
        <v>3.1742858436325774</v>
      </c>
    </row>
    <row r="108" spans="2:10" x14ac:dyDescent="0.35">
      <c r="B108" s="14" t="s">
        <v>82</v>
      </c>
      <c r="C108" s="84">
        <v>87.170480499166658</v>
      </c>
      <c r="D108" s="84">
        <v>-1.3625004968475962</v>
      </c>
      <c r="E108" s="208">
        <v>916.08999999999992</v>
      </c>
      <c r="F108" s="234">
        <v>106393.66438354625</v>
      </c>
      <c r="G108" s="234">
        <v>108406.17382998491</v>
      </c>
      <c r="H108" s="234">
        <v>27766</v>
      </c>
      <c r="I108" s="271">
        <v>154.75</v>
      </c>
      <c r="J108" s="267">
        <f t="shared" si="1"/>
        <v>3.2993229129150761</v>
      </c>
    </row>
    <row r="109" spans="2:10" x14ac:dyDescent="0.35">
      <c r="B109" s="14" t="s">
        <v>83</v>
      </c>
      <c r="C109" s="84">
        <v>87.901050304999998</v>
      </c>
      <c r="D109" s="84">
        <v>0.83809312699649752</v>
      </c>
      <c r="E109" s="208">
        <v>928.10000000000014</v>
      </c>
      <c r="F109" s="234">
        <v>101456.58992867067</v>
      </c>
      <c r="G109" s="234">
        <v>103042.00427735278</v>
      </c>
      <c r="H109" s="234">
        <v>27916.5</v>
      </c>
      <c r="I109" s="271">
        <v>150.5</v>
      </c>
      <c r="J109" s="267">
        <f t="shared" si="1"/>
        <v>3.3245571615352931</v>
      </c>
    </row>
    <row r="110" spans="2:10" x14ac:dyDescent="0.35">
      <c r="B110" s="14" t="s">
        <v>84</v>
      </c>
      <c r="C110" s="84">
        <v>91.285219467499999</v>
      </c>
      <c r="D110" s="84">
        <v>3.8499757975104743</v>
      </c>
      <c r="E110" s="208">
        <v>1139.2700000000002</v>
      </c>
      <c r="F110" s="234">
        <v>128101.41530452082</v>
      </c>
      <c r="G110" s="234">
        <v>110157.70726881735</v>
      </c>
      <c r="H110" s="234">
        <v>28080</v>
      </c>
      <c r="I110" s="271">
        <v>163.5</v>
      </c>
      <c r="J110" s="267">
        <f t="shared" si="1"/>
        <v>4.057229344729345</v>
      </c>
    </row>
    <row r="111" spans="2:10" x14ac:dyDescent="0.35">
      <c r="B111" s="14" t="s">
        <v>85</v>
      </c>
      <c r="C111" s="84">
        <v>98.643255379999985</v>
      </c>
      <c r="D111" s="84">
        <v>8.0604899187646026</v>
      </c>
      <c r="E111" s="208">
        <v>1199.2599999999998</v>
      </c>
      <c r="F111" s="234">
        <v>137997.26491844899</v>
      </c>
      <c r="G111" s="234">
        <v>118898.62566641907</v>
      </c>
      <c r="H111" s="234">
        <v>28273.5</v>
      </c>
      <c r="I111" s="271">
        <v>193.5</v>
      </c>
      <c r="J111" s="267">
        <f t="shared" si="1"/>
        <v>4.2416396979503768</v>
      </c>
    </row>
    <row r="112" spans="2:10" x14ac:dyDescent="0.35">
      <c r="B112" s="14" t="s">
        <v>86</v>
      </c>
      <c r="C112" s="84">
        <v>104.86089613333333</v>
      </c>
      <c r="D112" s="84">
        <v>6.3031585174083471</v>
      </c>
      <c r="E112" s="208">
        <v>1323.57</v>
      </c>
      <c r="F112" s="234">
        <v>142051.33113018598</v>
      </c>
      <c r="G112" s="234">
        <v>135366.56008092713</v>
      </c>
      <c r="H112" s="234">
        <v>28494.25</v>
      </c>
      <c r="I112" s="271">
        <v>220.75</v>
      </c>
      <c r="J112" s="267">
        <f t="shared" si="1"/>
        <v>4.6450424208392915</v>
      </c>
    </row>
    <row r="113" spans="2:10" x14ac:dyDescent="0.35">
      <c r="B113" s="14" t="s">
        <v>87</v>
      </c>
      <c r="C113" s="84">
        <v>111.24589959166666</v>
      </c>
      <c r="D113" s="84">
        <v>6.0890224037515761</v>
      </c>
      <c r="E113" s="208">
        <v>1152.94</v>
      </c>
      <c r="F113" s="234">
        <v>157379.83246785484</v>
      </c>
      <c r="G113" s="234">
        <v>145643.5956089047</v>
      </c>
      <c r="H113" s="234">
        <v>28739.25</v>
      </c>
      <c r="I113" s="271">
        <v>245</v>
      </c>
      <c r="J113" s="267">
        <f t="shared" si="1"/>
        <v>4.0117261236810284</v>
      </c>
    </row>
    <row r="114" spans="2:10" x14ac:dyDescent="0.35">
      <c r="B114" s="14" t="s">
        <v>88</v>
      </c>
      <c r="C114" s="84">
        <v>116.23965511666668</v>
      </c>
      <c r="D114" s="84">
        <v>4.4889344626002803</v>
      </c>
      <c r="E114" s="208">
        <v>1206.3499999999999</v>
      </c>
      <c r="F114" s="234">
        <v>161263.92543315305</v>
      </c>
      <c r="G114" s="234">
        <v>155706.857415003</v>
      </c>
      <c r="H114" s="234">
        <v>28997.75</v>
      </c>
      <c r="I114" s="271">
        <v>258.5</v>
      </c>
      <c r="J114" s="267">
        <f t="shared" si="1"/>
        <v>4.1601503564931761</v>
      </c>
    </row>
    <row r="115" spans="2:10" x14ac:dyDescent="0.35">
      <c r="B115" s="14" t="s">
        <v>89</v>
      </c>
      <c r="C115" s="84">
        <v>119.27481549166667</v>
      </c>
      <c r="D115" s="84">
        <v>2.6111230044115974</v>
      </c>
      <c r="E115" s="208">
        <v>1190.69</v>
      </c>
      <c r="F115" s="234">
        <v>163418.20185187089</v>
      </c>
      <c r="G115" s="234">
        <v>165189.92829202808</v>
      </c>
      <c r="H115" s="234">
        <v>29270.75</v>
      </c>
      <c r="I115" s="271">
        <v>273</v>
      </c>
      <c r="J115" s="267">
        <f t="shared" si="1"/>
        <v>4.0678493034855618</v>
      </c>
    </row>
    <row r="116" spans="2:10" x14ac:dyDescent="0.35">
      <c r="B116" s="14" t="s">
        <v>90</v>
      </c>
      <c r="C116" s="84">
        <v>120.42559932500001</v>
      </c>
      <c r="D116" s="84">
        <v>0.96481711465212783</v>
      </c>
      <c r="E116" s="208">
        <v>1169.6300000000001</v>
      </c>
      <c r="F116" s="234">
        <v>146973.72494700609</v>
      </c>
      <c r="G116" s="234">
        <v>168536.51919298532</v>
      </c>
      <c r="H116" s="234">
        <v>29560</v>
      </c>
      <c r="I116" s="271">
        <v>289.25</v>
      </c>
      <c r="J116" s="267">
        <f t="shared" si="1"/>
        <v>3.9567997293640058</v>
      </c>
    </row>
    <row r="117" spans="2:10" x14ac:dyDescent="0.35">
      <c r="B117" s="14" t="s">
        <v>91</v>
      </c>
      <c r="C117" s="84">
        <v>125.86662253333333</v>
      </c>
      <c r="D117" s="84">
        <v>4.5181616191498408</v>
      </c>
      <c r="E117" s="208">
        <v>1187.9000000000001</v>
      </c>
      <c r="F117" s="234">
        <v>136207.85266287765</v>
      </c>
      <c r="G117" s="234">
        <v>148259.65472044441</v>
      </c>
      <c r="H117" s="234">
        <v>29775</v>
      </c>
      <c r="I117" s="271">
        <v>215</v>
      </c>
      <c r="J117" s="267">
        <f t="shared" si="1"/>
        <v>3.9895885810243494</v>
      </c>
    </row>
    <row r="118" spans="2:10" x14ac:dyDescent="0.35">
      <c r="B118" s="14" t="s">
        <v>92</v>
      </c>
      <c r="C118" s="84">
        <v>137.22831084750001</v>
      </c>
      <c r="D118" s="84">
        <v>9.026768245217486</v>
      </c>
      <c r="E118" s="208">
        <v>1374.37</v>
      </c>
      <c r="F118" s="234">
        <v>163053.49965090596</v>
      </c>
      <c r="G118" s="234">
        <v>163794.55030943989</v>
      </c>
      <c r="H118" s="234">
        <v>30031</v>
      </c>
      <c r="I118" s="271">
        <v>256</v>
      </c>
      <c r="J118" s="267">
        <f t="shared" si="1"/>
        <v>4.5765042789117905</v>
      </c>
    </row>
    <row r="119" spans="2:10" x14ac:dyDescent="0.35">
      <c r="B119" s="14" t="s">
        <v>93</v>
      </c>
      <c r="C119" s="84">
        <v>150.65240678092334</v>
      </c>
      <c r="D119" s="84">
        <v>9.7823079294048441</v>
      </c>
      <c r="E119" s="208">
        <v>1232.355875</v>
      </c>
      <c r="F119" s="234">
        <v>164896.94861269937</v>
      </c>
      <c r="G119" s="234">
        <v>165617.27440883408</v>
      </c>
      <c r="H119" s="234">
        <v>30288.581900000001</v>
      </c>
      <c r="I119" s="271">
        <v>257.5819406</v>
      </c>
      <c r="J119" s="267">
        <f t="shared" si="1"/>
        <v>4.0687143395115504</v>
      </c>
    </row>
    <row r="120" spans="2:10" x14ac:dyDescent="0.35">
      <c r="B120" s="14" t="s">
        <v>94</v>
      </c>
      <c r="C120" s="84">
        <v>143.74664365720713</v>
      </c>
      <c r="D120" s="84">
        <v>-4.5839049446840141</v>
      </c>
      <c r="E120" s="208">
        <v>1048.7258420000001</v>
      </c>
      <c r="F120" s="234">
        <v>142307.065596798</v>
      </c>
      <c r="G120" s="234">
        <v>160918.28471290757</v>
      </c>
      <c r="H120" s="234">
        <v>30542.522099999998</v>
      </c>
      <c r="I120" s="271">
        <v>253.940201</v>
      </c>
      <c r="J120" s="267">
        <f t="shared" si="1"/>
        <v>3.433658289797882</v>
      </c>
    </row>
    <row r="121" spans="2:10" x14ac:dyDescent="0.35">
      <c r="B121" s="14" t="s">
        <v>343</v>
      </c>
      <c r="C121" s="84">
        <v>138.14946623601762</v>
      </c>
      <c r="D121" s="84">
        <v>-3.8937795546288512</v>
      </c>
      <c r="E121" s="208">
        <v>1077.4054390000001</v>
      </c>
      <c r="F121" s="234">
        <v>138544.41687973286</v>
      </c>
      <c r="G121" s="234">
        <v>149007.01781718846</v>
      </c>
      <c r="H121" s="234">
        <v>30777.665499999999</v>
      </c>
      <c r="I121" s="271">
        <v>235.14339659999999</v>
      </c>
      <c r="J121" s="267">
        <f t="shared" si="1"/>
        <v>3.5006080594384268</v>
      </c>
    </row>
    <row r="122" spans="2:10" x14ac:dyDescent="0.35">
      <c r="B122" s="14" t="s">
        <v>350</v>
      </c>
      <c r="C122" s="84">
        <v>141.17329425884137</v>
      </c>
      <c r="D122" s="84">
        <v>2.1888090524054382</v>
      </c>
      <c r="E122" s="208">
        <v>1100.1915389999999</v>
      </c>
      <c r="F122" s="234">
        <v>143449.90346295107</v>
      </c>
      <c r="G122" s="234">
        <v>144738.58343242639</v>
      </c>
      <c r="H122" s="234">
        <v>31006.073</v>
      </c>
      <c r="I122" s="271">
        <v>228.4075115</v>
      </c>
      <c r="J122" s="267">
        <f t="shared" si="1"/>
        <v>3.5483098391724739</v>
      </c>
    </row>
    <row r="123" spans="2:10" x14ac:dyDescent="0.35">
      <c r="B123" s="14" t="s">
        <v>374</v>
      </c>
      <c r="C123" s="84">
        <v>146.15266071065525</v>
      </c>
      <c r="D123" s="84">
        <v>3.5271305936122932</v>
      </c>
      <c r="E123" s="208">
        <v>1271.3243730000002</v>
      </c>
      <c r="F123" s="234">
        <v>151232.16930851969</v>
      </c>
      <c r="G123" s="234">
        <v>149730.09193423638</v>
      </c>
      <c r="H123" s="234">
        <v>31242.357499999998</v>
      </c>
      <c r="I123" s="271">
        <v>236.2844576</v>
      </c>
      <c r="J123" s="267">
        <f t="shared" si="1"/>
        <v>4.0692331652628972</v>
      </c>
    </row>
    <row r="124" spans="2:10" ht="15" thickBot="1" x14ac:dyDescent="0.4">
      <c r="B124" s="298" t="s">
        <v>498</v>
      </c>
      <c r="C124" s="320">
        <v>151.37886030140345</v>
      </c>
      <c r="D124" s="320">
        <v>3.5758497760740138</v>
      </c>
      <c r="E124" s="332">
        <v>1372.4134799999999</v>
      </c>
      <c r="F124" s="333">
        <v>158068.05670848006</v>
      </c>
      <c r="G124" s="333">
        <v>155140.8995445043</v>
      </c>
      <c r="H124" s="333">
        <v>31487.1806</v>
      </c>
      <c r="I124" s="334">
        <v>244.82308689999999</v>
      </c>
      <c r="J124" s="335">
        <f t="shared" si="1"/>
        <v>4.3586420055659092</v>
      </c>
    </row>
    <row r="125" spans="2:10" x14ac:dyDescent="0.35">
      <c r="B125" s="336" t="s">
        <v>30</v>
      </c>
      <c r="C125" s="498"/>
      <c r="D125" s="498"/>
      <c r="E125" s="498"/>
      <c r="F125" s="498"/>
      <c r="G125" s="498"/>
      <c r="H125" s="498"/>
      <c r="I125" s="431"/>
      <c r="J125" s="331"/>
    </row>
    <row r="126" spans="2:10" x14ac:dyDescent="0.35">
      <c r="B126" s="684" t="s">
        <v>396</v>
      </c>
      <c r="C126" s="685"/>
      <c r="D126" s="685"/>
      <c r="E126" s="685"/>
      <c r="F126" s="685"/>
      <c r="G126" s="685"/>
      <c r="H126" s="685"/>
      <c r="I126" s="685"/>
      <c r="J126" s="686"/>
    </row>
    <row r="127" spans="2:10" ht="15" customHeight="1" x14ac:dyDescent="0.35">
      <c r="B127" s="576" t="s">
        <v>489</v>
      </c>
      <c r="C127" s="577"/>
      <c r="D127" s="577"/>
      <c r="E127" s="577"/>
      <c r="F127" s="577"/>
      <c r="G127" s="577"/>
      <c r="H127" s="577"/>
      <c r="I127" s="577"/>
      <c r="J127" s="578"/>
    </row>
    <row r="128" spans="2:10" ht="15" customHeight="1" x14ac:dyDescent="0.35">
      <c r="B128" s="576" t="s">
        <v>616</v>
      </c>
      <c r="C128" s="577"/>
      <c r="D128" s="577"/>
      <c r="E128" s="577"/>
      <c r="F128" s="577"/>
      <c r="G128" s="577"/>
      <c r="H128" s="577"/>
      <c r="I128" s="577"/>
      <c r="J128" s="578"/>
    </row>
    <row r="129" spans="2:10" ht="21.65" customHeight="1" x14ac:dyDescent="0.35">
      <c r="B129" s="576" t="s">
        <v>617</v>
      </c>
      <c r="C129" s="577"/>
      <c r="D129" s="577"/>
      <c r="E129" s="577"/>
      <c r="F129" s="577"/>
      <c r="G129" s="577"/>
      <c r="H129" s="577"/>
      <c r="I129" s="577"/>
      <c r="J129" s="578"/>
    </row>
    <row r="130" spans="2:10" ht="15" customHeight="1" thickBot="1" x14ac:dyDescent="0.4">
      <c r="B130" s="579" t="s">
        <v>490</v>
      </c>
      <c r="C130" s="580"/>
      <c r="D130" s="580"/>
      <c r="E130" s="580"/>
      <c r="F130" s="580"/>
      <c r="G130" s="580"/>
      <c r="H130" s="580"/>
      <c r="I130" s="580"/>
      <c r="J130" s="581"/>
    </row>
    <row r="132" spans="2:10" x14ac:dyDescent="0.35">
      <c r="B132"/>
    </row>
    <row r="160" spans="12:13" x14ac:dyDescent="0.35">
      <c r="L160" s="26"/>
      <c r="M160" s="26"/>
    </row>
    <row r="161" spans="12:14" x14ac:dyDescent="0.35">
      <c r="L161" s="26"/>
      <c r="M161" s="26"/>
    </row>
    <row r="162" spans="12:14" x14ac:dyDescent="0.35">
      <c r="L162" s="26"/>
      <c r="M162" s="26"/>
    </row>
    <row r="163" spans="12:14" x14ac:dyDescent="0.35">
      <c r="L163" s="26"/>
      <c r="M163" s="26"/>
    </row>
    <row r="164" spans="12:14" x14ac:dyDescent="0.35">
      <c r="L164" s="26"/>
      <c r="M164" s="26"/>
    </row>
    <row r="165" spans="12:14" x14ac:dyDescent="0.35">
      <c r="L165" s="26"/>
      <c r="M165" s="26"/>
    </row>
    <row r="166" spans="12:14" x14ac:dyDescent="0.35">
      <c r="L166" s="26"/>
      <c r="M166" s="26"/>
      <c r="N166" s="27"/>
    </row>
    <row r="184" spans="1:1" x14ac:dyDescent="0.35">
      <c r="A184" s="19"/>
    </row>
    <row r="185" spans="1:1" x14ac:dyDescent="0.35">
      <c r="A185" s="19"/>
    </row>
    <row r="234" ht="15" customHeight="1" x14ac:dyDescent="0.35"/>
    <row r="246" spans="11:12" x14ac:dyDescent="0.35">
      <c r="K246" s="272"/>
      <c r="L246" s="273"/>
    </row>
    <row r="290" ht="24" customHeight="1" x14ac:dyDescent="0.35"/>
    <row r="291" ht="37.5" customHeight="1" x14ac:dyDescent="0.35"/>
  </sheetData>
  <mergeCells count="6">
    <mergeCell ref="B130:J130"/>
    <mergeCell ref="B2:J2"/>
    <mergeCell ref="B126:J126"/>
    <mergeCell ref="B127:J127"/>
    <mergeCell ref="B128:J128"/>
    <mergeCell ref="B129:J129"/>
  </mergeCells>
  <hyperlinks>
    <hyperlink ref="A1" location="Contents!A1" display="Back to contents" xr:uid="{FF1F2056-7978-4BDE-B8BB-22F3E02C7DAC}"/>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4"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73E1-017B-4E27-AB4B-A7DB3DD37B17}">
  <sheetPr>
    <tabColor theme="6"/>
  </sheetPr>
  <dimension ref="A1:V161"/>
  <sheetViews>
    <sheetView zoomScaleNormal="100" zoomScaleSheetLayoutView="85" workbookViewId="0"/>
  </sheetViews>
  <sheetFormatPr defaultColWidth="8.84375" defaultRowHeight="15.5" x14ac:dyDescent="0.35"/>
  <cols>
    <col min="1" max="1" width="9.3046875" style="2" customWidth="1"/>
    <col min="2" max="2" width="9.4609375" style="2" customWidth="1"/>
    <col min="3" max="4" width="11" style="2" bestFit="1" customWidth="1"/>
    <col min="5" max="5" width="9.765625" style="2" customWidth="1"/>
    <col min="6" max="6" width="9.84375" style="2" customWidth="1"/>
    <col min="7" max="7" width="9.3046875" style="2" customWidth="1"/>
    <col min="8" max="8" width="10.4609375" style="2" customWidth="1"/>
    <col min="9" max="9" width="9.3046875" style="2" customWidth="1"/>
    <col min="10" max="10" width="12.765625" style="2" bestFit="1" customWidth="1"/>
    <col min="11" max="11" width="9.3046875" style="2" customWidth="1"/>
    <col min="12" max="12" width="10.3046875" style="2" customWidth="1"/>
    <col min="13" max="14" width="9.3046875" style="2" customWidth="1"/>
    <col min="15" max="15" width="10" style="2" bestFit="1" customWidth="1"/>
    <col min="16" max="16" width="9.3046875" style="2" customWidth="1"/>
    <col min="17" max="17" width="10.23046875" style="2" bestFit="1" customWidth="1"/>
    <col min="18" max="19" width="9.3046875" style="2" customWidth="1"/>
    <col min="20" max="20" width="8.84375" style="2"/>
    <col min="21" max="22" width="9.4609375" style="2" bestFit="1" customWidth="1"/>
    <col min="23" max="16384" width="8.84375" style="2"/>
  </cols>
  <sheetData>
    <row r="1" spans="1:22" ht="33.75" customHeight="1" thickBot="1" x14ac:dyDescent="0.4">
      <c r="A1" s="9" t="s">
        <v>42</v>
      </c>
      <c r="B1" s="235"/>
      <c r="C1" s="235"/>
      <c r="D1" s="235"/>
      <c r="E1" s="235"/>
      <c r="F1" s="235"/>
      <c r="G1" s="235"/>
      <c r="H1" s="235"/>
      <c r="I1" s="235"/>
      <c r="J1" s="235"/>
      <c r="K1" s="235"/>
      <c r="L1" s="235"/>
      <c r="M1" s="235"/>
      <c r="N1" s="235"/>
      <c r="O1" s="235"/>
      <c r="P1" s="235"/>
      <c r="Q1" s="235"/>
      <c r="R1" s="235"/>
      <c r="S1" s="7"/>
    </row>
    <row r="2" spans="1:22" s="166" customFormat="1" ht="34.5" customHeight="1" thickBot="1" x14ac:dyDescent="0.4">
      <c r="A2" s="164"/>
      <c r="B2" s="541" t="s">
        <v>427</v>
      </c>
      <c r="C2" s="542"/>
      <c r="D2" s="542"/>
      <c r="E2" s="542"/>
      <c r="F2" s="542"/>
      <c r="G2" s="542"/>
      <c r="H2" s="542"/>
      <c r="I2" s="542"/>
      <c r="J2" s="542"/>
      <c r="K2" s="542"/>
      <c r="L2" s="542"/>
      <c r="M2" s="542"/>
      <c r="N2" s="542"/>
      <c r="O2" s="542"/>
      <c r="P2" s="542"/>
      <c r="Q2" s="542"/>
      <c r="R2" s="542"/>
      <c r="S2" s="543"/>
    </row>
    <row r="3" spans="1:22" s="169" customFormat="1" ht="38.25" customHeight="1" x14ac:dyDescent="0.35">
      <c r="A3" s="167"/>
      <c r="B3" s="236" t="s">
        <v>399</v>
      </c>
      <c r="C3" s="544" t="s">
        <v>508</v>
      </c>
      <c r="D3" s="544" t="s">
        <v>455</v>
      </c>
      <c r="E3" s="237" t="s">
        <v>509</v>
      </c>
      <c r="F3" s="238"/>
      <c r="G3" s="238"/>
      <c r="H3" s="238"/>
      <c r="I3" s="238"/>
      <c r="J3" s="544" t="s">
        <v>510</v>
      </c>
      <c r="K3" s="544" t="s">
        <v>428</v>
      </c>
      <c r="L3" s="544" t="s">
        <v>429</v>
      </c>
      <c r="M3" s="544" t="s">
        <v>430</v>
      </c>
      <c r="N3" s="544" t="s">
        <v>431</v>
      </c>
      <c r="O3" s="544" t="s">
        <v>456</v>
      </c>
      <c r="P3" s="537" t="s">
        <v>432</v>
      </c>
      <c r="Q3" s="537" t="s">
        <v>457</v>
      </c>
      <c r="R3" s="537" t="s">
        <v>102</v>
      </c>
      <c r="S3" s="538" t="s">
        <v>433</v>
      </c>
    </row>
    <row r="4" spans="1:22" s="169" customFormat="1" ht="30.75" customHeight="1" x14ac:dyDescent="0.35">
      <c r="A4" s="167"/>
      <c r="B4" s="236"/>
      <c r="C4" s="544"/>
      <c r="D4" s="544"/>
      <c r="E4" s="239" t="s">
        <v>434</v>
      </c>
      <c r="F4" s="239" t="s">
        <v>435</v>
      </c>
      <c r="G4" s="239" t="s">
        <v>436</v>
      </c>
      <c r="H4" s="239" t="s">
        <v>81</v>
      </c>
      <c r="I4" s="239" t="s">
        <v>437</v>
      </c>
      <c r="J4" s="544"/>
      <c r="K4" s="544"/>
      <c r="L4" s="544"/>
      <c r="M4" s="544"/>
      <c r="N4" s="544"/>
      <c r="O4" s="544"/>
      <c r="P4" s="537"/>
      <c r="Q4" s="537"/>
      <c r="R4" s="537"/>
      <c r="S4" s="539"/>
    </row>
    <row r="5" spans="1:22" x14ac:dyDescent="0.35">
      <c r="A5" s="240"/>
      <c r="B5" s="241" t="s">
        <v>56</v>
      </c>
      <c r="C5" s="163">
        <v>308.38200000000001</v>
      </c>
      <c r="D5" s="163">
        <v>93.519000000000005</v>
      </c>
      <c r="E5" s="163">
        <v>87.028000000000006</v>
      </c>
      <c r="F5" s="163">
        <v>46.96</v>
      </c>
      <c r="G5" s="163">
        <v>25.19</v>
      </c>
      <c r="H5" s="163">
        <v>13.757</v>
      </c>
      <c r="I5" s="163">
        <v>1.474</v>
      </c>
      <c r="J5" s="163">
        <v>0.13400000000000001</v>
      </c>
      <c r="K5" s="163">
        <v>489.06299999999999</v>
      </c>
      <c r="L5" s="163">
        <v>-2.343</v>
      </c>
      <c r="M5" s="163">
        <v>486.72</v>
      </c>
      <c r="N5" s="163">
        <v>137.71</v>
      </c>
      <c r="O5" s="163">
        <v>625.94299999999998</v>
      </c>
      <c r="P5" s="163">
        <v>138.58500000000001</v>
      </c>
      <c r="Q5" s="163">
        <v>0</v>
      </c>
      <c r="R5" s="163">
        <v>487.601</v>
      </c>
      <c r="S5" s="15">
        <v>425.714</v>
      </c>
      <c r="T5" s="3"/>
      <c r="U5" s="28"/>
      <c r="V5" s="28"/>
    </row>
    <row r="6" spans="1:22" x14ac:dyDescent="0.35">
      <c r="A6" s="240"/>
      <c r="B6" s="241" t="s">
        <v>57</v>
      </c>
      <c r="C6" s="163">
        <v>304.76900000000001</v>
      </c>
      <c r="D6" s="163">
        <v>93.287999999999997</v>
      </c>
      <c r="E6" s="163">
        <v>87.537999999999997</v>
      </c>
      <c r="F6" s="163">
        <v>48.735999999999997</v>
      </c>
      <c r="G6" s="163">
        <v>23.885000000000002</v>
      </c>
      <c r="H6" s="163">
        <v>13.888999999999999</v>
      </c>
      <c r="I6" s="163">
        <v>1.4120000000000001</v>
      </c>
      <c r="J6" s="163">
        <v>-5.8999999999999997E-2</v>
      </c>
      <c r="K6" s="163">
        <v>485.536</v>
      </c>
      <c r="L6" s="163">
        <v>-1.748</v>
      </c>
      <c r="M6" s="163">
        <v>483.78800000000001</v>
      </c>
      <c r="N6" s="163">
        <v>138.398</v>
      </c>
      <c r="O6" s="163">
        <v>622.86900000000003</v>
      </c>
      <c r="P6" s="163">
        <v>137.84</v>
      </c>
      <c r="Q6" s="163">
        <v>0</v>
      </c>
      <c r="R6" s="163">
        <v>485.27800000000002</v>
      </c>
      <c r="S6" s="15">
        <v>423.75</v>
      </c>
      <c r="U6" s="28"/>
      <c r="V6" s="28"/>
    </row>
    <row r="7" spans="1:22" x14ac:dyDescent="0.35">
      <c r="A7" s="240"/>
      <c r="B7" s="241" t="s">
        <v>58</v>
      </c>
      <c r="C7" s="163">
        <v>299.67399999999998</v>
      </c>
      <c r="D7" s="163">
        <v>94.933999999999997</v>
      </c>
      <c r="E7" s="163">
        <v>83.063000000000002</v>
      </c>
      <c r="F7" s="163">
        <v>46.893000000000001</v>
      </c>
      <c r="G7" s="163">
        <v>19.352</v>
      </c>
      <c r="H7" s="163">
        <v>14.375</v>
      </c>
      <c r="I7" s="163">
        <v>2.7669999999999999</v>
      </c>
      <c r="J7" s="163">
        <v>-1.5</v>
      </c>
      <c r="K7" s="163">
        <v>476.17099999999999</v>
      </c>
      <c r="L7" s="163">
        <v>-3.1070000000000002</v>
      </c>
      <c r="M7" s="163">
        <v>473.06400000000002</v>
      </c>
      <c r="N7" s="163">
        <v>138.53100000000001</v>
      </c>
      <c r="O7" s="163">
        <v>613.23099999999999</v>
      </c>
      <c r="P7" s="163">
        <v>135.572</v>
      </c>
      <c r="Q7" s="163">
        <v>0</v>
      </c>
      <c r="R7" s="163">
        <v>477.935</v>
      </c>
      <c r="S7" s="15">
        <v>416.166</v>
      </c>
      <c r="U7" s="28"/>
      <c r="V7" s="28"/>
    </row>
    <row r="8" spans="1:22" x14ac:dyDescent="0.35">
      <c r="A8" s="240"/>
      <c r="B8" s="241" t="s">
        <v>63</v>
      </c>
      <c r="C8" s="163">
        <v>292.608</v>
      </c>
      <c r="D8" s="163">
        <v>95.891000000000005</v>
      </c>
      <c r="E8" s="163">
        <v>81.584999999999994</v>
      </c>
      <c r="F8" s="163">
        <v>45.311</v>
      </c>
      <c r="G8" s="163">
        <v>18.413</v>
      </c>
      <c r="H8" s="163">
        <v>15.473000000000001</v>
      </c>
      <c r="I8" s="163">
        <v>2.7170000000000001</v>
      </c>
      <c r="J8" s="163">
        <v>0.38500000000000001</v>
      </c>
      <c r="K8" s="163">
        <v>470.46899999999999</v>
      </c>
      <c r="L8" s="163">
        <v>-5.3869999999999996</v>
      </c>
      <c r="M8" s="163">
        <v>465.08199999999999</v>
      </c>
      <c r="N8" s="163">
        <v>132.97499999999999</v>
      </c>
      <c r="O8" s="163">
        <v>595.30999999999995</v>
      </c>
      <c r="P8" s="163">
        <v>128.23599999999999</v>
      </c>
      <c r="Q8" s="163">
        <v>0</v>
      </c>
      <c r="R8" s="163">
        <v>467.25</v>
      </c>
      <c r="S8" s="15">
        <v>405.983</v>
      </c>
      <c r="U8" s="28"/>
      <c r="V8" s="28"/>
    </row>
    <row r="9" spans="1:22" x14ac:dyDescent="0.35">
      <c r="A9" s="240"/>
      <c r="B9" s="241" t="s">
        <v>0</v>
      </c>
      <c r="C9" s="163">
        <v>291.57100000000003</v>
      </c>
      <c r="D9" s="163">
        <v>95.337999999999994</v>
      </c>
      <c r="E9" s="163">
        <v>76.319999999999993</v>
      </c>
      <c r="F9" s="163">
        <v>41.006</v>
      </c>
      <c r="G9" s="163">
        <v>17.385000000000002</v>
      </c>
      <c r="H9" s="163">
        <v>15.467000000000001</v>
      </c>
      <c r="I9" s="163">
        <v>2.6670000000000003</v>
      </c>
      <c r="J9" s="163">
        <v>1.395</v>
      </c>
      <c r="K9" s="163">
        <v>464.62400000000002</v>
      </c>
      <c r="L9" s="163">
        <v>-8.57</v>
      </c>
      <c r="M9" s="163">
        <v>456.05399999999997</v>
      </c>
      <c r="N9" s="163">
        <v>124.39100000000001</v>
      </c>
      <c r="O9" s="163">
        <v>580.95600000000002</v>
      </c>
      <c r="P9" s="163">
        <v>123.084</v>
      </c>
      <c r="Q9" s="163">
        <v>0</v>
      </c>
      <c r="R9" s="163">
        <v>458.18099999999998</v>
      </c>
      <c r="S9" s="15">
        <v>398.40499999999997</v>
      </c>
      <c r="U9" s="28"/>
      <c r="V9" s="28"/>
    </row>
    <row r="10" spans="1:22" x14ac:dyDescent="0.35">
      <c r="A10" s="7"/>
      <c r="B10" s="241" t="s">
        <v>1</v>
      </c>
      <c r="C10" s="163">
        <v>291.01600000000002</v>
      </c>
      <c r="D10" s="163">
        <v>95.228999999999999</v>
      </c>
      <c r="E10" s="163">
        <v>73.206000000000003</v>
      </c>
      <c r="F10" s="163">
        <v>39.113999999999997</v>
      </c>
      <c r="G10" s="163">
        <v>16.991</v>
      </c>
      <c r="H10" s="163">
        <v>14.569000000000001</v>
      </c>
      <c r="I10" s="163">
        <v>2.621</v>
      </c>
      <c r="J10" s="163">
        <v>0.75600000000000001</v>
      </c>
      <c r="K10" s="163">
        <v>460.20699999999999</v>
      </c>
      <c r="L10" s="163">
        <v>-9.2249999999999996</v>
      </c>
      <c r="M10" s="163">
        <v>450.98200000000003</v>
      </c>
      <c r="N10" s="163">
        <v>123.42700000000001</v>
      </c>
      <c r="O10" s="163">
        <v>579.43700000000001</v>
      </c>
      <c r="P10" s="163">
        <v>122.932</v>
      </c>
      <c r="Q10" s="163">
        <v>0</v>
      </c>
      <c r="R10" s="163">
        <v>456.86700000000002</v>
      </c>
      <c r="S10" s="15">
        <v>397.59399999999999</v>
      </c>
      <c r="U10" s="28"/>
      <c r="V10" s="28"/>
    </row>
    <row r="11" spans="1:22" x14ac:dyDescent="0.35">
      <c r="A11" s="7"/>
      <c r="B11" s="241" t="s">
        <v>2</v>
      </c>
      <c r="C11" s="163">
        <v>292.43</v>
      </c>
      <c r="D11" s="163">
        <v>95.789000000000001</v>
      </c>
      <c r="E11" s="163">
        <v>74.046999999999997</v>
      </c>
      <c r="F11" s="163">
        <v>38.305999999999997</v>
      </c>
      <c r="G11" s="163">
        <v>16.925999999999998</v>
      </c>
      <c r="H11" s="163">
        <v>16.286000000000001</v>
      </c>
      <c r="I11" s="163">
        <v>2.6640000000000001</v>
      </c>
      <c r="J11" s="163">
        <v>0.69399999999999995</v>
      </c>
      <c r="K11" s="163">
        <v>462.96</v>
      </c>
      <c r="L11" s="163">
        <v>-8.4640000000000004</v>
      </c>
      <c r="M11" s="163">
        <v>454.49599999999998</v>
      </c>
      <c r="N11" s="163">
        <v>122.499</v>
      </c>
      <c r="O11" s="163">
        <v>583.27099999999996</v>
      </c>
      <c r="P11" s="163">
        <v>126.124</v>
      </c>
      <c r="Q11" s="163">
        <v>0</v>
      </c>
      <c r="R11" s="163">
        <v>457.471</v>
      </c>
      <c r="S11" s="15">
        <v>399.76299999999998</v>
      </c>
      <c r="U11" s="28"/>
      <c r="V11" s="28"/>
    </row>
    <row r="12" spans="1:22" x14ac:dyDescent="0.35">
      <c r="A12" s="7"/>
      <c r="B12" s="241" t="s">
        <v>3</v>
      </c>
      <c r="C12" s="163">
        <v>294.78500000000003</v>
      </c>
      <c r="D12" s="163">
        <v>96.558999999999997</v>
      </c>
      <c r="E12" s="163">
        <v>72.917000000000002</v>
      </c>
      <c r="F12" s="163">
        <v>38.164999999999999</v>
      </c>
      <c r="G12" s="163">
        <v>16.131</v>
      </c>
      <c r="H12" s="163">
        <v>15.993</v>
      </c>
      <c r="I12" s="163">
        <v>2.7170000000000001</v>
      </c>
      <c r="J12" s="163">
        <v>-9.9000000000000005E-2</v>
      </c>
      <c r="K12" s="163">
        <v>464.16199999999998</v>
      </c>
      <c r="L12" s="163">
        <v>-6.907</v>
      </c>
      <c r="M12" s="163">
        <v>457.255</v>
      </c>
      <c r="N12" s="163">
        <v>127.955</v>
      </c>
      <c r="O12" s="163">
        <v>586.78200000000004</v>
      </c>
      <c r="P12" s="163">
        <v>128.05199999999999</v>
      </c>
      <c r="Q12" s="163">
        <v>0</v>
      </c>
      <c r="R12" s="163">
        <v>459.03100000000001</v>
      </c>
      <c r="S12" s="15">
        <v>401.92399999999998</v>
      </c>
      <c r="U12" s="28"/>
      <c r="V12" s="28"/>
    </row>
    <row r="13" spans="1:22" ht="18.75" customHeight="1" x14ac:dyDescent="0.35">
      <c r="A13" s="7"/>
      <c r="B13" s="241" t="s">
        <v>4</v>
      </c>
      <c r="C13" s="163">
        <v>293.14</v>
      </c>
      <c r="D13" s="163">
        <v>95.477999999999994</v>
      </c>
      <c r="E13" s="163">
        <v>75.936000000000007</v>
      </c>
      <c r="F13" s="163">
        <v>39.649000000000001</v>
      </c>
      <c r="G13" s="163">
        <v>17.350999999999999</v>
      </c>
      <c r="H13" s="163">
        <v>16.420000000000002</v>
      </c>
      <c r="I13" s="163">
        <v>2.6970000000000001</v>
      </c>
      <c r="J13" s="163">
        <v>-0.16</v>
      </c>
      <c r="K13" s="163">
        <v>464.39400000000001</v>
      </c>
      <c r="L13" s="163">
        <v>-0.629</v>
      </c>
      <c r="M13" s="163">
        <v>463.76499999999999</v>
      </c>
      <c r="N13" s="163">
        <v>128.239</v>
      </c>
      <c r="O13" s="163">
        <v>593.47500000000002</v>
      </c>
      <c r="P13" s="163">
        <v>130.363</v>
      </c>
      <c r="Q13" s="163">
        <v>0</v>
      </c>
      <c r="R13" s="163">
        <v>463.39100000000002</v>
      </c>
      <c r="S13" s="15">
        <v>405.93099999999998</v>
      </c>
      <c r="U13" s="28"/>
      <c r="V13" s="28"/>
    </row>
    <row r="14" spans="1:22" x14ac:dyDescent="0.35">
      <c r="A14" s="7"/>
      <c r="B14" s="241" t="s">
        <v>5</v>
      </c>
      <c r="C14" s="163">
        <v>299.97399999999999</v>
      </c>
      <c r="D14" s="163">
        <v>95.763999999999996</v>
      </c>
      <c r="E14" s="163">
        <v>75.576999999999998</v>
      </c>
      <c r="F14" s="163">
        <v>39.512999999999998</v>
      </c>
      <c r="G14" s="163">
        <v>18.382999999999999</v>
      </c>
      <c r="H14" s="163">
        <v>15.231</v>
      </c>
      <c r="I14" s="163">
        <v>2.6749999999999998</v>
      </c>
      <c r="J14" s="163">
        <v>-0.54100000000000004</v>
      </c>
      <c r="K14" s="163">
        <v>470.774</v>
      </c>
      <c r="L14" s="163">
        <v>-1.9650000000000001</v>
      </c>
      <c r="M14" s="163">
        <v>468.80900000000003</v>
      </c>
      <c r="N14" s="163">
        <v>133.048</v>
      </c>
      <c r="O14" s="163">
        <v>602.68399999999997</v>
      </c>
      <c r="P14" s="163">
        <v>134.22</v>
      </c>
      <c r="Q14" s="163">
        <v>0</v>
      </c>
      <c r="R14" s="163">
        <v>468.69099999999997</v>
      </c>
      <c r="S14" s="15">
        <v>410.49599999999998</v>
      </c>
      <c r="U14" s="28"/>
      <c r="V14" s="28"/>
    </row>
    <row r="15" spans="1:22" x14ac:dyDescent="0.35">
      <c r="A15" s="7"/>
      <c r="B15" s="241" t="s">
        <v>6</v>
      </c>
      <c r="C15" s="163">
        <v>300.04599999999999</v>
      </c>
      <c r="D15" s="163">
        <v>95.778000000000006</v>
      </c>
      <c r="E15" s="163">
        <v>78.355000000000004</v>
      </c>
      <c r="F15" s="163">
        <v>40.874000000000002</v>
      </c>
      <c r="G15" s="163">
        <v>19.265999999999998</v>
      </c>
      <c r="H15" s="163">
        <v>15.804</v>
      </c>
      <c r="I15" s="163">
        <v>2.6589999999999998</v>
      </c>
      <c r="J15" s="163">
        <v>0.14899999999999999</v>
      </c>
      <c r="K15" s="163">
        <v>474.32799999999997</v>
      </c>
      <c r="L15" s="163">
        <v>4.2000000000000003E-2</v>
      </c>
      <c r="M15" s="163">
        <v>474.37</v>
      </c>
      <c r="N15" s="163">
        <v>133.84399999999999</v>
      </c>
      <c r="O15" s="163">
        <v>609.55700000000002</v>
      </c>
      <c r="P15" s="163">
        <v>138.05199999999999</v>
      </c>
      <c r="Q15" s="163">
        <v>0</v>
      </c>
      <c r="R15" s="163">
        <v>471.66399999999999</v>
      </c>
      <c r="S15" s="15">
        <v>413.47899999999998</v>
      </c>
      <c r="U15" s="28"/>
      <c r="V15" s="28"/>
    </row>
    <row r="16" spans="1:22" x14ac:dyDescent="0.35">
      <c r="A16" s="7"/>
      <c r="B16" s="241" t="s">
        <v>7</v>
      </c>
      <c r="C16" s="163">
        <v>299.875</v>
      </c>
      <c r="D16" s="163">
        <v>96.488</v>
      </c>
      <c r="E16" s="163">
        <v>80.277000000000001</v>
      </c>
      <c r="F16" s="163">
        <v>43.603000000000002</v>
      </c>
      <c r="G16" s="163">
        <v>18.920000000000002</v>
      </c>
      <c r="H16" s="163">
        <v>15.324999999999999</v>
      </c>
      <c r="I16" s="163">
        <v>2.6070000000000002</v>
      </c>
      <c r="J16" s="163">
        <v>0.55800000000000005</v>
      </c>
      <c r="K16" s="163">
        <v>477.19799999999998</v>
      </c>
      <c r="L16" s="163">
        <v>-3.714</v>
      </c>
      <c r="M16" s="163">
        <v>473.48399999999998</v>
      </c>
      <c r="N16" s="163">
        <v>137.18799999999999</v>
      </c>
      <c r="O16" s="163">
        <v>611.12800000000004</v>
      </c>
      <c r="P16" s="163">
        <v>138.94999999999999</v>
      </c>
      <c r="Q16" s="163">
        <v>0</v>
      </c>
      <c r="R16" s="163">
        <v>472.31200000000001</v>
      </c>
      <c r="S16" s="15">
        <v>414.62799999999999</v>
      </c>
      <c r="U16" s="28"/>
      <c r="V16" s="28"/>
    </row>
    <row r="17" spans="1:22" ht="18.75" customHeight="1" x14ac:dyDescent="0.35">
      <c r="A17" s="7"/>
      <c r="B17" s="241" t="s">
        <v>8</v>
      </c>
      <c r="C17" s="163">
        <v>297.11</v>
      </c>
      <c r="D17" s="163">
        <v>97.034999999999997</v>
      </c>
      <c r="E17" s="163">
        <v>76.536000000000001</v>
      </c>
      <c r="F17" s="163">
        <v>39.881</v>
      </c>
      <c r="G17" s="163">
        <v>17.969000000000001</v>
      </c>
      <c r="H17" s="163">
        <v>16.298999999999999</v>
      </c>
      <c r="I17" s="163">
        <v>2.6189999999999998</v>
      </c>
      <c r="J17" s="163">
        <v>-1.601</v>
      </c>
      <c r="K17" s="163">
        <v>469.08</v>
      </c>
      <c r="L17" s="163">
        <v>-1.0309999999999999</v>
      </c>
      <c r="M17" s="163">
        <v>468.04899999999998</v>
      </c>
      <c r="N17" s="163">
        <v>142.48099999999999</v>
      </c>
      <c r="O17" s="163">
        <v>609.33500000000004</v>
      </c>
      <c r="P17" s="163">
        <v>136.065</v>
      </c>
      <c r="Q17" s="163">
        <v>0</v>
      </c>
      <c r="R17" s="163">
        <v>473.51</v>
      </c>
      <c r="S17" s="15">
        <v>416.90100000000001</v>
      </c>
      <c r="U17" s="28"/>
      <c r="V17" s="28"/>
    </row>
    <row r="18" spans="1:22" x14ac:dyDescent="0.35">
      <c r="A18" s="7"/>
      <c r="B18" s="241" t="s">
        <v>9</v>
      </c>
      <c r="C18" s="163">
        <v>296.45</v>
      </c>
      <c r="D18" s="163">
        <v>95.555999999999997</v>
      </c>
      <c r="E18" s="163">
        <v>75.777000000000001</v>
      </c>
      <c r="F18" s="163">
        <v>41.640999999999998</v>
      </c>
      <c r="G18" s="163">
        <v>17.466000000000001</v>
      </c>
      <c r="H18" s="163">
        <v>14.266</v>
      </c>
      <c r="I18" s="163">
        <v>2.532</v>
      </c>
      <c r="J18" s="163">
        <v>2.7E-2</v>
      </c>
      <c r="K18" s="163">
        <v>467.81</v>
      </c>
      <c r="L18" s="163">
        <v>5.21</v>
      </c>
      <c r="M18" s="163">
        <v>473.02</v>
      </c>
      <c r="N18" s="163">
        <v>140.613</v>
      </c>
      <c r="O18" s="163">
        <v>613.69799999999998</v>
      </c>
      <c r="P18" s="163">
        <v>140.01499999999999</v>
      </c>
      <c r="Q18" s="163">
        <v>0</v>
      </c>
      <c r="R18" s="163">
        <v>473.77300000000002</v>
      </c>
      <c r="S18" s="15">
        <v>417.08300000000003</v>
      </c>
      <c r="U18" s="28"/>
      <c r="V18" s="28"/>
    </row>
    <row r="19" spans="1:22" x14ac:dyDescent="0.35">
      <c r="A19" s="7"/>
      <c r="B19" s="241" t="s">
        <v>10</v>
      </c>
      <c r="C19" s="163">
        <v>297.24900000000002</v>
      </c>
      <c r="D19" s="163">
        <v>95.421000000000006</v>
      </c>
      <c r="E19" s="163">
        <v>77.63</v>
      </c>
      <c r="F19" s="163">
        <v>43.46</v>
      </c>
      <c r="G19" s="163">
        <v>17.401</v>
      </c>
      <c r="H19" s="163">
        <v>14.433</v>
      </c>
      <c r="I19" s="163">
        <v>2.4039999999999999</v>
      </c>
      <c r="J19" s="163">
        <v>0.88600000000000001</v>
      </c>
      <c r="K19" s="163">
        <v>471.18599999999998</v>
      </c>
      <c r="L19" s="163">
        <v>-0.76100000000000001</v>
      </c>
      <c r="M19" s="163">
        <v>470.42500000000001</v>
      </c>
      <c r="N19" s="163">
        <v>142.096</v>
      </c>
      <c r="O19" s="163">
        <v>613.76800000000003</v>
      </c>
      <c r="P19" s="163">
        <v>139.37700000000001</v>
      </c>
      <c r="Q19" s="163">
        <v>0</v>
      </c>
      <c r="R19" s="163">
        <v>474.50099999999998</v>
      </c>
      <c r="S19" s="15">
        <v>418.54500000000002</v>
      </c>
      <c r="U19" s="28"/>
      <c r="V19" s="28"/>
    </row>
    <row r="20" spans="1:22" x14ac:dyDescent="0.35">
      <c r="A20" s="7"/>
      <c r="B20" s="241" t="s">
        <v>11</v>
      </c>
      <c r="C20" s="163">
        <v>298.14100000000002</v>
      </c>
      <c r="D20" s="163">
        <v>96.197000000000003</v>
      </c>
      <c r="E20" s="163">
        <v>78.834000000000003</v>
      </c>
      <c r="F20" s="163">
        <v>44.768999999999998</v>
      </c>
      <c r="G20" s="163">
        <v>17.754999999999999</v>
      </c>
      <c r="H20" s="163">
        <v>13.984999999999999</v>
      </c>
      <c r="I20" s="163">
        <v>2.3580000000000001</v>
      </c>
      <c r="J20" s="163">
        <v>-6.0000000000000001E-3</v>
      </c>
      <c r="K20" s="163">
        <v>473.166</v>
      </c>
      <c r="L20" s="163">
        <v>-6.95</v>
      </c>
      <c r="M20" s="163">
        <v>466.21600000000001</v>
      </c>
      <c r="N20" s="163">
        <v>144.02500000000001</v>
      </c>
      <c r="O20" s="163">
        <v>614.57299999999998</v>
      </c>
      <c r="P20" s="163">
        <v>140.333</v>
      </c>
      <c r="Q20" s="163">
        <v>0</v>
      </c>
      <c r="R20" s="163">
        <v>474.303</v>
      </c>
      <c r="S20" s="15">
        <v>419.37099999999998</v>
      </c>
      <c r="U20" s="28"/>
      <c r="V20" s="28"/>
    </row>
    <row r="21" spans="1:22" ht="18.75" customHeight="1" x14ac:dyDescent="0.35">
      <c r="A21" s="7"/>
      <c r="B21" s="241" t="s">
        <v>12</v>
      </c>
      <c r="C21" s="163">
        <v>297.83199999999999</v>
      </c>
      <c r="D21" s="163">
        <v>99.135999999999996</v>
      </c>
      <c r="E21" s="163">
        <v>79.787000000000006</v>
      </c>
      <c r="F21" s="163">
        <v>45.732999999999997</v>
      </c>
      <c r="G21" s="163">
        <v>17.478999999999999</v>
      </c>
      <c r="H21" s="163">
        <v>14.288</v>
      </c>
      <c r="I21" s="163">
        <v>2.3140000000000001</v>
      </c>
      <c r="J21" s="163">
        <v>-1.349</v>
      </c>
      <c r="K21" s="163">
        <v>475.40600000000001</v>
      </c>
      <c r="L21" s="163">
        <v>-3.044</v>
      </c>
      <c r="M21" s="163">
        <v>472.36200000000002</v>
      </c>
      <c r="N21" s="163">
        <v>148.09700000000001</v>
      </c>
      <c r="O21" s="163">
        <v>619.15800000000002</v>
      </c>
      <c r="P21" s="163">
        <v>141.00200000000001</v>
      </c>
      <c r="Q21" s="163">
        <v>0</v>
      </c>
      <c r="R21" s="163">
        <v>478.24200000000002</v>
      </c>
      <c r="S21" s="15">
        <v>423.68299999999999</v>
      </c>
      <c r="U21" s="28"/>
      <c r="V21" s="28"/>
    </row>
    <row r="22" spans="1:22" x14ac:dyDescent="0.35">
      <c r="A22" s="7"/>
      <c r="B22" s="241" t="s">
        <v>13</v>
      </c>
      <c r="C22" s="163">
        <v>300.23399999999998</v>
      </c>
      <c r="D22" s="163">
        <v>95.787999999999997</v>
      </c>
      <c r="E22" s="163">
        <v>76.275000000000006</v>
      </c>
      <c r="F22" s="163">
        <v>42.981999999999999</v>
      </c>
      <c r="G22" s="163">
        <v>16.745000000000001</v>
      </c>
      <c r="H22" s="163">
        <v>14.364000000000001</v>
      </c>
      <c r="I22" s="163">
        <v>2.2829999999999999</v>
      </c>
      <c r="J22" s="163">
        <v>0.55300000000000005</v>
      </c>
      <c r="K22" s="163">
        <v>472.85</v>
      </c>
      <c r="L22" s="163">
        <v>6.1289999999999996</v>
      </c>
      <c r="M22" s="163">
        <v>478.97899999999998</v>
      </c>
      <c r="N22" s="163">
        <v>141.13399999999999</v>
      </c>
      <c r="O22" s="163">
        <v>621.54200000000003</v>
      </c>
      <c r="P22" s="163">
        <v>143.46199999999999</v>
      </c>
      <c r="Q22" s="163">
        <v>0</v>
      </c>
      <c r="R22" s="163">
        <v>477.97399999999999</v>
      </c>
      <c r="S22" s="15">
        <v>423.584</v>
      </c>
      <c r="U22" s="28"/>
      <c r="V22" s="28"/>
    </row>
    <row r="23" spans="1:22" x14ac:dyDescent="0.35">
      <c r="A23" s="7"/>
      <c r="B23" s="241" t="s">
        <v>14</v>
      </c>
      <c r="C23" s="163">
        <v>303.69299999999998</v>
      </c>
      <c r="D23" s="163">
        <v>96.685000000000002</v>
      </c>
      <c r="E23" s="163">
        <v>75.587999999999994</v>
      </c>
      <c r="F23" s="163">
        <v>43.643000000000001</v>
      </c>
      <c r="G23" s="163">
        <v>16.978999999999999</v>
      </c>
      <c r="H23" s="163">
        <v>12.837</v>
      </c>
      <c r="I23" s="163">
        <v>2.2180000000000004</v>
      </c>
      <c r="J23" s="163">
        <v>-0.23200000000000001</v>
      </c>
      <c r="K23" s="163">
        <v>475.73399999999998</v>
      </c>
      <c r="L23" s="163">
        <v>7.367</v>
      </c>
      <c r="M23" s="163">
        <v>483.101</v>
      </c>
      <c r="N23" s="163">
        <v>144.142</v>
      </c>
      <c r="O23" s="163">
        <v>626.69399999999996</v>
      </c>
      <c r="P23" s="163">
        <v>142.833</v>
      </c>
      <c r="Q23" s="163">
        <v>0</v>
      </c>
      <c r="R23" s="163">
        <v>483.91300000000001</v>
      </c>
      <c r="S23" s="15">
        <v>428.62700000000001</v>
      </c>
      <c r="U23" s="28"/>
      <c r="V23" s="28"/>
    </row>
    <row r="24" spans="1:22" x14ac:dyDescent="0.35">
      <c r="A24" s="7"/>
      <c r="B24" s="241" t="s">
        <v>15</v>
      </c>
      <c r="C24" s="163">
        <v>307.54599999999999</v>
      </c>
      <c r="D24" s="163">
        <v>97.887</v>
      </c>
      <c r="E24" s="163">
        <v>79.483000000000004</v>
      </c>
      <c r="F24" s="163">
        <v>46.381999999999998</v>
      </c>
      <c r="G24" s="163">
        <v>17.902999999999999</v>
      </c>
      <c r="H24" s="163">
        <v>12.98</v>
      </c>
      <c r="I24" s="163">
        <v>2.177</v>
      </c>
      <c r="J24" s="163">
        <v>-1E-3</v>
      </c>
      <c r="K24" s="163">
        <v>484.91500000000002</v>
      </c>
      <c r="L24" s="163">
        <v>-5.2709999999999999</v>
      </c>
      <c r="M24" s="163">
        <v>479.64400000000001</v>
      </c>
      <c r="N24" s="163">
        <v>140.42099999999999</v>
      </c>
      <c r="O24" s="163">
        <v>622.57299999999998</v>
      </c>
      <c r="P24" s="163">
        <v>139.42500000000001</v>
      </c>
      <c r="Q24" s="163">
        <v>0</v>
      </c>
      <c r="R24" s="163">
        <v>483.42200000000003</v>
      </c>
      <c r="S24" s="15">
        <v>428.28100000000001</v>
      </c>
      <c r="U24" s="28"/>
      <c r="V24" s="28"/>
    </row>
    <row r="25" spans="1:22" ht="18.75" customHeight="1" x14ac:dyDescent="0.35">
      <c r="A25" s="7"/>
      <c r="B25" s="241" t="s">
        <v>16</v>
      </c>
      <c r="C25" s="163">
        <v>305.97000000000003</v>
      </c>
      <c r="D25" s="163">
        <v>97.477999999999994</v>
      </c>
      <c r="E25" s="163">
        <v>76.378</v>
      </c>
      <c r="F25" s="163">
        <v>44.472000000000001</v>
      </c>
      <c r="G25" s="163">
        <v>17.795000000000002</v>
      </c>
      <c r="H25" s="163">
        <v>11.922000000000001</v>
      </c>
      <c r="I25" s="163">
        <v>2.1389999999999998</v>
      </c>
      <c r="J25" s="163">
        <v>1.0009999999999999</v>
      </c>
      <c r="K25" s="163">
        <v>480.827</v>
      </c>
      <c r="L25" s="163">
        <v>1.0529999999999999</v>
      </c>
      <c r="M25" s="163">
        <v>481.88</v>
      </c>
      <c r="N25" s="163">
        <v>143.52799999999999</v>
      </c>
      <c r="O25" s="163">
        <v>624.94899999999996</v>
      </c>
      <c r="P25" s="163">
        <v>140.61000000000001</v>
      </c>
      <c r="Q25" s="163">
        <v>0</v>
      </c>
      <c r="R25" s="163">
        <v>484.55500000000001</v>
      </c>
      <c r="S25" s="15">
        <v>430.25900000000001</v>
      </c>
      <c r="U25" s="28"/>
      <c r="V25" s="28"/>
    </row>
    <row r="26" spans="1:22" x14ac:dyDescent="0.35">
      <c r="A26" s="7"/>
      <c r="B26" s="241" t="s">
        <v>17</v>
      </c>
      <c r="C26" s="163">
        <v>308.95999999999998</v>
      </c>
      <c r="D26" s="163">
        <v>96.728999999999999</v>
      </c>
      <c r="E26" s="163">
        <v>80.289000000000001</v>
      </c>
      <c r="F26" s="163">
        <v>45.473999999999997</v>
      </c>
      <c r="G26" s="163">
        <v>19.565999999999999</v>
      </c>
      <c r="H26" s="163">
        <v>13.128</v>
      </c>
      <c r="I26" s="163">
        <v>2.1139999999999999</v>
      </c>
      <c r="J26" s="163">
        <v>3.1659999999999999</v>
      </c>
      <c r="K26" s="163">
        <v>489.14400000000001</v>
      </c>
      <c r="L26" s="163">
        <v>2.5270000000000001</v>
      </c>
      <c r="M26" s="163">
        <v>491.67099999999999</v>
      </c>
      <c r="N26" s="163">
        <v>145.11099999999999</v>
      </c>
      <c r="O26" s="163">
        <v>635.529</v>
      </c>
      <c r="P26" s="163">
        <v>147.57</v>
      </c>
      <c r="Q26" s="163">
        <v>0</v>
      </c>
      <c r="R26" s="163">
        <v>487.84500000000003</v>
      </c>
      <c r="S26" s="15">
        <v>432.35300000000001</v>
      </c>
      <c r="U26" s="28"/>
      <c r="V26" s="28"/>
    </row>
    <row r="27" spans="1:22" x14ac:dyDescent="0.35">
      <c r="A27" s="7"/>
      <c r="B27" s="241" t="s">
        <v>18</v>
      </c>
      <c r="C27" s="163">
        <v>312.553</v>
      </c>
      <c r="D27" s="163">
        <v>96.688999999999993</v>
      </c>
      <c r="E27" s="163">
        <v>82.244</v>
      </c>
      <c r="F27" s="163">
        <v>47.039000000000001</v>
      </c>
      <c r="G27" s="163">
        <v>19.681000000000001</v>
      </c>
      <c r="H27" s="163">
        <v>13.393000000000001</v>
      </c>
      <c r="I27" s="163">
        <v>2.1070000000000002</v>
      </c>
      <c r="J27" s="163">
        <v>-2.4489999999999998</v>
      </c>
      <c r="K27" s="163">
        <v>489.03699999999998</v>
      </c>
      <c r="L27" s="163">
        <v>3.2250000000000001</v>
      </c>
      <c r="M27" s="163">
        <v>492.262</v>
      </c>
      <c r="N27" s="163">
        <v>144.77699999999999</v>
      </c>
      <c r="O27" s="163">
        <v>639</v>
      </c>
      <c r="P27" s="163">
        <v>147.43299999999999</v>
      </c>
      <c r="Q27" s="163">
        <v>0</v>
      </c>
      <c r="R27" s="163">
        <v>491.49900000000002</v>
      </c>
      <c r="S27" s="15">
        <v>435.75</v>
      </c>
      <c r="U27" s="28"/>
      <c r="V27" s="28"/>
    </row>
    <row r="28" spans="1:22" x14ac:dyDescent="0.35">
      <c r="A28" s="7"/>
      <c r="B28" s="241" t="s">
        <v>19</v>
      </c>
      <c r="C28" s="163">
        <v>313.42700000000002</v>
      </c>
      <c r="D28" s="163">
        <v>98.427000000000007</v>
      </c>
      <c r="E28" s="163">
        <v>82.873999999999995</v>
      </c>
      <c r="F28" s="163">
        <v>47.527999999999999</v>
      </c>
      <c r="G28" s="163">
        <v>19.491</v>
      </c>
      <c r="H28" s="163">
        <v>13.754</v>
      </c>
      <c r="I28" s="163">
        <v>2.097</v>
      </c>
      <c r="J28" s="163">
        <v>5.306</v>
      </c>
      <c r="K28" s="163">
        <v>500.03399999999999</v>
      </c>
      <c r="L28" s="163">
        <v>0.121</v>
      </c>
      <c r="M28" s="163">
        <v>500.15499999999997</v>
      </c>
      <c r="N28" s="163">
        <v>141.56899999999999</v>
      </c>
      <c r="O28" s="163">
        <v>645.72799999999995</v>
      </c>
      <c r="P28" s="163">
        <v>150.84899999999999</v>
      </c>
      <c r="Q28" s="163">
        <v>0</v>
      </c>
      <c r="R28" s="163">
        <v>494.65800000000002</v>
      </c>
      <c r="S28" s="15">
        <v>437.88299999999998</v>
      </c>
      <c r="U28" s="28"/>
      <c r="V28" s="28"/>
    </row>
    <row r="29" spans="1:22" ht="18.75" customHeight="1" x14ac:dyDescent="0.35">
      <c r="A29" s="7"/>
      <c r="B29" s="241" t="s">
        <v>20</v>
      </c>
      <c r="C29" s="163">
        <v>315.04399999999998</v>
      </c>
      <c r="D29" s="163">
        <v>99.043999999999997</v>
      </c>
      <c r="E29" s="163">
        <v>84.992999999999995</v>
      </c>
      <c r="F29" s="163">
        <v>47.582999999999998</v>
      </c>
      <c r="G29" s="163">
        <v>20.007999999999999</v>
      </c>
      <c r="H29" s="163">
        <v>15.233000000000001</v>
      </c>
      <c r="I29" s="163">
        <v>2.1869999999999998</v>
      </c>
      <c r="J29" s="163">
        <v>1.363</v>
      </c>
      <c r="K29" s="163">
        <v>500.44400000000002</v>
      </c>
      <c r="L29" s="163">
        <v>-1.877</v>
      </c>
      <c r="M29" s="163">
        <v>498.56700000000001</v>
      </c>
      <c r="N29" s="163">
        <v>142.50700000000001</v>
      </c>
      <c r="O29" s="163">
        <v>647.75900000000001</v>
      </c>
      <c r="P29" s="163">
        <v>148.39699999999999</v>
      </c>
      <c r="Q29" s="163">
        <v>0</v>
      </c>
      <c r="R29" s="163">
        <v>499.29399999999998</v>
      </c>
      <c r="S29" s="15">
        <v>441.47699999999998</v>
      </c>
      <c r="U29" s="28"/>
      <c r="V29" s="28"/>
    </row>
    <row r="30" spans="1:22" x14ac:dyDescent="0.35">
      <c r="A30" s="7"/>
      <c r="B30" s="241" t="s">
        <v>21</v>
      </c>
      <c r="C30" s="163">
        <v>317.428</v>
      </c>
      <c r="D30" s="163">
        <v>99.566000000000003</v>
      </c>
      <c r="E30" s="163">
        <v>84.58</v>
      </c>
      <c r="F30" s="163">
        <v>48.81</v>
      </c>
      <c r="G30" s="163">
        <v>20.254000000000001</v>
      </c>
      <c r="H30" s="163">
        <v>13.02</v>
      </c>
      <c r="I30" s="163">
        <v>2.431</v>
      </c>
      <c r="J30" s="163">
        <v>-3.556</v>
      </c>
      <c r="K30" s="163">
        <v>498.01799999999997</v>
      </c>
      <c r="L30" s="163">
        <v>3.9249999999999998</v>
      </c>
      <c r="M30" s="163">
        <v>501.94299999999998</v>
      </c>
      <c r="N30" s="163">
        <v>145.136</v>
      </c>
      <c r="O30" s="163">
        <v>652.95799999999997</v>
      </c>
      <c r="P30" s="163">
        <v>149.26900000000001</v>
      </c>
      <c r="Q30" s="163">
        <v>0</v>
      </c>
      <c r="R30" s="163">
        <v>503.65899999999999</v>
      </c>
      <c r="S30" s="15">
        <v>446.86700000000002</v>
      </c>
      <c r="U30" s="28"/>
      <c r="V30" s="28"/>
    </row>
    <row r="31" spans="1:22" x14ac:dyDescent="0.35">
      <c r="A31" s="7"/>
      <c r="B31" s="241" t="s">
        <v>22</v>
      </c>
      <c r="C31" s="163">
        <v>321.55799999999999</v>
      </c>
      <c r="D31" s="163">
        <v>99.724000000000004</v>
      </c>
      <c r="E31" s="163">
        <v>86.320999999999998</v>
      </c>
      <c r="F31" s="163">
        <v>49.287999999999997</v>
      </c>
      <c r="G31" s="163">
        <v>20.649000000000001</v>
      </c>
      <c r="H31" s="163">
        <v>13.792999999999999</v>
      </c>
      <c r="I31" s="163">
        <v>2.569</v>
      </c>
      <c r="J31" s="163">
        <v>0.73799999999999999</v>
      </c>
      <c r="K31" s="163">
        <v>508.34100000000001</v>
      </c>
      <c r="L31" s="163">
        <v>5.0860000000000003</v>
      </c>
      <c r="M31" s="163">
        <v>513.42700000000002</v>
      </c>
      <c r="N31" s="163">
        <v>144.84899999999999</v>
      </c>
      <c r="O31" s="163">
        <v>661.822</v>
      </c>
      <c r="P31" s="163">
        <v>154.20500000000001</v>
      </c>
      <c r="Q31" s="163">
        <v>0</v>
      </c>
      <c r="R31" s="163">
        <v>507.48500000000001</v>
      </c>
      <c r="S31" s="15">
        <v>450.83100000000002</v>
      </c>
      <c r="U31" s="28"/>
      <c r="V31" s="28"/>
    </row>
    <row r="32" spans="1:22" x14ac:dyDescent="0.35">
      <c r="A32" s="7"/>
      <c r="B32" s="241" t="s">
        <v>23</v>
      </c>
      <c r="C32" s="163">
        <v>322.61799999999999</v>
      </c>
      <c r="D32" s="163">
        <v>99.396000000000001</v>
      </c>
      <c r="E32" s="163">
        <v>87.263999999999996</v>
      </c>
      <c r="F32" s="163">
        <v>49.947000000000003</v>
      </c>
      <c r="G32" s="163">
        <v>20.579000000000001</v>
      </c>
      <c r="H32" s="163">
        <v>14.099</v>
      </c>
      <c r="I32" s="163">
        <v>2.621</v>
      </c>
      <c r="J32" s="163">
        <v>7.5179999999999998</v>
      </c>
      <c r="K32" s="163">
        <v>516.79600000000005</v>
      </c>
      <c r="L32" s="163">
        <v>7.125</v>
      </c>
      <c r="M32" s="163">
        <v>523.92100000000005</v>
      </c>
      <c r="N32" s="163">
        <v>148.99100000000001</v>
      </c>
      <c r="O32" s="163">
        <v>674.66399999999999</v>
      </c>
      <c r="P32" s="163">
        <v>163.48599999999999</v>
      </c>
      <c r="Q32" s="163">
        <v>0</v>
      </c>
      <c r="R32" s="163">
        <v>510.78699999999998</v>
      </c>
      <c r="S32" s="15">
        <v>453.64800000000002</v>
      </c>
      <c r="U32" s="28"/>
      <c r="V32" s="28"/>
    </row>
    <row r="33" spans="1:22" ht="18.75" customHeight="1" x14ac:dyDescent="0.35">
      <c r="A33" s="7"/>
      <c r="B33" s="241" t="s">
        <v>24</v>
      </c>
      <c r="C33" s="163">
        <v>325.70100000000002</v>
      </c>
      <c r="D33" s="163">
        <v>99.515000000000001</v>
      </c>
      <c r="E33" s="163">
        <v>90.986000000000004</v>
      </c>
      <c r="F33" s="163">
        <v>52.826000000000001</v>
      </c>
      <c r="G33" s="163">
        <v>20.664000000000001</v>
      </c>
      <c r="H33" s="163">
        <v>14.83</v>
      </c>
      <c r="I33" s="163">
        <v>2.6630000000000003</v>
      </c>
      <c r="J33" s="163">
        <v>2.5129999999999999</v>
      </c>
      <c r="K33" s="163">
        <v>518.71500000000003</v>
      </c>
      <c r="L33" s="163">
        <v>6.72</v>
      </c>
      <c r="M33" s="163">
        <v>525.43499999999995</v>
      </c>
      <c r="N33" s="163">
        <v>148.84299999999999</v>
      </c>
      <c r="O33" s="163">
        <v>676.202</v>
      </c>
      <c r="P33" s="163">
        <v>163.023</v>
      </c>
      <c r="Q33" s="163">
        <v>0</v>
      </c>
      <c r="R33" s="163">
        <v>512.89499999999998</v>
      </c>
      <c r="S33" s="15">
        <v>454.14299999999997</v>
      </c>
      <c r="U33" s="28"/>
      <c r="V33" s="28"/>
    </row>
    <row r="34" spans="1:22" x14ac:dyDescent="0.35">
      <c r="A34" s="7"/>
      <c r="B34" s="241" t="s">
        <v>25</v>
      </c>
      <c r="C34" s="163">
        <v>327.89800000000002</v>
      </c>
      <c r="D34" s="163">
        <v>100.625</v>
      </c>
      <c r="E34" s="163">
        <v>91.126000000000005</v>
      </c>
      <c r="F34" s="163">
        <v>52.481000000000002</v>
      </c>
      <c r="G34" s="163">
        <v>22.164000000000001</v>
      </c>
      <c r="H34" s="163">
        <v>14.218</v>
      </c>
      <c r="I34" s="163">
        <v>2.23</v>
      </c>
      <c r="J34" s="163">
        <v>-2.5999999999999999E-2</v>
      </c>
      <c r="K34" s="163">
        <v>519.62300000000005</v>
      </c>
      <c r="L34" s="163">
        <v>-8.0139999999999993</v>
      </c>
      <c r="M34" s="163">
        <v>511.60899999999998</v>
      </c>
      <c r="N34" s="163">
        <v>153.65299999999999</v>
      </c>
      <c r="O34" s="163">
        <v>675.23400000000004</v>
      </c>
      <c r="P34" s="163">
        <v>158.91399999999999</v>
      </c>
      <c r="Q34" s="163">
        <v>0</v>
      </c>
      <c r="R34" s="163">
        <v>516.14099999999996</v>
      </c>
      <c r="S34" s="15">
        <v>456.98200000000003</v>
      </c>
      <c r="U34" s="28"/>
      <c r="V34" s="28"/>
    </row>
    <row r="35" spans="1:22" x14ac:dyDescent="0.35">
      <c r="A35" s="7"/>
      <c r="B35" s="241" t="s">
        <v>26</v>
      </c>
      <c r="C35" s="163">
        <v>332.17099999999999</v>
      </c>
      <c r="D35" s="163">
        <v>101.30200000000001</v>
      </c>
      <c r="E35" s="163">
        <v>90.44</v>
      </c>
      <c r="F35" s="163">
        <v>52.51</v>
      </c>
      <c r="G35" s="163">
        <v>22.193000000000001</v>
      </c>
      <c r="H35" s="163">
        <v>13.340999999999999</v>
      </c>
      <c r="I35" s="163">
        <v>2.3679999999999999</v>
      </c>
      <c r="J35" s="163">
        <v>-0.31900000000000001</v>
      </c>
      <c r="K35" s="163">
        <v>523.59400000000005</v>
      </c>
      <c r="L35" s="163">
        <v>-0.84899999999999998</v>
      </c>
      <c r="M35" s="163">
        <v>522.745</v>
      </c>
      <c r="N35" s="163">
        <v>148.864</v>
      </c>
      <c r="O35" s="163">
        <v>677.33299999999997</v>
      </c>
      <c r="P35" s="163">
        <v>158.86000000000001</v>
      </c>
      <c r="Q35" s="163">
        <v>0</v>
      </c>
      <c r="R35" s="163">
        <v>518.36500000000001</v>
      </c>
      <c r="S35" s="15">
        <v>458.399</v>
      </c>
      <c r="U35" s="28"/>
      <c r="V35" s="28"/>
    </row>
    <row r="36" spans="1:22" x14ac:dyDescent="0.35">
      <c r="A36" s="7"/>
      <c r="B36" s="241" t="s">
        <v>27</v>
      </c>
      <c r="C36" s="163">
        <v>330.84199999999998</v>
      </c>
      <c r="D36" s="163">
        <v>101.02500000000001</v>
      </c>
      <c r="E36" s="163">
        <v>93.016999999999996</v>
      </c>
      <c r="F36" s="163">
        <v>55.404000000000003</v>
      </c>
      <c r="G36" s="163">
        <v>22.11</v>
      </c>
      <c r="H36" s="163">
        <v>13.159000000000001</v>
      </c>
      <c r="I36" s="163">
        <v>2.3419999999999996</v>
      </c>
      <c r="J36" s="163">
        <v>-1.76</v>
      </c>
      <c r="K36" s="163">
        <v>523.12400000000002</v>
      </c>
      <c r="L36" s="163">
        <v>13.917999999999999</v>
      </c>
      <c r="M36" s="163">
        <v>537.04200000000003</v>
      </c>
      <c r="N36" s="163">
        <v>153.31</v>
      </c>
      <c r="O36" s="163">
        <v>687.31200000000001</v>
      </c>
      <c r="P36" s="163">
        <v>165.041</v>
      </c>
      <c r="Q36" s="163">
        <v>0</v>
      </c>
      <c r="R36" s="163">
        <v>522.19399999999996</v>
      </c>
      <c r="S36" s="15">
        <v>461.66899999999998</v>
      </c>
      <c r="U36" s="28"/>
      <c r="V36" s="28"/>
    </row>
    <row r="37" spans="1:22" ht="18.75" customHeight="1" x14ac:dyDescent="0.35">
      <c r="A37" s="7"/>
      <c r="B37" s="241" t="s">
        <v>28</v>
      </c>
      <c r="C37" s="163">
        <v>337.67099999999999</v>
      </c>
      <c r="D37" s="163">
        <v>101.33</v>
      </c>
      <c r="E37" s="163">
        <v>94.551000000000002</v>
      </c>
      <c r="F37" s="163">
        <v>56.006999999999998</v>
      </c>
      <c r="G37" s="163">
        <v>22.611000000000001</v>
      </c>
      <c r="H37" s="163">
        <v>13.379</v>
      </c>
      <c r="I37" s="163">
        <v>2.387</v>
      </c>
      <c r="J37" s="163">
        <v>0.97699999999999998</v>
      </c>
      <c r="K37" s="163">
        <v>534.529</v>
      </c>
      <c r="L37" s="163">
        <v>1.2509999999999999</v>
      </c>
      <c r="M37" s="163">
        <v>535.78</v>
      </c>
      <c r="N37" s="163">
        <v>153.38</v>
      </c>
      <c r="O37" s="163">
        <v>688.904</v>
      </c>
      <c r="P37" s="163">
        <v>164.69200000000001</v>
      </c>
      <c r="Q37" s="163">
        <v>0</v>
      </c>
      <c r="R37" s="163">
        <v>524.10199999999998</v>
      </c>
      <c r="S37" s="15">
        <v>462.71600000000001</v>
      </c>
      <c r="U37" s="28"/>
      <c r="V37" s="28"/>
    </row>
    <row r="38" spans="1:22" x14ac:dyDescent="0.35">
      <c r="A38" s="7"/>
      <c r="B38" s="241" t="s">
        <v>31</v>
      </c>
      <c r="C38" s="163">
        <v>340.65199999999999</v>
      </c>
      <c r="D38" s="163">
        <v>101.3</v>
      </c>
      <c r="E38" s="163">
        <v>95.674000000000007</v>
      </c>
      <c r="F38" s="163">
        <v>55.984999999999999</v>
      </c>
      <c r="G38" s="163">
        <v>22.95</v>
      </c>
      <c r="H38" s="163">
        <v>14.093</v>
      </c>
      <c r="I38" s="163">
        <v>2.4849999999999999</v>
      </c>
      <c r="J38" s="163">
        <v>-0.95499999999999996</v>
      </c>
      <c r="K38" s="163">
        <v>536.67100000000005</v>
      </c>
      <c r="L38" s="163">
        <v>0.23899999999999999</v>
      </c>
      <c r="M38" s="163">
        <v>536.91</v>
      </c>
      <c r="N38" s="163">
        <v>157.67599999999999</v>
      </c>
      <c r="O38" s="163">
        <v>693.75099999999998</v>
      </c>
      <c r="P38" s="163">
        <v>166.26499999999999</v>
      </c>
      <c r="Q38" s="163">
        <v>0</v>
      </c>
      <c r="R38" s="163">
        <v>527.40099999999995</v>
      </c>
      <c r="S38" s="15">
        <v>466.22800000000001</v>
      </c>
      <c r="U38" s="28"/>
      <c r="V38" s="28"/>
    </row>
    <row r="39" spans="1:22" x14ac:dyDescent="0.35">
      <c r="A39" s="7"/>
      <c r="B39" s="241" t="s">
        <v>32</v>
      </c>
      <c r="C39" s="163">
        <v>343.12599999999998</v>
      </c>
      <c r="D39" s="163">
        <v>101.569</v>
      </c>
      <c r="E39" s="163">
        <v>97.397999999999996</v>
      </c>
      <c r="F39" s="163">
        <v>56.89</v>
      </c>
      <c r="G39" s="163">
        <v>23.771000000000001</v>
      </c>
      <c r="H39" s="163">
        <v>14.183999999999999</v>
      </c>
      <c r="I39" s="163">
        <v>2.3780000000000001</v>
      </c>
      <c r="J39" s="163">
        <v>2.4359999999999999</v>
      </c>
      <c r="K39" s="163">
        <v>544.529</v>
      </c>
      <c r="L39" s="163">
        <v>4.8739999999999997</v>
      </c>
      <c r="M39" s="163">
        <v>549.40300000000002</v>
      </c>
      <c r="N39" s="163">
        <v>153.28100000000001</v>
      </c>
      <c r="O39" s="163">
        <v>701.93200000000002</v>
      </c>
      <c r="P39" s="163">
        <v>172.37</v>
      </c>
      <c r="Q39" s="163">
        <v>0</v>
      </c>
      <c r="R39" s="163">
        <v>529.73</v>
      </c>
      <c r="S39" s="15">
        <v>468.73200000000003</v>
      </c>
      <c r="U39" s="28"/>
      <c r="V39" s="28"/>
    </row>
    <row r="40" spans="1:22" x14ac:dyDescent="0.35">
      <c r="A40" s="7"/>
      <c r="B40" s="241" t="s">
        <v>33</v>
      </c>
      <c r="C40" s="163">
        <v>342.81900000000002</v>
      </c>
      <c r="D40" s="163">
        <v>101.384</v>
      </c>
      <c r="E40" s="163">
        <v>95.825999999999993</v>
      </c>
      <c r="F40" s="163">
        <v>54.363999999999997</v>
      </c>
      <c r="G40" s="163">
        <v>24.774999999999999</v>
      </c>
      <c r="H40" s="163">
        <v>14.038</v>
      </c>
      <c r="I40" s="163">
        <v>2.4689999999999999</v>
      </c>
      <c r="J40" s="163">
        <v>-0.84899999999999998</v>
      </c>
      <c r="K40" s="163">
        <v>539.17999999999995</v>
      </c>
      <c r="L40" s="163">
        <v>1.839</v>
      </c>
      <c r="M40" s="163">
        <v>541.01900000000001</v>
      </c>
      <c r="N40" s="163">
        <v>159.797</v>
      </c>
      <c r="O40" s="163">
        <v>701.45899999999995</v>
      </c>
      <c r="P40" s="163">
        <v>168.20599999999999</v>
      </c>
      <c r="Q40" s="163">
        <v>0</v>
      </c>
      <c r="R40" s="163">
        <v>533.173</v>
      </c>
      <c r="S40" s="15">
        <v>472.13799999999998</v>
      </c>
      <c r="U40" s="28"/>
      <c r="V40" s="28"/>
    </row>
    <row r="41" spans="1:22" ht="18.75" customHeight="1" x14ac:dyDescent="0.35">
      <c r="A41" s="7"/>
      <c r="B41" s="241" t="s">
        <v>34</v>
      </c>
      <c r="C41" s="163">
        <v>345.76499999999999</v>
      </c>
      <c r="D41" s="163">
        <v>101.379</v>
      </c>
      <c r="E41" s="163">
        <v>97.75</v>
      </c>
      <c r="F41" s="163">
        <v>55.84</v>
      </c>
      <c r="G41" s="163">
        <v>25.469000000000001</v>
      </c>
      <c r="H41" s="163">
        <v>13.945</v>
      </c>
      <c r="I41" s="163">
        <v>2.4660000000000002</v>
      </c>
      <c r="J41" s="163">
        <v>-0.67400000000000004</v>
      </c>
      <c r="K41" s="163">
        <v>544.22</v>
      </c>
      <c r="L41" s="163">
        <v>4.57</v>
      </c>
      <c r="M41" s="163">
        <v>548.79</v>
      </c>
      <c r="N41" s="163">
        <v>161.982</v>
      </c>
      <c r="O41" s="163">
        <v>706.41399999999999</v>
      </c>
      <c r="P41" s="163">
        <v>169.21700000000001</v>
      </c>
      <c r="Q41" s="163">
        <v>0</v>
      </c>
      <c r="R41" s="163">
        <v>537.11400000000003</v>
      </c>
      <c r="S41" s="15">
        <v>475.86399999999998</v>
      </c>
      <c r="U41" s="28"/>
      <c r="V41" s="28"/>
    </row>
    <row r="42" spans="1:22" x14ac:dyDescent="0.35">
      <c r="A42" s="7"/>
      <c r="B42" s="241" t="s">
        <v>38</v>
      </c>
      <c r="C42" s="163">
        <v>345.92200000000003</v>
      </c>
      <c r="D42" s="163">
        <v>101.822</v>
      </c>
      <c r="E42" s="163">
        <v>99.355999999999995</v>
      </c>
      <c r="F42" s="163">
        <v>56.661000000000001</v>
      </c>
      <c r="G42" s="163">
        <v>25.260999999999999</v>
      </c>
      <c r="H42" s="163">
        <v>14.811999999999999</v>
      </c>
      <c r="I42" s="163">
        <v>2.605</v>
      </c>
      <c r="J42" s="163">
        <v>6.8000000000000005E-2</v>
      </c>
      <c r="K42" s="163">
        <v>547.16800000000001</v>
      </c>
      <c r="L42" s="163">
        <v>6.806</v>
      </c>
      <c r="M42" s="163">
        <v>553.97400000000005</v>
      </c>
      <c r="N42" s="163">
        <v>166.23599999999999</v>
      </c>
      <c r="O42" s="163">
        <v>714.80700000000002</v>
      </c>
      <c r="P42" s="163">
        <v>174.87100000000001</v>
      </c>
      <c r="Q42" s="163">
        <v>0</v>
      </c>
      <c r="R42" s="163">
        <v>539.99400000000003</v>
      </c>
      <c r="S42" s="15">
        <v>478.15100000000001</v>
      </c>
      <c r="U42" s="28"/>
      <c r="V42" s="28"/>
    </row>
    <row r="43" spans="1:22" x14ac:dyDescent="0.35">
      <c r="A43" s="7"/>
      <c r="B43" s="241" t="s">
        <v>39</v>
      </c>
      <c r="C43" s="163">
        <v>348.46300000000002</v>
      </c>
      <c r="D43" s="163">
        <v>102.143</v>
      </c>
      <c r="E43" s="163">
        <v>99.162999999999997</v>
      </c>
      <c r="F43" s="163">
        <v>56.21</v>
      </c>
      <c r="G43" s="163">
        <v>26.015000000000001</v>
      </c>
      <c r="H43" s="163">
        <v>14.422000000000001</v>
      </c>
      <c r="I43" s="163">
        <v>2.5030000000000001</v>
      </c>
      <c r="J43" s="163">
        <v>-0.68899999999999995</v>
      </c>
      <c r="K43" s="163">
        <v>549.08000000000004</v>
      </c>
      <c r="L43" s="163">
        <v>2.4159999999999999</v>
      </c>
      <c r="M43" s="163">
        <v>551.49599999999998</v>
      </c>
      <c r="N43" s="163">
        <v>171.203</v>
      </c>
      <c r="O43" s="163">
        <v>719.51099999999997</v>
      </c>
      <c r="P43" s="163">
        <v>176.83099999999999</v>
      </c>
      <c r="Q43" s="163">
        <v>0</v>
      </c>
      <c r="R43" s="163">
        <v>542.78</v>
      </c>
      <c r="S43" s="15">
        <v>480.81099999999998</v>
      </c>
      <c r="U43" s="28"/>
      <c r="V43" s="28"/>
    </row>
    <row r="44" spans="1:22" x14ac:dyDescent="0.35">
      <c r="A44" s="7"/>
      <c r="B44" s="241" t="s">
        <v>40</v>
      </c>
      <c r="C44" s="163">
        <v>350.53199999999998</v>
      </c>
      <c r="D44" s="163">
        <v>101.95699999999999</v>
      </c>
      <c r="E44" s="163">
        <v>100.63800000000001</v>
      </c>
      <c r="F44" s="163">
        <v>56.963999999999999</v>
      </c>
      <c r="G44" s="163">
        <v>27.062999999999999</v>
      </c>
      <c r="H44" s="163">
        <v>14.577</v>
      </c>
      <c r="I44" s="163">
        <v>2.0300000000000002</v>
      </c>
      <c r="J44" s="163">
        <v>1.907</v>
      </c>
      <c r="K44" s="163">
        <v>555.03399999999999</v>
      </c>
      <c r="L44" s="163">
        <v>-1.121</v>
      </c>
      <c r="M44" s="163">
        <v>553.91300000000001</v>
      </c>
      <c r="N44" s="163">
        <v>167.43</v>
      </c>
      <c r="O44" s="163">
        <v>719.25800000000004</v>
      </c>
      <c r="P44" s="163">
        <v>173.05600000000001</v>
      </c>
      <c r="Q44" s="163">
        <v>0</v>
      </c>
      <c r="R44" s="163">
        <v>546.18499999999995</v>
      </c>
      <c r="S44" s="15">
        <v>483.29300000000001</v>
      </c>
      <c r="U44" s="28"/>
      <c r="V44" s="28"/>
    </row>
    <row r="45" spans="1:22" ht="18.75" customHeight="1" x14ac:dyDescent="0.35">
      <c r="A45" s="7"/>
      <c r="B45" s="241" t="s">
        <v>41</v>
      </c>
      <c r="C45" s="163">
        <v>353.38</v>
      </c>
      <c r="D45" s="163">
        <v>101.629</v>
      </c>
      <c r="E45" s="163">
        <v>98.918999999999997</v>
      </c>
      <c r="F45" s="163">
        <v>56.481000000000002</v>
      </c>
      <c r="G45" s="163">
        <v>27.099</v>
      </c>
      <c r="H45" s="163">
        <v>14.016999999999999</v>
      </c>
      <c r="I45" s="163">
        <v>1.377</v>
      </c>
      <c r="J45" s="163">
        <v>0.48199999999999998</v>
      </c>
      <c r="K45" s="163">
        <v>554.41</v>
      </c>
      <c r="L45" s="163">
        <v>-2.722</v>
      </c>
      <c r="M45" s="163">
        <v>551.68799999999999</v>
      </c>
      <c r="N45" s="163">
        <v>171.02500000000001</v>
      </c>
      <c r="O45" s="163">
        <v>723.16200000000003</v>
      </c>
      <c r="P45" s="163">
        <v>176.15299999999999</v>
      </c>
      <c r="Q45" s="163">
        <v>0</v>
      </c>
      <c r="R45" s="163">
        <v>547.00300000000004</v>
      </c>
      <c r="S45" s="15">
        <v>484.19</v>
      </c>
      <c r="U45" s="28"/>
      <c r="V45" s="28"/>
    </row>
    <row r="46" spans="1:22" x14ac:dyDescent="0.35">
      <c r="A46" s="7"/>
      <c r="B46" s="241" t="s">
        <v>43</v>
      </c>
      <c r="C46" s="163">
        <v>353.66899999999998</v>
      </c>
      <c r="D46" s="163">
        <v>101.69799999999999</v>
      </c>
      <c r="E46" s="163">
        <v>98.831000000000003</v>
      </c>
      <c r="F46" s="163">
        <v>55.124000000000002</v>
      </c>
      <c r="G46" s="163">
        <v>27.954000000000001</v>
      </c>
      <c r="H46" s="163">
        <v>14.409000000000001</v>
      </c>
      <c r="I46" s="163">
        <v>1.4100000000000001</v>
      </c>
      <c r="J46" s="163">
        <v>1.2689999999999999</v>
      </c>
      <c r="K46" s="163">
        <v>555.46699999999998</v>
      </c>
      <c r="L46" s="163">
        <v>0.754</v>
      </c>
      <c r="M46" s="163">
        <v>556.221</v>
      </c>
      <c r="N46" s="163">
        <v>171.63</v>
      </c>
      <c r="O46" s="163">
        <v>727.34199999999998</v>
      </c>
      <c r="P46" s="163">
        <v>177.86</v>
      </c>
      <c r="Q46" s="163">
        <v>0</v>
      </c>
      <c r="R46" s="163">
        <v>549.49099999999999</v>
      </c>
      <c r="S46" s="15">
        <v>486.07</v>
      </c>
      <c r="U46" s="28"/>
      <c r="V46" s="28"/>
    </row>
    <row r="47" spans="1:22" x14ac:dyDescent="0.35">
      <c r="A47" s="7"/>
      <c r="B47" s="241" t="s">
        <v>44</v>
      </c>
      <c r="C47" s="163">
        <v>356.83600000000001</v>
      </c>
      <c r="D47" s="163">
        <v>102.181</v>
      </c>
      <c r="E47" s="163">
        <v>99.334999999999994</v>
      </c>
      <c r="F47" s="163">
        <v>55.252000000000002</v>
      </c>
      <c r="G47" s="163">
        <v>27.765999999999998</v>
      </c>
      <c r="H47" s="163">
        <v>15.044</v>
      </c>
      <c r="I47" s="163">
        <v>1.306</v>
      </c>
      <c r="J47" s="163">
        <v>1.0740000000000001</v>
      </c>
      <c r="K47" s="163">
        <v>559.42600000000004</v>
      </c>
      <c r="L47" s="163">
        <v>0.105</v>
      </c>
      <c r="M47" s="163">
        <v>559.53099999999995</v>
      </c>
      <c r="N47" s="163">
        <v>173.916</v>
      </c>
      <c r="O47" s="163">
        <v>731.18399999999997</v>
      </c>
      <c r="P47" s="163">
        <v>178.65899999999999</v>
      </c>
      <c r="Q47" s="163">
        <v>0</v>
      </c>
      <c r="R47" s="163">
        <v>552.54499999999996</v>
      </c>
      <c r="S47" s="15">
        <v>488.43799999999999</v>
      </c>
      <c r="U47" s="28"/>
      <c r="V47" s="28"/>
    </row>
    <row r="48" spans="1:22" x14ac:dyDescent="0.35">
      <c r="A48" s="7"/>
      <c r="B48" s="241" t="s">
        <v>45</v>
      </c>
      <c r="C48" s="163">
        <v>361.03800000000001</v>
      </c>
      <c r="D48" s="163">
        <v>103.117</v>
      </c>
      <c r="E48" s="163">
        <v>98.882000000000005</v>
      </c>
      <c r="F48" s="163">
        <v>55.493000000000002</v>
      </c>
      <c r="G48" s="163">
        <v>27.28</v>
      </c>
      <c r="H48" s="163">
        <v>14.897</v>
      </c>
      <c r="I48" s="163">
        <v>1.2569999999999999</v>
      </c>
      <c r="J48" s="163">
        <v>0.307</v>
      </c>
      <c r="K48" s="163">
        <v>563.34400000000005</v>
      </c>
      <c r="L48" s="163">
        <v>3.18</v>
      </c>
      <c r="M48" s="163">
        <v>566.524</v>
      </c>
      <c r="N48" s="163">
        <v>171.285</v>
      </c>
      <c r="O48" s="163">
        <v>738.41700000000003</v>
      </c>
      <c r="P48" s="163">
        <v>184.46299999999999</v>
      </c>
      <c r="Q48" s="163">
        <v>0</v>
      </c>
      <c r="R48" s="163">
        <v>553.96600000000001</v>
      </c>
      <c r="S48" s="15">
        <v>489.54</v>
      </c>
      <c r="U48" s="28"/>
      <c r="V48" s="28"/>
    </row>
    <row r="49" spans="1:22" ht="18.75" customHeight="1" x14ac:dyDescent="0.35">
      <c r="A49" s="7"/>
      <c r="B49" s="241" t="s">
        <v>46</v>
      </c>
      <c r="C49" s="163">
        <v>359.66199999999998</v>
      </c>
      <c r="D49" s="163">
        <v>104.633</v>
      </c>
      <c r="E49" s="163">
        <v>101.096</v>
      </c>
      <c r="F49" s="163">
        <v>55.768999999999998</v>
      </c>
      <c r="G49" s="163">
        <v>28.555</v>
      </c>
      <c r="H49" s="163">
        <v>15.529</v>
      </c>
      <c r="I49" s="163">
        <v>1.2721093699999999</v>
      </c>
      <c r="J49" s="163">
        <v>12.096</v>
      </c>
      <c r="K49" s="163">
        <v>577.48699999999997</v>
      </c>
      <c r="L49" s="163">
        <v>8.3819999999999997</v>
      </c>
      <c r="M49" s="163">
        <v>585.86900000000003</v>
      </c>
      <c r="N49" s="163">
        <v>170.40899999999999</v>
      </c>
      <c r="O49" s="163">
        <v>754.81799999999998</v>
      </c>
      <c r="P49" s="163">
        <v>197.31700000000001</v>
      </c>
      <c r="Q49" s="163">
        <v>0</v>
      </c>
      <c r="R49" s="163">
        <v>557.45799999999997</v>
      </c>
      <c r="S49" s="15">
        <v>492.714</v>
      </c>
      <c r="U49" s="28"/>
      <c r="V49" s="28"/>
    </row>
    <row r="50" spans="1:22" ht="15.75" customHeight="1" x14ac:dyDescent="0.35">
      <c r="A50" s="540"/>
      <c r="B50" s="241" t="s">
        <v>59</v>
      </c>
      <c r="C50" s="163">
        <v>361.29399999999998</v>
      </c>
      <c r="D50" s="163">
        <v>106.675</v>
      </c>
      <c r="E50" s="163">
        <v>99.965999999999994</v>
      </c>
      <c r="F50" s="163">
        <v>55.923000000000002</v>
      </c>
      <c r="G50" s="163">
        <v>27.869</v>
      </c>
      <c r="H50" s="163">
        <v>14.865</v>
      </c>
      <c r="I50" s="163">
        <v>1.2866447499999998</v>
      </c>
      <c r="J50" s="163">
        <v>1.782</v>
      </c>
      <c r="K50" s="163">
        <v>569.71699999999998</v>
      </c>
      <c r="L50" s="163">
        <v>-1.8720000000000001</v>
      </c>
      <c r="M50" s="163">
        <v>567.84500000000003</v>
      </c>
      <c r="N50" s="163">
        <v>167.62</v>
      </c>
      <c r="O50" s="163">
        <v>738.029</v>
      </c>
      <c r="P50" s="163">
        <v>179.982</v>
      </c>
      <c r="Q50" s="163">
        <v>0</v>
      </c>
      <c r="R50" s="163">
        <v>558.07100000000003</v>
      </c>
      <c r="S50" s="15">
        <v>493.64</v>
      </c>
      <c r="U50" s="28"/>
      <c r="V50" s="28"/>
    </row>
    <row r="51" spans="1:22" x14ac:dyDescent="0.35">
      <c r="A51" s="540"/>
      <c r="B51" s="241" t="s">
        <v>60</v>
      </c>
      <c r="C51" s="163">
        <v>360.291</v>
      </c>
      <c r="D51" s="163">
        <v>106.539</v>
      </c>
      <c r="E51" s="163">
        <v>101.637</v>
      </c>
      <c r="F51" s="163">
        <v>56.569000000000003</v>
      </c>
      <c r="G51" s="163">
        <v>28.495000000000001</v>
      </c>
      <c r="H51" s="163">
        <v>15.273</v>
      </c>
      <c r="I51" s="163">
        <v>1.3006638099999999</v>
      </c>
      <c r="J51" s="163">
        <v>1.0289999999999999</v>
      </c>
      <c r="K51" s="163">
        <v>569.49599999999998</v>
      </c>
      <c r="L51" s="163">
        <v>-2.3380000000000001</v>
      </c>
      <c r="M51" s="163">
        <v>567.15800000000002</v>
      </c>
      <c r="N51" s="163">
        <v>177.34800000000001</v>
      </c>
      <c r="O51" s="163">
        <v>743.23400000000004</v>
      </c>
      <c r="P51" s="163">
        <v>181.75899999999999</v>
      </c>
      <c r="Q51" s="163">
        <v>0</v>
      </c>
      <c r="R51" s="163">
        <v>561.48</v>
      </c>
      <c r="S51" s="15">
        <v>497.69</v>
      </c>
      <c r="U51" s="28"/>
      <c r="V51" s="28"/>
    </row>
    <row r="52" spans="1:22" x14ac:dyDescent="0.35">
      <c r="A52" s="540"/>
      <c r="B52" s="241" t="s">
        <v>61</v>
      </c>
      <c r="C52" s="163">
        <v>358.79399999999998</v>
      </c>
      <c r="D52" s="163">
        <v>107.732</v>
      </c>
      <c r="E52" s="163">
        <v>100.666</v>
      </c>
      <c r="F52" s="163">
        <v>56.999000000000002</v>
      </c>
      <c r="G52" s="163">
        <v>27.131</v>
      </c>
      <c r="H52" s="163">
        <v>15.180999999999999</v>
      </c>
      <c r="I52" s="163">
        <v>1.3168872599999999</v>
      </c>
      <c r="J52" s="163">
        <v>-12.026999999999999</v>
      </c>
      <c r="K52" s="163">
        <v>555.16499999999996</v>
      </c>
      <c r="L52" s="163">
        <v>-1.5409999999999999</v>
      </c>
      <c r="M52" s="163">
        <v>553.62400000000002</v>
      </c>
      <c r="N52" s="163">
        <v>184.27699999999999</v>
      </c>
      <c r="O52" s="163">
        <v>738.06899999999996</v>
      </c>
      <c r="P52" s="163">
        <v>176.744</v>
      </c>
      <c r="Q52" s="163">
        <v>0</v>
      </c>
      <c r="R52" s="163">
        <v>561.33900000000006</v>
      </c>
      <c r="S52" s="15">
        <v>497.911</v>
      </c>
      <c r="U52" s="28"/>
      <c r="V52" s="28"/>
    </row>
    <row r="53" spans="1:22" x14ac:dyDescent="0.35">
      <c r="A53" s="540"/>
      <c r="B53" s="209" t="s">
        <v>62</v>
      </c>
      <c r="C53" s="163">
        <v>348.33100000000002</v>
      </c>
      <c r="D53" s="163">
        <v>104.08799999999999</v>
      </c>
      <c r="E53" s="163">
        <v>96.825000000000003</v>
      </c>
      <c r="F53" s="163">
        <v>55.476999999999997</v>
      </c>
      <c r="G53" s="163">
        <v>25.934999999999999</v>
      </c>
      <c r="H53" s="163">
        <v>14.125999999999999</v>
      </c>
      <c r="I53" s="163">
        <v>1.2792033799999998</v>
      </c>
      <c r="J53" s="163">
        <v>0.78400000000000003</v>
      </c>
      <c r="K53" s="163">
        <v>550.02800000000002</v>
      </c>
      <c r="L53" s="163">
        <v>-3.48</v>
      </c>
      <c r="M53" s="163">
        <v>546.548</v>
      </c>
      <c r="N53" s="163">
        <v>167.65100000000001</v>
      </c>
      <c r="O53" s="163">
        <v>714.19899999999996</v>
      </c>
      <c r="P53" s="163">
        <v>167.684</v>
      </c>
      <c r="Q53" s="163">
        <v>0</v>
      </c>
      <c r="R53" s="163">
        <v>546.51499999999999</v>
      </c>
      <c r="S53" s="15">
        <v>485.77199999999999</v>
      </c>
      <c r="U53" s="28"/>
      <c r="V53" s="28"/>
    </row>
    <row r="54" spans="1:22" x14ac:dyDescent="0.35">
      <c r="A54" s="540"/>
      <c r="B54" s="209" t="s">
        <v>64</v>
      </c>
      <c r="C54" s="163">
        <v>268.01799999999997</v>
      </c>
      <c r="D54" s="163">
        <v>85.179000000000002</v>
      </c>
      <c r="E54" s="163">
        <v>78.811999999999998</v>
      </c>
      <c r="F54" s="163">
        <v>43.963000000000001</v>
      </c>
      <c r="G54" s="163">
        <v>17.068999999999999</v>
      </c>
      <c r="H54" s="163">
        <v>16.681000000000001</v>
      </c>
      <c r="I54" s="163">
        <v>0.84371154400000004</v>
      </c>
      <c r="J54" s="163">
        <v>-8.702</v>
      </c>
      <c r="K54" s="163">
        <v>423.30700000000002</v>
      </c>
      <c r="L54" s="163">
        <v>-10.347</v>
      </c>
      <c r="M54" s="163">
        <v>412.96</v>
      </c>
      <c r="N54" s="163">
        <v>146.52600000000001</v>
      </c>
      <c r="O54" s="163">
        <v>559.48699999999997</v>
      </c>
      <c r="P54" s="163">
        <v>127.693</v>
      </c>
      <c r="Q54" s="163">
        <v>0</v>
      </c>
      <c r="R54" s="163">
        <v>431.79399999999998</v>
      </c>
      <c r="S54" s="15">
        <v>382.73200000000003</v>
      </c>
      <c r="U54" s="28"/>
      <c r="V54" s="28"/>
    </row>
    <row r="55" spans="1:22" x14ac:dyDescent="0.35">
      <c r="A55" s="242"/>
      <c r="B55" s="209" t="s">
        <v>65</v>
      </c>
      <c r="C55" s="163">
        <v>319.15800000000002</v>
      </c>
      <c r="D55" s="163">
        <v>100.663</v>
      </c>
      <c r="E55" s="163">
        <v>91.209000000000003</v>
      </c>
      <c r="F55" s="163">
        <v>48.805999999999997</v>
      </c>
      <c r="G55" s="163">
        <v>24.925000000000001</v>
      </c>
      <c r="H55" s="163">
        <v>16.350000000000001</v>
      </c>
      <c r="I55" s="163">
        <v>1.23114137</v>
      </c>
      <c r="J55" s="163">
        <v>1.208</v>
      </c>
      <c r="K55" s="163">
        <v>512.23800000000006</v>
      </c>
      <c r="L55" s="163">
        <v>-4.8479999999999999</v>
      </c>
      <c r="M55" s="163">
        <v>507.39</v>
      </c>
      <c r="N55" s="163">
        <v>146.053</v>
      </c>
      <c r="O55" s="163">
        <v>653.44200000000001</v>
      </c>
      <c r="P55" s="163">
        <v>149.93299999999999</v>
      </c>
      <c r="Q55" s="163">
        <v>0</v>
      </c>
      <c r="R55" s="163">
        <v>503.50900000000001</v>
      </c>
      <c r="S55" s="15">
        <v>448.12200000000001</v>
      </c>
      <c r="U55" s="28"/>
      <c r="V55" s="28"/>
    </row>
    <row r="56" spans="1:22" x14ac:dyDescent="0.35">
      <c r="A56" s="242"/>
      <c r="B56" s="209" t="s">
        <v>66</v>
      </c>
      <c r="C56" s="163">
        <v>314.85599999999999</v>
      </c>
      <c r="D56" s="163">
        <v>104.53</v>
      </c>
      <c r="E56" s="163">
        <v>94.156000000000006</v>
      </c>
      <c r="F56" s="163">
        <v>50.167000000000002</v>
      </c>
      <c r="G56" s="163">
        <v>26.195</v>
      </c>
      <c r="H56" s="163">
        <v>16.582000000000001</v>
      </c>
      <c r="I56" s="163">
        <v>1.2796872699999999</v>
      </c>
      <c r="J56" s="163">
        <v>6.3120000000000003</v>
      </c>
      <c r="K56" s="163">
        <v>519.85400000000004</v>
      </c>
      <c r="L56" s="163">
        <v>7.29</v>
      </c>
      <c r="M56" s="163">
        <v>527.14400000000001</v>
      </c>
      <c r="N56" s="163">
        <v>154.87899999999999</v>
      </c>
      <c r="O56" s="163">
        <v>682.02300000000002</v>
      </c>
      <c r="P56" s="163">
        <v>172.40199999999999</v>
      </c>
      <c r="Q56" s="163">
        <v>0</v>
      </c>
      <c r="R56" s="163">
        <v>509.62099999999998</v>
      </c>
      <c r="S56" s="15">
        <v>454.54500000000002</v>
      </c>
      <c r="U56" s="28"/>
      <c r="V56" s="28"/>
    </row>
    <row r="57" spans="1:22" x14ac:dyDescent="0.35">
      <c r="A57" s="242"/>
      <c r="B57" s="209" t="s">
        <v>67</v>
      </c>
      <c r="C57" s="163">
        <v>303.55</v>
      </c>
      <c r="D57" s="163">
        <v>104.377</v>
      </c>
      <c r="E57" s="163">
        <v>92.603999999999999</v>
      </c>
      <c r="F57" s="163">
        <v>47.578000000000003</v>
      </c>
      <c r="G57" s="163">
        <v>26.687999999999999</v>
      </c>
      <c r="H57" s="163">
        <v>17.088999999999999</v>
      </c>
      <c r="I57" s="163">
        <v>1.3053831899999999</v>
      </c>
      <c r="J57" s="163">
        <v>6.8540000000000001</v>
      </c>
      <c r="K57" s="163">
        <v>507.38499999999999</v>
      </c>
      <c r="L57" s="163">
        <v>4.6340000000000003</v>
      </c>
      <c r="M57" s="163">
        <v>512.01900000000001</v>
      </c>
      <c r="N57" s="163">
        <v>148.36500000000001</v>
      </c>
      <c r="O57" s="163">
        <v>660.38400000000001</v>
      </c>
      <c r="P57" s="163">
        <v>155.21100000000001</v>
      </c>
      <c r="Q57" s="163">
        <v>-0.91800000000000004</v>
      </c>
      <c r="R57" s="163">
        <v>504.255</v>
      </c>
      <c r="S57" s="15">
        <v>450.06299999999999</v>
      </c>
      <c r="U57" s="28"/>
      <c r="V57" s="28"/>
    </row>
    <row r="58" spans="1:22" x14ac:dyDescent="0.35">
      <c r="A58" s="7"/>
      <c r="B58" s="209" t="s">
        <v>68</v>
      </c>
      <c r="C58" s="163">
        <v>334.971</v>
      </c>
      <c r="D58" s="163">
        <v>112.392</v>
      </c>
      <c r="E58" s="163">
        <v>96.350999999999999</v>
      </c>
      <c r="F58" s="163">
        <v>50.601999999999997</v>
      </c>
      <c r="G58" s="163">
        <v>27.385999999999999</v>
      </c>
      <c r="H58" s="163">
        <v>16.925999999999998</v>
      </c>
      <c r="I58" s="163">
        <v>1.4854917599999999</v>
      </c>
      <c r="J58" s="163">
        <v>-0.77700000000000002</v>
      </c>
      <c r="K58" s="163">
        <v>542.93700000000001</v>
      </c>
      <c r="L58" s="163">
        <v>-2.5219999999999998</v>
      </c>
      <c r="M58" s="163">
        <v>540.41499999999996</v>
      </c>
      <c r="N58" s="163">
        <v>157.84</v>
      </c>
      <c r="O58" s="163">
        <v>698.255</v>
      </c>
      <c r="P58" s="163">
        <v>159.95599999999999</v>
      </c>
      <c r="Q58" s="163">
        <v>-1.1240000000000001</v>
      </c>
      <c r="R58" s="163">
        <v>537.17499999999995</v>
      </c>
      <c r="S58" s="15">
        <v>480.839</v>
      </c>
      <c r="U58" s="28"/>
      <c r="V58" s="28"/>
    </row>
    <row r="59" spans="1:22" x14ac:dyDescent="0.35">
      <c r="A59" s="7"/>
      <c r="B59" s="209" t="s">
        <v>69</v>
      </c>
      <c r="C59" s="163">
        <v>344.59699999999998</v>
      </c>
      <c r="D59" s="163">
        <v>112.854</v>
      </c>
      <c r="E59" s="163">
        <v>97.221000000000004</v>
      </c>
      <c r="F59" s="163">
        <v>51.731000000000002</v>
      </c>
      <c r="G59" s="163">
        <v>27.779</v>
      </c>
      <c r="H59" s="163">
        <v>16.283999999999999</v>
      </c>
      <c r="I59" s="163">
        <v>1.5265539699999999</v>
      </c>
      <c r="J59" s="163">
        <v>2.8620000000000001</v>
      </c>
      <c r="K59" s="163">
        <v>557.53399999999999</v>
      </c>
      <c r="L59" s="163">
        <v>4.4379999999999997</v>
      </c>
      <c r="M59" s="163">
        <v>561.97199999999998</v>
      </c>
      <c r="N59" s="163">
        <v>151.63800000000001</v>
      </c>
      <c r="O59" s="163">
        <v>713.61</v>
      </c>
      <c r="P59" s="163">
        <v>166.983</v>
      </c>
      <c r="Q59" s="163">
        <v>-0.14000000000000001</v>
      </c>
      <c r="R59" s="163">
        <v>546.48699999999997</v>
      </c>
      <c r="S59" s="15">
        <v>488.26799999999997</v>
      </c>
      <c r="U59" s="28"/>
      <c r="V59" s="28"/>
    </row>
    <row r="60" spans="1:22" x14ac:dyDescent="0.35">
      <c r="A60" s="7"/>
      <c r="B60" s="209" t="s">
        <v>70</v>
      </c>
      <c r="C60" s="163">
        <v>345.363</v>
      </c>
      <c r="D60" s="163">
        <v>114.28400000000001</v>
      </c>
      <c r="E60" s="163">
        <v>96.819000000000003</v>
      </c>
      <c r="F60" s="163">
        <v>50.326000000000001</v>
      </c>
      <c r="G60" s="163">
        <v>28.195</v>
      </c>
      <c r="H60" s="163">
        <v>16.827999999999999</v>
      </c>
      <c r="I60" s="163">
        <v>1.56221879</v>
      </c>
      <c r="J60" s="163">
        <v>-2.847</v>
      </c>
      <c r="K60" s="163">
        <v>553.61900000000003</v>
      </c>
      <c r="L60" s="163">
        <v>2.3980000000000001</v>
      </c>
      <c r="M60" s="163">
        <v>556.01700000000005</v>
      </c>
      <c r="N60" s="163">
        <v>171.07499999999999</v>
      </c>
      <c r="O60" s="163">
        <v>727.09199999999998</v>
      </c>
      <c r="P60" s="163">
        <v>173.816</v>
      </c>
      <c r="Q60" s="163">
        <v>1.5449999999999999</v>
      </c>
      <c r="R60" s="163">
        <v>554.82100000000003</v>
      </c>
      <c r="S60" s="15">
        <v>495.91300000000001</v>
      </c>
      <c r="U60" s="28"/>
      <c r="V60" s="28"/>
    </row>
    <row r="61" spans="1:22" x14ac:dyDescent="0.35">
      <c r="A61" s="7"/>
      <c r="B61" s="209" t="s">
        <v>71</v>
      </c>
      <c r="C61" s="163">
        <v>348.77600000000001</v>
      </c>
      <c r="D61" s="163">
        <v>113.813</v>
      </c>
      <c r="E61" s="163">
        <v>103.026</v>
      </c>
      <c r="F61" s="163">
        <v>52.575000000000003</v>
      </c>
      <c r="G61" s="163">
        <v>28.952999999999999</v>
      </c>
      <c r="H61" s="163">
        <v>19.984999999999999</v>
      </c>
      <c r="I61" s="163">
        <v>1.5626467799999999</v>
      </c>
      <c r="J61" s="163">
        <v>5.9690000000000003</v>
      </c>
      <c r="K61" s="163">
        <v>571.58399999999995</v>
      </c>
      <c r="L61" s="163">
        <v>8.85</v>
      </c>
      <c r="M61" s="163">
        <v>580.43399999999997</v>
      </c>
      <c r="N61" s="163">
        <v>159.749</v>
      </c>
      <c r="O61" s="163">
        <v>742.23099999999999</v>
      </c>
      <c r="P61" s="163">
        <v>186.501</v>
      </c>
      <c r="Q61" s="163">
        <v>3.6789999999999998</v>
      </c>
      <c r="R61" s="163">
        <v>557.36099999999999</v>
      </c>
      <c r="S61" s="15">
        <v>497.99599999999998</v>
      </c>
      <c r="U61" s="28"/>
      <c r="V61" s="28"/>
    </row>
    <row r="62" spans="1:22" x14ac:dyDescent="0.35">
      <c r="A62" s="7"/>
      <c r="B62" s="209" t="s">
        <v>72</v>
      </c>
      <c r="C62" s="163">
        <v>351.28300000000002</v>
      </c>
      <c r="D62" s="163">
        <v>112.16</v>
      </c>
      <c r="E62" s="163">
        <v>102.45699999999999</v>
      </c>
      <c r="F62" s="163">
        <v>56.198</v>
      </c>
      <c r="G62" s="163">
        <v>30.009</v>
      </c>
      <c r="H62" s="163">
        <v>14.718</v>
      </c>
      <c r="I62" s="163">
        <v>1.5758348000000002</v>
      </c>
      <c r="J62" s="163">
        <v>2.1629999999999998</v>
      </c>
      <c r="K62" s="163">
        <v>568.06299999999999</v>
      </c>
      <c r="L62" s="163">
        <v>4.085</v>
      </c>
      <c r="M62" s="163">
        <v>572.14800000000002</v>
      </c>
      <c r="N62" s="163">
        <v>168.07400000000001</v>
      </c>
      <c r="O62" s="163">
        <v>742.82</v>
      </c>
      <c r="P62" s="163">
        <v>186.84299999999999</v>
      </c>
      <c r="Q62" s="163">
        <v>4.5590000000000002</v>
      </c>
      <c r="R62" s="163">
        <v>557.93799999999999</v>
      </c>
      <c r="S62" s="15">
        <v>498.47300000000001</v>
      </c>
      <c r="U62" s="28"/>
      <c r="V62" s="28"/>
    </row>
    <row r="63" spans="1:22" x14ac:dyDescent="0.35">
      <c r="A63" s="7"/>
      <c r="B63" s="209" t="s">
        <v>73</v>
      </c>
      <c r="C63" s="163">
        <v>350.06</v>
      </c>
      <c r="D63" s="163">
        <v>112.747</v>
      </c>
      <c r="E63" s="163">
        <v>102.767</v>
      </c>
      <c r="F63" s="163">
        <v>54.39</v>
      </c>
      <c r="G63" s="163">
        <v>29.826000000000001</v>
      </c>
      <c r="H63" s="163">
        <v>16.988</v>
      </c>
      <c r="I63" s="163">
        <v>1.59030695</v>
      </c>
      <c r="J63" s="163">
        <v>-10.978</v>
      </c>
      <c r="K63" s="163">
        <v>554.596</v>
      </c>
      <c r="L63" s="163">
        <v>-4.6310000000000002</v>
      </c>
      <c r="M63" s="163">
        <v>549.96500000000003</v>
      </c>
      <c r="N63" s="163">
        <v>183.83699999999999</v>
      </c>
      <c r="O63" s="163">
        <v>734.423</v>
      </c>
      <c r="P63" s="163">
        <v>181.33199999999999</v>
      </c>
      <c r="Q63" s="163">
        <v>4.5529999999999999</v>
      </c>
      <c r="R63" s="163">
        <v>557.02300000000002</v>
      </c>
      <c r="S63" s="15">
        <v>497.733</v>
      </c>
      <c r="U63" s="28"/>
      <c r="V63" s="28"/>
    </row>
    <row r="64" spans="1:22" x14ac:dyDescent="0.35">
      <c r="A64" s="7"/>
      <c r="B64" s="209" t="s">
        <v>74</v>
      </c>
      <c r="C64" s="163">
        <v>350.45</v>
      </c>
      <c r="D64" s="163">
        <v>113.64</v>
      </c>
      <c r="E64" s="163">
        <v>104.352</v>
      </c>
      <c r="F64" s="163">
        <v>56.981999999999999</v>
      </c>
      <c r="G64" s="163">
        <v>28.548999999999999</v>
      </c>
      <c r="H64" s="163">
        <v>17.298999999999999</v>
      </c>
      <c r="I64" s="163">
        <v>1.53672192</v>
      </c>
      <c r="J64" s="163">
        <v>-15.484</v>
      </c>
      <c r="K64" s="163">
        <v>552.95799999999997</v>
      </c>
      <c r="L64" s="163">
        <v>1.484</v>
      </c>
      <c r="M64" s="163">
        <v>554.44200000000001</v>
      </c>
      <c r="N64" s="163">
        <v>181.95</v>
      </c>
      <c r="O64" s="163">
        <v>736.39200000000005</v>
      </c>
      <c r="P64" s="163">
        <v>184.047</v>
      </c>
      <c r="Q64" s="163">
        <v>4.5540000000000003</v>
      </c>
      <c r="R64" s="163">
        <v>557.09900000000005</v>
      </c>
      <c r="S64" s="15">
        <v>498.08800000000002</v>
      </c>
      <c r="U64" s="28"/>
      <c r="V64" s="28"/>
    </row>
    <row r="65" spans="1:22" x14ac:dyDescent="0.35">
      <c r="A65" s="7"/>
      <c r="B65" s="54" t="s">
        <v>75</v>
      </c>
      <c r="C65" s="163">
        <v>347.92502000000002</v>
      </c>
      <c r="D65" s="163">
        <v>115.498723</v>
      </c>
      <c r="E65" s="163">
        <v>102.2449562170914</v>
      </c>
      <c r="F65" s="163">
        <v>54.267429399999997</v>
      </c>
      <c r="G65" s="163">
        <v>27.723648828155252</v>
      </c>
      <c r="H65" s="163">
        <v>18.760532299999998</v>
      </c>
      <c r="I65" s="163">
        <v>1.4933457356550313</v>
      </c>
      <c r="J65" s="163">
        <v>0.72</v>
      </c>
      <c r="K65" s="163">
        <v>566.38869921709147</v>
      </c>
      <c r="L65" s="163">
        <v>-2.5068895699999998</v>
      </c>
      <c r="M65" s="163">
        <v>563.88180964709147</v>
      </c>
      <c r="N65" s="163">
        <v>165.9030979756576</v>
      </c>
      <c r="O65" s="163">
        <v>729.78490800000009</v>
      </c>
      <c r="P65" s="163">
        <v>179.57972342389633</v>
      </c>
      <c r="Q65" s="163">
        <v>4.5540000000000003</v>
      </c>
      <c r="R65" s="163">
        <v>554.75918420000005</v>
      </c>
      <c r="S65" s="15">
        <v>496.05533600000001</v>
      </c>
      <c r="U65" s="28"/>
      <c r="V65" s="28"/>
    </row>
    <row r="66" spans="1:22" x14ac:dyDescent="0.35">
      <c r="A66" s="7"/>
      <c r="B66" s="54" t="s">
        <v>77</v>
      </c>
      <c r="C66" s="163">
        <v>346.32456500000001</v>
      </c>
      <c r="D66" s="163">
        <v>116.929513</v>
      </c>
      <c r="E66" s="163">
        <v>101.56659251125532</v>
      </c>
      <c r="F66" s="163">
        <v>53.5288483</v>
      </c>
      <c r="G66" s="163">
        <v>27.19299297178431</v>
      </c>
      <c r="H66" s="163">
        <v>19.297938200000001</v>
      </c>
      <c r="I66" s="163">
        <v>1.5468130594497906</v>
      </c>
      <c r="J66" s="163">
        <v>0.72</v>
      </c>
      <c r="K66" s="163">
        <v>565.54067051125526</v>
      </c>
      <c r="L66" s="163">
        <v>1.02010489</v>
      </c>
      <c r="M66" s="163">
        <v>566.56077540125523</v>
      </c>
      <c r="N66" s="163">
        <v>160.98638925054496</v>
      </c>
      <c r="O66" s="163">
        <v>727.54716500000006</v>
      </c>
      <c r="P66" s="163">
        <v>177.09251359131571</v>
      </c>
      <c r="Q66" s="163">
        <v>4.5540000000000003</v>
      </c>
      <c r="R66" s="163">
        <v>555.00865106547599</v>
      </c>
      <c r="S66" s="15">
        <v>496.35813999999999</v>
      </c>
      <c r="U66" s="28"/>
      <c r="V66" s="28"/>
    </row>
    <row r="67" spans="1:22" x14ac:dyDescent="0.35">
      <c r="A67" s="7"/>
      <c r="B67" s="54" t="s">
        <v>78</v>
      </c>
      <c r="C67" s="163">
        <v>346.77434199999999</v>
      </c>
      <c r="D67" s="163">
        <v>118.00379099999999</v>
      </c>
      <c r="E67" s="163">
        <v>101.12404527385375</v>
      </c>
      <c r="F67" s="163">
        <v>53.066102600000001</v>
      </c>
      <c r="G67" s="163">
        <v>26.922058121018065</v>
      </c>
      <c r="H67" s="163">
        <v>19.602440399999999</v>
      </c>
      <c r="I67" s="163">
        <v>1.5334442375220412</v>
      </c>
      <c r="J67" s="163">
        <v>0.72</v>
      </c>
      <c r="K67" s="163">
        <v>566.62217827385382</v>
      </c>
      <c r="L67" s="163">
        <v>1.41743668</v>
      </c>
      <c r="M67" s="163">
        <v>568.03961495385386</v>
      </c>
      <c r="N67" s="163">
        <v>160.3080183838054</v>
      </c>
      <c r="O67" s="163">
        <v>728.34763300000009</v>
      </c>
      <c r="P67" s="163">
        <v>176.49231373634225</v>
      </c>
      <c r="Q67" s="163">
        <v>4.5540000000000003</v>
      </c>
      <c r="R67" s="163">
        <v>556.40931959805619</v>
      </c>
      <c r="S67" s="15">
        <v>497.691508</v>
      </c>
      <c r="U67" s="28"/>
      <c r="V67" s="28"/>
    </row>
    <row r="68" spans="1:22" x14ac:dyDescent="0.35">
      <c r="A68" s="7"/>
      <c r="B68" s="54" t="s">
        <v>79</v>
      </c>
      <c r="C68" s="163">
        <v>348.19438299999996</v>
      </c>
      <c r="D68" s="163">
        <v>118.46073799999999</v>
      </c>
      <c r="E68" s="163">
        <v>101.12528635517272</v>
      </c>
      <c r="F68" s="163">
        <v>53.014051000000002</v>
      </c>
      <c r="G68" s="163">
        <v>26.786658291512474</v>
      </c>
      <c r="H68" s="163">
        <v>19.797076799999999</v>
      </c>
      <c r="I68" s="163">
        <v>1.5275002619734364</v>
      </c>
      <c r="J68" s="163">
        <v>0.72</v>
      </c>
      <c r="K68" s="163">
        <v>568.50040735517268</v>
      </c>
      <c r="L68" s="163">
        <v>1.0437637</v>
      </c>
      <c r="M68" s="163">
        <v>569.54417105517268</v>
      </c>
      <c r="N68" s="163">
        <v>160.49154217371111</v>
      </c>
      <c r="O68" s="163">
        <v>730.03571299999999</v>
      </c>
      <c r="P68" s="163">
        <v>175.90130464876469</v>
      </c>
      <c r="Q68" s="163">
        <v>4.5540000000000003</v>
      </c>
      <c r="R68" s="163">
        <v>558.68840857671535</v>
      </c>
      <c r="S68" s="15">
        <v>499.808089</v>
      </c>
      <c r="U68" s="28"/>
      <c r="V68" s="28"/>
    </row>
    <row r="69" spans="1:22" x14ac:dyDescent="0.35">
      <c r="A69" s="7"/>
      <c r="B69" s="54" t="s">
        <v>80</v>
      </c>
      <c r="C69" s="163">
        <v>349.87372399999998</v>
      </c>
      <c r="D69" s="163">
        <v>118.626197</v>
      </c>
      <c r="E69" s="163">
        <v>101.39598405922756</v>
      </c>
      <c r="F69" s="163">
        <v>53.164764499999997</v>
      </c>
      <c r="G69" s="163">
        <v>26.91517400569824</v>
      </c>
      <c r="H69" s="163">
        <v>19.782687799999998</v>
      </c>
      <c r="I69" s="163">
        <v>1.5333577486468146</v>
      </c>
      <c r="J69" s="163">
        <v>0.72</v>
      </c>
      <c r="K69" s="163">
        <v>570.61590505922754</v>
      </c>
      <c r="L69" s="163">
        <v>0.77299738500000004</v>
      </c>
      <c r="M69" s="163">
        <v>571.38890244422748</v>
      </c>
      <c r="N69" s="163">
        <v>160.76689421681823</v>
      </c>
      <c r="O69" s="163">
        <v>732.15579700000001</v>
      </c>
      <c r="P69" s="163">
        <v>175.40234334472223</v>
      </c>
      <c r="Q69" s="163">
        <v>4.5540000000000003</v>
      </c>
      <c r="R69" s="163">
        <v>561.30745331644709</v>
      </c>
      <c r="S69" s="15">
        <v>502.22351400000002</v>
      </c>
      <c r="U69" s="28"/>
      <c r="V69" s="28"/>
    </row>
    <row r="70" spans="1:22" x14ac:dyDescent="0.35">
      <c r="A70" s="7"/>
      <c r="B70" s="54" t="s">
        <v>339</v>
      </c>
      <c r="C70" s="163">
        <v>351.69831599999998</v>
      </c>
      <c r="D70" s="163">
        <v>118.94578800000001</v>
      </c>
      <c r="E70" s="163">
        <v>101.89101270680568</v>
      </c>
      <c r="F70" s="163">
        <v>53.7860984</v>
      </c>
      <c r="G70" s="163">
        <v>27.006151575553783</v>
      </c>
      <c r="H70" s="163">
        <v>19.560082099999999</v>
      </c>
      <c r="I70" s="163">
        <v>1.5386805651869881</v>
      </c>
      <c r="J70" s="163">
        <v>0.72</v>
      </c>
      <c r="K70" s="163">
        <v>573.25511670680567</v>
      </c>
      <c r="L70" s="163">
        <v>0.37641439700000001</v>
      </c>
      <c r="M70" s="163">
        <v>573.63153110380563</v>
      </c>
      <c r="N70" s="163">
        <v>161.11566691005905</v>
      </c>
      <c r="O70" s="163">
        <v>734.74719800000003</v>
      </c>
      <c r="P70" s="163">
        <v>174.98557891430818</v>
      </c>
      <c r="Q70" s="163">
        <v>4.5540000000000003</v>
      </c>
      <c r="R70" s="163">
        <v>564.31561909982395</v>
      </c>
      <c r="S70" s="15">
        <v>504.99183799999997</v>
      </c>
      <c r="U70" s="28"/>
      <c r="V70" s="28"/>
    </row>
    <row r="71" spans="1:22" x14ac:dyDescent="0.35">
      <c r="A71" s="7"/>
      <c r="B71" s="54" t="s">
        <v>340</v>
      </c>
      <c r="C71" s="163">
        <v>353.548249</v>
      </c>
      <c r="D71" s="163">
        <v>119.217314</v>
      </c>
      <c r="E71" s="163">
        <v>102.40336071288932</v>
      </c>
      <c r="F71" s="163">
        <v>54.384747900000001</v>
      </c>
      <c r="G71" s="163">
        <v>27.169341699512071</v>
      </c>
      <c r="H71" s="163">
        <v>19.303121599999997</v>
      </c>
      <c r="I71" s="163">
        <v>1.5461494921659906</v>
      </c>
      <c r="J71" s="163">
        <v>0.72</v>
      </c>
      <c r="K71" s="163">
        <v>575.88892371288932</v>
      </c>
      <c r="L71" s="163">
        <v>0.28480666700000001</v>
      </c>
      <c r="M71" s="163">
        <v>576.17373037988932</v>
      </c>
      <c r="N71" s="163">
        <v>161.69316269024188</v>
      </c>
      <c r="O71" s="163">
        <v>737.866893</v>
      </c>
      <c r="P71" s="163">
        <v>174.73354268230506</v>
      </c>
      <c r="Q71" s="163">
        <v>4.5540000000000003</v>
      </c>
      <c r="R71" s="163">
        <v>567.68735038807586</v>
      </c>
      <c r="S71" s="15">
        <v>508.09006699999998</v>
      </c>
      <c r="U71" s="28"/>
      <c r="V71" s="28"/>
    </row>
    <row r="72" spans="1:22" x14ac:dyDescent="0.35">
      <c r="A72" s="7"/>
      <c r="B72" s="54" t="s">
        <v>341</v>
      </c>
      <c r="C72" s="163">
        <v>355.140984</v>
      </c>
      <c r="D72" s="163">
        <v>119.61959900000001</v>
      </c>
      <c r="E72" s="163">
        <v>103.38519989472867</v>
      </c>
      <c r="F72" s="163">
        <v>55.355109299999988</v>
      </c>
      <c r="G72" s="163">
        <v>27.379766860937007</v>
      </c>
      <c r="H72" s="163">
        <v>19.094905399999998</v>
      </c>
      <c r="I72" s="163">
        <v>1.5554183417304182</v>
      </c>
      <c r="J72" s="163">
        <v>0.72</v>
      </c>
      <c r="K72" s="163">
        <v>578.86578289472868</v>
      </c>
      <c r="L72" s="163">
        <v>0.34717462500000001</v>
      </c>
      <c r="M72" s="163">
        <v>579.21295751972866</v>
      </c>
      <c r="N72" s="163">
        <v>162.16027167382819</v>
      </c>
      <c r="O72" s="163">
        <v>741.37322900000004</v>
      </c>
      <c r="P72" s="163">
        <v>174.56252999906334</v>
      </c>
      <c r="Q72" s="163">
        <v>4.5540000000000003</v>
      </c>
      <c r="R72" s="163">
        <v>571.36469919427577</v>
      </c>
      <c r="S72" s="15">
        <v>511.466026</v>
      </c>
      <c r="U72" s="28"/>
      <c r="V72" s="28"/>
    </row>
    <row r="73" spans="1:22" x14ac:dyDescent="0.35">
      <c r="A73" s="7"/>
      <c r="B73" s="54" t="s">
        <v>342</v>
      </c>
      <c r="C73" s="163">
        <v>356.69721100000004</v>
      </c>
      <c r="D73" s="163">
        <v>120.03458400000001</v>
      </c>
      <c r="E73" s="163">
        <v>104.34639764425127</v>
      </c>
      <c r="F73" s="163">
        <v>56.279183100000004</v>
      </c>
      <c r="G73" s="163">
        <v>27.56763175803119</v>
      </c>
      <c r="H73" s="163">
        <v>18.934680199999999</v>
      </c>
      <c r="I73" s="163">
        <v>1.5649025778409948</v>
      </c>
      <c r="J73" s="163">
        <v>0.72</v>
      </c>
      <c r="K73" s="163">
        <v>581.79819264425123</v>
      </c>
      <c r="L73" s="163">
        <v>0.51994894699999994</v>
      </c>
      <c r="M73" s="163">
        <v>582.31814159125122</v>
      </c>
      <c r="N73" s="163">
        <v>162.6248284635594</v>
      </c>
      <c r="O73" s="163">
        <v>744.94296999999995</v>
      </c>
      <c r="P73" s="163">
        <v>174.38937690176917</v>
      </c>
      <c r="Q73" s="163">
        <v>4.5540000000000003</v>
      </c>
      <c r="R73" s="163">
        <v>575.10759315262669</v>
      </c>
      <c r="S73" s="15">
        <v>514.90349900000001</v>
      </c>
      <c r="U73" s="28"/>
      <c r="V73" s="28"/>
    </row>
    <row r="74" spans="1:22" x14ac:dyDescent="0.35">
      <c r="A74" s="7"/>
      <c r="B74" s="54" t="s">
        <v>346</v>
      </c>
      <c r="C74" s="163">
        <v>358.103002</v>
      </c>
      <c r="D74" s="163">
        <v>120.28313</v>
      </c>
      <c r="E74" s="163">
        <v>105.44548022281215</v>
      </c>
      <c r="F74" s="163">
        <v>57.1465429</v>
      </c>
      <c r="G74" s="163">
        <v>27.894920716928826</v>
      </c>
      <c r="H74" s="163">
        <v>18.821731100000001</v>
      </c>
      <c r="I74" s="163">
        <v>1.5822854963219815</v>
      </c>
      <c r="J74" s="163">
        <v>0.72</v>
      </c>
      <c r="K74" s="163">
        <v>584.55161222281208</v>
      </c>
      <c r="L74" s="163">
        <v>0.66823070700000009</v>
      </c>
      <c r="M74" s="163">
        <v>585.2198429298121</v>
      </c>
      <c r="N74" s="163">
        <v>163.09881650639414</v>
      </c>
      <c r="O74" s="163">
        <v>748.31865900000003</v>
      </c>
      <c r="P74" s="163">
        <v>174.30281559159565</v>
      </c>
      <c r="Q74" s="163">
        <v>4.5540000000000003</v>
      </c>
      <c r="R74" s="163">
        <v>578.56984384439227</v>
      </c>
      <c r="S74" s="15">
        <v>518.08448099999998</v>
      </c>
      <c r="U74" s="28"/>
      <c r="V74" s="28"/>
    </row>
    <row r="75" spans="1:22" x14ac:dyDescent="0.35">
      <c r="A75" s="7"/>
      <c r="B75" s="54" t="s">
        <v>347</v>
      </c>
      <c r="C75" s="163">
        <v>359.40812599999998</v>
      </c>
      <c r="D75" s="163">
        <v>120.60377700000001</v>
      </c>
      <c r="E75" s="163">
        <v>106.4188284576806</v>
      </c>
      <c r="F75" s="163">
        <v>57.8731559</v>
      </c>
      <c r="G75" s="163">
        <v>28.214027890053838</v>
      </c>
      <c r="H75" s="163">
        <v>18.7326403</v>
      </c>
      <c r="I75" s="163">
        <v>1.5990044569043076</v>
      </c>
      <c r="J75" s="163">
        <v>0.72</v>
      </c>
      <c r="K75" s="163">
        <v>587.15073145768054</v>
      </c>
      <c r="L75" s="163">
        <v>0.79902394200000004</v>
      </c>
      <c r="M75" s="163">
        <v>587.94975539968061</v>
      </c>
      <c r="N75" s="163">
        <v>163.45691978199983</v>
      </c>
      <c r="O75" s="163">
        <v>751.40667500000006</v>
      </c>
      <c r="P75" s="163">
        <v>174.22006903508446</v>
      </c>
      <c r="Q75" s="163">
        <v>4.5540000000000003</v>
      </c>
      <c r="R75" s="163">
        <v>581.74060614658106</v>
      </c>
      <c r="S75" s="15">
        <v>520.99899500000004</v>
      </c>
      <c r="U75" s="28"/>
      <c r="V75" s="28"/>
    </row>
    <row r="76" spans="1:22" x14ac:dyDescent="0.35">
      <c r="A76" s="7"/>
      <c r="B76" s="54" t="s">
        <v>348</v>
      </c>
      <c r="C76" s="163">
        <v>360.77028300000001</v>
      </c>
      <c r="D76" s="163">
        <v>120.996889</v>
      </c>
      <c r="E76" s="163">
        <v>107.36724430184655</v>
      </c>
      <c r="F76" s="163">
        <v>58.565798999999998</v>
      </c>
      <c r="G76" s="163">
        <v>28.52198083962157</v>
      </c>
      <c r="H76" s="163">
        <v>18.6669798</v>
      </c>
      <c r="I76" s="163">
        <v>1.6124846961024684</v>
      </c>
      <c r="J76" s="163">
        <v>0.72</v>
      </c>
      <c r="K76" s="163">
        <v>589.85441630184664</v>
      </c>
      <c r="L76" s="163">
        <v>0.80178691899999999</v>
      </c>
      <c r="M76" s="163">
        <v>590.65620322084658</v>
      </c>
      <c r="N76" s="163">
        <v>163.8244352322811</v>
      </c>
      <c r="O76" s="163">
        <v>754.480638</v>
      </c>
      <c r="P76" s="163">
        <v>174.14133557849766</v>
      </c>
      <c r="Q76" s="163">
        <v>4.5540000000000003</v>
      </c>
      <c r="R76" s="163">
        <v>584.89330287418954</v>
      </c>
      <c r="S76" s="15">
        <v>523.89311299999997</v>
      </c>
      <c r="U76" s="28"/>
      <c r="V76" s="28"/>
    </row>
    <row r="77" spans="1:22" x14ac:dyDescent="0.35">
      <c r="A77" s="7"/>
      <c r="B77" s="54" t="s">
        <v>349</v>
      </c>
      <c r="C77" s="163">
        <v>362.19701700000002</v>
      </c>
      <c r="D77" s="163">
        <v>121.523437</v>
      </c>
      <c r="E77" s="163">
        <v>108.29155350518538</v>
      </c>
      <c r="F77" s="163">
        <v>59.232236299999997</v>
      </c>
      <c r="G77" s="163">
        <v>28.808272087646394</v>
      </c>
      <c r="H77" s="163">
        <v>18.624370800000001</v>
      </c>
      <c r="I77" s="163">
        <v>1.6266742683262545</v>
      </c>
      <c r="J77" s="163">
        <v>0.72</v>
      </c>
      <c r="K77" s="163">
        <v>592.73200750518549</v>
      </c>
      <c r="L77" s="163">
        <v>0.57358843500000001</v>
      </c>
      <c r="M77" s="163">
        <v>593.30559594018553</v>
      </c>
      <c r="N77" s="163">
        <v>164.12272807479019</v>
      </c>
      <c r="O77" s="163">
        <v>757.42832399999998</v>
      </c>
      <c r="P77" s="163">
        <v>173.983883607161</v>
      </c>
      <c r="Q77" s="163">
        <v>4.5540000000000003</v>
      </c>
      <c r="R77" s="163">
        <v>587.99844040738503</v>
      </c>
      <c r="S77" s="15">
        <v>526.7400550000001</v>
      </c>
      <c r="U77" s="28"/>
      <c r="V77" s="28"/>
    </row>
    <row r="78" spans="1:22" x14ac:dyDescent="0.35">
      <c r="A78" s="7"/>
      <c r="B78" s="54" t="s">
        <v>370</v>
      </c>
      <c r="C78" s="163">
        <v>363.79549500000002</v>
      </c>
      <c r="D78" s="163">
        <v>122.06330800000001</v>
      </c>
      <c r="E78" s="163">
        <v>108.29812611819642</v>
      </c>
      <c r="F78" s="163">
        <v>58.846146399999995</v>
      </c>
      <c r="G78" s="163">
        <v>29.202372341022549</v>
      </c>
      <c r="H78" s="163">
        <v>18.604484599999999</v>
      </c>
      <c r="I78" s="163">
        <v>1.6451227359940885</v>
      </c>
      <c r="J78" s="163">
        <v>0.72</v>
      </c>
      <c r="K78" s="163">
        <v>594.87692911819647</v>
      </c>
      <c r="L78" s="163">
        <v>0.86791472599999997</v>
      </c>
      <c r="M78" s="163">
        <v>595.74484384419657</v>
      </c>
      <c r="N78" s="163">
        <v>164.33449490642013</v>
      </c>
      <c r="O78" s="163">
        <v>760.079339</v>
      </c>
      <c r="P78" s="163">
        <v>173.65682712098328</v>
      </c>
      <c r="Q78" s="163">
        <v>4.5540000000000003</v>
      </c>
      <c r="R78" s="163">
        <v>590.97651162979639</v>
      </c>
      <c r="S78" s="15">
        <v>529.47680100000002</v>
      </c>
      <c r="U78" s="28"/>
      <c r="V78" s="28"/>
    </row>
    <row r="79" spans="1:22" x14ac:dyDescent="0.35">
      <c r="A79" s="7"/>
      <c r="B79" s="54" t="s">
        <v>371</v>
      </c>
      <c r="C79" s="163">
        <v>365.51137300000005</v>
      </c>
      <c r="D79" s="163">
        <v>122.544501</v>
      </c>
      <c r="E79" s="163">
        <v>108.16400029143871</v>
      </c>
      <c r="F79" s="163">
        <v>58.388980199999999</v>
      </c>
      <c r="G79" s="163">
        <v>29.548191029335143</v>
      </c>
      <c r="H79" s="163">
        <v>18.564796099999999</v>
      </c>
      <c r="I79" s="163">
        <v>1.6620329109115834</v>
      </c>
      <c r="J79" s="163">
        <v>0.72</v>
      </c>
      <c r="K79" s="163">
        <v>596.93987429143874</v>
      </c>
      <c r="L79" s="163">
        <v>1.0630546200000002</v>
      </c>
      <c r="M79" s="163">
        <v>598.00292891143863</v>
      </c>
      <c r="N79" s="163">
        <v>164.51502318434197</v>
      </c>
      <c r="O79" s="163">
        <v>762.51795200000004</v>
      </c>
      <c r="P79" s="163">
        <v>173.14930872277279</v>
      </c>
      <c r="Q79" s="163">
        <v>4.5540000000000003</v>
      </c>
      <c r="R79" s="163">
        <v>593.92264337411848</v>
      </c>
      <c r="S79" s="15">
        <v>532.20121200000006</v>
      </c>
      <c r="U79" s="28"/>
      <c r="V79" s="28"/>
    </row>
    <row r="80" spans="1:22" x14ac:dyDescent="0.35">
      <c r="A80" s="7"/>
      <c r="B80" s="54" t="s">
        <v>372</v>
      </c>
      <c r="C80" s="163">
        <v>367.33533699999998</v>
      </c>
      <c r="D80" s="163">
        <v>123.211366</v>
      </c>
      <c r="E80" s="163">
        <v>107.67953288426057</v>
      </c>
      <c r="F80" s="163">
        <v>57.708558599999996</v>
      </c>
      <c r="G80" s="163">
        <v>29.791665868422065</v>
      </c>
      <c r="H80" s="163">
        <v>18.505604200000004</v>
      </c>
      <c r="I80" s="163">
        <v>1.6737042724197553</v>
      </c>
      <c r="J80" s="163">
        <v>0.72</v>
      </c>
      <c r="K80" s="163">
        <v>598.94623588426055</v>
      </c>
      <c r="L80" s="163">
        <v>1.21414723</v>
      </c>
      <c r="M80" s="163">
        <v>600.16038311426053</v>
      </c>
      <c r="N80" s="163">
        <v>164.69959746487925</v>
      </c>
      <c r="O80" s="163">
        <v>764.85998100000006</v>
      </c>
      <c r="P80" s="163">
        <v>172.64461336186275</v>
      </c>
      <c r="Q80" s="163">
        <v>4.5540000000000003</v>
      </c>
      <c r="R80" s="163">
        <v>596.76936721867582</v>
      </c>
      <c r="S80" s="15">
        <v>534.83432400000004</v>
      </c>
      <c r="U80" s="28"/>
      <c r="V80" s="28"/>
    </row>
    <row r="81" spans="1:22" x14ac:dyDescent="0.35">
      <c r="A81" s="7"/>
      <c r="B81" s="54" t="s">
        <v>373</v>
      </c>
      <c r="C81" s="163">
        <v>369.24856599999998</v>
      </c>
      <c r="D81" s="163">
        <v>123.82024800000001</v>
      </c>
      <c r="E81" s="163">
        <v>107.02078141900476</v>
      </c>
      <c r="F81" s="163">
        <v>56.957467100000002</v>
      </c>
      <c r="G81" s="163">
        <v>29.955560018526885</v>
      </c>
      <c r="H81" s="163">
        <v>18.4272104</v>
      </c>
      <c r="I81" s="163">
        <v>1.6805438634020902</v>
      </c>
      <c r="J81" s="163">
        <v>0.72</v>
      </c>
      <c r="K81" s="163">
        <v>600.80959541900484</v>
      </c>
      <c r="L81" s="163">
        <v>1.4089580900000001</v>
      </c>
      <c r="M81" s="163">
        <v>602.21855350900478</v>
      </c>
      <c r="N81" s="163">
        <v>164.88813417835087</v>
      </c>
      <c r="O81" s="163">
        <v>767.10668799999996</v>
      </c>
      <c r="P81" s="163">
        <v>172.14269667431608</v>
      </c>
      <c r="Q81" s="163">
        <v>4.5540000000000003</v>
      </c>
      <c r="R81" s="163">
        <v>599.51799101153563</v>
      </c>
      <c r="S81" s="15">
        <v>537.37735699999996</v>
      </c>
      <c r="U81" s="28"/>
      <c r="V81" s="28"/>
    </row>
    <row r="82" spans="1:22" x14ac:dyDescent="0.35">
      <c r="A82" s="7"/>
      <c r="B82" s="54" t="s">
        <v>494</v>
      </c>
      <c r="C82" s="163">
        <v>370.807165</v>
      </c>
      <c r="D82" s="163">
        <v>124.43214900000001</v>
      </c>
      <c r="E82" s="163">
        <v>107.45381951409313</v>
      </c>
      <c r="F82" s="163">
        <v>57.286017600000001</v>
      </c>
      <c r="G82" s="163">
        <v>30.130809693960966</v>
      </c>
      <c r="H82" s="163">
        <v>18.3475526</v>
      </c>
      <c r="I82" s="163">
        <v>1.6894396214237366</v>
      </c>
      <c r="J82" s="163">
        <v>0.72</v>
      </c>
      <c r="K82" s="163">
        <v>603.41313351409315</v>
      </c>
      <c r="L82" s="163">
        <v>1.0879360999999999</v>
      </c>
      <c r="M82" s="163">
        <v>604.50106961409313</v>
      </c>
      <c r="N82" s="163">
        <v>165.08055186798728</v>
      </c>
      <c r="O82" s="163">
        <v>769.58162100000004</v>
      </c>
      <c r="P82" s="163">
        <v>171.88995750625341</v>
      </c>
      <c r="Q82" s="163">
        <v>4.5540000000000003</v>
      </c>
      <c r="R82" s="163">
        <v>602.24566397688807</v>
      </c>
      <c r="S82" s="15">
        <v>539.89984699999991</v>
      </c>
      <c r="U82" s="28"/>
      <c r="V82" s="28"/>
    </row>
    <row r="83" spans="1:22" x14ac:dyDescent="0.35">
      <c r="A83" s="7"/>
      <c r="B83" s="54" t="s">
        <v>495</v>
      </c>
      <c r="C83" s="163">
        <v>372.35398700000002</v>
      </c>
      <c r="D83" s="163">
        <v>124.92455</v>
      </c>
      <c r="E83" s="163">
        <v>107.86806605700657</v>
      </c>
      <c r="F83" s="163">
        <v>57.616463199999998</v>
      </c>
      <c r="G83" s="163">
        <v>30.286831103941719</v>
      </c>
      <c r="H83" s="163">
        <v>18.267602999999998</v>
      </c>
      <c r="I83" s="163">
        <v>1.6971687515017435</v>
      </c>
      <c r="J83" s="163">
        <v>0.72</v>
      </c>
      <c r="K83" s="163">
        <v>605.86660305700661</v>
      </c>
      <c r="L83" s="163">
        <v>0.93328413099999996</v>
      </c>
      <c r="M83" s="163">
        <v>606.79988718800666</v>
      </c>
      <c r="N83" s="163">
        <v>165.27677113744105</v>
      </c>
      <c r="O83" s="163">
        <v>772.07665800000007</v>
      </c>
      <c r="P83" s="163">
        <v>171.72111405220198</v>
      </c>
      <c r="Q83" s="163">
        <v>4.5540000000000003</v>
      </c>
      <c r="R83" s="163">
        <v>604.9095442734515</v>
      </c>
      <c r="S83" s="15">
        <v>542.36324500000001</v>
      </c>
      <c r="U83" s="28"/>
      <c r="V83" s="28"/>
    </row>
    <row r="84" spans="1:22" x14ac:dyDescent="0.35">
      <c r="A84" s="7"/>
      <c r="B84" s="54" t="s">
        <v>496</v>
      </c>
      <c r="C84" s="163">
        <v>373.86205800000005</v>
      </c>
      <c r="D84" s="163">
        <v>125.483187</v>
      </c>
      <c r="E84" s="163">
        <v>108.22499733494196</v>
      </c>
      <c r="F84" s="163">
        <v>57.920006699999995</v>
      </c>
      <c r="G84" s="163">
        <v>30.414115429133005</v>
      </c>
      <c r="H84" s="163">
        <v>18.187368600000006</v>
      </c>
      <c r="I84" s="163">
        <v>1.7035065876269866</v>
      </c>
      <c r="J84" s="163">
        <v>0.72</v>
      </c>
      <c r="K84" s="163">
        <v>608.29024233494204</v>
      </c>
      <c r="L84" s="163">
        <v>1.0156835200000001</v>
      </c>
      <c r="M84" s="163">
        <v>609.30592585494196</v>
      </c>
      <c r="N84" s="163">
        <v>165.31629780452278</v>
      </c>
      <c r="O84" s="163">
        <v>774.62222400000007</v>
      </c>
      <c r="P84" s="163">
        <v>171.63596324114658</v>
      </c>
      <c r="Q84" s="163">
        <v>4.5540000000000003</v>
      </c>
      <c r="R84" s="163">
        <v>607.54026041364375</v>
      </c>
      <c r="S84" s="15">
        <v>544.79518099999996</v>
      </c>
      <c r="U84" s="28"/>
      <c r="V84" s="28"/>
    </row>
    <row r="85" spans="1:22" x14ac:dyDescent="0.35">
      <c r="A85" s="7"/>
      <c r="B85" s="175" t="s">
        <v>497</v>
      </c>
      <c r="C85" s="207">
        <v>375.364983</v>
      </c>
      <c r="D85" s="207">
        <v>126.046104</v>
      </c>
      <c r="E85" s="207">
        <v>108.55031510654656</v>
      </c>
      <c r="F85" s="207">
        <v>58.191273000000002</v>
      </c>
      <c r="G85" s="207">
        <v>30.542127146798368</v>
      </c>
      <c r="H85" s="207">
        <v>18.106856500000006</v>
      </c>
      <c r="I85" s="207">
        <v>1.7100584601616591</v>
      </c>
      <c r="J85" s="207">
        <v>0.72</v>
      </c>
      <c r="K85" s="207">
        <v>610.68140210654656</v>
      </c>
      <c r="L85" s="207">
        <v>1.1315940099999999</v>
      </c>
      <c r="M85" s="207">
        <v>611.81299611654651</v>
      </c>
      <c r="N85" s="207">
        <v>165.35899198614541</v>
      </c>
      <c r="O85" s="207">
        <v>777.17198800000006</v>
      </c>
      <c r="P85" s="207">
        <v>171.55240200280153</v>
      </c>
      <c r="Q85" s="207">
        <v>4.5540000000000003</v>
      </c>
      <c r="R85" s="207">
        <v>610.17358610265012</v>
      </c>
      <c r="S85" s="162">
        <v>547.22791700000005</v>
      </c>
      <c r="U85" s="28"/>
      <c r="V85" s="28"/>
    </row>
    <row r="86" spans="1:22" x14ac:dyDescent="0.35">
      <c r="A86" s="7"/>
      <c r="B86" s="54">
        <v>2008</v>
      </c>
      <c r="C86" s="163">
        <v>1205.433</v>
      </c>
      <c r="D86" s="163">
        <v>377.63200000000001</v>
      </c>
      <c r="E86" s="163">
        <v>339.214</v>
      </c>
      <c r="F86" s="163">
        <v>187.9</v>
      </c>
      <c r="G86" s="163">
        <v>86.84</v>
      </c>
      <c r="H86" s="163">
        <v>57.494</v>
      </c>
      <c r="I86" s="163">
        <v>8.370000000000001</v>
      </c>
      <c r="J86" s="163">
        <v>-1.04</v>
      </c>
      <c r="K86" s="163">
        <v>1921.239</v>
      </c>
      <c r="L86" s="163">
        <v>-12.585000000000001</v>
      </c>
      <c r="M86" s="163">
        <v>1908.654</v>
      </c>
      <c r="N86" s="163">
        <v>547.61400000000003</v>
      </c>
      <c r="O86" s="163">
        <v>2457.3530000000001</v>
      </c>
      <c r="P86" s="163">
        <v>540.23299999999995</v>
      </c>
      <c r="Q86" s="163">
        <v>0</v>
      </c>
      <c r="R86" s="163">
        <v>1918.0640000000001</v>
      </c>
      <c r="S86" s="15">
        <v>1671.6130000000001</v>
      </c>
      <c r="U86" s="28"/>
      <c r="V86" s="28"/>
    </row>
    <row r="87" spans="1:22" x14ac:dyDescent="0.35">
      <c r="A87" s="7"/>
      <c r="B87" s="54">
        <v>2009</v>
      </c>
      <c r="C87" s="163">
        <v>1169.8019999999999</v>
      </c>
      <c r="D87" s="163">
        <v>382.91500000000002</v>
      </c>
      <c r="E87" s="163">
        <v>296.49</v>
      </c>
      <c r="F87" s="163">
        <v>156.59100000000001</v>
      </c>
      <c r="G87" s="163">
        <v>67.433000000000007</v>
      </c>
      <c r="H87" s="163">
        <v>62.314999999999998</v>
      </c>
      <c r="I87" s="163">
        <v>10.669</v>
      </c>
      <c r="J87" s="163">
        <v>2.746</v>
      </c>
      <c r="K87" s="163">
        <v>1851.953</v>
      </c>
      <c r="L87" s="163">
        <v>-33.165999999999997</v>
      </c>
      <c r="M87" s="163">
        <v>1818.787</v>
      </c>
      <c r="N87" s="163">
        <v>498.27199999999999</v>
      </c>
      <c r="O87" s="163">
        <v>2330.4459999999999</v>
      </c>
      <c r="P87" s="163">
        <v>500.19200000000001</v>
      </c>
      <c r="Q87" s="163">
        <v>0</v>
      </c>
      <c r="R87" s="163">
        <v>1831.55</v>
      </c>
      <c r="S87" s="15">
        <v>1597.6859999999999</v>
      </c>
      <c r="U87" s="28"/>
      <c r="V87" s="28"/>
    </row>
    <row r="88" spans="1:22" x14ac:dyDescent="0.35">
      <c r="A88" s="7"/>
      <c r="B88" s="54">
        <v>2010</v>
      </c>
      <c r="C88" s="163">
        <v>1193.0350000000001</v>
      </c>
      <c r="D88" s="163">
        <v>383.50799999999998</v>
      </c>
      <c r="E88" s="163">
        <v>310.14499999999998</v>
      </c>
      <c r="F88" s="163">
        <v>163.63900000000001</v>
      </c>
      <c r="G88" s="163">
        <v>73.92</v>
      </c>
      <c r="H88" s="163">
        <v>62.78</v>
      </c>
      <c r="I88" s="163">
        <v>10.638</v>
      </c>
      <c r="J88" s="163">
        <v>6.0000000000000001E-3</v>
      </c>
      <c r="K88" s="163">
        <v>1886.694</v>
      </c>
      <c r="L88" s="163">
        <v>-6.266</v>
      </c>
      <c r="M88" s="163">
        <v>1880.4280000000001</v>
      </c>
      <c r="N88" s="163">
        <v>532.31899999999996</v>
      </c>
      <c r="O88" s="163">
        <v>2416.8440000000001</v>
      </c>
      <c r="P88" s="163">
        <v>541.58500000000004</v>
      </c>
      <c r="Q88" s="163">
        <v>0</v>
      </c>
      <c r="R88" s="163">
        <v>1876.058</v>
      </c>
      <c r="S88" s="15">
        <v>1644.5340000000001</v>
      </c>
      <c r="U88" s="28"/>
      <c r="V88" s="28"/>
    </row>
    <row r="89" spans="1:22" x14ac:dyDescent="0.35">
      <c r="A89" s="7"/>
      <c r="B89" s="54">
        <v>2011</v>
      </c>
      <c r="C89" s="163">
        <v>1188.95</v>
      </c>
      <c r="D89" s="163">
        <v>384.209</v>
      </c>
      <c r="E89" s="163">
        <v>308.77699999999999</v>
      </c>
      <c r="F89" s="163">
        <v>169.751</v>
      </c>
      <c r="G89" s="163">
        <v>70.590999999999994</v>
      </c>
      <c r="H89" s="163">
        <v>58.982999999999997</v>
      </c>
      <c r="I89" s="163">
        <v>9.9130000000000003</v>
      </c>
      <c r="J89" s="163">
        <v>-0.69399999999999995</v>
      </c>
      <c r="K89" s="163">
        <v>1881.242</v>
      </c>
      <c r="L89" s="163">
        <v>-3.532</v>
      </c>
      <c r="M89" s="163">
        <v>1877.71</v>
      </c>
      <c r="N89" s="163">
        <v>569.21500000000003</v>
      </c>
      <c r="O89" s="163">
        <v>2451.3739999999998</v>
      </c>
      <c r="P89" s="163">
        <v>555.79</v>
      </c>
      <c r="Q89" s="163">
        <v>0</v>
      </c>
      <c r="R89" s="163">
        <v>1896.087</v>
      </c>
      <c r="S89" s="15">
        <v>1671.9</v>
      </c>
      <c r="U89" s="28"/>
      <c r="V89" s="28"/>
    </row>
    <row r="90" spans="1:22" x14ac:dyDescent="0.35">
      <c r="A90" s="7"/>
      <c r="B90" s="54">
        <v>2012</v>
      </c>
      <c r="C90" s="163">
        <v>1209.3050000000001</v>
      </c>
      <c r="D90" s="163">
        <v>389.49599999999998</v>
      </c>
      <c r="E90" s="163">
        <v>311.13299999999998</v>
      </c>
      <c r="F90" s="163">
        <v>178.74</v>
      </c>
      <c r="G90" s="163">
        <v>69.105999999999995</v>
      </c>
      <c r="H90" s="163">
        <v>54.469000000000001</v>
      </c>
      <c r="I90" s="163">
        <v>8.9920000000000009</v>
      </c>
      <c r="J90" s="163">
        <v>-1.0289999999999999</v>
      </c>
      <c r="K90" s="163">
        <v>1908.905</v>
      </c>
      <c r="L90" s="163">
        <v>5.181</v>
      </c>
      <c r="M90" s="163">
        <v>1914.086</v>
      </c>
      <c r="N90" s="163">
        <v>573.79399999999998</v>
      </c>
      <c r="O90" s="163">
        <v>2489.9670000000001</v>
      </c>
      <c r="P90" s="163">
        <v>566.72199999999998</v>
      </c>
      <c r="Q90" s="163">
        <v>0</v>
      </c>
      <c r="R90" s="163">
        <v>1923.5509999999999</v>
      </c>
      <c r="S90" s="15">
        <v>1704.175</v>
      </c>
      <c r="U90" s="28"/>
      <c r="V90" s="28"/>
    </row>
    <row r="91" spans="1:22" x14ac:dyDescent="0.35">
      <c r="A91" s="7"/>
      <c r="B91" s="54">
        <v>2013</v>
      </c>
      <c r="C91" s="163">
        <v>1240.9100000000001</v>
      </c>
      <c r="D91" s="163">
        <v>389.32299999999998</v>
      </c>
      <c r="E91" s="163">
        <v>321.78500000000003</v>
      </c>
      <c r="F91" s="163">
        <v>184.51300000000001</v>
      </c>
      <c r="G91" s="163">
        <v>76.533000000000001</v>
      </c>
      <c r="H91" s="163">
        <v>52.197000000000003</v>
      </c>
      <c r="I91" s="163">
        <v>8.4570000000000007</v>
      </c>
      <c r="J91" s="163">
        <v>7.024</v>
      </c>
      <c r="K91" s="163">
        <v>1959.0419999999999</v>
      </c>
      <c r="L91" s="163">
        <v>6.9260000000000002</v>
      </c>
      <c r="M91" s="163">
        <v>1965.9680000000001</v>
      </c>
      <c r="N91" s="163">
        <v>574.98500000000001</v>
      </c>
      <c r="O91" s="163">
        <v>2545.2060000000001</v>
      </c>
      <c r="P91" s="163">
        <v>586.46199999999999</v>
      </c>
      <c r="Q91" s="163">
        <v>0</v>
      </c>
      <c r="R91" s="163">
        <v>1958.557</v>
      </c>
      <c r="S91" s="15">
        <v>1736.2449999999999</v>
      </c>
    </row>
    <row r="92" spans="1:22" x14ac:dyDescent="0.35">
      <c r="A92" s="7"/>
      <c r="B92" s="54">
        <v>2014</v>
      </c>
      <c r="C92" s="163">
        <v>1276.6479999999999</v>
      </c>
      <c r="D92" s="163">
        <v>397.73</v>
      </c>
      <c r="E92" s="163">
        <v>343.15800000000002</v>
      </c>
      <c r="F92" s="163">
        <v>195.62799999999999</v>
      </c>
      <c r="G92" s="163">
        <v>81.489999999999995</v>
      </c>
      <c r="H92" s="163">
        <v>56.145000000000003</v>
      </c>
      <c r="I92" s="163">
        <v>9.8079999999999998</v>
      </c>
      <c r="J92" s="163">
        <v>6.0629999999999997</v>
      </c>
      <c r="K92" s="163">
        <v>2023.5989999999999</v>
      </c>
      <c r="L92" s="163">
        <v>14.259</v>
      </c>
      <c r="M92" s="163">
        <v>2037.8579999999999</v>
      </c>
      <c r="N92" s="163">
        <v>581.48299999999995</v>
      </c>
      <c r="O92" s="163">
        <v>2637.203</v>
      </c>
      <c r="P92" s="163">
        <v>615.35699999999997</v>
      </c>
      <c r="Q92" s="163">
        <v>0</v>
      </c>
      <c r="R92" s="163">
        <v>2021.2249999999999</v>
      </c>
      <c r="S92" s="15">
        <v>1792.8230000000001</v>
      </c>
    </row>
    <row r="93" spans="1:22" x14ac:dyDescent="0.35">
      <c r="A93" s="7"/>
      <c r="B93" s="54">
        <v>2015</v>
      </c>
      <c r="C93" s="163">
        <v>1316.6120000000001</v>
      </c>
      <c r="D93" s="163">
        <v>402.46699999999998</v>
      </c>
      <c r="E93" s="163">
        <v>365.56900000000002</v>
      </c>
      <c r="F93" s="163">
        <v>213.221</v>
      </c>
      <c r="G93" s="163">
        <v>87.131</v>
      </c>
      <c r="H93" s="163">
        <v>55.548000000000002</v>
      </c>
      <c r="I93" s="163">
        <v>9.6029999999999998</v>
      </c>
      <c r="J93" s="163">
        <v>0.40799999999999997</v>
      </c>
      <c r="K93" s="163">
        <v>2085.056</v>
      </c>
      <c r="L93" s="163">
        <v>11.775</v>
      </c>
      <c r="M93" s="163">
        <v>2096.8310000000001</v>
      </c>
      <c r="N93" s="163">
        <v>604.66999999999996</v>
      </c>
      <c r="O93" s="163">
        <v>2716.0810000000001</v>
      </c>
      <c r="P93" s="163">
        <v>645.83799999999997</v>
      </c>
      <c r="Q93" s="163">
        <v>0</v>
      </c>
      <c r="R93" s="163">
        <v>2069.5949999999998</v>
      </c>
      <c r="S93" s="15">
        <v>1831.193</v>
      </c>
    </row>
    <row r="94" spans="1:22" x14ac:dyDescent="0.35">
      <c r="A94" s="7"/>
      <c r="B94" s="54">
        <v>2016</v>
      </c>
      <c r="C94" s="163">
        <v>1364.268</v>
      </c>
      <c r="D94" s="163">
        <v>405.58300000000003</v>
      </c>
      <c r="E94" s="163">
        <v>383.44900000000001</v>
      </c>
      <c r="F94" s="163">
        <v>223.24600000000001</v>
      </c>
      <c r="G94" s="163">
        <v>94.106999999999999</v>
      </c>
      <c r="H94" s="163">
        <v>55.694000000000003</v>
      </c>
      <c r="I94" s="163">
        <v>9.7189999999999994</v>
      </c>
      <c r="J94" s="163">
        <v>1.609</v>
      </c>
      <c r="K94" s="163">
        <v>2154.9090000000001</v>
      </c>
      <c r="L94" s="163">
        <v>8.2029999999999994</v>
      </c>
      <c r="M94" s="163">
        <v>2163.1120000000001</v>
      </c>
      <c r="N94" s="163">
        <v>624.13400000000001</v>
      </c>
      <c r="O94" s="163">
        <v>2786.0459999999998</v>
      </c>
      <c r="P94" s="163">
        <v>671.53300000000002</v>
      </c>
      <c r="Q94" s="163">
        <v>0</v>
      </c>
      <c r="R94" s="163">
        <v>2114.4059999999999</v>
      </c>
      <c r="S94" s="15">
        <v>1869.8140000000001</v>
      </c>
    </row>
    <row r="95" spans="1:22" x14ac:dyDescent="0.35">
      <c r="A95" s="7"/>
      <c r="B95" s="54">
        <v>2017</v>
      </c>
      <c r="C95" s="163">
        <v>1390.682</v>
      </c>
      <c r="D95" s="163">
        <v>407.30099999999999</v>
      </c>
      <c r="E95" s="163">
        <v>396.90699999999998</v>
      </c>
      <c r="F95" s="163">
        <v>225.67500000000001</v>
      </c>
      <c r="G95" s="163">
        <v>103.80800000000001</v>
      </c>
      <c r="H95" s="163">
        <v>57.756</v>
      </c>
      <c r="I95" s="163">
        <v>9.604000000000001</v>
      </c>
      <c r="J95" s="163">
        <v>0.61199999999999999</v>
      </c>
      <c r="K95" s="163">
        <v>2195.502</v>
      </c>
      <c r="L95" s="163">
        <v>12.670999999999999</v>
      </c>
      <c r="M95" s="163">
        <v>2208.1729999999998</v>
      </c>
      <c r="N95" s="163">
        <v>666.851</v>
      </c>
      <c r="O95" s="163">
        <v>2859.99</v>
      </c>
      <c r="P95" s="163">
        <v>693.97500000000002</v>
      </c>
      <c r="Q95" s="163">
        <v>0</v>
      </c>
      <c r="R95" s="163">
        <v>2166.0729999999999</v>
      </c>
      <c r="S95" s="15">
        <v>1918.1189999999999</v>
      </c>
    </row>
    <row r="96" spans="1:22" x14ac:dyDescent="0.35">
      <c r="A96" s="7"/>
      <c r="B96" s="54">
        <v>2018</v>
      </c>
      <c r="C96" s="163">
        <v>1424.923</v>
      </c>
      <c r="D96" s="163">
        <v>408.625</v>
      </c>
      <c r="E96" s="163">
        <v>395.96699999999998</v>
      </c>
      <c r="F96" s="163">
        <v>222.35</v>
      </c>
      <c r="G96" s="163">
        <v>110.099</v>
      </c>
      <c r="H96" s="163">
        <v>58.366999999999997</v>
      </c>
      <c r="I96" s="163">
        <v>5.3500000000000005</v>
      </c>
      <c r="J96" s="163">
        <v>3.1320000000000001</v>
      </c>
      <c r="K96" s="163">
        <v>2232.6469999999999</v>
      </c>
      <c r="L96" s="163">
        <v>1.3169999999999999</v>
      </c>
      <c r="M96" s="163">
        <v>2233.9639999999999</v>
      </c>
      <c r="N96" s="163">
        <v>687.85599999999999</v>
      </c>
      <c r="O96" s="163">
        <v>2920.105</v>
      </c>
      <c r="P96" s="163">
        <v>717.13499999999999</v>
      </c>
      <c r="Q96" s="163">
        <v>0</v>
      </c>
      <c r="R96" s="163">
        <v>2203.0050000000001</v>
      </c>
      <c r="S96" s="15">
        <v>1948.2380000000001</v>
      </c>
    </row>
    <row r="97" spans="1:19" x14ac:dyDescent="0.35">
      <c r="A97" s="7"/>
      <c r="B97" s="54">
        <v>2019</v>
      </c>
      <c r="C97" s="163">
        <v>1440.0409999999999</v>
      </c>
      <c r="D97" s="163">
        <v>425.57900000000001</v>
      </c>
      <c r="E97" s="163">
        <v>403.36500000000001</v>
      </c>
      <c r="F97" s="163">
        <v>225.26</v>
      </c>
      <c r="G97" s="163">
        <v>112.05</v>
      </c>
      <c r="H97" s="163">
        <v>60.847999999999999</v>
      </c>
      <c r="I97" s="163">
        <v>5.176305189999999</v>
      </c>
      <c r="J97" s="163">
        <v>2.88</v>
      </c>
      <c r="K97" s="163">
        <v>2271.8649999999998</v>
      </c>
      <c r="L97" s="163">
        <v>2.6309999999999998</v>
      </c>
      <c r="M97" s="163">
        <v>2274.4960000000001</v>
      </c>
      <c r="N97" s="163">
        <v>699.654</v>
      </c>
      <c r="O97" s="163">
        <v>2974.15</v>
      </c>
      <c r="P97" s="163">
        <v>735.80200000000002</v>
      </c>
      <c r="Q97" s="163">
        <v>0</v>
      </c>
      <c r="R97" s="163">
        <v>2238.348</v>
      </c>
      <c r="S97" s="15">
        <v>1981.9549999999999</v>
      </c>
    </row>
    <row r="98" spans="1:19" x14ac:dyDescent="0.35">
      <c r="A98" s="7"/>
      <c r="B98" s="54">
        <v>2020</v>
      </c>
      <c r="C98" s="163">
        <v>1250.3630000000001</v>
      </c>
      <c r="D98" s="163">
        <v>394.46</v>
      </c>
      <c r="E98" s="163">
        <v>361.00200000000001</v>
      </c>
      <c r="F98" s="163">
        <v>198.41300000000001</v>
      </c>
      <c r="G98" s="163">
        <v>94.123999999999995</v>
      </c>
      <c r="H98" s="163">
        <v>63.738999999999997</v>
      </c>
      <c r="I98" s="163">
        <v>4.6337435640000004</v>
      </c>
      <c r="J98" s="163">
        <v>-0.39800000000000002</v>
      </c>
      <c r="K98" s="163">
        <v>2005.4269999999999</v>
      </c>
      <c r="L98" s="163">
        <v>-11.385</v>
      </c>
      <c r="M98" s="163">
        <v>1994.0419999999999</v>
      </c>
      <c r="N98" s="163">
        <v>615.10900000000004</v>
      </c>
      <c r="O98" s="163">
        <v>2609.1509999999998</v>
      </c>
      <c r="P98" s="163">
        <v>617.71199999999999</v>
      </c>
      <c r="Q98" s="163">
        <v>0</v>
      </c>
      <c r="R98" s="163">
        <v>1991.4390000000001</v>
      </c>
      <c r="S98" s="15">
        <v>1771.171</v>
      </c>
    </row>
    <row r="99" spans="1:19" x14ac:dyDescent="0.35">
      <c r="A99" s="7"/>
      <c r="B99" s="54">
        <v>2021</v>
      </c>
      <c r="C99" s="163">
        <v>1328.481</v>
      </c>
      <c r="D99" s="163">
        <v>443.90699999999998</v>
      </c>
      <c r="E99" s="163">
        <v>382.995</v>
      </c>
      <c r="F99" s="163">
        <v>200.23699999999999</v>
      </c>
      <c r="G99" s="163">
        <v>110.048</v>
      </c>
      <c r="H99" s="163">
        <v>67.126999999999995</v>
      </c>
      <c r="I99" s="163">
        <v>5.8796477100000004</v>
      </c>
      <c r="J99" s="163">
        <v>6.0919999999999996</v>
      </c>
      <c r="K99" s="163">
        <v>2161.4749999999999</v>
      </c>
      <c r="L99" s="163">
        <v>8.9480000000000004</v>
      </c>
      <c r="M99" s="163">
        <v>2170.4229999999998</v>
      </c>
      <c r="N99" s="163">
        <v>628.91800000000001</v>
      </c>
      <c r="O99" s="163">
        <v>2799.3409999999999</v>
      </c>
      <c r="P99" s="163">
        <v>655.96600000000001</v>
      </c>
      <c r="Q99" s="163">
        <v>-0.63700000000000001</v>
      </c>
      <c r="R99" s="163">
        <v>2142.7379999999998</v>
      </c>
      <c r="S99" s="15">
        <v>1915.0830000000001</v>
      </c>
    </row>
    <row r="100" spans="1:19" x14ac:dyDescent="0.35">
      <c r="A100" s="7"/>
      <c r="B100" s="54">
        <v>2022</v>
      </c>
      <c r="C100" s="163">
        <v>1400.569</v>
      </c>
      <c r="D100" s="163">
        <v>452.36</v>
      </c>
      <c r="E100" s="163">
        <v>412.60199999999998</v>
      </c>
      <c r="F100" s="163">
        <v>220.14500000000001</v>
      </c>
      <c r="G100" s="163">
        <v>117.337</v>
      </c>
      <c r="H100" s="163">
        <v>68.989999999999995</v>
      </c>
      <c r="I100" s="163">
        <v>6.265510449999999</v>
      </c>
      <c r="J100" s="163">
        <v>-18.329999999999998</v>
      </c>
      <c r="K100" s="163">
        <v>2247.201</v>
      </c>
      <c r="L100" s="163">
        <v>9.7880000000000003</v>
      </c>
      <c r="M100" s="163">
        <v>2256.989</v>
      </c>
      <c r="N100" s="163">
        <v>693.61</v>
      </c>
      <c r="O100" s="163">
        <v>2955.866</v>
      </c>
      <c r="P100" s="163">
        <v>738.72299999999996</v>
      </c>
      <c r="Q100" s="163">
        <v>17.344999999999999</v>
      </c>
      <c r="R100" s="163">
        <v>2229.4209999999998</v>
      </c>
      <c r="S100" s="15">
        <v>1992.29</v>
      </c>
    </row>
    <row r="101" spans="1:19" x14ac:dyDescent="0.35">
      <c r="A101" s="7"/>
      <c r="B101" s="54">
        <v>2023</v>
      </c>
      <c r="C101" s="163">
        <v>1389.2183099999997</v>
      </c>
      <c r="D101" s="163">
        <v>468.892765</v>
      </c>
      <c r="E101" s="163">
        <v>406.06088035737315</v>
      </c>
      <c r="F101" s="163">
        <v>213.87643130000004</v>
      </c>
      <c r="G101" s="163">
        <v>108.6253582124701</v>
      </c>
      <c r="H101" s="163">
        <v>77.457987700000004</v>
      </c>
      <c r="I101" s="163">
        <v>6.1011032946002999</v>
      </c>
      <c r="J101" s="163">
        <v>2.88</v>
      </c>
      <c r="K101" s="163">
        <v>2267.0519553573727</v>
      </c>
      <c r="L101" s="163">
        <v>0.97441570000000022</v>
      </c>
      <c r="M101" s="163">
        <v>2268.0263710573727</v>
      </c>
      <c r="N101" s="163">
        <v>647.68904778371916</v>
      </c>
      <c r="O101" s="163">
        <v>2915.7154190000001</v>
      </c>
      <c r="P101" s="163">
        <v>709.06585540031892</v>
      </c>
      <c r="Q101" s="163">
        <v>18.216000000000001</v>
      </c>
      <c r="R101" s="163">
        <v>2224.8655634402476</v>
      </c>
      <c r="S101" s="15">
        <v>1989.9130729999999</v>
      </c>
    </row>
    <row r="102" spans="1:19" x14ac:dyDescent="0.35">
      <c r="A102" s="7"/>
      <c r="B102" s="54">
        <v>2024</v>
      </c>
      <c r="C102" s="163">
        <v>1410.2612730000001</v>
      </c>
      <c r="D102" s="163">
        <v>476.40889799999997</v>
      </c>
      <c r="E102" s="163">
        <v>409.07555737365124</v>
      </c>
      <c r="F102" s="163">
        <v>216.69072009999999</v>
      </c>
      <c r="G102" s="163">
        <v>108.47043414170109</v>
      </c>
      <c r="H102" s="163">
        <v>77.740796900000007</v>
      </c>
      <c r="I102" s="163">
        <v>6.1736061477302115</v>
      </c>
      <c r="J102" s="163">
        <v>2.88</v>
      </c>
      <c r="K102" s="163">
        <v>2298.6257283736513</v>
      </c>
      <c r="L102" s="163">
        <v>1.7813930740000001</v>
      </c>
      <c r="M102" s="163">
        <v>2300.4071214476512</v>
      </c>
      <c r="N102" s="163">
        <v>645.7359954909474</v>
      </c>
      <c r="O102" s="163">
        <v>2946.1431170000005</v>
      </c>
      <c r="P102" s="163">
        <v>699.68399494039886</v>
      </c>
      <c r="Q102" s="163">
        <v>18.216000000000001</v>
      </c>
      <c r="R102" s="163">
        <v>2264.6751219986227</v>
      </c>
      <c r="S102" s="15">
        <v>2026.7714450000001</v>
      </c>
    </row>
    <row r="103" spans="1:19" x14ac:dyDescent="0.35">
      <c r="A103" s="7"/>
      <c r="B103" s="54">
        <v>2025</v>
      </c>
      <c r="C103" s="163">
        <v>1434.9786220000001</v>
      </c>
      <c r="D103" s="163">
        <v>481.91838000000001</v>
      </c>
      <c r="E103" s="163">
        <v>423.57795062659056</v>
      </c>
      <c r="F103" s="163">
        <v>229.86468089999997</v>
      </c>
      <c r="G103" s="163">
        <v>112.19856120463542</v>
      </c>
      <c r="H103" s="163">
        <v>75.156031400000003</v>
      </c>
      <c r="I103" s="163">
        <v>6.3586772271697525</v>
      </c>
      <c r="J103" s="163">
        <v>2.88</v>
      </c>
      <c r="K103" s="163">
        <v>2343.3549526265906</v>
      </c>
      <c r="L103" s="163">
        <v>2.7889905150000001</v>
      </c>
      <c r="M103" s="163">
        <v>2346.1439431415906</v>
      </c>
      <c r="N103" s="163">
        <v>653.00499998423459</v>
      </c>
      <c r="O103" s="163">
        <v>2999.1489419999998</v>
      </c>
      <c r="P103" s="163">
        <v>697.05359710694688</v>
      </c>
      <c r="Q103" s="163">
        <v>18.216000000000001</v>
      </c>
      <c r="R103" s="163">
        <v>2320.3113460177892</v>
      </c>
      <c r="S103" s="15">
        <v>2077.8800879999999</v>
      </c>
    </row>
    <row r="104" spans="1:19" x14ac:dyDescent="0.35">
      <c r="A104" s="7"/>
      <c r="B104" s="54">
        <v>2026</v>
      </c>
      <c r="C104" s="163">
        <v>1458.8392220000001</v>
      </c>
      <c r="D104" s="163">
        <v>489.34261199999997</v>
      </c>
      <c r="E104" s="163">
        <v>432.4332127990811</v>
      </c>
      <c r="F104" s="163">
        <v>234.17592149999996</v>
      </c>
      <c r="G104" s="163">
        <v>117.35050132642615</v>
      </c>
      <c r="H104" s="163">
        <v>74.299255700000003</v>
      </c>
      <c r="I104" s="163">
        <v>6.607534187651682</v>
      </c>
      <c r="J104" s="163">
        <v>2.88</v>
      </c>
      <c r="K104" s="163">
        <v>2383.4950467990816</v>
      </c>
      <c r="L104" s="163">
        <v>3.7187050110000004</v>
      </c>
      <c r="M104" s="163">
        <v>2387.2137518100812</v>
      </c>
      <c r="N104" s="163">
        <v>657.67184363043157</v>
      </c>
      <c r="O104" s="163">
        <v>3044.8855960000005</v>
      </c>
      <c r="P104" s="163">
        <v>693.4346328127798</v>
      </c>
      <c r="Q104" s="163">
        <v>18.216000000000001</v>
      </c>
      <c r="R104" s="163">
        <v>2369.6669626299758</v>
      </c>
      <c r="S104" s="15">
        <v>2123.2523919999999</v>
      </c>
    </row>
    <row r="105" spans="1:19" x14ac:dyDescent="0.35">
      <c r="A105" s="7"/>
      <c r="B105" s="507">
        <v>2027</v>
      </c>
      <c r="C105" s="508">
        <v>1486.2717759999998</v>
      </c>
      <c r="D105" s="508">
        <v>498.66013399999997</v>
      </c>
      <c r="E105" s="508">
        <v>430.56766432504645</v>
      </c>
      <c r="F105" s="508">
        <v>229.7799546</v>
      </c>
      <c r="G105" s="508">
        <v>120.78731624556256</v>
      </c>
      <c r="H105" s="508">
        <v>73.2297346</v>
      </c>
      <c r="I105" s="508">
        <v>6.7706588239545571</v>
      </c>
      <c r="J105" s="508">
        <v>2.88</v>
      </c>
      <c r="K105" s="508">
        <v>2418.3795743250462</v>
      </c>
      <c r="L105" s="508">
        <v>4.4458618410000001</v>
      </c>
      <c r="M105" s="508">
        <v>2422.8254361660461</v>
      </c>
      <c r="N105" s="508">
        <v>660.56175498830203</v>
      </c>
      <c r="O105" s="508">
        <v>3083.3871910000003</v>
      </c>
      <c r="P105" s="508">
        <v>687.38973147391812</v>
      </c>
      <c r="Q105" s="508">
        <v>18.216000000000001</v>
      </c>
      <c r="R105" s="508">
        <v>2414.2134596755191</v>
      </c>
      <c r="S105" s="509">
        <v>2164.4356299999999</v>
      </c>
    </row>
    <row r="106" spans="1:19" x14ac:dyDescent="0.35">
      <c r="A106" s="7"/>
      <c r="B106" s="54" t="s">
        <v>319</v>
      </c>
      <c r="C106" s="163">
        <v>1188.6220000000001</v>
      </c>
      <c r="D106" s="163">
        <v>379.45100000000002</v>
      </c>
      <c r="E106" s="163">
        <v>328.50599999999997</v>
      </c>
      <c r="F106" s="163">
        <v>181.946</v>
      </c>
      <c r="G106" s="163">
        <v>79.034999999999997</v>
      </c>
      <c r="H106" s="163">
        <v>59.204000000000001</v>
      </c>
      <c r="I106" s="163">
        <v>9.5630000000000006</v>
      </c>
      <c r="J106" s="163">
        <v>0.221</v>
      </c>
      <c r="K106" s="163">
        <v>1896.8</v>
      </c>
      <c r="L106" s="163">
        <v>-18.812000000000001</v>
      </c>
      <c r="M106" s="163">
        <v>1877.9880000000001</v>
      </c>
      <c r="N106" s="163">
        <v>534.29499999999996</v>
      </c>
      <c r="O106" s="163">
        <v>2412.366</v>
      </c>
      <c r="P106" s="163">
        <v>524.73199999999997</v>
      </c>
      <c r="Q106" s="163">
        <v>0</v>
      </c>
      <c r="R106" s="163">
        <v>1888.644</v>
      </c>
      <c r="S106" s="15">
        <v>1644.3040000000001</v>
      </c>
    </row>
    <row r="107" spans="1:19" x14ac:dyDescent="0.35">
      <c r="A107" s="7"/>
      <c r="B107" s="54" t="s">
        <v>320</v>
      </c>
      <c r="C107" s="163">
        <v>1171.3710000000001</v>
      </c>
      <c r="D107" s="163">
        <v>383.05500000000001</v>
      </c>
      <c r="E107" s="163">
        <v>296.10599999999999</v>
      </c>
      <c r="F107" s="163">
        <v>155.23400000000001</v>
      </c>
      <c r="G107" s="163">
        <v>67.399000000000001</v>
      </c>
      <c r="H107" s="163">
        <v>63.268000000000001</v>
      </c>
      <c r="I107" s="163">
        <v>10.699</v>
      </c>
      <c r="J107" s="163">
        <v>1.1910000000000001</v>
      </c>
      <c r="K107" s="163">
        <v>1851.723</v>
      </c>
      <c r="L107" s="163">
        <v>-25.225000000000001</v>
      </c>
      <c r="M107" s="163">
        <v>1826.498</v>
      </c>
      <c r="N107" s="163">
        <v>502.12</v>
      </c>
      <c r="O107" s="163">
        <v>2342.9650000000001</v>
      </c>
      <c r="P107" s="163">
        <v>507.471</v>
      </c>
      <c r="Q107" s="163">
        <v>0</v>
      </c>
      <c r="R107" s="163">
        <v>1836.76</v>
      </c>
      <c r="S107" s="15">
        <v>1605.212</v>
      </c>
    </row>
    <row r="108" spans="1:19" x14ac:dyDescent="0.35">
      <c r="A108" s="7"/>
      <c r="B108" s="54" t="s">
        <v>321</v>
      </c>
      <c r="C108" s="163">
        <v>1197.0050000000001</v>
      </c>
      <c r="D108" s="163">
        <v>385.065</v>
      </c>
      <c r="E108" s="163">
        <v>310.745</v>
      </c>
      <c r="F108" s="163">
        <v>163.87100000000001</v>
      </c>
      <c r="G108" s="163">
        <v>74.537999999999997</v>
      </c>
      <c r="H108" s="163">
        <v>62.658999999999999</v>
      </c>
      <c r="I108" s="163">
        <v>10.56</v>
      </c>
      <c r="J108" s="163">
        <v>-1.4350000000000001</v>
      </c>
      <c r="K108" s="163">
        <v>1891.38</v>
      </c>
      <c r="L108" s="163">
        <v>-6.6680000000000001</v>
      </c>
      <c r="M108" s="163">
        <v>1884.712</v>
      </c>
      <c r="N108" s="163">
        <v>546.56100000000004</v>
      </c>
      <c r="O108" s="163">
        <v>2432.7040000000002</v>
      </c>
      <c r="P108" s="163">
        <v>547.28700000000003</v>
      </c>
      <c r="Q108" s="163">
        <v>0</v>
      </c>
      <c r="R108" s="163">
        <v>1886.1769999999999</v>
      </c>
      <c r="S108" s="15">
        <v>1655.5039999999999</v>
      </c>
    </row>
    <row r="109" spans="1:19" x14ac:dyDescent="0.35">
      <c r="A109" s="7"/>
      <c r="B109" s="54" t="s">
        <v>82</v>
      </c>
      <c r="C109" s="163">
        <v>1189.672</v>
      </c>
      <c r="D109" s="163">
        <v>386.31</v>
      </c>
      <c r="E109" s="163">
        <v>312.02800000000002</v>
      </c>
      <c r="F109" s="163">
        <v>175.60300000000001</v>
      </c>
      <c r="G109" s="163">
        <v>70.100999999999999</v>
      </c>
      <c r="H109" s="163">
        <v>56.972000000000001</v>
      </c>
      <c r="I109" s="163">
        <v>9.6080000000000005</v>
      </c>
      <c r="J109" s="163">
        <v>-0.442</v>
      </c>
      <c r="K109" s="163">
        <v>1887.568</v>
      </c>
      <c r="L109" s="163">
        <v>-5.5449999999999999</v>
      </c>
      <c r="M109" s="163">
        <v>1882.0229999999999</v>
      </c>
      <c r="N109" s="163">
        <v>574.83100000000002</v>
      </c>
      <c r="O109" s="163">
        <v>2461.1970000000001</v>
      </c>
      <c r="P109" s="163">
        <v>560.72699999999998</v>
      </c>
      <c r="Q109" s="163">
        <v>0</v>
      </c>
      <c r="R109" s="163">
        <v>1900.819</v>
      </c>
      <c r="S109" s="15">
        <v>1678.682</v>
      </c>
    </row>
    <row r="110" spans="1:19" x14ac:dyDescent="0.35">
      <c r="A110" s="7"/>
      <c r="B110" s="209" t="s">
        <v>83</v>
      </c>
      <c r="C110" s="163">
        <v>1217.443</v>
      </c>
      <c r="D110" s="163">
        <v>387.83800000000002</v>
      </c>
      <c r="E110" s="163">
        <v>307.72399999999999</v>
      </c>
      <c r="F110" s="163">
        <v>177.47900000000001</v>
      </c>
      <c r="G110" s="163">
        <v>69.421999999999997</v>
      </c>
      <c r="H110" s="163">
        <v>52.103000000000002</v>
      </c>
      <c r="I110" s="163">
        <v>8.8170000000000002</v>
      </c>
      <c r="J110" s="163">
        <v>1.321</v>
      </c>
      <c r="K110" s="163">
        <v>1914.326</v>
      </c>
      <c r="L110" s="163">
        <v>9.2780000000000005</v>
      </c>
      <c r="M110" s="163">
        <v>1923.604</v>
      </c>
      <c r="N110" s="163">
        <v>569.22500000000002</v>
      </c>
      <c r="O110" s="163">
        <v>2495.7579999999998</v>
      </c>
      <c r="P110" s="163">
        <v>566.33000000000004</v>
      </c>
      <c r="Q110" s="163">
        <v>0</v>
      </c>
      <c r="R110" s="163">
        <v>1929.864</v>
      </c>
      <c r="S110" s="15">
        <v>1710.751</v>
      </c>
    </row>
    <row r="111" spans="1:19" x14ac:dyDescent="0.35">
      <c r="A111" s="7"/>
      <c r="B111" s="209" t="s">
        <v>84</v>
      </c>
      <c r="C111" s="163">
        <v>1249.9839999999999</v>
      </c>
      <c r="D111" s="163">
        <v>390.88900000000001</v>
      </c>
      <c r="E111" s="163">
        <v>330.4</v>
      </c>
      <c r="F111" s="163">
        <v>187.624</v>
      </c>
      <c r="G111" s="163">
        <v>78.745999999999995</v>
      </c>
      <c r="H111" s="163">
        <v>55.508000000000003</v>
      </c>
      <c r="I111" s="163">
        <v>8.504999999999999</v>
      </c>
      <c r="J111" s="163">
        <v>7.3860000000000001</v>
      </c>
      <c r="K111" s="163">
        <v>1978.6590000000001</v>
      </c>
      <c r="L111" s="163">
        <v>3.996</v>
      </c>
      <c r="M111" s="163">
        <v>1982.655</v>
      </c>
      <c r="N111" s="163">
        <v>573.96400000000006</v>
      </c>
      <c r="O111" s="163">
        <v>2568.0160000000001</v>
      </c>
      <c r="P111" s="163">
        <v>594.24900000000002</v>
      </c>
      <c r="Q111" s="163">
        <v>0</v>
      </c>
      <c r="R111" s="163">
        <v>1973.296</v>
      </c>
      <c r="S111" s="15">
        <v>1747.463</v>
      </c>
    </row>
    <row r="112" spans="1:19" x14ac:dyDescent="0.35">
      <c r="A112" s="7"/>
      <c r="B112" s="209" t="s">
        <v>85</v>
      </c>
      <c r="C112" s="163">
        <v>1287.3050000000001</v>
      </c>
      <c r="D112" s="163">
        <v>398.20100000000002</v>
      </c>
      <c r="E112" s="163">
        <v>349.15100000000001</v>
      </c>
      <c r="F112" s="163">
        <v>200.87100000000001</v>
      </c>
      <c r="G112" s="163">
        <v>82.146000000000001</v>
      </c>
      <c r="H112" s="163">
        <v>55.741999999999997</v>
      </c>
      <c r="I112" s="163">
        <v>10.284000000000001</v>
      </c>
      <c r="J112" s="163">
        <v>7.2130000000000001</v>
      </c>
      <c r="K112" s="163">
        <v>2041.87</v>
      </c>
      <c r="L112" s="163">
        <v>22.856000000000002</v>
      </c>
      <c r="M112" s="163">
        <v>2064.7260000000001</v>
      </c>
      <c r="N112" s="163">
        <v>587.81899999999996</v>
      </c>
      <c r="O112" s="163">
        <v>2665.6460000000002</v>
      </c>
      <c r="P112" s="163">
        <v>629.98299999999995</v>
      </c>
      <c r="Q112" s="163">
        <v>0</v>
      </c>
      <c r="R112" s="163">
        <v>2034.826</v>
      </c>
      <c r="S112" s="15">
        <v>1805.489</v>
      </c>
    </row>
    <row r="113" spans="1:19" x14ac:dyDescent="0.35">
      <c r="A113" s="7"/>
      <c r="B113" s="209" t="s">
        <v>86</v>
      </c>
      <c r="C113" s="163">
        <v>1328.5820000000001</v>
      </c>
      <c r="D113" s="163">
        <v>404.28199999999998</v>
      </c>
      <c r="E113" s="163">
        <v>369.13400000000001</v>
      </c>
      <c r="F113" s="163">
        <v>216.40199999999999</v>
      </c>
      <c r="G113" s="163">
        <v>89.078000000000003</v>
      </c>
      <c r="H113" s="163">
        <v>54.097000000000001</v>
      </c>
      <c r="I113" s="163">
        <v>9.327</v>
      </c>
      <c r="J113" s="163">
        <v>-1.1279999999999999</v>
      </c>
      <c r="K113" s="163">
        <v>2100.87</v>
      </c>
      <c r="L113" s="163">
        <v>6.306</v>
      </c>
      <c r="M113" s="163">
        <v>2107.1759999999999</v>
      </c>
      <c r="N113" s="163">
        <v>609.20699999999999</v>
      </c>
      <c r="O113" s="163">
        <v>2728.7829999999999</v>
      </c>
      <c r="P113" s="163">
        <v>647.50699999999995</v>
      </c>
      <c r="Q113" s="163">
        <v>0</v>
      </c>
      <c r="R113" s="163">
        <v>2080.8020000000001</v>
      </c>
      <c r="S113" s="15">
        <v>1839.7660000000001</v>
      </c>
    </row>
    <row r="114" spans="1:19" x14ac:dyDescent="0.35">
      <c r="B114" s="209" t="s">
        <v>87</v>
      </c>
      <c r="C114" s="163">
        <v>1372.3620000000001</v>
      </c>
      <c r="D114" s="163">
        <v>405.63200000000001</v>
      </c>
      <c r="E114" s="163">
        <v>386.64800000000002</v>
      </c>
      <c r="F114" s="163">
        <v>223.07900000000001</v>
      </c>
      <c r="G114" s="163">
        <v>96.965000000000003</v>
      </c>
      <c r="H114" s="163">
        <v>56.26</v>
      </c>
      <c r="I114" s="163">
        <v>9.7979999999999983</v>
      </c>
      <c r="J114" s="163">
        <v>-4.2000000000000003E-2</v>
      </c>
      <c r="K114" s="163">
        <v>2164.6</v>
      </c>
      <c r="L114" s="163">
        <v>11.522</v>
      </c>
      <c r="M114" s="163">
        <v>2176.1219999999998</v>
      </c>
      <c r="N114" s="163">
        <v>632.73599999999999</v>
      </c>
      <c r="O114" s="163">
        <v>2803.556</v>
      </c>
      <c r="P114" s="163">
        <v>676.05799999999999</v>
      </c>
      <c r="Q114" s="163">
        <v>0</v>
      </c>
      <c r="R114" s="163">
        <v>2127.4180000000001</v>
      </c>
      <c r="S114" s="15">
        <v>1882.962</v>
      </c>
    </row>
    <row r="115" spans="1:19" x14ac:dyDescent="0.35">
      <c r="B115" s="209" t="s">
        <v>88</v>
      </c>
      <c r="C115" s="163">
        <v>1398.297</v>
      </c>
      <c r="D115" s="163">
        <v>407.55099999999999</v>
      </c>
      <c r="E115" s="163">
        <v>398.07600000000002</v>
      </c>
      <c r="F115" s="163">
        <v>226.316</v>
      </c>
      <c r="G115" s="163">
        <v>105.438</v>
      </c>
      <c r="H115" s="163">
        <v>57.828000000000003</v>
      </c>
      <c r="I115" s="163">
        <v>8.5150000000000006</v>
      </c>
      <c r="J115" s="163">
        <v>1.768</v>
      </c>
      <c r="K115" s="163">
        <v>2205.692</v>
      </c>
      <c r="L115" s="163">
        <v>5.3789999999999996</v>
      </c>
      <c r="M115" s="163">
        <v>2211.0709999999999</v>
      </c>
      <c r="N115" s="163">
        <v>675.89400000000001</v>
      </c>
      <c r="O115" s="163">
        <v>2876.7379999999998</v>
      </c>
      <c r="P115" s="163">
        <v>700.91099999999994</v>
      </c>
      <c r="Q115" s="163">
        <v>0</v>
      </c>
      <c r="R115" s="163">
        <v>2175.962</v>
      </c>
      <c r="S115" s="15">
        <v>1926.4449999999999</v>
      </c>
    </row>
    <row r="116" spans="1:19" x14ac:dyDescent="0.35">
      <c r="B116" s="209" t="s">
        <v>89</v>
      </c>
      <c r="C116" s="163">
        <v>1431.2049999999999</v>
      </c>
      <c r="D116" s="163">
        <v>411.62900000000002</v>
      </c>
      <c r="E116" s="163">
        <v>398.14400000000001</v>
      </c>
      <c r="F116" s="163">
        <v>221.63800000000001</v>
      </c>
      <c r="G116" s="163">
        <v>111.55500000000001</v>
      </c>
      <c r="H116" s="163">
        <v>59.878999999999998</v>
      </c>
      <c r="I116" s="163">
        <v>5.2451093699999998</v>
      </c>
      <c r="J116" s="163">
        <v>14.746</v>
      </c>
      <c r="K116" s="163">
        <v>2255.7240000000002</v>
      </c>
      <c r="L116" s="163">
        <v>12.420999999999999</v>
      </c>
      <c r="M116" s="163">
        <v>2268.145</v>
      </c>
      <c r="N116" s="163">
        <v>687.24</v>
      </c>
      <c r="O116" s="163">
        <v>2951.761</v>
      </c>
      <c r="P116" s="163">
        <v>738.29899999999998</v>
      </c>
      <c r="Q116" s="163">
        <v>0</v>
      </c>
      <c r="R116" s="163">
        <v>2213.46</v>
      </c>
      <c r="S116" s="15">
        <v>1956.7619999999999</v>
      </c>
    </row>
    <row r="117" spans="1:19" x14ac:dyDescent="0.35">
      <c r="B117" s="209" t="s">
        <v>90</v>
      </c>
      <c r="C117" s="163">
        <v>1428.71</v>
      </c>
      <c r="D117" s="163">
        <v>425.03399999999999</v>
      </c>
      <c r="E117" s="163">
        <v>399.09399999999999</v>
      </c>
      <c r="F117" s="163">
        <v>224.96799999999999</v>
      </c>
      <c r="G117" s="163">
        <v>109.43</v>
      </c>
      <c r="H117" s="163">
        <v>59.445</v>
      </c>
      <c r="I117" s="163">
        <v>5.1833992000000002</v>
      </c>
      <c r="J117" s="163">
        <v>-8.4320000000000004</v>
      </c>
      <c r="K117" s="163">
        <v>2244.4059999999999</v>
      </c>
      <c r="L117" s="163">
        <v>-9.2309999999999999</v>
      </c>
      <c r="M117" s="163">
        <v>2235.1750000000002</v>
      </c>
      <c r="N117" s="163">
        <v>696.89599999999996</v>
      </c>
      <c r="O117" s="163">
        <v>2933.5309999999999</v>
      </c>
      <c r="P117" s="163">
        <v>706.16899999999998</v>
      </c>
      <c r="Q117" s="163">
        <v>0</v>
      </c>
      <c r="R117" s="163">
        <v>2227.4050000000002</v>
      </c>
      <c r="S117" s="15">
        <v>1975.0129999999999</v>
      </c>
    </row>
    <row r="118" spans="1:19" x14ac:dyDescent="0.35">
      <c r="B118" s="209" t="s">
        <v>91</v>
      </c>
      <c r="C118" s="163">
        <v>1205.5820000000001</v>
      </c>
      <c r="D118" s="163">
        <v>394.74900000000002</v>
      </c>
      <c r="E118" s="163">
        <v>356.78100000000001</v>
      </c>
      <c r="F118" s="163">
        <v>190.51400000000001</v>
      </c>
      <c r="G118" s="163">
        <v>94.876999999999995</v>
      </c>
      <c r="H118" s="163">
        <v>66.701999999999998</v>
      </c>
      <c r="I118" s="163">
        <v>4.6599233739999999</v>
      </c>
      <c r="J118" s="163">
        <v>5.6719999999999997</v>
      </c>
      <c r="K118" s="163">
        <v>1962.7840000000001</v>
      </c>
      <c r="L118" s="163">
        <v>-3.2709999999999999</v>
      </c>
      <c r="M118" s="163">
        <v>1959.5129999999999</v>
      </c>
      <c r="N118" s="163">
        <v>595.82299999999998</v>
      </c>
      <c r="O118" s="163">
        <v>2555.3359999999998</v>
      </c>
      <c r="P118" s="163">
        <v>605.23900000000003</v>
      </c>
      <c r="Q118" s="163">
        <v>-0.91800000000000004</v>
      </c>
      <c r="R118" s="163">
        <v>1949.1790000000001</v>
      </c>
      <c r="S118" s="15">
        <v>1735.462</v>
      </c>
    </row>
    <row r="119" spans="1:19" x14ac:dyDescent="0.35">
      <c r="B119" s="209" t="s">
        <v>92</v>
      </c>
      <c r="C119" s="163">
        <v>1373.7070000000001</v>
      </c>
      <c r="D119" s="163">
        <v>453.34300000000002</v>
      </c>
      <c r="E119" s="163">
        <v>393.41699999999997</v>
      </c>
      <c r="F119" s="163">
        <v>205.23400000000001</v>
      </c>
      <c r="G119" s="163">
        <v>112.313</v>
      </c>
      <c r="H119" s="163">
        <v>70.022999999999996</v>
      </c>
      <c r="I119" s="163">
        <v>6.1369112999999995</v>
      </c>
      <c r="J119" s="163">
        <v>5.2069999999999999</v>
      </c>
      <c r="K119" s="163">
        <v>2225.674</v>
      </c>
      <c r="L119" s="163">
        <v>13.164</v>
      </c>
      <c r="M119" s="163">
        <v>2238.8380000000002</v>
      </c>
      <c r="N119" s="163">
        <v>640.30200000000002</v>
      </c>
      <c r="O119" s="163">
        <v>2881.1880000000001</v>
      </c>
      <c r="P119" s="163">
        <v>687.25599999999997</v>
      </c>
      <c r="Q119" s="163">
        <v>3.96</v>
      </c>
      <c r="R119" s="163">
        <v>2195.8440000000001</v>
      </c>
      <c r="S119" s="15">
        <v>1963.0160000000001</v>
      </c>
    </row>
    <row r="120" spans="1:19" x14ac:dyDescent="0.35">
      <c r="B120" s="209" t="s">
        <v>93</v>
      </c>
      <c r="C120" s="163">
        <v>1399.71802</v>
      </c>
      <c r="D120" s="163">
        <v>454.04572300000001</v>
      </c>
      <c r="E120" s="163">
        <v>411.82095621709141</v>
      </c>
      <c r="F120" s="163">
        <v>221.83742939999999</v>
      </c>
      <c r="G120" s="163">
        <v>116.10764882815525</v>
      </c>
      <c r="H120" s="163">
        <v>67.76553229999999</v>
      </c>
      <c r="I120" s="163">
        <v>6.196209405655031</v>
      </c>
      <c r="J120" s="163">
        <v>-23.579000000000001</v>
      </c>
      <c r="K120" s="163">
        <v>2242.0056992170912</v>
      </c>
      <c r="L120" s="163">
        <v>-1.5688895699999998</v>
      </c>
      <c r="M120" s="163">
        <v>2240.4368096470912</v>
      </c>
      <c r="N120" s="163">
        <v>699.76409797565759</v>
      </c>
      <c r="O120" s="163">
        <v>2943.4199079999999</v>
      </c>
      <c r="P120" s="163">
        <v>731.80172342389631</v>
      </c>
      <c r="Q120" s="163">
        <v>18.22</v>
      </c>
      <c r="R120" s="163">
        <v>2226.8191842000001</v>
      </c>
      <c r="S120" s="15">
        <v>1990.3493360000002</v>
      </c>
    </row>
    <row r="121" spans="1:19" x14ac:dyDescent="0.35">
      <c r="B121" s="209" t="s">
        <v>94</v>
      </c>
      <c r="C121" s="163">
        <v>1391.1670139999999</v>
      </c>
      <c r="D121" s="163">
        <v>472.020239</v>
      </c>
      <c r="E121" s="163">
        <v>405.21190819950937</v>
      </c>
      <c r="F121" s="163">
        <v>212.7737664</v>
      </c>
      <c r="G121" s="163">
        <v>107.81688339001309</v>
      </c>
      <c r="H121" s="163">
        <v>78.480143199999986</v>
      </c>
      <c r="I121" s="163">
        <v>6.1411153075920835</v>
      </c>
      <c r="J121" s="163">
        <v>2.88</v>
      </c>
      <c r="K121" s="163">
        <v>2271.279161199509</v>
      </c>
      <c r="L121" s="163">
        <v>4.2543026549999992</v>
      </c>
      <c r="M121" s="163">
        <v>2275.5334638545091</v>
      </c>
      <c r="N121" s="163">
        <v>642.55284402487973</v>
      </c>
      <c r="O121" s="163">
        <v>2918.0863080000004</v>
      </c>
      <c r="P121" s="163">
        <v>704.88847532114482</v>
      </c>
      <c r="Q121" s="163">
        <v>18.216000000000001</v>
      </c>
      <c r="R121" s="163">
        <v>2231.4138325566946</v>
      </c>
      <c r="S121" s="15">
        <v>1996.0812509999998</v>
      </c>
    </row>
    <row r="122" spans="1:19" x14ac:dyDescent="0.35">
      <c r="B122" s="209" t="s">
        <v>343</v>
      </c>
      <c r="C122" s="163">
        <v>1417.0847599999997</v>
      </c>
      <c r="D122" s="163">
        <v>477.81728500000003</v>
      </c>
      <c r="E122" s="163">
        <v>412.02597095867492</v>
      </c>
      <c r="F122" s="163">
        <v>219.80513869999999</v>
      </c>
      <c r="G122" s="163">
        <v>109.12289189403405</v>
      </c>
      <c r="H122" s="163">
        <v>76.892789300000004</v>
      </c>
      <c r="I122" s="163">
        <v>6.2051509769243918</v>
      </c>
      <c r="J122" s="163">
        <v>2.88</v>
      </c>
      <c r="K122" s="163">
        <v>2309.8080159586748</v>
      </c>
      <c r="L122" s="163">
        <v>1.5283446360000001</v>
      </c>
      <c r="M122" s="163">
        <v>2311.3363605946752</v>
      </c>
      <c r="N122" s="163">
        <v>647.59392973768854</v>
      </c>
      <c r="O122" s="163">
        <v>2958.9302900000002</v>
      </c>
      <c r="P122" s="163">
        <v>698.67102849744572</v>
      </c>
      <c r="Q122" s="163">
        <v>18.216000000000001</v>
      </c>
      <c r="R122" s="163">
        <v>2278.475261834802</v>
      </c>
      <c r="S122" s="15">
        <v>2039.4514300000001</v>
      </c>
    </row>
    <row r="123" spans="1:19" x14ac:dyDescent="0.35">
      <c r="B123" s="209" t="s">
        <v>350</v>
      </c>
      <c r="C123" s="163">
        <v>1440.4784280000001</v>
      </c>
      <c r="D123" s="163">
        <v>483.40723300000002</v>
      </c>
      <c r="E123" s="163">
        <v>427.52310648752467</v>
      </c>
      <c r="F123" s="163">
        <v>232.8177341</v>
      </c>
      <c r="G123" s="163">
        <v>113.43920153425063</v>
      </c>
      <c r="H123" s="163">
        <v>74.845722000000009</v>
      </c>
      <c r="I123" s="163">
        <v>6.4204489176550128</v>
      </c>
      <c r="J123" s="163">
        <v>2.88</v>
      </c>
      <c r="K123" s="163">
        <v>2354.2887674875251</v>
      </c>
      <c r="L123" s="163">
        <v>2.842630003</v>
      </c>
      <c r="M123" s="163">
        <v>2357.1313974905252</v>
      </c>
      <c r="N123" s="163">
        <v>654.50289959546524</v>
      </c>
      <c r="O123" s="163">
        <v>3011.6342960000002</v>
      </c>
      <c r="P123" s="163">
        <v>696.64810381233883</v>
      </c>
      <c r="Q123" s="163">
        <v>18.216000000000001</v>
      </c>
      <c r="R123" s="163">
        <v>2333.2021932725479</v>
      </c>
      <c r="S123" s="15">
        <v>2089.7166440000005</v>
      </c>
    </row>
    <row r="124" spans="1:19" x14ac:dyDescent="0.35">
      <c r="B124" s="209" t="s">
        <v>374</v>
      </c>
      <c r="C124" s="163">
        <v>1465.8907710000001</v>
      </c>
      <c r="D124" s="163">
        <v>491.63942300000002</v>
      </c>
      <c r="E124" s="163">
        <v>431.16244071290049</v>
      </c>
      <c r="F124" s="163">
        <v>231.90115229999998</v>
      </c>
      <c r="G124" s="163">
        <v>118.49778925730664</v>
      </c>
      <c r="H124" s="163">
        <v>74.102095300000002</v>
      </c>
      <c r="I124" s="163">
        <v>6.6614037827275174</v>
      </c>
      <c r="J124" s="163">
        <v>2.88</v>
      </c>
      <c r="K124" s="163">
        <v>2391.5726347129007</v>
      </c>
      <c r="L124" s="163">
        <v>4.554074666</v>
      </c>
      <c r="M124" s="163">
        <v>2396.1267093789006</v>
      </c>
      <c r="N124" s="163">
        <v>658.43724973399219</v>
      </c>
      <c r="O124" s="163">
        <v>3054.5639600000004</v>
      </c>
      <c r="P124" s="163">
        <v>691.59344587993485</v>
      </c>
      <c r="Q124" s="163">
        <v>18.216000000000001</v>
      </c>
      <c r="R124" s="163">
        <v>2381.1865132341263</v>
      </c>
      <c r="S124" s="15">
        <v>2133.889694</v>
      </c>
    </row>
    <row r="125" spans="1:19" ht="16" thickBot="1" x14ac:dyDescent="0.4">
      <c r="B125" s="290" t="s">
        <v>498</v>
      </c>
      <c r="C125" s="291">
        <v>1492.388193</v>
      </c>
      <c r="D125" s="291">
        <v>500.88599000000005</v>
      </c>
      <c r="E125" s="291">
        <v>432.09719801258825</v>
      </c>
      <c r="F125" s="291">
        <v>231.01376049999996</v>
      </c>
      <c r="G125" s="291">
        <v>121.37388337383405</v>
      </c>
      <c r="H125" s="291">
        <v>72.909380700000014</v>
      </c>
      <c r="I125" s="291">
        <v>6.8001734207141258</v>
      </c>
      <c r="J125" s="291">
        <v>2.88</v>
      </c>
      <c r="K125" s="291">
        <v>2428.2513810125884</v>
      </c>
      <c r="L125" s="291">
        <v>4.1684977609999994</v>
      </c>
      <c r="M125" s="291">
        <v>2432.4198787735882</v>
      </c>
      <c r="N125" s="291">
        <v>661.03261279609649</v>
      </c>
      <c r="O125" s="291">
        <v>3093.452491</v>
      </c>
      <c r="P125" s="291">
        <v>686.79943680240353</v>
      </c>
      <c r="Q125" s="291">
        <v>18.216000000000001</v>
      </c>
      <c r="R125" s="291">
        <v>2424.8690547666333</v>
      </c>
      <c r="S125" s="292">
        <v>2174.2861899999998</v>
      </c>
    </row>
    <row r="126" spans="1:19" x14ac:dyDescent="0.35">
      <c r="B126" s="534" t="s">
        <v>29</v>
      </c>
      <c r="C126" s="535"/>
      <c r="D126" s="535"/>
      <c r="E126" s="535"/>
      <c r="F126" s="535"/>
      <c r="G126" s="535"/>
      <c r="H126" s="535"/>
      <c r="I126" s="535"/>
      <c r="J126" s="535"/>
      <c r="K126" s="535"/>
      <c r="L126" s="535"/>
      <c r="M126" s="535"/>
      <c r="N126" s="535"/>
      <c r="O126" s="535"/>
      <c r="P126" s="535"/>
      <c r="Q126" s="535"/>
      <c r="R126" s="535"/>
      <c r="S126" s="536"/>
    </row>
    <row r="127" spans="1:19" x14ac:dyDescent="0.35">
      <c r="B127" s="534" t="s">
        <v>438</v>
      </c>
      <c r="C127" s="535"/>
      <c r="D127" s="535"/>
      <c r="E127" s="535"/>
      <c r="F127" s="535"/>
      <c r="G127" s="535"/>
      <c r="H127" s="535"/>
      <c r="I127" s="535"/>
      <c r="J127" s="535"/>
      <c r="K127" s="535"/>
      <c r="L127" s="535"/>
      <c r="M127" s="535"/>
      <c r="N127" s="535"/>
      <c r="O127" s="535"/>
      <c r="P127" s="535"/>
      <c r="Q127" s="535"/>
      <c r="R127" s="535"/>
      <c r="S127" s="536"/>
    </row>
    <row r="128" spans="1:19" x14ac:dyDescent="0.35">
      <c r="B128" s="534" t="s">
        <v>439</v>
      </c>
      <c r="C128" s="535"/>
      <c r="D128" s="535"/>
      <c r="E128" s="535"/>
      <c r="F128" s="535"/>
      <c r="G128" s="535"/>
      <c r="H128" s="535"/>
      <c r="I128" s="535"/>
      <c r="J128" s="535"/>
      <c r="K128" s="535"/>
      <c r="L128" s="535"/>
      <c r="M128" s="535"/>
      <c r="N128" s="535"/>
      <c r="O128" s="535"/>
      <c r="P128" s="535"/>
      <c r="Q128" s="535"/>
      <c r="R128" s="535"/>
      <c r="S128" s="536"/>
    </row>
    <row r="129" spans="2:19" x14ac:dyDescent="0.35">
      <c r="B129" s="528" t="s">
        <v>440</v>
      </c>
      <c r="C129" s="529"/>
      <c r="D129" s="529"/>
      <c r="E129" s="529"/>
      <c r="F129" s="529"/>
      <c r="G129" s="529"/>
      <c r="H129" s="529"/>
      <c r="I129" s="529"/>
      <c r="J129" s="529"/>
      <c r="K129" s="529"/>
      <c r="L129" s="529"/>
      <c r="M129" s="529"/>
      <c r="N129" s="529"/>
      <c r="O129" s="529"/>
      <c r="P129" s="529"/>
      <c r="Q129" s="529"/>
      <c r="R129" s="529"/>
      <c r="S129" s="530"/>
    </row>
    <row r="130" spans="2:19" x14ac:dyDescent="0.35">
      <c r="B130" s="528" t="s">
        <v>441</v>
      </c>
      <c r="C130" s="529"/>
      <c r="D130" s="529"/>
      <c r="E130" s="529"/>
      <c r="F130" s="529"/>
      <c r="G130" s="529"/>
      <c r="H130" s="529"/>
      <c r="I130" s="529"/>
      <c r="J130" s="529"/>
      <c r="K130" s="529"/>
      <c r="L130" s="529"/>
      <c r="M130" s="529"/>
      <c r="N130" s="529"/>
      <c r="O130" s="529"/>
      <c r="P130" s="529"/>
      <c r="Q130" s="529"/>
      <c r="R130" s="529"/>
      <c r="S130" s="530"/>
    </row>
    <row r="131" spans="2:19" x14ac:dyDescent="0.35">
      <c r="B131" s="528" t="s">
        <v>442</v>
      </c>
      <c r="C131" s="529"/>
      <c r="D131" s="529"/>
      <c r="E131" s="529"/>
      <c r="F131" s="529"/>
      <c r="G131" s="529"/>
      <c r="H131" s="529"/>
      <c r="I131" s="529"/>
      <c r="J131" s="529"/>
      <c r="K131" s="529"/>
      <c r="L131" s="529"/>
      <c r="M131" s="529"/>
      <c r="N131" s="529"/>
      <c r="O131" s="529"/>
      <c r="P131" s="529"/>
      <c r="Q131" s="529"/>
      <c r="R131" s="529"/>
      <c r="S131" s="530"/>
    </row>
    <row r="132" spans="2:19" x14ac:dyDescent="0.35">
      <c r="B132" s="528" t="s">
        <v>443</v>
      </c>
      <c r="C132" s="529"/>
      <c r="D132" s="529"/>
      <c r="E132" s="529"/>
      <c r="F132" s="529"/>
      <c r="G132" s="529"/>
      <c r="H132" s="529"/>
      <c r="I132" s="529"/>
      <c r="J132" s="529"/>
      <c r="K132" s="529"/>
      <c r="L132" s="529"/>
      <c r="M132" s="529"/>
      <c r="N132" s="529"/>
      <c r="O132" s="529"/>
      <c r="P132" s="529"/>
      <c r="Q132" s="529"/>
      <c r="R132" s="529"/>
      <c r="S132" s="530"/>
    </row>
    <row r="133" spans="2:19" x14ac:dyDescent="0.35">
      <c r="B133" s="528" t="s">
        <v>444</v>
      </c>
      <c r="C133" s="529"/>
      <c r="D133" s="529"/>
      <c r="E133" s="529"/>
      <c r="F133" s="529"/>
      <c r="G133" s="529"/>
      <c r="H133" s="529"/>
      <c r="I133" s="529"/>
      <c r="J133" s="529"/>
      <c r="K133" s="529"/>
      <c r="L133" s="529"/>
      <c r="M133" s="529"/>
      <c r="N133" s="529"/>
      <c r="O133" s="529"/>
      <c r="P133" s="529"/>
      <c r="Q133" s="529"/>
      <c r="R133" s="529"/>
      <c r="S133" s="530"/>
    </row>
    <row r="134" spans="2:19" x14ac:dyDescent="0.35">
      <c r="B134" s="528" t="s">
        <v>445</v>
      </c>
      <c r="C134" s="529"/>
      <c r="D134" s="529"/>
      <c r="E134" s="529"/>
      <c r="F134" s="529"/>
      <c r="G134" s="529"/>
      <c r="H134" s="529"/>
      <c r="I134" s="529"/>
      <c r="J134" s="529"/>
      <c r="K134" s="529"/>
      <c r="L134" s="529"/>
      <c r="M134" s="529"/>
      <c r="N134" s="529"/>
      <c r="O134" s="529"/>
      <c r="P134" s="529"/>
      <c r="Q134" s="529"/>
      <c r="R134" s="529"/>
      <c r="S134" s="530"/>
    </row>
    <row r="135" spans="2:19" x14ac:dyDescent="0.35">
      <c r="B135" s="534" t="s">
        <v>446</v>
      </c>
      <c r="C135" s="535"/>
      <c r="D135" s="535"/>
      <c r="E135" s="535"/>
      <c r="F135" s="535"/>
      <c r="G135" s="535"/>
      <c r="H135" s="535"/>
      <c r="I135" s="535"/>
      <c r="J135" s="535"/>
      <c r="K135" s="535"/>
      <c r="L135" s="535"/>
      <c r="M135" s="535"/>
      <c r="N135" s="535"/>
      <c r="O135" s="535"/>
      <c r="P135" s="535"/>
      <c r="Q135" s="535"/>
      <c r="R135" s="535"/>
      <c r="S135" s="536"/>
    </row>
    <row r="136" spans="2:19" x14ac:dyDescent="0.35">
      <c r="B136" s="528" t="s">
        <v>447</v>
      </c>
      <c r="C136" s="529"/>
      <c r="D136" s="529"/>
      <c r="E136" s="529"/>
      <c r="F136" s="529"/>
      <c r="G136" s="529"/>
      <c r="H136" s="529"/>
      <c r="I136" s="529"/>
      <c r="J136" s="529"/>
      <c r="K136" s="529"/>
      <c r="L136" s="529"/>
      <c r="M136" s="529"/>
      <c r="N136" s="529"/>
      <c r="O136" s="529"/>
      <c r="P136" s="529"/>
      <c r="Q136" s="529"/>
      <c r="R136" s="529"/>
      <c r="S136" s="530"/>
    </row>
    <row r="137" spans="2:19" x14ac:dyDescent="0.35">
      <c r="B137" s="528" t="s">
        <v>448</v>
      </c>
      <c r="C137" s="529"/>
      <c r="D137" s="529"/>
      <c r="E137" s="529"/>
      <c r="F137" s="529"/>
      <c r="G137" s="529"/>
      <c r="H137" s="529"/>
      <c r="I137" s="529"/>
      <c r="J137" s="529"/>
      <c r="K137" s="529"/>
      <c r="L137" s="529"/>
      <c r="M137" s="529"/>
      <c r="N137" s="529"/>
      <c r="O137" s="529"/>
      <c r="P137" s="529"/>
      <c r="Q137" s="529"/>
      <c r="R137" s="529"/>
      <c r="S137" s="530"/>
    </row>
    <row r="138" spans="2:19" x14ac:dyDescent="0.35">
      <c r="B138" s="528" t="s">
        <v>449</v>
      </c>
      <c r="C138" s="529"/>
      <c r="D138" s="529"/>
      <c r="E138" s="529"/>
      <c r="F138" s="529"/>
      <c r="G138" s="529"/>
      <c r="H138" s="529"/>
      <c r="I138" s="529"/>
      <c r="J138" s="529"/>
      <c r="K138" s="529"/>
      <c r="L138" s="529"/>
      <c r="M138" s="529"/>
      <c r="N138" s="529"/>
      <c r="O138" s="529"/>
      <c r="P138" s="529"/>
      <c r="Q138" s="529"/>
      <c r="R138" s="529"/>
      <c r="S138" s="530"/>
    </row>
    <row r="139" spans="2:19" x14ac:dyDescent="0.35">
      <c r="B139" s="528" t="s">
        <v>450</v>
      </c>
      <c r="C139" s="529"/>
      <c r="D139" s="529"/>
      <c r="E139" s="529"/>
      <c r="F139" s="529"/>
      <c r="G139" s="529"/>
      <c r="H139" s="529"/>
      <c r="I139" s="529"/>
      <c r="J139" s="529"/>
      <c r="K139" s="529"/>
      <c r="L139" s="529"/>
      <c r="M139" s="529"/>
      <c r="N139" s="529"/>
      <c r="O139" s="529"/>
      <c r="P139" s="529"/>
      <c r="Q139" s="529"/>
      <c r="R139" s="529"/>
      <c r="S139" s="530"/>
    </row>
    <row r="140" spans="2:19" x14ac:dyDescent="0.35">
      <c r="B140" s="528" t="s">
        <v>451</v>
      </c>
      <c r="C140" s="529"/>
      <c r="D140" s="529"/>
      <c r="E140" s="529"/>
      <c r="F140" s="529"/>
      <c r="G140" s="529"/>
      <c r="H140" s="529"/>
      <c r="I140" s="529"/>
      <c r="J140" s="529"/>
      <c r="K140" s="529"/>
      <c r="L140" s="529"/>
      <c r="M140" s="529"/>
      <c r="N140" s="529"/>
      <c r="O140" s="529"/>
      <c r="P140" s="529"/>
      <c r="Q140" s="529"/>
      <c r="R140" s="529"/>
      <c r="S140" s="530"/>
    </row>
    <row r="141" spans="2:19" x14ac:dyDescent="0.35">
      <c r="B141" s="528" t="s">
        <v>452</v>
      </c>
      <c r="C141" s="529"/>
      <c r="D141" s="529"/>
      <c r="E141" s="529"/>
      <c r="F141" s="529"/>
      <c r="G141" s="529"/>
      <c r="H141" s="529"/>
      <c r="I141" s="529"/>
      <c r="J141" s="529"/>
      <c r="K141" s="529"/>
      <c r="L141" s="529"/>
      <c r="M141" s="529"/>
      <c r="N141" s="529"/>
      <c r="O141" s="529"/>
      <c r="P141" s="529"/>
      <c r="Q141" s="529"/>
      <c r="R141" s="529"/>
      <c r="S141" s="530"/>
    </row>
    <row r="142" spans="2:19" ht="16" thickBot="1" x14ac:dyDescent="0.4">
      <c r="B142" s="531" t="s">
        <v>453</v>
      </c>
      <c r="C142" s="532"/>
      <c r="D142" s="532"/>
      <c r="E142" s="532"/>
      <c r="F142" s="532"/>
      <c r="G142" s="532"/>
      <c r="H142" s="532"/>
      <c r="I142" s="532"/>
      <c r="J142" s="532"/>
      <c r="K142" s="532"/>
      <c r="L142" s="532"/>
      <c r="M142" s="532"/>
      <c r="N142" s="532"/>
      <c r="O142" s="532"/>
      <c r="P142" s="532"/>
      <c r="Q142" s="532"/>
      <c r="R142" s="532"/>
      <c r="S142" s="533"/>
    </row>
    <row r="143" spans="2:19" x14ac:dyDescent="0.35">
      <c r="B143" s="183"/>
      <c r="C143" s="179"/>
      <c r="D143" s="179"/>
      <c r="E143" s="179"/>
      <c r="F143" s="179"/>
      <c r="G143" s="179"/>
      <c r="H143" s="179"/>
      <c r="I143" s="179"/>
      <c r="J143" s="179"/>
      <c r="K143" s="179"/>
      <c r="L143" s="179"/>
      <c r="M143" s="179"/>
      <c r="N143" s="179"/>
      <c r="O143" s="179"/>
      <c r="P143" s="179"/>
      <c r="Q143" s="179"/>
      <c r="R143" s="179"/>
      <c r="S143" s="179"/>
    </row>
    <row r="144" spans="2:19" x14ac:dyDescent="0.35">
      <c r="B144" s="183"/>
      <c r="C144" s="179"/>
      <c r="D144" s="179"/>
      <c r="E144" s="179"/>
      <c r="F144" s="179"/>
      <c r="G144" s="179"/>
      <c r="H144" s="179"/>
      <c r="I144" s="179"/>
      <c r="J144" s="179"/>
      <c r="K144" s="179"/>
      <c r="L144" s="179"/>
      <c r="M144" s="179"/>
      <c r="N144" s="179"/>
      <c r="O144" s="179"/>
      <c r="P144" s="179"/>
      <c r="Q144" s="179"/>
      <c r="R144" s="179"/>
      <c r="S144" s="179"/>
    </row>
    <row r="145" spans="2:19" x14ac:dyDescent="0.35">
      <c r="B145" s="183"/>
      <c r="C145" s="179"/>
      <c r="D145" s="179"/>
      <c r="E145" s="179"/>
      <c r="F145" s="179"/>
      <c r="G145" s="179"/>
      <c r="H145" s="179"/>
      <c r="I145" s="179"/>
      <c r="J145" s="179"/>
      <c r="K145" s="179"/>
      <c r="L145" s="179"/>
      <c r="M145" s="179"/>
      <c r="N145" s="179"/>
      <c r="O145" s="179"/>
      <c r="P145" s="179"/>
      <c r="Q145" s="179"/>
      <c r="R145" s="179"/>
      <c r="S145" s="179"/>
    </row>
    <row r="146" spans="2:19" x14ac:dyDescent="0.35">
      <c r="B146" s="183"/>
      <c r="C146" s="179"/>
      <c r="D146" s="179"/>
      <c r="E146" s="179"/>
      <c r="F146" s="179"/>
      <c r="G146" s="179"/>
      <c r="H146" s="179"/>
      <c r="I146" s="179"/>
      <c r="J146" s="179"/>
      <c r="K146" s="179"/>
      <c r="L146" s="179"/>
      <c r="M146" s="179"/>
      <c r="N146" s="179"/>
      <c r="O146" s="179"/>
      <c r="P146" s="179"/>
      <c r="Q146" s="179"/>
      <c r="R146" s="179"/>
      <c r="S146" s="179"/>
    </row>
    <row r="147" spans="2:19" x14ac:dyDescent="0.35">
      <c r="B147" s="183"/>
      <c r="C147" s="179"/>
      <c r="D147" s="179"/>
      <c r="E147" s="179"/>
      <c r="F147" s="179"/>
      <c r="G147" s="179"/>
      <c r="H147" s="179"/>
      <c r="I147" s="179"/>
      <c r="J147" s="179"/>
      <c r="K147" s="179"/>
      <c r="L147" s="179"/>
      <c r="M147" s="179"/>
      <c r="N147" s="179"/>
      <c r="O147" s="179"/>
      <c r="P147" s="179"/>
      <c r="Q147" s="179"/>
      <c r="R147" s="179"/>
      <c r="S147" s="179"/>
    </row>
    <row r="148" spans="2:19" x14ac:dyDescent="0.35">
      <c r="B148" s="183"/>
      <c r="C148" s="179"/>
      <c r="D148" s="179"/>
      <c r="E148" s="179"/>
      <c r="F148" s="179"/>
      <c r="G148" s="179"/>
      <c r="H148" s="179"/>
      <c r="I148" s="179"/>
      <c r="J148" s="179"/>
      <c r="K148" s="179"/>
      <c r="L148" s="179"/>
      <c r="M148" s="179"/>
      <c r="N148" s="179"/>
      <c r="O148" s="179"/>
      <c r="P148" s="179"/>
      <c r="Q148" s="179"/>
      <c r="R148" s="179"/>
      <c r="S148" s="179"/>
    </row>
    <row r="149" spans="2:19" x14ac:dyDescent="0.35">
      <c r="B149" s="183"/>
      <c r="C149" s="179"/>
      <c r="D149" s="179"/>
      <c r="E149" s="179"/>
      <c r="F149" s="179"/>
      <c r="G149" s="179"/>
      <c r="H149" s="179"/>
      <c r="I149" s="179"/>
      <c r="J149" s="179"/>
      <c r="K149" s="179"/>
      <c r="L149" s="179"/>
      <c r="M149" s="179"/>
      <c r="N149" s="179"/>
      <c r="O149" s="179"/>
      <c r="P149" s="179"/>
      <c r="Q149" s="179"/>
      <c r="R149" s="179"/>
      <c r="S149" s="179"/>
    </row>
    <row r="150" spans="2:19" x14ac:dyDescent="0.35">
      <c r="B150" s="183"/>
      <c r="C150" s="179"/>
      <c r="D150" s="179"/>
      <c r="E150" s="179"/>
      <c r="F150" s="179"/>
      <c r="G150" s="179"/>
      <c r="H150" s="179"/>
      <c r="I150" s="179"/>
      <c r="J150" s="179"/>
      <c r="K150" s="179"/>
      <c r="L150" s="179"/>
      <c r="M150" s="179"/>
      <c r="N150" s="179"/>
      <c r="O150" s="179"/>
      <c r="P150" s="179"/>
      <c r="Q150" s="179"/>
      <c r="R150" s="179"/>
      <c r="S150" s="179"/>
    </row>
    <row r="151" spans="2:19" x14ac:dyDescent="0.35">
      <c r="B151" s="183"/>
      <c r="C151" s="179"/>
      <c r="D151" s="179"/>
      <c r="E151" s="179"/>
      <c r="F151" s="179"/>
      <c r="G151" s="179"/>
      <c r="H151" s="179"/>
      <c r="I151" s="179"/>
      <c r="J151" s="179"/>
      <c r="K151" s="179"/>
      <c r="L151" s="179"/>
      <c r="M151" s="179"/>
      <c r="N151" s="179"/>
      <c r="O151" s="179"/>
      <c r="P151" s="179"/>
      <c r="Q151" s="179"/>
      <c r="R151" s="179"/>
      <c r="S151" s="179"/>
    </row>
    <row r="152" spans="2:19" x14ac:dyDescent="0.35">
      <c r="B152" s="183"/>
      <c r="C152" s="179"/>
      <c r="D152" s="179"/>
      <c r="E152" s="179"/>
      <c r="F152" s="179"/>
      <c r="G152" s="179"/>
      <c r="H152" s="179"/>
      <c r="I152" s="179"/>
      <c r="J152" s="179"/>
      <c r="K152" s="179"/>
      <c r="L152" s="179"/>
      <c r="M152" s="179"/>
      <c r="N152" s="179"/>
      <c r="O152" s="179"/>
      <c r="P152" s="179"/>
      <c r="Q152" s="179"/>
      <c r="R152" s="179"/>
      <c r="S152" s="179"/>
    </row>
    <row r="153" spans="2:19" x14ac:dyDescent="0.35">
      <c r="B153" s="183"/>
      <c r="C153" s="179"/>
      <c r="D153" s="179"/>
      <c r="E153" s="179"/>
      <c r="F153" s="179"/>
      <c r="G153" s="179"/>
      <c r="H153" s="179"/>
      <c r="I153" s="179"/>
      <c r="J153" s="179"/>
      <c r="K153" s="179"/>
      <c r="L153" s="179"/>
      <c r="M153" s="179"/>
      <c r="N153" s="179"/>
      <c r="O153" s="179"/>
      <c r="P153" s="179"/>
      <c r="Q153" s="179"/>
      <c r="R153" s="179"/>
      <c r="S153" s="179"/>
    </row>
    <row r="154" spans="2:19" x14ac:dyDescent="0.35">
      <c r="B154" s="183"/>
      <c r="C154" s="179"/>
      <c r="D154" s="179"/>
      <c r="E154" s="179"/>
      <c r="F154" s="179"/>
      <c r="G154" s="179"/>
      <c r="H154" s="179"/>
      <c r="I154" s="179"/>
      <c r="J154" s="179"/>
      <c r="K154" s="179"/>
      <c r="L154" s="179"/>
      <c r="M154" s="179"/>
      <c r="N154" s="179"/>
      <c r="O154" s="179"/>
      <c r="P154" s="179"/>
      <c r="Q154" s="179"/>
      <c r="R154" s="179"/>
      <c r="S154" s="179"/>
    </row>
    <row r="155" spans="2:19" x14ac:dyDescent="0.35">
      <c r="C155" s="179"/>
      <c r="D155" s="179"/>
      <c r="E155" s="179"/>
      <c r="F155" s="179"/>
      <c r="G155" s="179"/>
      <c r="H155" s="179"/>
      <c r="I155" s="179"/>
      <c r="J155" s="179"/>
      <c r="K155" s="179"/>
      <c r="L155" s="179"/>
      <c r="M155" s="179"/>
      <c r="N155" s="179"/>
      <c r="O155" s="179"/>
      <c r="P155" s="179"/>
      <c r="Q155" s="179"/>
      <c r="R155" s="179"/>
      <c r="S155" s="179"/>
    </row>
    <row r="156" spans="2:19" x14ac:dyDescent="0.35">
      <c r="C156" s="179"/>
      <c r="D156" s="179"/>
      <c r="E156" s="179"/>
      <c r="F156" s="179"/>
      <c r="G156" s="179"/>
      <c r="H156" s="179"/>
      <c r="I156" s="179"/>
      <c r="J156" s="179"/>
      <c r="K156" s="179"/>
      <c r="L156" s="179"/>
      <c r="M156" s="179"/>
      <c r="N156" s="179"/>
      <c r="O156" s="179"/>
      <c r="P156" s="179"/>
      <c r="Q156" s="179"/>
      <c r="R156" s="179"/>
      <c r="S156" s="179"/>
    </row>
    <row r="157" spans="2:19" x14ac:dyDescent="0.35">
      <c r="C157" s="179"/>
      <c r="D157" s="179"/>
      <c r="E157" s="179"/>
      <c r="F157" s="179"/>
      <c r="G157" s="179"/>
      <c r="H157" s="179"/>
      <c r="I157" s="179"/>
      <c r="J157" s="179"/>
      <c r="K157" s="179"/>
      <c r="L157" s="179"/>
      <c r="M157" s="179"/>
      <c r="N157" s="179"/>
      <c r="O157" s="179"/>
      <c r="P157" s="179"/>
      <c r="Q157" s="179"/>
      <c r="R157" s="179"/>
      <c r="S157" s="179"/>
    </row>
    <row r="158" spans="2:19" x14ac:dyDescent="0.35">
      <c r="C158" s="179"/>
      <c r="D158" s="179"/>
      <c r="E158" s="179"/>
      <c r="F158" s="179"/>
      <c r="G158" s="179"/>
      <c r="H158" s="179"/>
      <c r="I158" s="179"/>
      <c r="J158" s="179"/>
      <c r="K158" s="179"/>
      <c r="L158" s="179"/>
      <c r="M158" s="179"/>
      <c r="N158" s="179"/>
      <c r="O158" s="179"/>
      <c r="P158" s="179"/>
      <c r="Q158" s="179"/>
      <c r="R158" s="179"/>
      <c r="S158" s="179"/>
    </row>
    <row r="159" spans="2:19" x14ac:dyDescent="0.35">
      <c r="C159" s="179"/>
      <c r="D159" s="179"/>
      <c r="E159" s="179"/>
      <c r="F159" s="179"/>
      <c r="G159" s="179"/>
      <c r="H159" s="179"/>
      <c r="I159" s="179"/>
      <c r="J159" s="179"/>
      <c r="K159" s="179"/>
      <c r="L159" s="179"/>
      <c r="M159" s="179"/>
      <c r="N159" s="179"/>
      <c r="O159" s="179"/>
      <c r="P159" s="179"/>
      <c r="Q159" s="179"/>
      <c r="R159" s="179"/>
      <c r="S159" s="179"/>
    </row>
    <row r="160" spans="2:19" x14ac:dyDescent="0.35">
      <c r="C160" s="179"/>
      <c r="D160" s="179"/>
      <c r="E160" s="179"/>
      <c r="F160" s="179"/>
      <c r="G160" s="179"/>
      <c r="H160" s="179"/>
      <c r="I160" s="179"/>
      <c r="J160" s="179"/>
      <c r="K160" s="179"/>
      <c r="L160" s="179"/>
      <c r="M160" s="179"/>
      <c r="N160" s="179"/>
      <c r="O160" s="179"/>
      <c r="P160" s="179"/>
      <c r="Q160" s="179"/>
      <c r="R160" s="179"/>
      <c r="S160" s="179"/>
    </row>
    <row r="161" spans="3:19" x14ac:dyDescent="0.35">
      <c r="C161" s="179"/>
      <c r="D161" s="179"/>
      <c r="E161" s="179"/>
      <c r="F161" s="179"/>
      <c r="G161" s="179"/>
      <c r="H161" s="179"/>
      <c r="I161" s="179"/>
      <c r="J161" s="179"/>
      <c r="K161" s="179"/>
      <c r="L161" s="179"/>
      <c r="M161" s="179"/>
      <c r="N161" s="179"/>
      <c r="O161" s="179"/>
      <c r="P161" s="179"/>
      <c r="Q161" s="179"/>
      <c r="R161" s="179"/>
      <c r="S161" s="179"/>
    </row>
  </sheetData>
  <mergeCells count="31">
    <mergeCell ref="B2:S2"/>
    <mergeCell ref="C3:C4"/>
    <mergeCell ref="D3:D4"/>
    <mergeCell ref="J3:J4"/>
    <mergeCell ref="K3:K4"/>
    <mergeCell ref="L3:L4"/>
    <mergeCell ref="M3:M4"/>
    <mergeCell ref="N3:N4"/>
    <mergeCell ref="O3:O4"/>
    <mergeCell ref="P3:P4"/>
    <mergeCell ref="B133:S133"/>
    <mergeCell ref="Q3:Q4"/>
    <mergeCell ref="R3:R4"/>
    <mergeCell ref="S3:S4"/>
    <mergeCell ref="A50:A54"/>
    <mergeCell ref="B126:S126"/>
    <mergeCell ref="B127:S127"/>
    <mergeCell ref="B128:S128"/>
    <mergeCell ref="B129:S129"/>
    <mergeCell ref="B130:S130"/>
    <mergeCell ref="B131:S131"/>
    <mergeCell ref="B132:S132"/>
    <mergeCell ref="B140:S140"/>
    <mergeCell ref="B141:S141"/>
    <mergeCell ref="B142:S142"/>
    <mergeCell ref="B134:S134"/>
    <mergeCell ref="B135:S135"/>
    <mergeCell ref="B136:S136"/>
    <mergeCell ref="B137:S137"/>
    <mergeCell ref="B138:S138"/>
    <mergeCell ref="B139:S139"/>
  </mergeCells>
  <hyperlinks>
    <hyperlink ref="A1" location="Contents!A1" display="Back to contents" xr:uid="{1C8F5F50-CB9A-413C-9BA2-2577FAACAAC7}"/>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E4D16-6347-482D-B811-66383A0ACAE9}">
  <sheetPr>
    <tabColor theme="6"/>
    <pageSetUpPr fitToPage="1"/>
  </sheetPr>
  <dimension ref="A1:R128"/>
  <sheetViews>
    <sheetView zoomScaleNormal="100" workbookViewId="0"/>
  </sheetViews>
  <sheetFormatPr defaultColWidth="8.84375" defaultRowHeight="14" x14ac:dyDescent="0.3"/>
  <cols>
    <col min="1" max="2" width="8.84375" style="484"/>
    <col min="3" max="3" width="24.765625" style="484" customWidth="1"/>
    <col min="4" max="4" width="24.3046875" style="484" customWidth="1"/>
    <col min="5" max="5" width="24.69140625" style="484" customWidth="1"/>
    <col min="6" max="6" width="8.84375" style="484"/>
    <col min="7" max="7" width="9.4609375" style="484" bestFit="1" customWidth="1"/>
    <col min="8" max="16384" width="8.84375" style="484"/>
  </cols>
  <sheetData>
    <row r="1" spans="1:5" ht="27" customHeight="1" thickBot="1" x14ac:dyDescent="0.35">
      <c r="A1" s="9" t="s">
        <v>42</v>
      </c>
      <c r="B1" s="1"/>
    </row>
    <row r="2" spans="1:5" ht="21" customHeight="1" thickBot="1" x14ac:dyDescent="0.5">
      <c r="B2" s="572" t="s">
        <v>629</v>
      </c>
      <c r="C2" s="687"/>
      <c r="D2" s="687"/>
      <c r="E2" s="688"/>
    </row>
    <row r="3" spans="1:5" ht="62" x14ac:dyDescent="0.3">
      <c r="B3" s="233"/>
      <c r="C3" s="384" t="s">
        <v>594</v>
      </c>
      <c r="D3" s="384" t="s">
        <v>595</v>
      </c>
      <c r="E3" s="385" t="s">
        <v>596</v>
      </c>
    </row>
    <row r="4" spans="1:5" x14ac:dyDescent="0.3">
      <c r="B4" s="59" t="s">
        <v>56</v>
      </c>
      <c r="C4" s="386">
        <v>96.823999999999998</v>
      </c>
      <c r="D4" s="84">
        <v>995.15499999999997</v>
      </c>
      <c r="E4" s="387">
        <f>100*(C4/D4)</f>
        <v>9.7295396194562649</v>
      </c>
    </row>
    <row r="5" spans="1:5" x14ac:dyDescent="0.3">
      <c r="B5" s="59" t="s">
        <v>57</v>
      </c>
      <c r="C5" s="386">
        <v>98.096999999999994</v>
      </c>
      <c r="D5" s="84">
        <v>1006.754</v>
      </c>
      <c r="E5" s="387">
        <f t="shared" ref="E5:E68" si="0">100*(C5/D5)</f>
        <v>9.7438897685035268</v>
      </c>
    </row>
    <row r="6" spans="1:5" x14ac:dyDescent="0.3">
      <c r="B6" s="59" t="s">
        <v>58</v>
      </c>
      <c r="C6" s="386">
        <v>98.772999999999996</v>
      </c>
      <c r="D6" s="84">
        <v>1013.5940000000001</v>
      </c>
      <c r="E6" s="387">
        <f t="shared" si="0"/>
        <v>9.7448287973291059</v>
      </c>
    </row>
    <row r="7" spans="1:5" x14ac:dyDescent="0.3">
      <c r="B7" s="59" t="s">
        <v>63</v>
      </c>
      <c r="C7" s="386">
        <v>98.277000000000001</v>
      </c>
      <c r="D7" s="84">
        <v>1022.479</v>
      </c>
      <c r="E7" s="387">
        <f t="shared" si="0"/>
        <v>9.6116399456614747</v>
      </c>
    </row>
    <row r="8" spans="1:5" x14ac:dyDescent="0.3">
      <c r="B8" s="59" t="s">
        <v>0</v>
      </c>
      <c r="C8" s="386">
        <v>92.733999999999995</v>
      </c>
      <c r="D8" s="84">
        <v>1028.854</v>
      </c>
      <c r="E8" s="387">
        <f t="shared" si="0"/>
        <v>9.013329393674903</v>
      </c>
    </row>
    <row r="9" spans="1:5" x14ac:dyDescent="0.3">
      <c r="B9" s="59" t="s">
        <v>1</v>
      </c>
      <c r="C9" s="386">
        <v>85.804000000000002</v>
      </c>
      <c r="D9" s="84">
        <v>1035.942</v>
      </c>
      <c r="E9" s="387">
        <f t="shared" si="0"/>
        <v>8.2827030856939867</v>
      </c>
    </row>
    <row r="10" spans="1:5" x14ac:dyDescent="0.3">
      <c r="B10" s="8" t="s">
        <v>2</v>
      </c>
      <c r="C10" s="386">
        <v>78.646000000000001</v>
      </c>
      <c r="D10" s="84">
        <v>1043.047</v>
      </c>
      <c r="E10" s="387">
        <f t="shared" si="0"/>
        <v>7.5400245626515385</v>
      </c>
    </row>
    <row r="11" spans="1:5" x14ac:dyDescent="0.3">
      <c r="B11" s="8" t="s">
        <v>3</v>
      </c>
      <c r="C11" s="386">
        <v>71.739000000000004</v>
      </c>
      <c r="D11" s="84">
        <v>1048.2919999999999</v>
      </c>
      <c r="E11" s="387">
        <f t="shared" si="0"/>
        <v>6.8434176737016035</v>
      </c>
    </row>
    <row r="12" spans="1:5" x14ac:dyDescent="0.3">
      <c r="B12" s="8" t="s">
        <v>4</v>
      </c>
      <c r="C12" s="386">
        <v>68.977000000000004</v>
      </c>
      <c r="D12" s="84">
        <v>1056.57</v>
      </c>
      <c r="E12" s="387">
        <f t="shared" si="0"/>
        <v>6.528389032435145</v>
      </c>
    </row>
    <row r="13" spans="1:5" x14ac:dyDescent="0.3">
      <c r="B13" s="8" t="s">
        <v>5</v>
      </c>
      <c r="C13" s="386">
        <v>67.63</v>
      </c>
      <c r="D13" s="84">
        <v>1060.664</v>
      </c>
      <c r="E13" s="387">
        <f t="shared" si="0"/>
        <v>6.3761945347442728</v>
      </c>
    </row>
    <row r="14" spans="1:5" x14ac:dyDescent="0.3">
      <c r="B14" s="8" t="s">
        <v>6</v>
      </c>
      <c r="C14" s="386">
        <v>66.036000000000001</v>
      </c>
      <c r="D14" s="84">
        <v>1065.7829999999999</v>
      </c>
      <c r="E14" s="387">
        <f t="shared" si="0"/>
        <v>6.1960080053819597</v>
      </c>
    </row>
    <row r="15" spans="1:5" x14ac:dyDescent="0.3">
      <c r="B15" s="8" t="s">
        <v>7</v>
      </c>
      <c r="C15" s="386">
        <v>64.617999999999995</v>
      </c>
      <c r="D15" s="84">
        <v>1070.248</v>
      </c>
      <c r="E15" s="387">
        <f t="shared" si="0"/>
        <v>6.037666036283178</v>
      </c>
    </row>
    <row r="16" spans="1:5" x14ac:dyDescent="0.3">
      <c r="B16" s="8" t="s">
        <v>8</v>
      </c>
      <c r="C16" s="386">
        <v>63.95</v>
      </c>
      <c r="D16" s="84">
        <v>1071.73</v>
      </c>
      <c r="E16" s="387">
        <f t="shared" si="0"/>
        <v>5.9669879540555932</v>
      </c>
    </row>
    <row r="17" spans="2:5" x14ac:dyDescent="0.3">
      <c r="B17" s="8" t="s">
        <v>9</v>
      </c>
      <c r="C17" s="386">
        <v>63.225999999999999</v>
      </c>
      <c r="D17" s="84">
        <v>1075.8979999999999</v>
      </c>
      <c r="E17" s="387">
        <f t="shared" si="0"/>
        <v>5.8765793783425568</v>
      </c>
    </row>
    <row r="18" spans="2:5" x14ac:dyDescent="0.3">
      <c r="B18" s="8" t="s">
        <v>10</v>
      </c>
      <c r="C18" s="386">
        <v>62.494</v>
      </c>
      <c r="D18" s="84">
        <v>1081.5119999999999</v>
      </c>
      <c r="E18" s="387">
        <f t="shared" si="0"/>
        <v>5.778391733055205</v>
      </c>
    </row>
    <row r="19" spans="2:5" x14ac:dyDescent="0.3">
      <c r="B19" s="8" t="s">
        <v>11</v>
      </c>
      <c r="C19" s="386">
        <v>61.991999999999997</v>
      </c>
      <c r="D19" s="84">
        <v>1086.075</v>
      </c>
      <c r="E19" s="387">
        <f t="shared" si="0"/>
        <v>5.7078931013051584</v>
      </c>
    </row>
    <row r="20" spans="2:5" x14ac:dyDescent="0.3">
      <c r="B20" s="8" t="s">
        <v>12</v>
      </c>
      <c r="C20" s="386">
        <v>61.631</v>
      </c>
      <c r="D20" s="84">
        <v>1099.088</v>
      </c>
      <c r="E20" s="387">
        <f t="shared" si="0"/>
        <v>5.6074672819646834</v>
      </c>
    </row>
    <row r="21" spans="2:5" x14ac:dyDescent="0.3">
      <c r="B21" s="8" t="s">
        <v>13</v>
      </c>
      <c r="C21" s="386">
        <v>61.424999999999997</v>
      </c>
      <c r="D21" s="84">
        <v>1110.172</v>
      </c>
      <c r="E21" s="387">
        <f t="shared" si="0"/>
        <v>5.5329264294181435</v>
      </c>
    </row>
    <row r="22" spans="2:5" x14ac:dyDescent="0.3">
      <c r="B22" s="8" t="s">
        <v>14</v>
      </c>
      <c r="C22" s="386">
        <v>61.433999999999997</v>
      </c>
      <c r="D22" s="84">
        <v>1119.4760000000001</v>
      </c>
      <c r="E22" s="387">
        <f t="shared" si="0"/>
        <v>5.4877460526174735</v>
      </c>
    </row>
    <row r="23" spans="2:5" x14ac:dyDescent="0.3">
      <c r="B23" s="8" t="s">
        <v>15</v>
      </c>
      <c r="C23" s="386">
        <v>61.506</v>
      </c>
      <c r="D23" s="84">
        <v>1130.021</v>
      </c>
      <c r="E23" s="387">
        <f t="shared" si="0"/>
        <v>5.4429076981755209</v>
      </c>
    </row>
    <row r="24" spans="2:5" x14ac:dyDescent="0.3">
      <c r="B24" s="8" t="s">
        <v>16</v>
      </c>
      <c r="C24" s="386">
        <v>61.295000000000002</v>
      </c>
      <c r="D24" s="84">
        <v>1135.2840000000001</v>
      </c>
      <c r="E24" s="387">
        <f t="shared" si="0"/>
        <v>5.3990895670158299</v>
      </c>
    </row>
    <row r="25" spans="2:5" x14ac:dyDescent="0.3">
      <c r="B25" s="8" t="s">
        <v>17</v>
      </c>
      <c r="C25" s="386">
        <v>61.331000000000003</v>
      </c>
      <c r="D25" s="84">
        <v>1144.8510000000001</v>
      </c>
      <c r="E25" s="387">
        <f t="shared" si="0"/>
        <v>5.3571163409037501</v>
      </c>
    </row>
    <row r="26" spans="2:5" x14ac:dyDescent="0.3">
      <c r="B26" s="8" t="s">
        <v>18</v>
      </c>
      <c r="C26" s="386">
        <v>61.314</v>
      </c>
      <c r="D26" s="84">
        <v>1160.873</v>
      </c>
      <c r="E26" s="387">
        <f t="shared" si="0"/>
        <v>5.2817147095332562</v>
      </c>
    </row>
    <row r="27" spans="2:5" x14ac:dyDescent="0.3">
      <c r="B27" s="8" t="s">
        <v>19</v>
      </c>
      <c r="C27" s="386">
        <v>61.118000000000002</v>
      </c>
      <c r="D27" s="84">
        <v>1178.5139999999999</v>
      </c>
      <c r="E27" s="387">
        <f t="shared" si="0"/>
        <v>5.1860223976974398</v>
      </c>
    </row>
    <row r="28" spans="2:5" x14ac:dyDescent="0.3">
      <c r="B28" s="8" t="s">
        <v>20</v>
      </c>
      <c r="C28" s="386">
        <v>60.978999999999999</v>
      </c>
      <c r="D28" s="84">
        <v>1195.78</v>
      </c>
      <c r="E28" s="387">
        <f t="shared" si="0"/>
        <v>5.0995166334944555</v>
      </c>
    </row>
    <row r="29" spans="2:5" x14ac:dyDescent="0.3">
      <c r="B29" s="8" t="s">
        <v>21</v>
      </c>
      <c r="C29" s="386">
        <v>60.597000000000001</v>
      </c>
      <c r="D29" s="84">
        <v>1208.374</v>
      </c>
      <c r="E29" s="387">
        <f t="shared" si="0"/>
        <v>5.0147553654745964</v>
      </c>
    </row>
    <row r="30" spans="2:5" x14ac:dyDescent="0.3">
      <c r="B30" s="8" t="s">
        <v>22</v>
      </c>
      <c r="C30" s="386">
        <v>60.262</v>
      </c>
      <c r="D30" s="84">
        <v>1213.749</v>
      </c>
      <c r="E30" s="387">
        <f t="shared" si="0"/>
        <v>4.9649474479484637</v>
      </c>
    </row>
    <row r="31" spans="2:5" x14ac:dyDescent="0.3">
      <c r="B31" s="8" t="s">
        <v>23</v>
      </c>
      <c r="C31" s="386">
        <v>59.844000000000001</v>
      </c>
      <c r="D31" s="84">
        <v>1219.8969999999999</v>
      </c>
      <c r="E31" s="387">
        <f t="shared" si="0"/>
        <v>4.9056600680221365</v>
      </c>
    </row>
    <row r="32" spans="2:5" x14ac:dyDescent="0.3">
      <c r="B32" s="8" t="s">
        <v>24</v>
      </c>
      <c r="C32" s="386">
        <v>59.192</v>
      </c>
      <c r="D32" s="84">
        <v>1230.825</v>
      </c>
      <c r="E32" s="387">
        <f t="shared" si="0"/>
        <v>4.8091320862023439</v>
      </c>
    </row>
    <row r="33" spans="2:5" x14ac:dyDescent="0.3">
      <c r="B33" s="8" t="s">
        <v>25</v>
      </c>
      <c r="C33" s="386">
        <v>58.633000000000003</v>
      </c>
      <c r="D33" s="84">
        <v>1246.3679999999999</v>
      </c>
      <c r="E33" s="387">
        <f t="shared" si="0"/>
        <v>4.7043088397648214</v>
      </c>
    </row>
    <row r="34" spans="2:5" x14ac:dyDescent="0.3">
      <c r="B34" s="8" t="s">
        <v>26</v>
      </c>
      <c r="C34" s="386">
        <v>58.027000000000001</v>
      </c>
      <c r="D34" s="84">
        <v>1271.1890000000001</v>
      </c>
      <c r="E34" s="387">
        <f t="shared" si="0"/>
        <v>4.5647814762399612</v>
      </c>
    </row>
    <row r="35" spans="2:5" x14ac:dyDescent="0.3">
      <c r="B35" s="8" t="s">
        <v>27</v>
      </c>
      <c r="C35" s="386">
        <v>57.615000000000002</v>
      </c>
      <c r="D35" s="84">
        <v>1291.873</v>
      </c>
      <c r="E35" s="387">
        <f t="shared" si="0"/>
        <v>4.4598037113555273</v>
      </c>
    </row>
    <row r="36" spans="2:5" x14ac:dyDescent="0.3">
      <c r="B36" s="8" t="s">
        <v>28</v>
      </c>
      <c r="C36" s="386">
        <v>57.713999999999999</v>
      </c>
      <c r="D36" s="84">
        <v>1306.7159999999999</v>
      </c>
      <c r="E36" s="387">
        <f t="shared" si="0"/>
        <v>4.4167210013499494</v>
      </c>
    </row>
    <row r="37" spans="2:5" x14ac:dyDescent="0.3">
      <c r="B37" s="8" t="s">
        <v>31</v>
      </c>
      <c r="C37" s="386">
        <v>57.715000000000003</v>
      </c>
      <c r="D37" s="84">
        <v>1315.6569999999999</v>
      </c>
      <c r="E37" s="387">
        <f t="shared" si="0"/>
        <v>4.3867816611776478</v>
      </c>
    </row>
    <row r="38" spans="2:5" x14ac:dyDescent="0.3">
      <c r="B38" s="8" t="s">
        <v>32</v>
      </c>
      <c r="C38" s="386">
        <v>57.750999999999998</v>
      </c>
      <c r="D38" s="84">
        <v>1316.3209999999999</v>
      </c>
      <c r="E38" s="387">
        <f t="shared" si="0"/>
        <v>4.3873037047954107</v>
      </c>
    </row>
    <row r="39" spans="2:5" x14ac:dyDescent="0.3">
      <c r="B39" s="8" t="s">
        <v>33</v>
      </c>
      <c r="C39" s="386">
        <v>57.53</v>
      </c>
      <c r="D39" s="84">
        <v>1316.3320000000001</v>
      </c>
      <c r="E39" s="387">
        <f t="shared" si="0"/>
        <v>4.3704779645256666</v>
      </c>
    </row>
    <row r="40" spans="2:5" x14ac:dyDescent="0.3">
      <c r="B40" s="8" t="s">
        <v>34</v>
      </c>
      <c r="C40" s="386">
        <v>56.868000000000002</v>
      </c>
      <c r="D40" s="84">
        <v>1317.4590000000001</v>
      </c>
      <c r="E40" s="387">
        <f t="shared" si="0"/>
        <v>4.316491063479015</v>
      </c>
    </row>
    <row r="41" spans="2:5" x14ac:dyDescent="0.3">
      <c r="B41" s="8" t="s">
        <v>38</v>
      </c>
      <c r="C41" s="386">
        <v>56.475000000000001</v>
      </c>
      <c r="D41" s="84">
        <v>1327.19</v>
      </c>
      <c r="E41" s="387">
        <f t="shared" si="0"/>
        <v>4.2552309767252616</v>
      </c>
    </row>
    <row r="42" spans="2:5" x14ac:dyDescent="0.3">
      <c r="B42" s="8" t="s">
        <v>39</v>
      </c>
      <c r="C42" s="386">
        <v>55.97</v>
      </c>
      <c r="D42" s="84">
        <v>1338.277</v>
      </c>
      <c r="E42" s="387">
        <f t="shared" si="0"/>
        <v>4.1822432874509534</v>
      </c>
    </row>
    <row r="43" spans="2:5" x14ac:dyDescent="0.3">
      <c r="B43" s="8" t="s">
        <v>40</v>
      </c>
      <c r="C43" s="386">
        <v>55.664000000000001</v>
      </c>
      <c r="D43" s="84">
        <v>1352.6020000000001</v>
      </c>
      <c r="E43" s="387">
        <f t="shared" si="0"/>
        <v>4.1153273468470397</v>
      </c>
    </row>
    <row r="44" spans="2:5" x14ac:dyDescent="0.3">
      <c r="B44" s="8" t="s">
        <v>41</v>
      </c>
      <c r="C44" s="386">
        <v>55.814</v>
      </c>
      <c r="D44" s="84">
        <v>1372.5360000000001</v>
      </c>
      <c r="E44" s="387">
        <f t="shared" si="0"/>
        <v>4.0664871449637747</v>
      </c>
    </row>
    <row r="45" spans="2:5" x14ac:dyDescent="0.3">
      <c r="B45" s="8" t="s">
        <v>43</v>
      </c>
      <c r="C45" s="386">
        <v>55.835000000000001</v>
      </c>
      <c r="D45" s="84">
        <v>1382.558</v>
      </c>
      <c r="E45" s="387">
        <f t="shared" si="0"/>
        <v>4.0385285825260135</v>
      </c>
    </row>
    <row r="46" spans="2:5" x14ac:dyDescent="0.3">
      <c r="B46" s="8" t="s">
        <v>44</v>
      </c>
      <c r="C46" s="386">
        <v>56.115000000000002</v>
      </c>
      <c r="D46" s="84">
        <v>1393.52</v>
      </c>
      <c r="E46" s="387">
        <f t="shared" si="0"/>
        <v>4.0268528618175559</v>
      </c>
    </row>
    <row r="47" spans="2:5" x14ac:dyDescent="0.3">
      <c r="B47" s="8" t="s">
        <v>45</v>
      </c>
      <c r="C47" s="386">
        <v>56.662999999999997</v>
      </c>
      <c r="D47" s="84">
        <v>1408.856</v>
      </c>
      <c r="E47" s="387">
        <f t="shared" si="0"/>
        <v>4.0219156535515337</v>
      </c>
    </row>
    <row r="48" spans="2:5" x14ac:dyDescent="0.3">
      <c r="B48" s="8" t="s">
        <v>46</v>
      </c>
      <c r="C48" s="386">
        <v>56.923000000000002</v>
      </c>
      <c r="D48" s="84">
        <v>1418.2139999999999</v>
      </c>
      <c r="E48" s="387">
        <f t="shared" si="0"/>
        <v>4.0137102017043977</v>
      </c>
    </row>
    <row r="49" spans="2:5" x14ac:dyDescent="0.3">
      <c r="B49" s="8" t="s">
        <v>59</v>
      </c>
      <c r="C49" s="386">
        <v>57.081000000000003</v>
      </c>
      <c r="D49" s="84">
        <v>1434.9690000000001</v>
      </c>
      <c r="E49" s="387">
        <f t="shared" si="0"/>
        <v>3.9778559676202065</v>
      </c>
    </row>
    <row r="50" spans="2:5" x14ac:dyDescent="0.3">
      <c r="B50" s="8" t="s">
        <v>60</v>
      </c>
      <c r="C50" s="386">
        <v>57.219000000000001</v>
      </c>
      <c r="D50" s="84">
        <v>1450.8309999999999</v>
      </c>
      <c r="E50" s="387">
        <f t="shared" si="0"/>
        <v>3.943877681135846</v>
      </c>
    </row>
    <row r="51" spans="2:5" x14ac:dyDescent="0.3">
      <c r="B51" s="8" t="s">
        <v>61</v>
      </c>
      <c r="C51" s="386">
        <v>57.234000000000002</v>
      </c>
      <c r="D51" s="84">
        <v>1462.28</v>
      </c>
      <c r="E51" s="387">
        <f t="shared" si="0"/>
        <v>3.9140246737970843</v>
      </c>
    </row>
    <row r="52" spans="2:5" x14ac:dyDescent="0.3">
      <c r="B52" s="8" t="s">
        <v>62</v>
      </c>
      <c r="C52" s="386">
        <v>57.432000000000002</v>
      </c>
      <c r="D52" s="84">
        <v>1467.48</v>
      </c>
      <c r="E52" s="387">
        <f t="shared" si="0"/>
        <v>3.9136478861722135</v>
      </c>
    </row>
    <row r="53" spans="2:5" x14ac:dyDescent="0.3">
      <c r="B53" s="8" t="s">
        <v>64</v>
      </c>
      <c r="C53" s="386">
        <v>56.548999999999999</v>
      </c>
      <c r="D53" s="84">
        <v>1459.9860000000001</v>
      </c>
      <c r="E53" s="387">
        <f t="shared" si="0"/>
        <v>3.8732563188962081</v>
      </c>
    </row>
    <row r="54" spans="2:5" x14ac:dyDescent="0.3">
      <c r="B54" s="8" t="s">
        <v>65</v>
      </c>
      <c r="C54" s="386">
        <v>55.473999999999997</v>
      </c>
      <c r="D54" s="84">
        <v>1459.854</v>
      </c>
      <c r="E54" s="387">
        <f t="shared" si="0"/>
        <v>3.7999690379996895</v>
      </c>
    </row>
    <row r="55" spans="2:5" x14ac:dyDescent="0.3">
      <c r="B55" s="8" t="s">
        <v>66</v>
      </c>
      <c r="C55" s="386">
        <v>54.427</v>
      </c>
      <c r="D55" s="84">
        <v>1458.03</v>
      </c>
      <c r="E55" s="387">
        <f t="shared" si="0"/>
        <v>3.7329135888836311</v>
      </c>
    </row>
    <row r="56" spans="2:5" x14ac:dyDescent="0.3">
      <c r="B56" s="8" t="s">
        <v>67</v>
      </c>
      <c r="C56" s="386">
        <v>53.189</v>
      </c>
      <c r="D56" s="84">
        <v>1467.2619999999999</v>
      </c>
      <c r="E56" s="387">
        <f t="shared" si="0"/>
        <v>3.625051286000728</v>
      </c>
    </row>
    <row r="57" spans="2:5" x14ac:dyDescent="0.3">
      <c r="B57" s="8" t="s">
        <v>68</v>
      </c>
      <c r="C57" s="386">
        <v>53.017000000000003</v>
      </c>
      <c r="D57" s="84">
        <v>1483.7449999999999</v>
      </c>
      <c r="E57" s="387">
        <f t="shared" si="0"/>
        <v>3.5731881152084761</v>
      </c>
    </row>
    <row r="58" spans="2:5" x14ac:dyDescent="0.3">
      <c r="B58" s="8" t="s">
        <v>69</v>
      </c>
      <c r="C58" s="386">
        <v>52.941000000000003</v>
      </c>
      <c r="D58" s="84">
        <v>1496.2560000000001</v>
      </c>
      <c r="E58" s="387">
        <f t="shared" si="0"/>
        <v>3.5382314256383931</v>
      </c>
    </row>
    <row r="59" spans="2:5" x14ac:dyDescent="0.3">
      <c r="B59" s="8" t="s">
        <v>70</v>
      </c>
      <c r="C59" s="386">
        <v>52.764000000000003</v>
      </c>
      <c r="D59" s="84">
        <v>1512.5740000000001</v>
      </c>
      <c r="E59" s="387">
        <f t="shared" si="0"/>
        <v>3.4883582555299775</v>
      </c>
    </row>
    <row r="60" spans="2:5" x14ac:dyDescent="0.3">
      <c r="B60" s="8" t="s">
        <v>71</v>
      </c>
      <c r="C60" s="386">
        <v>52.856000000000002</v>
      </c>
      <c r="D60" s="84">
        <v>1528.171</v>
      </c>
      <c r="E60" s="387">
        <f t="shared" si="0"/>
        <v>3.4587752286884128</v>
      </c>
    </row>
    <row r="61" spans="2:5" x14ac:dyDescent="0.3">
      <c r="B61" s="8" t="s">
        <v>72</v>
      </c>
      <c r="C61" s="386">
        <v>53.968000000000004</v>
      </c>
      <c r="D61" s="84">
        <v>1549.0830000000001</v>
      </c>
      <c r="E61" s="387">
        <f t="shared" si="0"/>
        <v>3.4838675526101572</v>
      </c>
    </row>
    <row r="62" spans="2:5" x14ac:dyDescent="0.3">
      <c r="B62" s="8" t="s">
        <v>73</v>
      </c>
      <c r="C62" s="386">
        <v>55.548999999999999</v>
      </c>
      <c r="D62" s="84">
        <v>1571.9059999999999</v>
      </c>
      <c r="E62" s="387">
        <f t="shared" si="0"/>
        <v>3.5338627118924415</v>
      </c>
    </row>
    <row r="63" spans="2:5" x14ac:dyDescent="0.3">
      <c r="B63" s="8" t="s">
        <v>74</v>
      </c>
      <c r="C63" s="386">
        <v>55.884630600000001</v>
      </c>
      <c r="D63" s="84">
        <v>1587.4677179999999</v>
      </c>
      <c r="E63" s="387">
        <f t="shared" si="0"/>
        <v>3.5203632783416392</v>
      </c>
    </row>
    <row r="64" spans="2:5" x14ac:dyDescent="0.3">
      <c r="B64" s="6" t="s">
        <v>75</v>
      </c>
      <c r="C64" s="386">
        <v>56.142423900000004</v>
      </c>
      <c r="D64" s="84">
        <v>1601.7662049999999</v>
      </c>
      <c r="E64" s="387">
        <f t="shared" si="0"/>
        <v>3.5050323651946451</v>
      </c>
    </row>
    <row r="65" spans="1:18" x14ac:dyDescent="0.3">
      <c r="B65" s="6" t="s">
        <v>77</v>
      </c>
      <c r="C65" s="386">
        <v>57.563615300000002</v>
      </c>
      <c r="D65" s="84">
        <v>1610.695602</v>
      </c>
      <c r="E65" s="387">
        <f t="shared" si="0"/>
        <v>3.5738357532312928</v>
      </c>
    </row>
    <row r="66" spans="1:18" x14ac:dyDescent="0.3">
      <c r="B66" s="6" t="s">
        <v>78</v>
      </c>
      <c r="C66" s="386">
        <v>61.019872300000003</v>
      </c>
      <c r="D66" s="84">
        <v>1614.8687379999999</v>
      </c>
      <c r="E66" s="387">
        <f t="shared" si="0"/>
        <v>3.7786273809209132</v>
      </c>
    </row>
    <row r="67" spans="1:18" x14ac:dyDescent="0.3">
      <c r="B67" s="6" t="s">
        <v>79</v>
      </c>
      <c r="C67" s="386">
        <v>68.248406299999999</v>
      </c>
      <c r="D67" s="84">
        <v>1624.5236620000001</v>
      </c>
      <c r="E67" s="387">
        <f t="shared" si="0"/>
        <v>4.2011334089142984</v>
      </c>
    </row>
    <row r="68" spans="1:18" x14ac:dyDescent="0.3">
      <c r="B68" s="6" t="s">
        <v>80</v>
      </c>
      <c r="C68" s="386">
        <v>77.78181579999999</v>
      </c>
      <c r="D68" s="84">
        <v>1634.1044920000002</v>
      </c>
      <c r="E68" s="387">
        <f t="shared" si="0"/>
        <v>4.7599046560848679</v>
      </c>
    </row>
    <row r="69" spans="1:18" x14ac:dyDescent="0.3">
      <c r="B69" s="6" t="s">
        <v>339</v>
      </c>
      <c r="C69" s="386">
        <v>86.589990499999999</v>
      </c>
      <c r="D69" s="84">
        <v>1644.874088</v>
      </c>
      <c r="E69" s="387">
        <f t="shared" ref="E69:E84" si="1">100*(C69/D69)</f>
        <v>5.264232145895412</v>
      </c>
    </row>
    <row r="70" spans="1:18" x14ac:dyDescent="0.3">
      <c r="B70" s="6" t="s">
        <v>340</v>
      </c>
      <c r="C70" s="386">
        <v>93.956187600000007</v>
      </c>
      <c r="D70" s="84">
        <v>1656.774443</v>
      </c>
      <c r="E70" s="387">
        <f t="shared" si="1"/>
        <v>5.6710307185731983</v>
      </c>
    </row>
    <row r="71" spans="1:18" x14ac:dyDescent="0.3">
      <c r="B71" s="6" t="s">
        <v>341</v>
      </c>
      <c r="C71" s="386">
        <v>99.381189399999997</v>
      </c>
      <c r="D71" s="84">
        <v>1669.3415</v>
      </c>
      <c r="E71" s="387">
        <f t="shared" si="1"/>
        <v>5.9533168857300911</v>
      </c>
    </row>
    <row r="72" spans="1:18" x14ac:dyDescent="0.3">
      <c r="B72" s="6" t="s">
        <v>342</v>
      </c>
      <c r="C72" s="386">
        <v>103.15666779999999</v>
      </c>
      <c r="D72" s="84">
        <v>1683.2057090000001</v>
      </c>
      <c r="E72" s="387">
        <f t="shared" si="1"/>
        <v>6.1285835265664481</v>
      </c>
    </row>
    <row r="73" spans="1:18" x14ac:dyDescent="0.3">
      <c r="B73" s="6" t="s">
        <v>346</v>
      </c>
      <c r="C73" s="386">
        <v>106.44803949999999</v>
      </c>
      <c r="D73" s="84">
        <v>1695.2109520000001</v>
      </c>
      <c r="E73" s="387">
        <f t="shared" si="1"/>
        <v>6.2793388264990382</v>
      </c>
    </row>
    <row r="74" spans="1:18" x14ac:dyDescent="0.3">
      <c r="B74" s="6" t="s">
        <v>347</v>
      </c>
      <c r="C74" s="386">
        <v>109.5092198</v>
      </c>
      <c r="D74" s="84">
        <v>1706.1580940000001</v>
      </c>
      <c r="E74" s="387">
        <f t="shared" si="1"/>
        <v>6.4184684986173384</v>
      </c>
    </row>
    <row r="75" spans="1:18" x14ac:dyDescent="0.3">
      <c r="B75" s="6" t="s">
        <v>348</v>
      </c>
      <c r="C75" s="386">
        <v>112.79310649999999</v>
      </c>
      <c r="D75" s="84">
        <v>1716.768041</v>
      </c>
      <c r="E75" s="387">
        <f t="shared" si="1"/>
        <v>6.5700842400525552</v>
      </c>
    </row>
    <row r="76" spans="1:18" x14ac:dyDescent="0.3">
      <c r="B76" s="6" t="s">
        <v>349</v>
      </c>
      <c r="C76" s="386">
        <v>115.78304000000001</v>
      </c>
      <c r="D76" s="84">
        <v>1726.4813899999999</v>
      </c>
      <c r="E76" s="387">
        <f t="shared" si="1"/>
        <v>6.7063010740011517</v>
      </c>
    </row>
    <row r="77" spans="1:18" x14ac:dyDescent="0.3">
      <c r="B77" s="6" t="s">
        <v>370</v>
      </c>
      <c r="C77" s="386">
        <v>118.3784165</v>
      </c>
      <c r="D77" s="84">
        <v>1737.7153460000002</v>
      </c>
      <c r="E77" s="387">
        <f t="shared" si="1"/>
        <v>6.812301955696717</v>
      </c>
    </row>
    <row r="78" spans="1:18" x14ac:dyDescent="0.3">
      <c r="B78" s="6" t="s">
        <v>371</v>
      </c>
      <c r="C78" s="386">
        <v>120.6525475</v>
      </c>
      <c r="D78" s="84">
        <v>1750.2909890000001</v>
      </c>
      <c r="E78" s="387">
        <f t="shared" si="1"/>
        <v>6.8932850742111658</v>
      </c>
    </row>
    <row r="79" spans="1:18" x14ac:dyDescent="0.3">
      <c r="B79" s="6" t="s">
        <v>372</v>
      </c>
      <c r="C79" s="386">
        <v>122.8735435</v>
      </c>
      <c r="D79" s="84">
        <v>1764.2534710000002</v>
      </c>
      <c r="E79" s="387">
        <f t="shared" si="1"/>
        <v>6.9646196263597986</v>
      </c>
    </row>
    <row r="80" spans="1:18" s="2" customFormat="1" ht="15.5" x14ac:dyDescent="0.35">
      <c r="A80" s="7"/>
      <c r="B80" s="54" t="s">
        <v>373</v>
      </c>
      <c r="C80" s="386">
        <v>125.34353420000001</v>
      </c>
      <c r="D80" s="84">
        <v>1779.4268279999999</v>
      </c>
      <c r="E80" s="387">
        <f t="shared" si="1"/>
        <v>7.044039812577223</v>
      </c>
      <c r="G80" s="163"/>
      <c r="H80" s="163"/>
      <c r="I80" s="163"/>
      <c r="J80" s="163"/>
      <c r="K80" s="163"/>
      <c r="M80" s="163"/>
      <c r="N80" s="163"/>
      <c r="Q80" s="28"/>
      <c r="R80" s="28"/>
    </row>
    <row r="81" spans="1:18" s="2" customFormat="1" ht="15.5" x14ac:dyDescent="0.35">
      <c r="A81" s="7"/>
      <c r="B81" s="54" t="s">
        <v>494</v>
      </c>
      <c r="C81" s="386">
        <v>127.91821110000002</v>
      </c>
      <c r="D81" s="84">
        <v>1794.8542180000002</v>
      </c>
      <c r="E81" s="387">
        <f t="shared" si="1"/>
        <v>7.1269415542025945</v>
      </c>
      <c r="G81" s="163"/>
      <c r="H81" s="163"/>
      <c r="I81" s="163"/>
      <c r="J81" s="163"/>
      <c r="K81" s="163"/>
      <c r="M81" s="163"/>
      <c r="N81" s="163"/>
      <c r="Q81" s="28"/>
      <c r="R81" s="28"/>
    </row>
    <row r="82" spans="1:18" s="2" customFormat="1" ht="15.5" x14ac:dyDescent="0.35">
      <c r="A82" s="7"/>
      <c r="B82" s="54" t="s">
        <v>495</v>
      </c>
      <c r="C82" s="386">
        <v>130.39631250000002</v>
      </c>
      <c r="D82" s="84">
        <v>1810.9237340000002</v>
      </c>
      <c r="E82" s="387">
        <f t="shared" si="1"/>
        <v>7.2005413619478249</v>
      </c>
      <c r="G82" s="163"/>
      <c r="H82" s="163"/>
      <c r="I82" s="163"/>
      <c r="J82" s="163"/>
      <c r="K82" s="163"/>
      <c r="M82" s="163"/>
      <c r="N82" s="163"/>
      <c r="Q82" s="28"/>
      <c r="R82" s="28"/>
    </row>
    <row r="83" spans="1:18" s="2" customFormat="1" ht="15.5" x14ac:dyDescent="0.35">
      <c r="A83" s="7"/>
      <c r="B83" s="54" t="s">
        <v>496</v>
      </c>
      <c r="C83" s="386">
        <v>132.20447430000002</v>
      </c>
      <c r="D83" s="84">
        <v>1827.4377540000003</v>
      </c>
      <c r="E83" s="387">
        <f t="shared" si="1"/>
        <v>7.2344173699281029</v>
      </c>
      <c r="G83" s="163"/>
      <c r="H83" s="163"/>
      <c r="I83" s="163"/>
      <c r="J83" s="163"/>
      <c r="K83" s="163"/>
      <c r="M83" s="163"/>
      <c r="N83" s="163"/>
      <c r="Q83" s="28"/>
      <c r="R83" s="28"/>
    </row>
    <row r="84" spans="1:18" x14ac:dyDescent="0.3">
      <c r="B84" s="6" t="s">
        <v>497</v>
      </c>
      <c r="C84" s="388">
        <v>133.61895380000001</v>
      </c>
      <c r="D84" s="362">
        <v>1844.2595940000001</v>
      </c>
      <c r="E84" s="387">
        <f t="shared" si="1"/>
        <v>7.2451272171611656</v>
      </c>
    </row>
    <row r="85" spans="1:18" x14ac:dyDescent="0.3">
      <c r="B85" s="389">
        <v>2008</v>
      </c>
      <c r="C85" s="390">
        <f ca="1">(OFFSET($C$7,4*(ROW()-ROW($C$85)),0))</f>
        <v>98.277000000000001</v>
      </c>
      <c r="D85" s="391">
        <f t="shared" ref="D85:D104" ca="1" si="2">(OFFSET($D$7,4*(ROW()-ROW($D$85)),0))</f>
        <v>1022.479</v>
      </c>
      <c r="E85" s="392">
        <f t="shared" ref="E85:E104" ca="1" si="3">(OFFSET($E$7,4*(ROW()-ROW($E$85)),0))</f>
        <v>9.6116399456614747</v>
      </c>
    </row>
    <row r="86" spans="1:18" x14ac:dyDescent="0.3">
      <c r="B86" s="14">
        <f>B85+1</f>
        <v>2009</v>
      </c>
      <c r="C86" s="234">
        <f t="shared" ref="C86:C103" ca="1" si="4">(OFFSET($C$7,4*(ROW()-ROW($C$85)),0))</f>
        <v>71.739000000000004</v>
      </c>
      <c r="D86" s="202">
        <f t="shared" ca="1" si="2"/>
        <v>1048.2919999999999</v>
      </c>
      <c r="E86" s="393">
        <f t="shared" ca="1" si="3"/>
        <v>6.8434176737016035</v>
      </c>
    </row>
    <row r="87" spans="1:18" x14ac:dyDescent="0.3">
      <c r="B87" s="14">
        <f t="shared" ref="B87:B100" si="5">B86+1</f>
        <v>2010</v>
      </c>
      <c r="C87" s="234">
        <f t="shared" ca="1" si="4"/>
        <v>64.617999999999995</v>
      </c>
      <c r="D87" s="202">
        <f t="shared" ca="1" si="2"/>
        <v>1070.248</v>
      </c>
      <c r="E87" s="393">
        <f t="shared" ca="1" si="3"/>
        <v>6.037666036283178</v>
      </c>
    </row>
    <row r="88" spans="1:18" x14ac:dyDescent="0.3">
      <c r="B88" s="14">
        <f t="shared" si="5"/>
        <v>2011</v>
      </c>
      <c r="C88" s="234">
        <f t="shared" ca="1" si="4"/>
        <v>61.991999999999997</v>
      </c>
      <c r="D88" s="202">
        <f t="shared" ca="1" si="2"/>
        <v>1086.075</v>
      </c>
      <c r="E88" s="393">
        <f t="shared" ca="1" si="3"/>
        <v>5.7078931013051584</v>
      </c>
    </row>
    <row r="89" spans="1:18" x14ac:dyDescent="0.3">
      <c r="B89" s="14">
        <f t="shared" si="5"/>
        <v>2012</v>
      </c>
      <c r="C89" s="234">
        <f t="shared" ca="1" si="4"/>
        <v>61.506</v>
      </c>
      <c r="D89" s="202">
        <f t="shared" ca="1" si="2"/>
        <v>1130.021</v>
      </c>
      <c r="E89" s="393">
        <f t="shared" ca="1" si="3"/>
        <v>5.4429076981755209</v>
      </c>
    </row>
    <row r="90" spans="1:18" x14ac:dyDescent="0.3">
      <c r="B90" s="14">
        <f t="shared" si="5"/>
        <v>2013</v>
      </c>
      <c r="C90" s="234">
        <f t="shared" ca="1" si="4"/>
        <v>61.118000000000002</v>
      </c>
      <c r="D90" s="202">
        <f t="shared" ca="1" si="2"/>
        <v>1178.5139999999999</v>
      </c>
      <c r="E90" s="393">
        <f t="shared" ca="1" si="3"/>
        <v>5.1860223976974398</v>
      </c>
    </row>
    <row r="91" spans="1:18" x14ac:dyDescent="0.3">
      <c r="B91" s="14">
        <f t="shared" si="5"/>
        <v>2014</v>
      </c>
      <c r="C91" s="234">
        <f t="shared" ca="1" si="4"/>
        <v>59.844000000000001</v>
      </c>
      <c r="D91" s="202">
        <f t="shared" ca="1" si="2"/>
        <v>1219.8969999999999</v>
      </c>
      <c r="E91" s="393">
        <f t="shared" ca="1" si="3"/>
        <v>4.9056600680221365</v>
      </c>
    </row>
    <row r="92" spans="1:18" x14ac:dyDescent="0.3">
      <c r="B92" s="14">
        <f t="shared" si="5"/>
        <v>2015</v>
      </c>
      <c r="C92" s="234">
        <f t="shared" ca="1" si="4"/>
        <v>57.615000000000002</v>
      </c>
      <c r="D92" s="202">
        <f t="shared" ca="1" si="2"/>
        <v>1291.873</v>
      </c>
      <c r="E92" s="393">
        <f t="shared" ca="1" si="3"/>
        <v>4.4598037113555273</v>
      </c>
    </row>
    <row r="93" spans="1:18" x14ac:dyDescent="0.3">
      <c r="B93" s="14">
        <f t="shared" si="5"/>
        <v>2016</v>
      </c>
      <c r="C93" s="234">
        <f t="shared" ca="1" si="4"/>
        <v>57.53</v>
      </c>
      <c r="D93" s="202">
        <f t="shared" ca="1" si="2"/>
        <v>1316.3320000000001</v>
      </c>
      <c r="E93" s="393">
        <f t="shared" ca="1" si="3"/>
        <v>4.3704779645256666</v>
      </c>
    </row>
    <row r="94" spans="1:18" x14ac:dyDescent="0.3">
      <c r="B94" s="14">
        <f t="shared" si="5"/>
        <v>2017</v>
      </c>
      <c r="C94" s="234">
        <f t="shared" ca="1" si="4"/>
        <v>55.664000000000001</v>
      </c>
      <c r="D94" s="202">
        <f t="shared" ca="1" si="2"/>
        <v>1352.6020000000001</v>
      </c>
      <c r="E94" s="393">
        <f t="shared" ca="1" si="3"/>
        <v>4.1153273468470397</v>
      </c>
    </row>
    <row r="95" spans="1:18" x14ac:dyDescent="0.3">
      <c r="B95" s="14">
        <f t="shared" si="5"/>
        <v>2018</v>
      </c>
      <c r="C95" s="234">
        <f t="shared" ca="1" si="4"/>
        <v>56.662999999999997</v>
      </c>
      <c r="D95" s="202">
        <f t="shared" ca="1" si="2"/>
        <v>1408.856</v>
      </c>
      <c r="E95" s="393">
        <f t="shared" ca="1" si="3"/>
        <v>4.0219156535515337</v>
      </c>
    </row>
    <row r="96" spans="1:18" x14ac:dyDescent="0.3">
      <c r="B96" s="14">
        <f t="shared" si="5"/>
        <v>2019</v>
      </c>
      <c r="C96" s="234">
        <f t="shared" ca="1" si="4"/>
        <v>57.234000000000002</v>
      </c>
      <c r="D96" s="202">
        <f t="shared" ca="1" si="2"/>
        <v>1462.28</v>
      </c>
      <c r="E96" s="393">
        <f t="shared" ca="1" si="3"/>
        <v>3.9140246737970843</v>
      </c>
    </row>
    <row r="97" spans="2:5" x14ac:dyDescent="0.3">
      <c r="B97" s="14">
        <f t="shared" si="5"/>
        <v>2020</v>
      </c>
      <c r="C97" s="234">
        <f t="shared" ca="1" si="4"/>
        <v>54.427</v>
      </c>
      <c r="D97" s="202">
        <f t="shared" ca="1" si="2"/>
        <v>1458.03</v>
      </c>
      <c r="E97" s="393">
        <f t="shared" ca="1" si="3"/>
        <v>3.7329135888836311</v>
      </c>
    </row>
    <row r="98" spans="2:5" x14ac:dyDescent="0.3">
      <c r="B98" s="14">
        <f t="shared" si="5"/>
        <v>2021</v>
      </c>
      <c r="C98" s="234">
        <f t="shared" ca="1" si="4"/>
        <v>52.764000000000003</v>
      </c>
      <c r="D98" s="202">
        <f t="shared" ca="1" si="2"/>
        <v>1512.5740000000001</v>
      </c>
      <c r="E98" s="393">
        <f t="shared" ca="1" si="3"/>
        <v>3.4883582555299775</v>
      </c>
    </row>
    <row r="99" spans="2:5" x14ac:dyDescent="0.3">
      <c r="B99" s="14">
        <f t="shared" si="5"/>
        <v>2022</v>
      </c>
      <c r="C99" s="234">
        <f t="shared" ca="1" si="4"/>
        <v>55.884630600000001</v>
      </c>
      <c r="D99" s="202">
        <f t="shared" ca="1" si="2"/>
        <v>1587.4677179999999</v>
      </c>
      <c r="E99" s="393">
        <f t="shared" ca="1" si="3"/>
        <v>3.5203632783416392</v>
      </c>
    </row>
    <row r="100" spans="2:5" x14ac:dyDescent="0.3">
      <c r="B100" s="14">
        <f t="shared" si="5"/>
        <v>2023</v>
      </c>
      <c r="C100" s="234">
        <f t="shared" ca="1" si="4"/>
        <v>68.248406299999999</v>
      </c>
      <c r="D100" s="202">
        <f t="shared" ca="1" si="2"/>
        <v>1624.5236620000001</v>
      </c>
      <c r="E100" s="393">
        <f t="shared" ca="1" si="3"/>
        <v>4.2011334089142984</v>
      </c>
    </row>
    <row r="101" spans="2:5" x14ac:dyDescent="0.3">
      <c r="B101" s="14">
        <v>2024</v>
      </c>
      <c r="C101" s="234">
        <f t="shared" ca="1" si="4"/>
        <v>99.381189399999997</v>
      </c>
      <c r="D101" s="202">
        <f t="shared" ca="1" si="2"/>
        <v>1669.3415</v>
      </c>
      <c r="E101" s="393">
        <f t="shared" ca="1" si="3"/>
        <v>5.9533168857300911</v>
      </c>
    </row>
    <row r="102" spans="2:5" x14ac:dyDescent="0.3">
      <c r="B102" s="14">
        <v>2025</v>
      </c>
      <c r="C102" s="234">
        <f t="shared" ca="1" si="4"/>
        <v>112.79310649999999</v>
      </c>
      <c r="D102" s="202">
        <f t="shared" ca="1" si="2"/>
        <v>1716.768041</v>
      </c>
      <c r="E102" s="393">
        <f t="shared" ca="1" si="3"/>
        <v>6.5700842400525552</v>
      </c>
    </row>
    <row r="103" spans="2:5" x14ac:dyDescent="0.3">
      <c r="B103" s="14">
        <v>2026</v>
      </c>
      <c r="C103" s="234">
        <f t="shared" ca="1" si="4"/>
        <v>122.8735435</v>
      </c>
      <c r="D103" s="202">
        <f t="shared" ca="1" si="2"/>
        <v>1764.2534710000002</v>
      </c>
      <c r="E103" s="393">
        <f t="shared" ca="1" si="3"/>
        <v>6.9646196263597986</v>
      </c>
    </row>
    <row r="104" spans="2:5" x14ac:dyDescent="0.3">
      <c r="B104" s="14">
        <v>2027</v>
      </c>
      <c r="C104" s="269">
        <f ca="1">(OFFSET($C$7,4*(ROW()-ROW($C$85)),0))</f>
        <v>132.20447430000002</v>
      </c>
      <c r="D104" s="261">
        <f t="shared" ca="1" si="2"/>
        <v>1827.4377540000003</v>
      </c>
      <c r="E104" s="394">
        <f t="shared" ca="1" si="3"/>
        <v>7.2344173699281029</v>
      </c>
    </row>
    <row r="105" spans="2:5" x14ac:dyDescent="0.3">
      <c r="B105" s="389" t="s">
        <v>319</v>
      </c>
      <c r="C105" s="390">
        <f t="shared" ref="C105:C124" ca="1" si="6">OFFSET($C$8,4*(ROW()-ROW($C$105)),0)</f>
        <v>92.733999999999995</v>
      </c>
      <c r="D105" s="391">
        <f t="shared" ref="D105:D124" ca="1" si="7">OFFSET($D$8,4*(ROW()-ROW($D$105)),0)</f>
        <v>1028.854</v>
      </c>
      <c r="E105" s="392">
        <f t="shared" ref="E105:E124" ca="1" si="8">OFFSET($E$8,4*(ROW()-ROW($E$105)),0)</f>
        <v>9.013329393674903</v>
      </c>
    </row>
    <row r="106" spans="2:5" x14ac:dyDescent="0.3">
      <c r="B106" s="14" t="s">
        <v>320</v>
      </c>
      <c r="C106" s="234">
        <f t="shared" ca="1" si="6"/>
        <v>68.977000000000004</v>
      </c>
      <c r="D106" s="202">
        <f t="shared" ca="1" si="7"/>
        <v>1056.57</v>
      </c>
      <c r="E106" s="393">
        <f t="shared" ca="1" si="8"/>
        <v>6.528389032435145</v>
      </c>
    </row>
    <row r="107" spans="2:5" x14ac:dyDescent="0.3">
      <c r="B107" s="14" t="s">
        <v>321</v>
      </c>
      <c r="C107" s="234">
        <f t="shared" ca="1" si="6"/>
        <v>63.95</v>
      </c>
      <c r="D107" s="202">
        <f t="shared" ca="1" si="7"/>
        <v>1071.73</v>
      </c>
      <c r="E107" s="393">
        <f t="shared" ca="1" si="8"/>
        <v>5.9669879540555932</v>
      </c>
    </row>
    <row r="108" spans="2:5" x14ac:dyDescent="0.3">
      <c r="B108" s="14" t="s">
        <v>82</v>
      </c>
      <c r="C108" s="234">
        <f t="shared" ca="1" si="6"/>
        <v>61.631</v>
      </c>
      <c r="D108" s="202">
        <f t="shared" ca="1" si="7"/>
        <v>1099.088</v>
      </c>
      <c r="E108" s="393">
        <f t="shared" ca="1" si="8"/>
        <v>5.6074672819646834</v>
      </c>
    </row>
    <row r="109" spans="2:5" x14ac:dyDescent="0.3">
      <c r="B109" s="14" t="s">
        <v>83</v>
      </c>
      <c r="C109" s="234">
        <f t="shared" ca="1" si="6"/>
        <v>61.295000000000002</v>
      </c>
      <c r="D109" s="202">
        <f t="shared" ca="1" si="7"/>
        <v>1135.2840000000001</v>
      </c>
      <c r="E109" s="393">
        <f t="shared" ca="1" si="8"/>
        <v>5.3990895670158299</v>
      </c>
    </row>
    <row r="110" spans="2:5" x14ac:dyDescent="0.3">
      <c r="B110" s="14" t="s">
        <v>84</v>
      </c>
      <c r="C110" s="234">
        <f t="shared" ca="1" si="6"/>
        <v>60.978999999999999</v>
      </c>
      <c r="D110" s="202">
        <f t="shared" ca="1" si="7"/>
        <v>1195.78</v>
      </c>
      <c r="E110" s="393">
        <f t="shared" ca="1" si="8"/>
        <v>5.0995166334944555</v>
      </c>
    </row>
    <row r="111" spans="2:5" x14ac:dyDescent="0.3">
      <c r="B111" s="14" t="s">
        <v>85</v>
      </c>
      <c r="C111" s="234">
        <f t="shared" ca="1" si="6"/>
        <v>59.192</v>
      </c>
      <c r="D111" s="202">
        <f t="shared" ca="1" si="7"/>
        <v>1230.825</v>
      </c>
      <c r="E111" s="393">
        <f t="shared" ca="1" si="8"/>
        <v>4.8091320862023439</v>
      </c>
    </row>
    <row r="112" spans="2:5" x14ac:dyDescent="0.3">
      <c r="B112" s="14" t="s">
        <v>86</v>
      </c>
      <c r="C112" s="234">
        <f t="shared" ca="1" si="6"/>
        <v>57.713999999999999</v>
      </c>
      <c r="D112" s="202">
        <f t="shared" ca="1" si="7"/>
        <v>1306.7159999999999</v>
      </c>
      <c r="E112" s="393">
        <f t="shared" ca="1" si="8"/>
        <v>4.4167210013499494</v>
      </c>
    </row>
    <row r="113" spans="2:5" x14ac:dyDescent="0.3">
      <c r="B113" s="14" t="s">
        <v>87</v>
      </c>
      <c r="C113" s="234">
        <f t="shared" ca="1" si="6"/>
        <v>56.868000000000002</v>
      </c>
      <c r="D113" s="202">
        <f t="shared" ca="1" si="7"/>
        <v>1317.4590000000001</v>
      </c>
      <c r="E113" s="393">
        <f t="shared" ca="1" si="8"/>
        <v>4.316491063479015</v>
      </c>
    </row>
    <row r="114" spans="2:5" x14ac:dyDescent="0.3">
      <c r="B114" s="14" t="s">
        <v>88</v>
      </c>
      <c r="C114" s="234">
        <f t="shared" ca="1" si="6"/>
        <v>55.814</v>
      </c>
      <c r="D114" s="202">
        <f t="shared" ca="1" si="7"/>
        <v>1372.5360000000001</v>
      </c>
      <c r="E114" s="393">
        <f t="shared" ca="1" si="8"/>
        <v>4.0664871449637747</v>
      </c>
    </row>
    <row r="115" spans="2:5" x14ac:dyDescent="0.3">
      <c r="B115" s="14" t="s">
        <v>89</v>
      </c>
      <c r="C115" s="234">
        <f t="shared" ca="1" si="6"/>
        <v>56.923000000000002</v>
      </c>
      <c r="D115" s="202">
        <f t="shared" ca="1" si="7"/>
        <v>1418.2139999999999</v>
      </c>
      <c r="E115" s="393">
        <f t="shared" ca="1" si="8"/>
        <v>4.0137102017043977</v>
      </c>
    </row>
    <row r="116" spans="2:5" x14ac:dyDescent="0.3">
      <c r="B116" s="14" t="s">
        <v>90</v>
      </c>
      <c r="C116" s="234">
        <f t="shared" ca="1" si="6"/>
        <v>57.432000000000002</v>
      </c>
      <c r="D116" s="202">
        <f t="shared" ca="1" si="7"/>
        <v>1467.48</v>
      </c>
      <c r="E116" s="393">
        <f t="shared" ca="1" si="8"/>
        <v>3.9136478861722135</v>
      </c>
    </row>
    <row r="117" spans="2:5" x14ac:dyDescent="0.3">
      <c r="B117" s="14" t="s">
        <v>91</v>
      </c>
      <c r="C117" s="234">
        <f t="shared" ca="1" si="6"/>
        <v>53.189</v>
      </c>
      <c r="D117" s="202">
        <f t="shared" ca="1" si="7"/>
        <v>1467.2619999999999</v>
      </c>
      <c r="E117" s="393">
        <f t="shared" ca="1" si="8"/>
        <v>3.625051286000728</v>
      </c>
    </row>
    <row r="118" spans="2:5" x14ac:dyDescent="0.3">
      <c r="B118" s="14" t="s">
        <v>92</v>
      </c>
      <c r="C118" s="234">
        <f t="shared" ca="1" si="6"/>
        <v>52.856000000000002</v>
      </c>
      <c r="D118" s="202">
        <f t="shared" ca="1" si="7"/>
        <v>1528.171</v>
      </c>
      <c r="E118" s="393">
        <f t="shared" ca="1" si="8"/>
        <v>3.4587752286884128</v>
      </c>
    </row>
    <row r="119" spans="2:5" x14ac:dyDescent="0.3">
      <c r="B119" s="14" t="s">
        <v>93</v>
      </c>
      <c r="C119" s="234">
        <f t="shared" ca="1" si="6"/>
        <v>56.142423900000004</v>
      </c>
      <c r="D119" s="202">
        <f t="shared" ca="1" si="7"/>
        <v>1601.7662049999999</v>
      </c>
      <c r="E119" s="393">
        <f t="shared" ca="1" si="8"/>
        <v>3.5050323651946451</v>
      </c>
    </row>
    <row r="120" spans="2:5" x14ac:dyDescent="0.3">
      <c r="B120" s="14" t="s">
        <v>94</v>
      </c>
      <c r="C120" s="234">
        <f t="shared" ca="1" si="6"/>
        <v>77.78181579999999</v>
      </c>
      <c r="D120" s="202">
        <f t="shared" ca="1" si="7"/>
        <v>1634.1044920000002</v>
      </c>
      <c r="E120" s="393">
        <f t="shared" ca="1" si="8"/>
        <v>4.7599046560848679</v>
      </c>
    </row>
    <row r="121" spans="2:5" x14ac:dyDescent="0.3">
      <c r="B121" s="14" t="s">
        <v>343</v>
      </c>
      <c r="C121" s="234">
        <f t="shared" ca="1" si="6"/>
        <v>103.15666779999999</v>
      </c>
      <c r="D121" s="202">
        <f t="shared" ca="1" si="7"/>
        <v>1683.2057090000001</v>
      </c>
      <c r="E121" s="393">
        <f t="shared" ca="1" si="8"/>
        <v>6.1285835265664481</v>
      </c>
    </row>
    <row r="122" spans="2:5" x14ac:dyDescent="0.3">
      <c r="B122" s="14" t="s">
        <v>350</v>
      </c>
      <c r="C122" s="234">
        <f t="shared" ca="1" si="6"/>
        <v>115.78304000000001</v>
      </c>
      <c r="D122" s="202">
        <f t="shared" ca="1" si="7"/>
        <v>1726.4813899999999</v>
      </c>
      <c r="E122" s="393">
        <f t="shared" ca="1" si="8"/>
        <v>6.7063010740011517</v>
      </c>
    </row>
    <row r="123" spans="2:5" x14ac:dyDescent="0.3">
      <c r="B123" s="14" t="s">
        <v>374</v>
      </c>
      <c r="C123" s="234">
        <f t="shared" ca="1" si="6"/>
        <v>125.34353420000001</v>
      </c>
      <c r="D123" s="202">
        <f t="shared" ca="1" si="7"/>
        <v>1779.4268279999999</v>
      </c>
      <c r="E123" s="393">
        <f t="shared" ca="1" si="8"/>
        <v>7.044039812577223</v>
      </c>
    </row>
    <row r="124" spans="2:5" ht="14.5" thickBot="1" x14ac:dyDescent="0.35">
      <c r="B124" s="14" t="s">
        <v>498</v>
      </c>
      <c r="C124" s="333">
        <f t="shared" ca="1" si="6"/>
        <v>133.61895380000001</v>
      </c>
      <c r="D124" s="314">
        <f t="shared" ca="1" si="7"/>
        <v>1844.2595940000001</v>
      </c>
      <c r="E124" s="395">
        <f t="shared" ca="1" si="8"/>
        <v>7.2451272171611656</v>
      </c>
    </row>
    <row r="125" spans="2:5" ht="15" customHeight="1" x14ac:dyDescent="0.3">
      <c r="B125" s="689" t="s">
        <v>30</v>
      </c>
      <c r="C125" s="690"/>
      <c r="D125" s="690"/>
      <c r="E125" s="691"/>
    </row>
    <row r="126" spans="2:5" ht="15" customHeight="1" x14ac:dyDescent="0.3">
      <c r="B126" s="684" t="s">
        <v>541</v>
      </c>
      <c r="C126" s="685"/>
      <c r="D126" s="685"/>
      <c r="E126" s="686"/>
    </row>
    <row r="127" spans="2:5" ht="15" customHeight="1" x14ac:dyDescent="0.3">
      <c r="B127" s="684" t="s">
        <v>542</v>
      </c>
      <c r="C127" s="685"/>
      <c r="D127" s="685"/>
      <c r="E127" s="686"/>
    </row>
    <row r="128" spans="2:5" ht="15" customHeight="1" thickBot="1" x14ac:dyDescent="0.35">
      <c r="B128" s="692" t="s">
        <v>543</v>
      </c>
      <c r="C128" s="693"/>
      <c r="D128" s="693"/>
      <c r="E128" s="694"/>
    </row>
  </sheetData>
  <mergeCells count="5">
    <mergeCell ref="B2:E2"/>
    <mergeCell ref="B125:E125"/>
    <mergeCell ref="B126:E126"/>
    <mergeCell ref="B127:E127"/>
    <mergeCell ref="B128:E128"/>
  </mergeCells>
  <hyperlinks>
    <hyperlink ref="A1" location="Contents!A1" display="Back to contents" xr:uid="{73335F35-D089-4A34-8F64-576D9C657658}"/>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873A8-E64F-4E4C-9918-F40F17A8AE0A}">
  <sheetPr>
    <tabColor theme="6"/>
  </sheetPr>
  <dimension ref="A1:I32"/>
  <sheetViews>
    <sheetView zoomScaleNormal="100" zoomScaleSheetLayoutView="100" workbookViewId="0"/>
  </sheetViews>
  <sheetFormatPr defaultColWidth="8.84375" defaultRowHeight="14.5" x14ac:dyDescent="0.35"/>
  <cols>
    <col min="1" max="1" width="9.3046875" style="5" customWidth="1"/>
    <col min="2" max="2" width="33.4609375" style="5" customWidth="1"/>
    <col min="3" max="7" width="10.4609375" style="5" customWidth="1"/>
    <col min="8" max="16384" width="8.84375" style="5"/>
  </cols>
  <sheetData>
    <row r="1" spans="1:9" ht="33.75" customHeight="1" thickBot="1" x14ac:dyDescent="0.4">
      <c r="A1" s="9" t="s">
        <v>42</v>
      </c>
    </row>
    <row r="2" spans="1:9" ht="20.25" customHeight="1" thickBot="1" x14ac:dyDescent="0.4">
      <c r="B2" s="695" t="s">
        <v>630</v>
      </c>
      <c r="C2" s="696"/>
      <c r="D2" s="696"/>
      <c r="E2" s="696"/>
      <c r="F2" s="696"/>
      <c r="G2" s="696"/>
      <c r="H2" s="696"/>
      <c r="I2" s="697"/>
    </row>
    <row r="3" spans="1:9" ht="15.5" x14ac:dyDescent="0.35">
      <c r="B3" s="458"/>
      <c r="C3" s="500"/>
      <c r="D3" s="500" t="s">
        <v>93</v>
      </c>
      <c r="E3" s="500" t="s">
        <v>94</v>
      </c>
      <c r="F3" s="459" t="s">
        <v>343</v>
      </c>
      <c r="G3" s="459" t="s">
        <v>350</v>
      </c>
      <c r="H3" s="459" t="s">
        <v>374</v>
      </c>
      <c r="I3" s="501" t="s">
        <v>498</v>
      </c>
    </row>
    <row r="4" spans="1:9" ht="19.5" customHeight="1" x14ac:dyDescent="0.35">
      <c r="B4" s="372" t="s">
        <v>584</v>
      </c>
      <c r="C4" s="502"/>
      <c r="D4" s="502"/>
      <c r="E4" s="502"/>
      <c r="F4" s="502"/>
      <c r="G4" s="502"/>
      <c r="H4" s="502"/>
      <c r="I4" s="503"/>
    </row>
    <row r="5" spans="1:9" ht="15.75" customHeight="1" x14ac:dyDescent="0.35">
      <c r="B5" s="460" t="s">
        <v>585</v>
      </c>
      <c r="C5" s="319"/>
      <c r="D5" s="319">
        <v>0.5</v>
      </c>
      <c r="E5" s="319">
        <v>0.5</v>
      </c>
      <c r="F5" s="319">
        <v>0.5</v>
      </c>
      <c r="G5" s="319">
        <v>0.5</v>
      </c>
      <c r="H5" s="319">
        <v>0.5</v>
      </c>
      <c r="I5" s="504">
        <v>0.5</v>
      </c>
    </row>
    <row r="6" spans="1:9" ht="15.75" customHeight="1" x14ac:dyDescent="0.35">
      <c r="B6" s="460" t="s">
        <v>586</v>
      </c>
      <c r="C6" s="319"/>
      <c r="D6" s="319">
        <v>4</v>
      </c>
      <c r="E6" s="319">
        <v>4</v>
      </c>
      <c r="F6" s="319">
        <v>4</v>
      </c>
      <c r="G6" s="319">
        <v>4</v>
      </c>
      <c r="H6" s="319">
        <v>4</v>
      </c>
      <c r="I6" s="504">
        <v>4</v>
      </c>
    </row>
    <row r="7" spans="1:9" ht="15.75" customHeight="1" x14ac:dyDescent="0.35">
      <c r="B7" s="461" t="s">
        <v>587</v>
      </c>
      <c r="C7" s="362"/>
      <c r="D7" s="362">
        <v>4</v>
      </c>
      <c r="E7" s="362">
        <v>4</v>
      </c>
      <c r="F7" s="362">
        <v>4</v>
      </c>
      <c r="G7" s="362">
        <v>4</v>
      </c>
      <c r="H7" s="362">
        <v>4</v>
      </c>
      <c r="I7" s="158">
        <v>4</v>
      </c>
    </row>
    <row r="8" spans="1:9" ht="18.75" customHeight="1" x14ac:dyDescent="0.35">
      <c r="B8" s="462" t="s">
        <v>588</v>
      </c>
      <c r="C8" s="505"/>
      <c r="D8" s="505"/>
      <c r="E8" s="505"/>
      <c r="F8" s="505"/>
      <c r="G8" s="505"/>
      <c r="H8" s="505"/>
      <c r="I8" s="159"/>
    </row>
    <row r="9" spans="1:9" ht="15.75" customHeight="1" x14ac:dyDescent="0.35">
      <c r="B9" s="460" t="s">
        <v>589</v>
      </c>
      <c r="C9" s="319"/>
      <c r="D9" s="319">
        <v>4.2</v>
      </c>
      <c r="E9" s="319">
        <v>8.9</v>
      </c>
      <c r="F9" s="319">
        <v>6.5</v>
      </c>
      <c r="G9" s="469">
        <v>1.7</v>
      </c>
      <c r="H9" s="469">
        <v>1.1000000000000001</v>
      </c>
      <c r="I9" s="160">
        <v>1.8</v>
      </c>
    </row>
    <row r="10" spans="1:9" ht="15.75" customHeight="1" x14ac:dyDescent="0.35">
      <c r="B10" s="461" t="s">
        <v>590</v>
      </c>
      <c r="C10" s="362"/>
      <c r="D10" s="319">
        <v>4.2</v>
      </c>
      <c r="E10" s="319">
        <v>8.9</v>
      </c>
      <c r="F10" s="319">
        <v>6.3</v>
      </c>
      <c r="G10" s="319">
        <v>1.9</v>
      </c>
      <c r="H10" s="319">
        <v>1.3</v>
      </c>
      <c r="I10" s="448">
        <v>2</v>
      </c>
    </row>
    <row r="11" spans="1:9" ht="15" customHeight="1" x14ac:dyDescent="0.35">
      <c r="A11" s="463"/>
      <c r="B11" s="698" t="s">
        <v>30</v>
      </c>
      <c r="C11" s="699"/>
      <c r="D11" s="699"/>
      <c r="E11" s="699"/>
      <c r="F11" s="699"/>
      <c r="G11" s="699"/>
      <c r="H11" s="699"/>
      <c r="I11" s="700"/>
    </row>
    <row r="12" spans="1:9" ht="33" customHeight="1" x14ac:dyDescent="0.35">
      <c r="A12" s="463"/>
      <c r="B12" s="701" t="s">
        <v>591</v>
      </c>
      <c r="C12" s="702"/>
      <c r="D12" s="702"/>
      <c r="E12" s="702"/>
      <c r="F12" s="702"/>
      <c r="G12" s="702"/>
      <c r="H12" s="702"/>
      <c r="I12" s="703"/>
    </row>
    <row r="13" spans="1:9" ht="33" customHeight="1" thickBot="1" x14ac:dyDescent="0.4">
      <c r="A13" s="463"/>
      <c r="B13" s="704" t="s">
        <v>592</v>
      </c>
      <c r="C13" s="705"/>
      <c r="D13" s="705"/>
      <c r="E13" s="705"/>
      <c r="F13" s="705"/>
      <c r="G13" s="705"/>
      <c r="H13" s="705"/>
      <c r="I13" s="706"/>
    </row>
    <row r="17" spans="2:7" x14ac:dyDescent="0.35">
      <c r="B17" s="161"/>
    </row>
    <row r="18" spans="2:7" x14ac:dyDescent="0.35">
      <c r="C18" s="10"/>
      <c r="D18" s="10"/>
      <c r="E18" s="10"/>
    </row>
    <row r="19" spans="2:7" x14ac:dyDescent="0.35">
      <c r="C19" s="10"/>
      <c r="D19" s="29"/>
      <c r="E19" s="10"/>
    </row>
    <row r="20" spans="2:7" x14ac:dyDescent="0.35">
      <c r="C20" s="10"/>
      <c r="D20" s="10"/>
      <c r="E20" s="10"/>
      <c r="F20" s="10"/>
      <c r="G20" s="10"/>
    </row>
    <row r="21" spans="2:7" x14ac:dyDescent="0.35">
      <c r="C21" s="10"/>
      <c r="D21" s="10"/>
      <c r="E21" s="10"/>
      <c r="F21" s="10"/>
      <c r="G21" s="10"/>
    </row>
    <row r="22" spans="2:7" x14ac:dyDescent="0.35">
      <c r="C22" s="10"/>
      <c r="D22" s="10"/>
      <c r="E22" s="10"/>
      <c r="F22" s="10"/>
      <c r="G22" s="10"/>
    </row>
    <row r="23" spans="2:7" x14ac:dyDescent="0.35">
      <c r="C23" s="10"/>
      <c r="D23" s="10"/>
      <c r="E23" s="10"/>
      <c r="F23" s="10"/>
      <c r="G23" s="10"/>
    </row>
    <row r="24" spans="2:7" x14ac:dyDescent="0.35">
      <c r="C24" s="10"/>
      <c r="D24" s="10"/>
      <c r="E24" s="10"/>
      <c r="F24" s="10"/>
      <c r="G24" s="10"/>
    </row>
    <row r="25" spans="2:7" x14ac:dyDescent="0.35">
      <c r="C25" s="10"/>
      <c r="D25" s="10"/>
      <c r="E25" s="10"/>
      <c r="F25" s="10"/>
      <c r="G25" s="10"/>
    </row>
    <row r="26" spans="2:7" x14ac:dyDescent="0.35">
      <c r="C26" s="10"/>
      <c r="D26" s="10"/>
      <c r="E26" s="10"/>
      <c r="F26" s="10"/>
      <c r="G26" s="10"/>
    </row>
    <row r="27" spans="2:7" x14ac:dyDescent="0.35">
      <c r="C27" s="10"/>
      <c r="D27" s="10"/>
      <c r="E27" s="10"/>
      <c r="F27" s="10"/>
      <c r="G27" s="10"/>
    </row>
    <row r="28" spans="2:7" x14ac:dyDescent="0.35">
      <c r="C28" s="10"/>
      <c r="D28" s="10"/>
      <c r="E28" s="10"/>
      <c r="F28" s="10"/>
      <c r="G28" s="10"/>
    </row>
    <row r="29" spans="2:7" x14ac:dyDescent="0.35">
      <c r="C29" s="10"/>
      <c r="D29" s="10"/>
      <c r="E29" s="10"/>
      <c r="F29" s="10"/>
      <c r="G29" s="10"/>
    </row>
    <row r="30" spans="2:7" x14ac:dyDescent="0.35">
      <c r="C30" s="10"/>
      <c r="D30" s="10"/>
      <c r="E30" s="10"/>
      <c r="F30" s="10"/>
      <c r="G30" s="10"/>
    </row>
    <row r="31" spans="2:7" x14ac:dyDescent="0.35">
      <c r="C31" s="10"/>
      <c r="D31" s="10"/>
      <c r="E31" s="10"/>
      <c r="F31" s="10"/>
      <c r="G31" s="10"/>
    </row>
    <row r="32" spans="2:7" x14ac:dyDescent="0.35">
      <c r="C32" s="10"/>
      <c r="D32" s="10"/>
      <c r="E32" s="10"/>
      <c r="F32" s="10"/>
      <c r="G32" s="10"/>
    </row>
  </sheetData>
  <mergeCells count="4">
    <mergeCell ref="B2:I2"/>
    <mergeCell ref="B11:I11"/>
    <mergeCell ref="B12:I12"/>
    <mergeCell ref="B13:I13"/>
  </mergeCells>
  <hyperlinks>
    <hyperlink ref="A1" location="Contents!A1" display="Back to contents" xr:uid="{C16D6C89-EC26-42AF-AFCD-8C098000F6F5}"/>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74F31-D2E8-4AC3-B57E-86040B0176EB}">
  <sheetPr>
    <tabColor theme="6"/>
  </sheetPr>
  <dimension ref="A1:S292"/>
  <sheetViews>
    <sheetView zoomScaleNormal="100" zoomScaleSheetLayoutView="100" workbookViewId="0"/>
  </sheetViews>
  <sheetFormatPr defaultColWidth="11.4609375" defaultRowHeight="14.5" x14ac:dyDescent="0.35"/>
  <cols>
    <col min="1" max="1" width="9.3046875" style="18" customWidth="1"/>
    <col min="2" max="2" width="13.07421875" style="18" customWidth="1"/>
    <col min="3" max="3" width="16.3046875" style="18" customWidth="1"/>
    <col min="4" max="4" width="17.84375" style="18" customWidth="1"/>
    <col min="5" max="5" width="21.23046875" style="18" customWidth="1"/>
    <col min="6" max="6" width="21.4609375" style="18" customWidth="1"/>
    <col min="7" max="7" width="21.69140625" style="18" customWidth="1"/>
    <col min="8" max="16384" width="11.4609375" style="18"/>
  </cols>
  <sheetData>
    <row r="1" spans="1:9" ht="33.75" customHeight="1" thickBot="1" x14ac:dyDescent="0.45">
      <c r="A1" s="9" t="s">
        <v>42</v>
      </c>
      <c r="B1" s="510"/>
      <c r="C1" s="510"/>
      <c r="D1" s="510"/>
      <c r="E1" s="510"/>
      <c r="F1" s="510"/>
      <c r="G1" s="510"/>
      <c r="I1" s="25"/>
    </row>
    <row r="2" spans="1:9" ht="19.5" customHeight="1" thickBot="1" x14ac:dyDescent="0.4">
      <c r="B2" s="562" t="s">
        <v>649</v>
      </c>
      <c r="C2" s="670"/>
      <c r="D2" s="670"/>
      <c r="E2" s="670"/>
      <c r="F2" s="670"/>
      <c r="G2" s="563"/>
    </row>
    <row r="3" spans="1:9" ht="19.5" customHeight="1" x14ac:dyDescent="0.35">
      <c r="B3" s="518"/>
      <c r="C3" s="707" t="s">
        <v>650</v>
      </c>
      <c r="D3" s="707"/>
      <c r="E3" s="707"/>
      <c r="F3" s="707"/>
      <c r="G3" s="708"/>
    </row>
    <row r="4" spans="1:9" ht="33" customHeight="1" x14ac:dyDescent="0.35">
      <c r="B4" s="519"/>
      <c r="C4" s="44" t="s">
        <v>642</v>
      </c>
      <c r="D4" s="44" t="s">
        <v>643</v>
      </c>
      <c r="E4" s="44" t="s">
        <v>644</v>
      </c>
      <c r="F4" s="44" t="s">
        <v>645</v>
      </c>
      <c r="G4" s="520" t="s">
        <v>646</v>
      </c>
    </row>
    <row r="5" spans="1:9" x14ac:dyDescent="0.35">
      <c r="B5" s="59" t="s">
        <v>46</v>
      </c>
      <c r="C5" s="202">
        <v>2.0123326629964855</v>
      </c>
      <c r="D5" s="202">
        <v>1.7821748259891006</v>
      </c>
      <c r="E5" s="163">
        <v>1.6535906308436124</v>
      </c>
      <c r="F5" s="163">
        <v>1.2870517956763854</v>
      </c>
      <c r="G5" s="15">
        <v>2.3194553616648559</v>
      </c>
    </row>
    <row r="6" spans="1:9" x14ac:dyDescent="0.35">
      <c r="B6" s="59" t="s">
        <v>59</v>
      </c>
      <c r="C6" s="202">
        <v>1.7904055741644991</v>
      </c>
      <c r="D6" s="202">
        <v>10.526027233987476</v>
      </c>
      <c r="E6" s="163">
        <v>2.8938529495964582</v>
      </c>
      <c r="F6" s="163">
        <v>0.84472434390541551</v>
      </c>
      <c r="G6" s="15">
        <v>2.5211883985293446</v>
      </c>
    </row>
    <row r="7" spans="1:9" x14ac:dyDescent="0.35">
      <c r="B7" s="59" t="s">
        <v>60</v>
      </c>
      <c r="C7" s="202">
        <v>2.0914214973184064</v>
      </c>
      <c r="D7" s="202">
        <v>6.922293519746141</v>
      </c>
      <c r="E7" s="163">
        <v>-0.41453593422299506</v>
      </c>
      <c r="F7" s="163">
        <v>1.1260837542823818</v>
      </c>
      <c r="G7" s="15">
        <v>2.1981757343289798</v>
      </c>
    </row>
    <row r="8" spans="1:9" x14ac:dyDescent="0.35">
      <c r="B8" s="59" t="s">
        <v>61</v>
      </c>
      <c r="C8" s="202">
        <v>1.8472679604366544</v>
      </c>
      <c r="D8" s="202">
        <v>-0.96899788003731491</v>
      </c>
      <c r="E8" s="163">
        <v>-1.5285114662332429</v>
      </c>
      <c r="F8" s="163">
        <v>0.94045310948480942</v>
      </c>
      <c r="G8" s="15">
        <v>2.0877456593921351</v>
      </c>
    </row>
    <row r="9" spans="1:9" x14ac:dyDescent="0.35">
      <c r="B9" s="59" t="s">
        <v>62</v>
      </c>
      <c r="C9" s="202">
        <v>1.2604810216276792</v>
      </c>
      <c r="D9" s="202">
        <v>5.3459899271175688</v>
      </c>
      <c r="E9" s="163">
        <v>1.5849475949395784</v>
      </c>
      <c r="F9" s="163">
        <v>0.9496716849829494</v>
      </c>
      <c r="G9" s="15">
        <v>2.1819775906580325</v>
      </c>
    </row>
    <row r="10" spans="1:9" x14ac:dyDescent="0.35">
      <c r="B10" s="59" t="s">
        <v>64</v>
      </c>
      <c r="C10" s="202">
        <v>1.6799579870443635</v>
      </c>
      <c r="D10" s="202">
        <v>-6.2566759242507928</v>
      </c>
      <c r="E10" s="163">
        <v>-15.723840199954953</v>
      </c>
      <c r="F10" s="163">
        <v>0.85010803713912952</v>
      </c>
      <c r="G10" s="15">
        <v>1.7691410168430413</v>
      </c>
    </row>
    <row r="11" spans="1:9" x14ac:dyDescent="0.35">
      <c r="B11" s="59" t="s">
        <v>65</v>
      </c>
      <c r="C11" s="202">
        <v>0.86921788358162932</v>
      </c>
      <c r="D11" s="202">
        <v>-6.3119632646690977</v>
      </c>
      <c r="E11" s="163">
        <v>-11.288288572978509</v>
      </c>
      <c r="F11" s="163">
        <v>1.4912409646979778</v>
      </c>
      <c r="G11" s="15">
        <v>1.0769847760387383</v>
      </c>
    </row>
    <row r="12" spans="1:9" x14ac:dyDescent="0.35">
      <c r="B12" s="59" t="s">
        <v>66</v>
      </c>
      <c r="C12" s="202">
        <v>0.35507861707220101</v>
      </c>
      <c r="D12" s="202">
        <v>-8.465300254771579</v>
      </c>
      <c r="E12" s="163">
        <v>-9.4366048211116116</v>
      </c>
      <c r="F12" s="163">
        <v>1.2073406393770292</v>
      </c>
      <c r="G12" s="15">
        <v>1.429074361149788</v>
      </c>
    </row>
    <row r="13" spans="1:9" x14ac:dyDescent="0.35">
      <c r="B13" s="59" t="s">
        <v>67</v>
      </c>
      <c r="C13" s="202">
        <v>0.1148918833541327</v>
      </c>
      <c r="D13" s="202">
        <v>-8.465757636311519</v>
      </c>
      <c r="E13" s="163">
        <v>-1.6083930858982214</v>
      </c>
      <c r="F13" s="163">
        <v>0.49351930445332082</v>
      </c>
      <c r="G13" s="15">
        <v>1.7790335105890542</v>
      </c>
    </row>
    <row r="14" spans="1:9" x14ac:dyDescent="0.35">
      <c r="B14" s="59" t="s">
        <v>68</v>
      </c>
      <c r="C14" s="202">
        <v>2.3158391630582253E-2</v>
      </c>
      <c r="D14" s="202">
        <v>2.1533138760564334</v>
      </c>
      <c r="E14" s="163">
        <v>16.47178282619322</v>
      </c>
      <c r="F14" s="163">
        <v>1.8919662418344383</v>
      </c>
      <c r="G14" s="15">
        <v>1.8632154124716509</v>
      </c>
    </row>
    <row r="15" spans="1:9" x14ac:dyDescent="0.35">
      <c r="B15" s="59" t="s">
        <v>69</v>
      </c>
      <c r="C15" s="202">
        <v>0.71962426297639881</v>
      </c>
      <c r="D15" s="202">
        <v>2.2992119367246509</v>
      </c>
      <c r="E15" s="163">
        <v>16.889325785593257</v>
      </c>
      <c r="F15" s="163">
        <v>2.5894169359609345</v>
      </c>
      <c r="G15" s="15">
        <v>2.7038367074454204</v>
      </c>
    </row>
    <row r="16" spans="1:9" x14ac:dyDescent="0.35">
      <c r="B16" s="59" t="s">
        <v>70</v>
      </c>
      <c r="C16" s="202">
        <v>2.8516754593020881</v>
      </c>
      <c r="D16" s="202">
        <v>21.262944957792655</v>
      </c>
      <c r="E16" s="163">
        <v>23.890876623276757</v>
      </c>
      <c r="F16" s="163">
        <v>4.1078028391552923</v>
      </c>
      <c r="G16" s="15">
        <v>3.6554480518385164</v>
      </c>
    </row>
    <row r="17" spans="2:7" x14ac:dyDescent="0.35">
      <c r="B17" s="59" t="s">
        <v>71</v>
      </c>
      <c r="C17" s="202">
        <v>4.6417491246053633</v>
      </c>
      <c r="D17" s="202">
        <v>21.534793366846785</v>
      </c>
      <c r="E17" s="163">
        <v>24.158990532754093</v>
      </c>
      <c r="F17" s="163">
        <v>6.6090163161049027</v>
      </c>
      <c r="G17" s="15">
        <v>3.6044045749985427</v>
      </c>
    </row>
    <row r="18" spans="2:7" x14ac:dyDescent="0.35">
      <c r="B18" s="59" t="s">
        <v>72</v>
      </c>
      <c r="C18" s="202">
        <v>7.0507075272116317</v>
      </c>
      <c r="D18" s="202">
        <v>63.645748127599319</v>
      </c>
      <c r="E18" s="163">
        <v>33.323304279932046</v>
      </c>
      <c r="F18" s="163">
        <v>6.7918318307456547</v>
      </c>
      <c r="G18" s="15">
        <v>5.0644830940528802</v>
      </c>
    </row>
    <row r="19" spans="2:7" x14ac:dyDescent="0.35">
      <c r="B19" s="59" t="s">
        <v>73</v>
      </c>
      <c r="C19" s="202">
        <v>10.549801133533514</v>
      </c>
      <c r="D19" s="202">
        <v>63.860325637687431</v>
      </c>
      <c r="E19" s="163">
        <v>32.150832330090395</v>
      </c>
      <c r="F19" s="163">
        <v>6.3972821396887767</v>
      </c>
      <c r="G19" s="15">
        <v>6.0247574575674943</v>
      </c>
    </row>
    <row r="20" spans="2:7" x14ac:dyDescent="0.35">
      <c r="B20" s="59" t="s">
        <v>74</v>
      </c>
      <c r="C20" s="202">
        <v>12.225704502662232</v>
      </c>
      <c r="D20" s="202">
        <v>77.005281210136474</v>
      </c>
      <c r="E20" s="163">
        <v>18.406492934173041</v>
      </c>
      <c r="F20" s="163">
        <v>6.3536790670192094</v>
      </c>
      <c r="G20" s="15">
        <v>6.9493268763141582</v>
      </c>
    </row>
    <row r="21" spans="2:7" x14ac:dyDescent="0.35">
      <c r="B21" s="6" t="s">
        <v>75</v>
      </c>
      <c r="C21" s="202">
        <v>12.225361977346987</v>
      </c>
      <c r="D21" s="202">
        <v>77.505923561319733</v>
      </c>
      <c r="E21" s="163">
        <v>4.7288262788868449</v>
      </c>
      <c r="F21" s="163">
        <v>5.3575720317771003</v>
      </c>
      <c r="G21" s="15">
        <v>6.4884154883513538</v>
      </c>
    </row>
    <row r="22" spans="2:7" x14ac:dyDescent="0.35">
      <c r="B22" s="6" t="s">
        <v>77</v>
      </c>
      <c r="C22" s="202">
        <v>10.601203229074677</v>
      </c>
      <c r="D22" s="202">
        <v>26.151891040906442</v>
      </c>
      <c r="E22" s="163">
        <v>-12.486615356186933</v>
      </c>
      <c r="F22" s="163">
        <v>5.3430847736371758</v>
      </c>
      <c r="G22" s="15">
        <v>6.4297822075937905</v>
      </c>
    </row>
    <row r="23" spans="2:7" x14ac:dyDescent="0.35">
      <c r="B23" s="6" t="s">
        <v>78</v>
      </c>
      <c r="C23" s="202">
        <v>8.8425628263690026</v>
      </c>
      <c r="D23" s="202">
        <v>15.89895472313032</v>
      </c>
      <c r="E23" s="163">
        <v>-17.040528311769382</v>
      </c>
      <c r="F23" s="163">
        <v>5.9814996001497871</v>
      </c>
      <c r="G23" s="15">
        <v>4.6739487199375809</v>
      </c>
    </row>
    <row r="24" spans="2:7" x14ac:dyDescent="0.35">
      <c r="B24" s="6" t="s">
        <v>79</v>
      </c>
      <c r="C24" s="202">
        <v>6.9464577437466124</v>
      </c>
      <c r="D24" s="202">
        <v>-11.310316709816824</v>
      </c>
      <c r="E24" s="163">
        <v>-11.161611588619145</v>
      </c>
      <c r="F24" s="163">
        <v>3.7975857634016008</v>
      </c>
      <c r="G24" s="15">
        <v>3.2111349670039355</v>
      </c>
    </row>
    <row r="25" spans="2:7" x14ac:dyDescent="0.35">
      <c r="B25" s="6" t="s">
        <v>80</v>
      </c>
      <c r="C25" s="202">
        <v>2.6198952460798592</v>
      </c>
      <c r="D25" s="202">
        <v>-9.4655124844911072</v>
      </c>
      <c r="E25" s="163">
        <v>-4.2202300916600519</v>
      </c>
      <c r="F25" s="163">
        <v>1.7264409875644642</v>
      </c>
      <c r="G25" s="15">
        <v>2.7633280519208845</v>
      </c>
    </row>
    <row r="26" spans="2:7" x14ac:dyDescent="0.35">
      <c r="B26" s="6" t="s">
        <v>339</v>
      </c>
      <c r="C26" s="202">
        <v>1.9990838355138596</v>
      </c>
      <c r="D26" s="202">
        <v>-8.9475058783418024</v>
      </c>
      <c r="E26" s="163">
        <v>1.9703010084329173</v>
      </c>
      <c r="F26" s="163">
        <v>-4.5592355534331247E-2</v>
      </c>
      <c r="G26" s="15">
        <v>2.1460507276849401</v>
      </c>
    </row>
    <row r="27" spans="2:7" x14ac:dyDescent="0.35">
      <c r="B27" s="6" t="s">
        <v>340</v>
      </c>
      <c r="C27" s="202">
        <v>0.85538099194644901</v>
      </c>
      <c r="D27" s="202">
        <v>-5.4580004993962676</v>
      </c>
      <c r="E27" s="163">
        <v>2.0889584495553359</v>
      </c>
      <c r="F27" s="163">
        <v>-0.87096143898433476</v>
      </c>
      <c r="G27" s="15">
        <v>2.1747705537311619</v>
      </c>
    </row>
    <row r="28" spans="2:7" x14ac:dyDescent="0.35">
      <c r="B28" s="6" t="s">
        <v>341</v>
      </c>
      <c r="C28" s="202">
        <v>0.32962050181747415</v>
      </c>
      <c r="D28" s="202">
        <v>-0.90724473436295572</v>
      </c>
      <c r="E28" s="163">
        <v>2.2587243493708269</v>
      </c>
      <c r="F28" s="163">
        <v>-1.2734454800610311</v>
      </c>
      <c r="G28" s="15">
        <v>2.2100392162034335</v>
      </c>
    </row>
    <row r="29" spans="2:7" x14ac:dyDescent="0.35">
      <c r="B29" s="6" t="s">
        <v>342</v>
      </c>
      <c r="C29" s="202">
        <v>0.49283278666879315</v>
      </c>
      <c r="D29" s="202">
        <v>-3.3392931321076817</v>
      </c>
      <c r="E29" s="163">
        <v>2.5425170350488573</v>
      </c>
      <c r="F29" s="163">
        <v>-1.2471044310346739</v>
      </c>
      <c r="G29" s="203">
        <v>2.2523265072330649</v>
      </c>
    </row>
    <row r="30" spans="2:7" x14ac:dyDescent="0.35">
      <c r="B30" s="6" t="s">
        <v>346</v>
      </c>
      <c r="C30" s="202">
        <v>0.55482117550942822</v>
      </c>
      <c r="D30" s="202">
        <v>-5.9244462961321691</v>
      </c>
      <c r="E30" s="163">
        <v>-1.7969793027506551</v>
      </c>
      <c r="F30" s="163">
        <v>-1.9177451576797653</v>
      </c>
      <c r="G30" s="203">
        <v>2.0739106823754261</v>
      </c>
    </row>
    <row r="31" spans="2:7" x14ac:dyDescent="0.35">
      <c r="B31" s="6" t="s">
        <v>347</v>
      </c>
      <c r="C31" s="202">
        <v>0.84453606949986415</v>
      </c>
      <c r="D31" s="202">
        <v>-9.3938404942116573</v>
      </c>
      <c r="E31" s="163">
        <v>-1.7777822050374059</v>
      </c>
      <c r="F31" s="163">
        <v>-1.8245774270765291</v>
      </c>
      <c r="G31" s="203">
        <v>2.1374824091686708</v>
      </c>
    </row>
    <row r="32" spans="2:7" x14ac:dyDescent="0.35">
      <c r="B32" s="6" t="s">
        <v>348</v>
      </c>
      <c r="C32" s="202">
        <v>0.9966534952290369</v>
      </c>
      <c r="D32" s="202">
        <v>-12.628214923137865</v>
      </c>
      <c r="E32" s="163">
        <v>-1.5602933134131831</v>
      </c>
      <c r="F32" s="163">
        <v>-1.8237008205859673</v>
      </c>
      <c r="G32" s="203">
        <v>2.0923411078844016</v>
      </c>
    </row>
    <row r="33" spans="2:7" x14ac:dyDescent="0.35">
      <c r="B33" s="6" t="s">
        <v>349</v>
      </c>
      <c r="C33" s="202">
        <v>1.0846004677083043</v>
      </c>
      <c r="D33" s="202">
        <v>-12.536943258767913</v>
      </c>
      <c r="E33" s="163">
        <v>-0.90568270598659029</v>
      </c>
      <c r="F33" s="163">
        <v>-1.3475677885631774</v>
      </c>
      <c r="G33" s="203">
        <v>1.729946994301379</v>
      </c>
    </row>
    <row r="34" spans="2:7" x14ac:dyDescent="0.35">
      <c r="B34" s="6" t="s">
        <v>370</v>
      </c>
      <c r="C34" s="202">
        <v>1.2249946388374262</v>
      </c>
      <c r="D34" s="202">
        <v>-9.48445604599587</v>
      </c>
      <c r="E34" s="163">
        <v>0.1732313989380373</v>
      </c>
      <c r="F34" s="163">
        <v>-0.97161867291462245</v>
      </c>
      <c r="G34" s="203">
        <v>1.8113484202083798</v>
      </c>
    </row>
    <row r="35" spans="2:7" x14ac:dyDescent="0.35">
      <c r="B35" s="6" t="s">
        <v>371</v>
      </c>
      <c r="C35" s="202">
        <v>1.3472750132521751</v>
      </c>
      <c r="D35" s="202">
        <v>1.4285215154730664</v>
      </c>
      <c r="E35" s="163">
        <v>0.75181559111665042</v>
      </c>
      <c r="F35" s="163">
        <v>-1.1331746746037656</v>
      </c>
      <c r="G35" s="203">
        <v>1.8772719509412046</v>
      </c>
    </row>
    <row r="36" spans="2:7" x14ac:dyDescent="0.35">
      <c r="B36" s="6" t="s">
        <v>372</v>
      </c>
      <c r="C36" s="202">
        <v>1.4926963528926409</v>
      </c>
      <c r="D36" s="202">
        <v>3.2325402168789892</v>
      </c>
      <c r="E36" s="163">
        <v>1.3185617063948525</v>
      </c>
      <c r="F36" s="163">
        <v>-1.2174200999345428</v>
      </c>
      <c r="G36" s="203">
        <v>2.6384643548733258</v>
      </c>
    </row>
    <row r="37" spans="2:7" x14ac:dyDescent="0.35">
      <c r="B37" s="521" t="s">
        <v>373</v>
      </c>
      <c r="C37" s="202">
        <v>2.0095081361332015</v>
      </c>
      <c r="D37" s="202">
        <v>3.9413626195875202</v>
      </c>
      <c r="E37" s="163">
        <v>1.3189567378142626</v>
      </c>
      <c r="F37" s="163">
        <v>-0.8056516029598384</v>
      </c>
      <c r="G37" s="203">
        <v>2.6964806516517941</v>
      </c>
    </row>
    <row r="38" spans="2:7" x14ac:dyDescent="0.35">
      <c r="B38" s="521" t="s">
        <v>494</v>
      </c>
      <c r="C38" s="202">
        <v>2.1005231061684557</v>
      </c>
      <c r="D38" s="202">
        <v>2.9560219646906378</v>
      </c>
      <c r="E38" s="163">
        <v>0.93720615437377364</v>
      </c>
      <c r="F38" s="163">
        <v>-0.54256977658040728</v>
      </c>
      <c r="G38" s="203">
        <v>2.7878113469283337</v>
      </c>
    </row>
    <row r="39" spans="2:7" x14ac:dyDescent="0.35">
      <c r="B39" s="521" t="s">
        <v>495</v>
      </c>
      <c r="C39" s="202">
        <v>2.2237530097643985</v>
      </c>
      <c r="D39" s="202">
        <v>2.9560219646906378</v>
      </c>
      <c r="E39" s="163">
        <v>0.94195257345969974</v>
      </c>
      <c r="F39" s="163">
        <v>-0.20378697066207208</v>
      </c>
      <c r="G39" s="203">
        <v>2.942614107610138</v>
      </c>
    </row>
    <row r="40" spans="2:7" x14ac:dyDescent="0.35">
      <c r="B40" s="521" t="s">
        <v>496</v>
      </c>
      <c r="C40" s="202">
        <v>2.3205529694624905</v>
      </c>
      <c r="D40" s="202">
        <v>2.9560219646906423</v>
      </c>
      <c r="E40" s="163">
        <v>0.94684787850153718</v>
      </c>
      <c r="F40" s="163">
        <v>9.5919948235324376E-2</v>
      </c>
      <c r="G40" s="203">
        <v>3.0279326912490552</v>
      </c>
    </row>
    <row r="41" spans="2:7" x14ac:dyDescent="0.35">
      <c r="B41" s="268" t="s">
        <v>497</v>
      </c>
      <c r="C41" s="261">
        <v>2.3792486479920152</v>
      </c>
      <c r="D41" s="261">
        <v>2.9560219646906516</v>
      </c>
      <c r="E41" s="207">
        <v>0.95173515564335442</v>
      </c>
      <c r="F41" s="207">
        <v>0.29955297481664711</v>
      </c>
      <c r="G41" s="206">
        <v>3.2149357138315926</v>
      </c>
    </row>
    <row r="42" spans="2:7" x14ac:dyDescent="0.35">
      <c r="B42" s="14">
        <v>2019</v>
      </c>
      <c r="C42" s="163">
        <f ca="1">AVERAGE(OFFSET(C$5,4*(ROW()-ROW(C$42)),0, 4, 1))</f>
        <v>1.9353569237290114</v>
      </c>
      <c r="D42" s="163">
        <f t="shared" ref="D42:G50" ca="1" si="0">AVERAGE(OFFSET(D$5,4*(ROW()-ROW(D$42)),0, 4, 1))</f>
        <v>4.5653744249213508</v>
      </c>
      <c r="E42" s="163">
        <f t="shared" ca="1" si="0"/>
        <v>0.65109904499595816</v>
      </c>
      <c r="F42" s="163">
        <f t="shared" ca="1" si="0"/>
        <v>1.049578250837248</v>
      </c>
      <c r="G42" s="522">
        <f t="shared" ca="1" si="0"/>
        <v>2.2816412884788289</v>
      </c>
    </row>
    <row r="43" spans="2:7" x14ac:dyDescent="0.35">
      <c r="B43" s="14">
        <v>2020</v>
      </c>
      <c r="C43" s="163">
        <f t="shared" ref="C43:C50" ca="1" si="1">AVERAGE(OFFSET(C$5,4*(ROW()-ROW(C$42)),0, 4, 1))</f>
        <v>1.0411838773314683</v>
      </c>
      <c r="D43" s="163">
        <f t="shared" ca="1" si="0"/>
        <v>-3.9219873791434754</v>
      </c>
      <c r="E43" s="163">
        <f t="shared" ca="1" si="0"/>
        <v>-8.7159464997763738</v>
      </c>
      <c r="F43" s="163">
        <f t="shared" ca="1" si="0"/>
        <v>1.1245903315492716</v>
      </c>
      <c r="G43" s="15">
        <f t="shared" ca="1" si="0"/>
        <v>1.6142944361724001</v>
      </c>
    </row>
    <row r="44" spans="2:7" x14ac:dyDescent="0.35">
      <c r="B44" s="14">
        <f t="shared" ref="B44:B46" si="2">B43+1</f>
        <v>2021</v>
      </c>
      <c r="C44" s="163">
        <f t="shared" ca="1" si="1"/>
        <v>0.92733749931580045</v>
      </c>
      <c r="D44" s="163">
        <f t="shared" ca="1" si="0"/>
        <v>4.3124282835655556</v>
      </c>
      <c r="E44" s="163">
        <f t="shared" ca="1" si="0"/>
        <v>13.910898037291254</v>
      </c>
      <c r="F44" s="163">
        <f t="shared" ca="1" si="0"/>
        <v>2.2706763303509963</v>
      </c>
      <c r="G44" s="15">
        <f t="shared" ca="1" si="0"/>
        <v>2.5003834205861608</v>
      </c>
    </row>
    <row r="45" spans="2:7" x14ac:dyDescent="0.35">
      <c r="B45" s="14">
        <f t="shared" si="2"/>
        <v>2022</v>
      </c>
      <c r="C45" s="163">
        <f t="shared" ca="1" si="1"/>
        <v>8.6169905720031856</v>
      </c>
      <c r="D45" s="163">
        <f t="shared" ca="1" si="0"/>
        <v>56.511537085567504</v>
      </c>
      <c r="E45" s="163">
        <f t="shared" ca="1" si="0"/>
        <v>27.009905019237394</v>
      </c>
      <c r="F45" s="163">
        <f t="shared" ca="1" si="0"/>
        <v>6.5379523383896352</v>
      </c>
      <c r="G45" s="15">
        <f t="shared" ca="1" si="0"/>
        <v>5.4107430007332686</v>
      </c>
    </row>
    <row r="46" spans="2:7" x14ac:dyDescent="0.35">
      <c r="B46" s="14">
        <f t="shared" si="2"/>
        <v>2023</v>
      </c>
      <c r="C46" s="163">
        <f t="shared" ca="1" si="1"/>
        <v>9.65389644413432</v>
      </c>
      <c r="D46" s="163">
        <f t="shared" ca="1" si="0"/>
        <v>27.06161315388492</v>
      </c>
      <c r="E46" s="163">
        <f t="shared" ca="1" si="0"/>
        <v>-8.9899822444221549</v>
      </c>
      <c r="F46" s="163">
        <f t="shared" ca="1" si="0"/>
        <v>5.1199355422414161</v>
      </c>
      <c r="G46" s="15">
        <f t="shared" ca="1" si="0"/>
        <v>5.2008203457216649</v>
      </c>
    </row>
    <row r="47" spans="2:7" x14ac:dyDescent="0.35">
      <c r="B47" s="14">
        <v>2024</v>
      </c>
      <c r="C47" s="163">
        <f t="shared" ca="1" si="1"/>
        <v>1.4509951438394104</v>
      </c>
      <c r="D47" s="163">
        <f t="shared" ca="1" si="0"/>
        <v>-6.1945658991480324</v>
      </c>
      <c r="E47" s="163">
        <f t="shared" ca="1" si="0"/>
        <v>0.52443842892475712</v>
      </c>
      <c r="F47" s="163">
        <f t="shared" ca="1" si="0"/>
        <v>-0.11588957175380821</v>
      </c>
      <c r="G47" s="15">
        <f t="shared" ca="1" si="0"/>
        <v>2.3235471373851051</v>
      </c>
    </row>
    <row r="48" spans="2:7" x14ac:dyDescent="0.35">
      <c r="B48" s="14">
        <v>2025</v>
      </c>
      <c r="C48" s="163">
        <f t="shared" ca="1" si="1"/>
        <v>0.72221088172678072</v>
      </c>
      <c r="D48" s="163">
        <f t="shared" ca="1" si="0"/>
        <v>-7.8214487113973439</v>
      </c>
      <c r="E48" s="163">
        <f t="shared" ca="1" si="0"/>
        <v>-0.64813444653809671</v>
      </c>
      <c r="F48" s="163">
        <f t="shared" ca="1" si="0"/>
        <v>-1.7032819590942339</v>
      </c>
      <c r="G48" s="15">
        <f t="shared" ca="1" si="0"/>
        <v>2.1390151766653909</v>
      </c>
    </row>
    <row r="49" spans="2:7" x14ac:dyDescent="0.35">
      <c r="B49" s="14">
        <v>2026</v>
      </c>
      <c r="C49" s="163">
        <f t="shared" ca="1" si="1"/>
        <v>1.2873916181726366</v>
      </c>
      <c r="D49" s="163">
        <f t="shared" ca="1" si="0"/>
        <v>-4.3400843931029325</v>
      </c>
      <c r="E49" s="163">
        <f t="shared" ca="1" si="0"/>
        <v>0.33448149761573748</v>
      </c>
      <c r="F49" s="163">
        <f t="shared" ca="1" si="0"/>
        <v>-1.1674453090040271</v>
      </c>
      <c r="G49" s="15">
        <f t="shared" ca="1" si="0"/>
        <v>2.0142579300810723</v>
      </c>
    </row>
    <row r="50" spans="2:7" x14ac:dyDescent="0.35">
      <c r="B50" s="187">
        <v>2027</v>
      </c>
      <c r="C50" s="207">
        <f t="shared" ca="1" si="1"/>
        <v>2.1635843053821366</v>
      </c>
      <c r="D50" s="207">
        <f t="shared" ca="1" si="0"/>
        <v>3.2023571284148593</v>
      </c>
      <c r="E50" s="207">
        <f t="shared" ca="1" si="0"/>
        <v>1.0362408360373183</v>
      </c>
      <c r="F50" s="207">
        <f t="shared" ca="1" si="0"/>
        <v>-0.36402210049174832</v>
      </c>
      <c r="G50" s="162">
        <f t="shared" ca="1" si="0"/>
        <v>2.8637096993598306</v>
      </c>
    </row>
    <row r="51" spans="2:7" x14ac:dyDescent="0.35">
      <c r="B51" s="389" t="s">
        <v>90</v>
      </c>
      <c r="C51" s="223">
        <f ca="1">AVERAGE(OFFSET(C$6,4*(ROW()-ROW(C$51)),0, 4, 1))</f>
        <v>1.7473940133868098</v>
      </c>
      <c r="D51" s="223">
        <f t="shared" ref="D51:G59" ca="1" si="3">AVERAGE(OFFSET(D$6,4*(ROW()-ROW(D$51)),0, 4, 1))</f>
        <v>5.4563282002034681</v>
      </c>
      <c r="E51" s="223">
        <f t="shared" ca="1" si="3"/>
        <v>0.63393828601994973</v>
      </c>
      <c r="F51" s="223">
        <f t="shared" ca="1" si="3"/>
        <v>0.96523322316388904</v>
      </c>
      <c r="G51" s="522">
        <f t="shared" ca="1" si="3"/>
        <v>2.247271845727123</v>
      </c>
    </row>
    <row r="52" spans="2:7" x14ac:dyDescent="0.35">
      <c r="B52" s="14" t="s">
        <v>91</v>
      </c>
      <c r="C52" s="163">
        <f t="shared" ref="C52:C59" ca="1" si="4">AVERAGE(OFFSET(C$6,4*(ROW()-ROW(C$51)),0, 4, 1))</f>
        <v>0.75478659276308158</v>
      </c>
      <c r="D52" s="163">
        <f t="shared" ca="1" si="3"/>
        <v>-7.3749242700007471</v>
      </c>
      <c r="E52" s="163">
        <f t="shared" ca="1" si="3"/>
        <v>-9.5142816699858237</v>
      </c>
      <c r="F52" s="163">
        <f t="shared" ca="1" si="3"/>
        <v>1.0105522364168644</v>
      </c>
      <c r="G52" s="15">
        <f t="shared" ca="1" si="3"/>
        <v>1.5135584161551554</v>
      </c>
    </row>
    <row r="53" spans="2:7" x14ac:dyDescent="0.35">
      <c r="B53" s="14" t="s">
        <v>92</v>
      </c>
      <c r="C53" s="163">
        <f t="shared" ca="1" si="4"/>
        <v>2.0590518096286079</v>
      </c>
      <c r="D53" s="163">
        <f t="shared" ca="1" si="3"/>
        <v>11.812566034355131</v>
      </c>
      <c r="E53" s="163">
        <f t="shared" ca="1" si="3"/>
        <v>20.35274394195433</v>
      </c>
      <c r="F53" s="163">
        <f t="shared" ca="1" si="3"/>
        <v>3.7995505832638918</v>
      </c>
      <c r="G53" s="15">
        <f t="shared" ca="1" si="3"/>
        <v>2.9567261866885328</v>
      </c>
    </row>
    <row r="54" spans="2:7" x14ac:dyDescent="0.35">
      <c r="B54" s="14" t="s">
        <v>93</v>
      </c>
      <c r="C54" s="163">
        <f t="shared" ca="1" si="4"/>
        <v>10.512893785188592</v>
      </c>
      <c r="D54" s="163">
        <f t="shared" ca="1" si="3"/>
        <v>70.504319634185734</v>
      </c>
      <c r="E54" s="163">
        <f t="shared" ca="1" si="3"/>
        <v>22.152363955770582</v>
      </c>
      <c r="F54" s="163">
        <f t="shared" ca="1" si="3"/>
        <v>6.2250912673076852</v>
      </c>
      <c r="G54" s="15">
        <f t="shared" ca="1" si="3"/>
        <v>6.1317457290714712</v>
      </c>
    </row>
    <row r="55" spans="2:7" x14ac:dyDescent="0.35">
      <c r="B55" s="14" t="s">
        <v>94</v>
      </c>
      <c r="C55" s="163">
        <f t="shared" ca="1" si="4"/>
        <v>7.2525297613175388</v>
      </c>
      <c r="D55" s="163">
        <f t="shared" ca="1" si="3"/>
        <v>5.3187541424322085</v>
      </c>
      <c r="E55" s="163">
        <f t="shared" ca="1" si="3"/>
        <v>-11.227246337058878</v>
      </c>
      <c r="F55" s="163">
        <f t="shared" ca="1" si="3"/>
        <v>4.2121527811882569</v>
      </c>
      <c r="G55" s="15">
        <f t="shared" ca="1" si="3"/>
        <v>4.2695484866140481</v>
      </c>
    </row>
    <row r="56" spans="2:7" x14ac:dyDescent="0.35">
      <c r="B56" s="14" t="s">
        <v>343</v>
      </c>
      <c r="C56" s="163">
        <f t="shared" ca="1" si="4"/>
        <v>0.9192295289866439</v>
      </c>
      <c r="D56" s="163">
        <f t="shared" ca="1" si="3"/>
        <v>-4.6630110610521767</v>
      </c>
      <c r="E56" s="163">
        <f t="shared" ca="1" si="3"/>
        <v>2.2151252106019843</v>
      </c>
      <c r="F56" s="163">
        <f t="shared" ca="1" si="3"/>
        <v>-0.85927592640359274</v>
      </c>
      <c r="G56" s="15">
        <f t="shared" ca="1" si="3"/>
        <v>2.19579675121315</v>
      </c>
    </row>
    <row r="57" spans="2:7" x14ac:dyDescent="0.35">
      <c r="B57" s="14" t="s">
        <v>350</v>
      </c>
      <c r="C57" s="163">
        <f t="shared" ca="1" si="4"/>
        <v>0.87015280198665845</v>
      </c>
      <c r="D57" s="163">
        <f t="shared" ca="1" si="3"/>
        <v>-10.1208612430624</v>
      </c>
      <c r="E57" s="163">
        <f t="shared" ca="1" si="3"/>
        <v>-1.5101843817969587</v>
      </c>
      <c r="F57" s="163">
        <f t="shared" ca="1" si="3"/>
        <v>-1.7283977984763599</v>
      </c>
      <c r="G57" s="15">
        <f t="shared" ca="1" si="3"/>
        <v>2.0084202984324695</v>
      </c>
    </row>
    <row r="58" spans="2:7" x14ac:dyDescent="0.35">
      <c r="B58" s="14" t="s">
        <v>374</v>
      </c>
      <c r="C58" s="163">
        <f t="shared" ca="1" si="4"/>
        <v>1.5186185352788608</v>
      </c>
      <c r="D58" s="163">
        <f t="shared" ca="1" si="3"/>
        <v>-0.22050792351407333</v>
      </c>
      <c r="E58" s="163">
        <f t="shared" ca="1" si="3"/>
        <v>0.89064135856595072</v>
      </c>
      <c r="F58" s="163">
        <f t="shared" ca="1" si="3"/>
        <v>-1.0319662626031925</v>
      </c>
      <c r="G58" s="15">
        <f t="shared" ca="1" si="3"/>
        <v>2.2558913444186759</v>
      </c>
    </row>
    <row r="59" spans="2:7" ht="15" thickBot="1" x14ac:dyDescent="0.4">
      <c r="B59" s="298" t="s">
        <v>498</v>
      </c>
      <c r="C59" s="291">
        <f t="shared" ca="1" si="4"/>
        <v>2.2560194333468395</v>
      </c>
      <c r="D59" s="291">
        <f t="shared" ca="1" si="3"/>
        <v>2.9560219646906427</v>
      </c>
      <c r="E59" s="291">
        <f t="shared" ca="1" si="3"/>
        <v>0.94443544049459127</v>
      </c>
      <c r="F59" s="291">
        <f t="shared" ca="1" si="3"/>
        <v>-8.7720956047626975E-2</v>
      </c>
      <c r="G59" s="292">
        <f t="shared" ca="1" si="3"/>
        <v>2.9933234649047797</v>
      </c>
    </row>
    <row r="61" spans="2:7" x14ac:dyDescent="0.35">
      <c r="B61"/>
    </row>
    <row r="81" spans="1:19" s="2" customFormat="1" ht="15.5" x14ac:dyDescent="0.35">
      <c r="A81" s="7"/>
      <c r="B81" s="18"/>
      <c r="C81" s="18"/>
      <c r="D81" s="18"/>
      <c r="E81" s="18"/>
      <c r="F81" s="18"/>
      <c r="G81" s="18"/>
      <c r="H81" s="163"/>
      <c r="I81" s="163"/>
      <c r="J81" s="163"/>
      <c r="K81" s="163"/>
      <c r="L81" s="163"/>
      <c r="N81" s="163"/>
      <c r="O81" s="163"/>
      <c r="R81" s="28"/>
      <c r="S81" s="28"/>
    </row>
    <row r="82" spans="1:19" s="2" customFormat="1" ht="15.5" x14ac:dyDescent="0.35">
      <c r="A82" s="7"/>
      <c r="B82" s="18"/>
      <c r="C82" s="18"/>
      <c r="D82" s="18"/>
      <c r="E82" s="18"/>
      <c r="F82" s="18"/>
      <c r="G82" s="18"/>
      <c r="H82" s="163"/>
      <c r="I82" s="163"/>
      <c r="J82" s="163"/>
      <c r="K82" s="163"/>
      <c r="L82" s="163"/>
      <c r="N82" s="163"/>
      <c r="O82" s="163"/>
      <c r="R82" s="28"/>
      <c r="S82" s="28"/>
    </row>
    <row r="83" spans="1:19" s="2" customFormat="1" ht="15.5" x14ac:dyDescent="0.35">
      <c r="A83" s="7"/>
      <c r="B83" s="18"/>
      <c r="C83" s="18"/>
      <c r="D83" s="18"/>
      <c r="E83" s="18"/>
      <c r="F83" s="18"/>
      <c r="G83" s="18"/>
      <c r="H83" s="163"/>
      <c r="I83" s="163"/>
      <c r="J83" s="163"/>
      <c r="K83" s="163"/>
      <c r="L83" s="163"/>
      <c r="N83" s="163"/>
      <c r="O83" s="163"/>
      <c r="R83" s="28"/>
      <c r="S83" s="28"/>
    </row>
    <row r="84" spans="1:19" s="2" customFormat="1" ht="15.5" x14ac:dyDescent="0.35">
      <c r="A84" s="7"/>
      <c r="B84" s="18"/>
      <c r="C84" s="18"/>
      <c r="D84" s="18"/>
      <c r="E84" s="18"/>
      <c r="F84" s="18"/>
      <c r="G84" s="18"/>
      <c r="H84" s="163"/>
      <c r="I84" s="163"/>
      <c r="J84" s="163"/>
      <c r="K84" s="163"/>
      <c r="L84" s="163"/>
      <c r="N84" s="163"/>
      <c r="O84" s="163"/>
      <c r="R84" s="28"/>
      <c r="S84" s="28"/>
    </row>
    <row r="128" ht="15" customHeight="1" x14ac:dyDescent="0.35"/>
    <row r="129" ht="15" customHeight="1" x14ac:dyDescent="0.35"/>
    <row r="130" ht="21.65" customHeight="1" x14ac:dyDescent="0.35"/>
    <row r="131" ht="15" customHeight="1" x14ac:dyDescent="0.35"/>
    <row r="161" spans="9:11" x14ac:dyDescent="0.35">
      <c r="I161" s="26"/>
      <c r="J161" s="26"/>
    </row>
    <row r="162" spans="9:11" x14ac:dyDescent="0.35">
      <c r="I162" s="26"/>
      <c r="J162" s="26"/>
    </row>
    <row r="163" spans="9:11" x14ac:dyDescent="0.35">
      <c r="I163" s="26"/>
      <c r="J163" s="26"/>
    </row>
    <row r="164" spans="9:11" x14ac:dyDescent="0.35">
      <c r="I164" s="26"/>
      <c r="J164" s="26"/>
    </row>
    <row r="165" spans="9:11" x14ac:dyDescent="0.35">
      <c r="I165" s="26"/>
      <c r="J165" s="26"/>
    </row>
    <row r="166" spans="9:11" x14ac:dyDescent="0.35">
      <c r="I166" s="26"/>
      <c r="J166" s="26"/>
    </row>
    <row r="167" spans="9:11" x14ac:dyDescent="0.35">
      <c r="I167" s="26"/>
      <c r="J167" s="26"/>
      <c r="K167" s="27"/>
    </row>
    <row r="185" spans="1:1" x14ac:dyDescent="0.35">
      <c r="A185" s="19"/>
    </row>
    <row r="186" spans="1:1" x14ac:dyDescent="0.35">
      <c r="A186" s="19"/>
    </row>
    <row r="235" ht="15" customHeight="1" x14ac:dyDescent="0.35"/>
    <row r="247" spans="8:9" x14ac:dyDescent="0.35">
      <c r="H247" s="272"/>
      <c r="I247" s="273"/>
    </row>
    <row r="291" ht="24" customHeight="1" x14ac:dyDescent="0.35"/>
    <row r="292" ht="37.5" customHeight="1" x14ac:dyDescent="0.35"/>
  </sheetData>
  <mergeCells count="2">
    <mergeCell ref="B2:G2"/>
    <mergeCell ref="C3:G3"/>
  </mergeCells>
  <hyperlinks>
    <hyperlink ref="A1" location="Contents!A1" display="Back to contents" xr:uid="{76CCE1C4-8B8B-4B81-9F61-F422B69E0036}"/>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5" min="1" max="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CFA33-EE10-42AA-85B2-C589D581DFCB}">
  <sheetPr>
    <tabColor theme="6"/>
  </sheetPr>
  <dimension ref="A1:S291"/>
  <sheetViews>
    <sheetView zoomScaleNormal="100" zoomScaleSheetLayoutView="100" workbookViewId="0"/>
  </sheetViews>
  <sheetFormatPr defaultColWidth="11.4609375" defaultRowHeight="14.5" x14ac:dyDescent="0.35"/>
  <cols>
    <col min="1" max="1" width="9.3046875" style="18" customWidth="1"/>
    <col min="2" max="2" width="13.07421875" style="18" customWidth="1"/>
    <col min="3" max="3" width="16.3046875" style="18" customWidth="1"/>
    <col min="4" max="4" width="17.84375" style="18" customWidth="1"/>
    <col min="5" max="5" width="21.23046875" style="18" customWidth="1"/>
    <col min="6" max="6" width="21.4609375" style="18" customWidth="1"/>
    <col min="7" max="7" width="21.69140625" style="18" customWidth="1"/>
    <col min="8" max="16384" width="11.4609375" style="18"/>
  </cols>
  <sheetData>
    <row r="1" spans="1:9" ht="33.75" customHeight="1" thickBot="1" x14ac:dyDescent="0.45">
      <c r="A1" s="9" t="s">
        <v>42</v>
      </c>
      <c r="B1" s="510"/>
      <c r="C1" s="510"/>
      <c r="D1" s="510"/>
      <c r="E1" s="510"/>
      <c r="F1" s="510"/>
      <c r="G1" s="510"/>
      <c r="I1" s="25"/>
    </row>
    <row r="2" spans="1:9" ht="19.5" customHeight="1" thickBot="1" x14ac:dyDescent="0.4">
      <c r="B2" s="562" t="s">
        <v>648</v>
      </c>
      <c r="C2" s="670"/>
      <c r="D2" s="670"/>
      <c r="E2" s="670"/>
      <c r="F2" s="670"/>
      <c r="G2" s="563"/>
    </row>
    <row r="3" spans="1:9" ht="33" customHeight="1" x14ac:dyDescent="0.35">
      <c r="B3" s="233"/>
      <c r="C3" s="134" t="s">
        <v>642</v>
      </c>
      <c r="D3" s="134" t="s">
        <v>643</v>
      </c>
      <c r="E3" s="134" t="s">
        <v>644</v>
      </c>
      <c r="F3" s="134" t="s">
        <v>645</v>
      </c>
      <c r="G3" s="264" t="s">
        <v>646</v>
      </c>
    </row>
    <row r="4" spans="1:9" x14ac:dyDescent="0.35">
      <c r="B4" s="14">
        <v>2019</v>
      </c>
      <c r="C4" s="208">
        <v>140</v>
      </c>
      <c r="D4" s="208">
        <v>30</v>
      </c>
      <c r="E4" s="208">
        <v>30</v>
      </c>
      <c r="F4" s="208">
        <v>380</v>
      </c>
      <c r="G4" s="216">
        <v>420</v>
      </c>
    </row>
    <row r="5" spans="1:9" x14ac:dyDescent="0.35">
      <c r="B5" s="14">
        <v>2020</v>
      </c>
      <c r="C5" s="208">
        <v>140</v>
      </c>
      <c r="D5" s="208">
        <v>30</v>
      </c>
      <c r="E5" s="208">
        <v>30</v>
      </c>
      <c r="F5" s="208">
        <v>370</v>
      </c>
      <c r="G5" s="216">
        <v>430</v>
      </c>
    </row>
    <row r="6" spans="1:9" x14ac:dyDescent="0.35">
      <c r="B6" s="14">
        <f t="shared" ref="B6:B8" si="0">B5+1</f>
        <v>2021</v>
      </c>
      <c r="C6" s="208">
        <v>160</v>
      </c>
      <c r="D6" s="208">
        <v>30</v>
      </c>
      <c r="E6" s="208">
        <v>30</v>
      </c>
      <c r="F6" s="208">
        <v>380</v>
      </c>
      <c r="G6" s="216">
        <v>400</v>
      </c>
    </row>
    <row r="7" spans="1:9" x14ac:dyDescent="0.35">
      <c r="B7" s="14">
        <f t="shared" si="0"/>
        <v>2022</v>
      </c>
      <c r="C7" s="208">
        <v>170</v>
      </c>
      <c r="D7" s="208">
        <v>30</v>
      </c>
      <c r="E7" s="208">
        <v>30</v>
      </c>
      <c r="F7" s="208">
        <v>370</v>
      </c>
      <c r="G7" s="216">
        <v>400</v>
      </c>
    </row>
    <row r="8" spans="1:9" x14ac:dyDescent="0.35">
      <c r="B8" s="14">
        <f t="shared" si="0"/>
        <v>2023</v>
      </c>
      <c r="C8" s="208">
        <v>160</v>
      </c>
      <c r="D8" s="208">
        <v>50</v>
      </c>
      <c r="E8" s="208">
        <v>30</v>
      </c>
      <c r="F8" s="208">
        <v>360</v>
      </c>
      <c r="G8" s="216">
        <v>400</v>
      </c>
    </row>
    <row r="9" spans="1:9" x14ac:dyDescent="0.35">
      <c r="B9" s="14">
        <v>2024</v>
      </c>
      <c r="C9" s="208">
        <v>150</v>
      </c>
      <c r="D9" s="208">
        <v>40</v>
      </c>
      <c r="E9" s="208">
        <v>40</v>
      </c>
      <c r="F9" s="208">
        <v>360</v>
      </c>
      <c r="G9" s="216">
        <v>410</v>
      </c>
    </row>
    <row r="10" spans="1:9" x14ac:dyDescent="0.35">
      <c r="B10" s="14">
        <v>2025</v>
      </c>
      <c r="C10" s="208">
        <v>150</v>
      </c>
      <c r="D10" s="208">
        <v>30</v>
      </c>
      <c r="E10" s="208">
        <v>30</v>
      </c>
      <c r="F10" s="208">
        <v>360</v>
      </c>
      <c r="G10" s="216">
        <v>430</v>
      </c>
    </row>
    <row r="11" spans="1:9" x14ac:dyDescent="0.35">
      <c r="B11" s="14">
        <v>2026</v>
      </c>
      <c r="C11" s="208">
        <v>150</v>
      </c>
      <c r="D11" s="208">
        <v>30</v>
      </c>
      <c r="E11" s="208">
        <v>30</v>
      </c>
      <c r="F11" s="208">
        <v>360</v>
      </c>
      <c r="G11" s="216">
        <v>430</v>
      </c>
    </row>
    <row r="12" spans="1:9" x14ac:dyDescent="0.35">
      <c r="B12" s="14">
        <v>2027</v>
      </c>
      <c r="C12" s="208">
        <v>150</v>
      </c>
      <c r="D12" s="208">
        <v>30</v>
      </c>
      <c r="E12" s="208">
        <v>30</v>
      </c>
      <c r="F12" s="208">
        <v>350</v>
      </c>
      <c r="G12" s="216">
        <v>440</v>
      </c>
    </row>
    <row r="13" spans="1:9" x14ac:dyDescent="0.35">
      <c r="B13" s="523" t="s">
        <v>30</v>
      </c>
      <c r="C13" s="524"/>
      <c r="D13" s="524"/>
      <c r="E13" s="524"/>
      <c r="F13" s="524"/>
      <c r="G13" s="525"/>
    </row>
    <row r="14" spans="1:9" ht="12.75" customHeight="1" thickBot="1" x14ac:dyDescent="0.4">
      <c r="B14" s="526" t="s">
        <v>647</v>
      </c>
      <c r="C14" s="185"/>
      <c r="D14" s="185"/>
      <c r="E14" s="185"/>
      <c r="F14" s="185"/>
      <c r="G14" s="527"/>
    </row>
    <row r="80" spans="1:19" s="2" customFormat="1" ht="15.5" x14ac:dyDescent="0.35">
      <c r="A80" s="7"/>
      <c r="B80" s="18"/>
      <c r="C80" s="18"/>
      <c r="D80" s="18"/>
      <c r="E80" s="18"/>
      <c r="F80" s="18"/>
      <c r="G80" s="18"/>
      <c r="H80" s="163"/>
      <c r="I80" s="163"/>
      <c r="J80" s="163"/>
      <c r="K80" s="163"/>
      <c r="L80" s="163"/>
      <c r="N80" s="163"/>
      <c r="O80" s="163"/>
      <c r="R80" s="28"/>
      <c r="S80" s="28"/>
    </row>
    <row r="81" spans="1:19" s="2" customFormat="1" ht="15.5" x14ac:dyDescent="0.35">
      <c r="A81" s="7"/>
      <c r="B81" s="18"/>
      <c r="C81" s="18"/>
      <c r="D81" s="18"/>
      <c r="E81" s="18"/>
      <c r="F81" s="18"/>
      <c r="G81" s="18"/>
      <c r="H81" s="163"/>
      <c r="I81" s="163"/>
      <c r="J81" s="163"/>
      <c r="K81" s="163"/>
      <c r="L81" s="163"/>
      <c r="N81" s="163"/>
      <c r="O81" s="163"/>
      <c r="R81" s="28"/>
      <c r="S81" s="28"/>
    </row>
    <row r="82" spans="1:19" s="2" customFormat="1" ht="15.5" x14ac:dyDescent="0.35">
      <c r="A82" s="7"/>
      <c r="B82" s="18"/>
      <c r="C82" s="18"/>
      <c r="D82" s="18"/>
      <c r="E82" s="18"/>
      <c r="F82" s="18"/>
      <c r="G82" s="18"/>
      <c r="H82" s="163"/>
      <c r="I82" s="163"/>
      <c r="J82" s="163"/>
      <c r="K82" s="163"/>
      <c r="L82" s="163"/>
      <c r="N82" s="163"/>
      <c r="O82" s="163"/>
      <c r="R82" s="28"/>
      <c r="S82" s="28"/>
    </row>
    <row r="83" spans="1:19" s="2" customFormat="1" ht="15.5" x14ac:dyDescent="0.35">
      <c r="A83" s="7"/>
      <c r="B83" s="18"/>
      <c r="C83" s="18"/>
      <c r="D83" s="18"/>
      <c r="E83" s="18"/>
      <c r="F83" s="18"/>
      <c r="G83" s="18"/>
      <c r="H83" s="163"/>
      <c r="I83" s="163"/>
      <c r="J83" s="163"/>
      <c r="K83" s="163"/>
      <c r="L83" s="163"/>
      <c r="N83" s="163"/>
      <c r="O83" s="163"/>
      <c r="R83" s="28"/>
      <c r="S83" s="28"/>
    </row>
    <row r="127" ht="15" customHeight="1" x14ac:dyDescent="0.35"/>
    <row r="128" ht="15" customHeight="1" x14ac:dyDescent="0.35"/>
    <row r="129" ht="21.65" customHeight="1" x14ac:dyDescent="0.35"/>
    <row r="130" ht="15" customHeight="1" x14ac:dyDescent="0.35"/>
    <row r="160" spans="9:10" x14ac:dyDescent="0.35">
      <c r="I160" s="26"/>
      <c r="J160" s="26"/>
    </row>
    <row r="161" spans="9:11" x14ac:dyDescent="0.35">
      <c r="I161" s="26"/>
      <c r="J161" s="26"/>
    </row>
    <row r="162" spans="9:11" x14ac:dyDescent="0.35">
      <c r="I162" s="26"/>
      <c r="J162" s="26"/>
    </row>
    <row r="163" spans="9:11" x14ac:dyDescent="0.35">
      <c r="I163" s="26"/>
      <c r="J163" s="26"/>
    </row>
    <row r="164" spans="9:11" x14ac:dyDescent="0.35">
      <c r="I164" s="26"/>
      <c r="J164" s="26"/>
    </row>
    <row r="165" spans="9:11" x14ac:dyDescent="0.35">
      <c r="I165" s="26"/>
      <c r="J165" s="26"/>
    </row>
    <row r="166" spans="9:11" x14ac:dyDescent="0.35">
      <c r="I166" s="26"/>
      <c r="J166" s="26"/>
      <c r="K166" s="27"/>
    </row>
    <row r="184" spans="1:1" x14ac:dyDescent="0.35">
      <c r="A184" s="19"/>
    </row>
    <row r="185" spans="1:1" x14ac:dyDescent="0.35">
      <c r="A185" s="19"/>
    </row>
    <row r="234" ht="15" customHeight="1" x14ac:dyDescent="0.35"/>
    <row r="246" spans="8:9" x14ac:dyDescent="0.35">
      <c r="H246" s="272"/>
      <c r="I246" s="273"/>
    </row>
    <row r="290" ht="24" customHeight="1" x14ac:dyDescent="0.35"/>
    <row r="291" ht="37.5" customHeight="1" x14ac:dyDescent="0.35"/>
  </sheetData>
  <mergeCells count="1">
    <mergeCell ref="B2:G2"/>
  </mergeCells>
  <hyperlinks>
    <hyperlink ref="A1" location="Contents!A1" display="Back to contents" xr:uid="{518C9DA8-9810-4FD3-92B7-A8F83D00984E}"/>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4" min="1"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BFCF-9517-4578-80AC-033EFF0C2547}">
  <dimension ref="A1"/>
  <sheetViews>
    <sheetView workbookViewId="0"/>
  </sheetViews>
  <sheetFormatPr defaultRowHeight="1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D335E-50D0-405C-8262-AD2492508493}">
  <sheetPr>
    <tabColor theme="6"/>
  </sheetPr>
  <dimension ref="A1:V155"/>
  <sheetViews>
    <sheetView zoomScaleNormal="100" zoomScaleSheetLayoutView="100" workbookViewId="0"/>
  </sheetViews>
  <sheetFormatPr defaultColWidth="8.84375" defaultRowHeight="15.5" x14ac:dyDescent="0.35"/>
  <cols>
    <col min="1" max="1" width="9.3046875" style="2" customWidth="1"/>
    <col min="2" max="2" width="7.23046875" style="2" customWidth="1"/>
    <col min="3" max="3" width="10" style="2" bestFit="1" customWidth="1"/>
    <col min="4" max="4" width="11.4609375" style="2" customWidth="1"/>
    <col min="5" max="5" width="11" style="2" customWidth="1"/>
    <col min="6" max="6" width="10.84375" style="2" customWidth="1"/>
    <col min="7" max="7" width="8.765625" style="2" customWidth="1"/>
    <col min="8" max="8" width="8.84375" style="2" customWidth="1"/>
    <col min="9" max="9" width="8.69140625" style="2" customWidth="1"/>
    <col min="10" max="10" width="8.3046875" style="2" customWidth="1"/>
    <col min="11" max="11" width="6.53515625" style="2" customWidth="1"/>
    <col min="12" max="12" width="10" style="2" customWidth="1"/>
    <col min="13" max="13" width="6.765625" style="2" customWidth="1"/>
    <col min="14" max="14" width="10.69140625" style="2" customWidth="1"/>
    <col min="15" max="15" width="6.765625" style="2" customWidth="1"/>
    <col min="16" max="16" width="7.69140625" style="2" customWidth="1"/>
    <col min="17" max="16384" width="8.84375" style="2"/>
  </cols>
  <sheetData>
    <row r="1" spans="1:18" ht="33.75" customHeight="1" thickBot="1" x14ac:dyDescent="0.4">
      <c r="A1" s="9" t="s">
        <v>42</v>
      </c>
      <c r="B1" s="23"/>
      <c r="C1" s="23"/>
      <c r="D1" s="23"/>
      <c r="E1" s="23"/>
      <c r="F1" s="23"/>
      <c r="G1" s="23"/>
      <c r="H1" s="23"/>
      <c r="I1" s="23"/>
      <c r="J1" s="23"/>
      <c r="K1" s="23"/>
      <c r="L1" s="23"/>
      <c r="M1" s="23"/>
      <c r="N1" s="23"/>
      <c r="O1" s="23"/>
      <c r="P1" s="23"/>
      <c r="Q1" s="243"/>
    </row>
    <row r="2" spans="1:18" ht="19" thickBot="1" x14ac:dyDescent="0.5">
      <c r="A2" s="7"/>
      <c r="B2" s="548" t="s">
        <v>454</v>
      </c>
      <c r="C2" s="549"/>
      <c r="D2" s="549"/>
      <c r="E2" s="549"/>
      <c r="F2" s="549"/>
      <c r="G2" s="549"/>
      <c r="H2" s="549"/>
      <c r="I2" s="549"/>
      <c r="J2" s="549"/>
      <c r="K2" s="549"/>
      <c r="L2" s="549"/>
      <c r="M2" s="549"/>
      <c r="N2" s="549"/>
      <c r="O2" s="549"/>
      <c r="P2" s="550"/>
    </row>
    <row r="3" spans="1:18" s="201" customFormat="1" ht="41.25" customHeight="1" x14ac:dyDescent="0.35">
      <c r="A3" s="199"/>
      <c r="B3" s="551" t="s">
        <v>399</v>
      </c>
      <c r="C3" s="544" t="s">
        <v>508</v>
      </c>
      <c r="D3" s="544" t="s">
        <v>455</v>
      </c>
      <c r="E3" s="244" t="s">
        <v>509</v>
      </c>
      <c r="F3" s="244"/>
      <c r="G3" s="544" t="s">
        <v>510</v>
      </c>
      <c r="H3" s="544" t="s">
        <v>428</v>
      </c>
      <c r="I3" s="544" t="s">
        <v>429</v>
      </c>
      <c r="J3" s="544" t="s">
        <v>430</v>
      </c>
      <c r="K3" s="544" t="s">
        <v>431</v>
      </c>
      <c r="L3" s="544" t="s">
        <v>456</v>
      </c>
      <c r="M3" s="544" t="s">
        <v>432</v>
      </c>
      <c r="N3" s="544" t="s">
        <v>457</v>
      </c>
      <c r="O3" s="544" t="s">
        <v>406</v>
      </c>
      <c r="P3" s="553" t="s">
        <v>458</v>
      </c>
    </row>
    <row r="4" spans="1:18" s="201" customFormat="1" ht="33" customHeight="1" x14ac:dyDescent="0.35">
      <c r="A4" s="199"/>
      <c r="B4" s="552"/>
      <c r="C4" s="544"/>
      <c r="D4" s="544"/>
      <c r="E4" s="239" t="s">
        <v>434</v>
      </c>
      <c r="F4" s="239" t="s">
        <v>81</v>
      </c>
      <c r="G4" s="544"/>
      <c r="H4" s="544"/>
      <c r="I4" s="544"/>
      <c r="J4" s="544"/>
      <c r="K4" s="544"/>
      <c r="L4" s="544"/>
      <c r="M4" s="544"/>
      <c r="N4" s="544"/>
      <c r="O4" s="544"/>
      <c r="P4" s="554"/>
    </row>
    <row r="5" spans="1:18" x14ac:dyDescent="0.35">
      <c r="A5" s="7"/>
      <c r="B5" s="173" t="s">
        <v>56</v>
      </c>
      <c r="C5" s="163">
        <v>256.262</v>
      </c>
      <c r="D5" s="163">
        <v>80.113</v>
      </c>
      <c r="E5" s="163">
        <v>70.974999999999994</v>
      </c>
      <c r="F5" s="163">
        <v>11.186999999999999</v>
      </c>
      <c r="G5" s="163">
        <v>8.3000000000000004E-2</v>
      </c>
      <c r="H5" s="163">
        <v>407.43299999999999</v>
      </c>
      <c r="I5" s="163">
        <v>-0.106</v>
      </c>
      <c r="J5" s="163">
        <v>407.327</v>
      </c>
      <c r="K5" s="163">
        <v>103.92700000000001</v>
      </c>
      <c r="L5" s="163">
        <v>511.25400000000002</v>
      </c>
      <c r="M5" s="163">
        <v>113.98099999999999</v>
      </c>
      <c r="N5" s="163">
        <v>0</v>
      </c>
      <c r="O5" s="163">
        <v>397.27300000000002</v>
      </c>
      <c r="P5" s="172">
        <v>396.64400000000001</v>
      </c>
      <c r="Q5" s="245"/>
      <c r="R5" s="246"/>
    </row>
    <row r="6" spans="1:18" x14ac:dyDescent="0.35">
      <c r="A6" s="7"/>
      <c r="B6" s="173" t="s">
        <v>57</v>
      </c>
      <c r="C6" s="163">
        <v>257.03699999999998</v>
      </c>
      <c r="D6" s="163">
        <v>80.391000000000005</v>
      </c>
      <c r="E6" s="163">
        <v>71.775999999999996</v>
      </c>
      <c r="F6" s="163">
        <v>11.23</v>
      </c>
      <c r="G6" s="163">
        <v>0.23499999999999999</v>
      </c>
      <c r="H6" s="163">
        <v>409.43900000000002</v>
      </c>
      <c r="I6" s="163">
        <v>0.379</v>
      </c>
      <c r="J6" s="163">
        <v>409.81799999999998</v>
      </c>
      <c r="K6" s="163">
        <v>109.9</v>
      </c>
      <c r="L6" s="163">
        <v>519.71799999999996</v>
      </c>
      <c r="M6" s="163">
        <v>118.702</v>
      </c>
      <c r="N6" s="163">
        <v>0</v>
      </c>
      <c r="O6" s="163">
        <v>401.01600000000002</v>
      </c>
      <c r="P6" s="172">
        <v>396.209</v>
      </c>
      <c r="Q6" s="245"/>
      <c r="R6" s="246"/>
    </row>
    <row r="7" spans="1:18" x14ac:dyDescent="0.35">
      <c r="A7" s="7"/>
      <c r="B7" s="173" t="s">
        <v>58</v>
      </c>
      <c r="C7" s="163">
        <v>256.69799999999998</v>
      </c>
      <c r="D7" s="163">
        <v>81.316000000000003</v>
      </c>
      <c r="E7" s="163">
        <v>68.903999999999996</v>
      </c>
      <c r="F7" s="163">
        <v>11.843999999999999</v>
      </c>
      <c r="G7" s="163">
        <v>-0.89600000000000002</v>
      </c>
      <c r="H7" s="163">
        <v>406.02199999999999</v>
      </c>
      <c r="I7" s="163">
        <v>1.6719999999999999</v>
      </c>
      <c r="J7" s="163">
        <v>407.69400000000002</v>
      </c>
      <c r="K7" s="163">
        <v>112.577</v>
      </c>
      <c r="L7" s="163">
        <v>520.27099999999996</v>
      </c>
      <c r="M7" s="163">
        <v>119.41200000000001</v>
      </c>
      <c r="N7" s="163">
        <v>0</v>
      </c>
      <c r="O7" s="163">
        <v>400.85899999999998</v>
      </c>
      <c r="P7" s="172">
        <v>396.43799999999999</v>
      </c>
      <c r="Q7" s="245"/>
      <c r="R7" s="246"/>
    </row>
    <row r="8" spans="1:18" x14ac:dyDescent="0.35">
      <c r="A8" s="7"/>
      <c r="B8" s="173" t="s">
        <v>63</v>
      </c>
      <c r="C8" s="163">
        <v>248.97900000000001</v>
      </c>
      <c r="D8" s="163">
        <v>83.542000000000002</v>
      </c>
      <c r="E8" s="163">
        <v>67.897999999999996</v>
      </c>
      <c r="F8" s="163">
        <v>12.593999999999999</v>
      </c>
      <c r="G8" s="163">
        <v>0.38900000000000001</v>
      </c>
      <c r="H8" s="163">
        <v>400.80799999999999</v>
      </c>
      <c r="I8" s="163">
        <v>-2.3919999999999999</v>
      </c>
      <c r="J8" s="163">
        <v>398.416</v>
      </c>
      <c r="K8" s="163">
        <v>109.095</v>
      </c>
      <c r="L8" s="163">
        <v>507.51100000000002</v>
      </c>
      <c r="M8" s="163">
        <v>111.922</v>
      </c>
      <c r="N8" s="163">
        <v>0</v>
      </c>
      <c r="O8" s="163">
        <v>395.589</v>
      </c>
      <c r="P8" s="172">
        <v>384.35</v>
      </c>
      <c r="Q8" s="245"/>
      <c r="R8" s="246"/>
    </row>
    <row r="9" spans="1:18" x14ac:dyDescent="0.35">
      <c r="A9" s="7"/>
      <c r="B9" s="173" t="s">
        <v>0</v>
      </c>
      <c r="C9" s="163">
        <v>248.74100000000001</v>
      </c>
      <c r="D9" s="163">
        <v>84.361999999999995</v>
      </c>
      <c r="E9" s="163">
        <v>64.424000000000007</v>
      </c>
      <c r="F9" s="163">
        <v>12.677</v>
      </c>
      <c r="G9" s="163">
        <v>1.2270000000000001</v>
      </c>
      <c r="H9" s="163">
        <v>398.75400000000002</v>
      </c>
      <c r="I9" s="163">
        <v>-5.6870000000000003</v>
      </c>
      <c r="J9" s="163">
        <v>393.06700000000001</v>
      </c>
      <c r="K9" s="163">
        <v>102.55500000000001</v>
      </c>
      <c r="L9" s="163">
        <v>495.62299999999999</v>
      </c>
      <c r="M9" s="163">
        <v>108.547</v>
      </c>
      <c r="N9" s="163">
        <v>0</v>
      </c>
      <c r="O9" s="163">
        <v>387.07600000000002</v>
      </c>
      <c r="P9" s="172">
        <v>380.08699999999999</v>
      </c>
      <c r="Q9" s="245"/>
      <c r="R9" s="246"/>
    </row>
    <row r="10" spans="1:18" x14ac:dyDescent="0.35">
      <c r="A10" s="7"/>
      <c r="B10" s="173" t="s">
        <v>1</v>
      </c>
      <c r="C10" s="163">
        <v>248.84899999999999</v>
      </c>
      <c r="D10" s="163">
        <v>84.465999999999994</v>
      </c>
      <c r="E10" s="163">
        <v>61.695999999999998</v>
      </c>
      <c r="F10" s="163">
        <v>11.955</v>
      </c>
      <c r="G10" s="163">
        <v>0.70799999999999996</v>
      </c>
      <c r="H10" s="163">
        <v>395.71899999999999</v>
      </c>
      <c r="I10" s="163">
        <v>-4.218</v>
      </c>
      <c r="J10" s="163">
        <v>391.50099999999998</v>
      </c>
      <c r="K10" s="163">
        <v>101.19</v>
      </c>
      <c r="L10" s="163">
        <v>492.69200000000001</v>
      </c>
      <c r="M10" s="163">
        <v>105.79600000000001</v>
      </c>
      <c r="N10" s="163">
        <v>0</v>
      </c>
      <c r="O10" s="163">
        <v>386.89600000000002</v>
      </c>
      <c r="P10" s="172">
        <v>381.04399999999998</v>
      </c>
      <c r="Q10" s="245"/>
      <c r="R10" s="246"/>
    </row>
    <row r="11" spans="1:18" x14ac:dyDescent="0.35">
      <c r="A11" s="7"/>
      <c r="B11" s="173" t="s">
        <v>2</v>
      </c>
      <c r="C11" s="163">
        <v>250.14099999999999</v>
      </c>
      <c r="D11" s="163">
        <v>86.322999999999993</v>
      </c>
      <c r="E11" s="163">
        <v>62.079000000000001</v>
      </c>
      <c r="F11" s="163">
        <v>13.279</v>
      </c>
      <c r="G11" s="163">
        <v>0.42899999999999999</v>
      </c>
      <c r="H11" s="163">
        <v>398.97199999999998</v>
      </c>
      <c r="I11" s="163">
        <v>-3.0739999999999998</v>
      </c>
      <c r="J11" s="163">
        <v>395.89800000000002</v>
      </c>
      <c r="K11" s="163">
        <v>101.92700000000001</v>
      </c>
      <c r="L11" s="163">
        <v>497.82499999999999</v>
      </c>
      <c r="M11" s="163">
        <v>107.965</v>
      </c>
      <c r="N11" s="163">
        <v>0</v>
      </c>
      <c r="O11" s="163">
        <v>389.86</v>
      </c>
      <c r="P11" s="172">
        <v>390.70299999999997</v>
      </c>
      <c r="Q11" s="245"/>
      <c r="R11" s="246"/>
    </row>
    <row r="12" spans="1:18" x14ac:dyDescent="0.35">
      <c r="A12" s="7"/>
      <c r="B12" s="173" t="s">
        <v>3</v>
      </c>
      <c r="C12" s="163">
        <v>251.11699999999999</v>
      </c>
      <c r="D12" s="163">
        <v>86.12</v>
      </c>
      <c r="E12" s="163">
        <v>60.582000000000001</v>
      </c>
      <c r="F12" s="163">
        <v>12.821999999999999</v>
      </c>
      <c r="G12" s="163">
        <v>-1.2E-2</v>
      </c>
      <c r="H12" s="163">
        <v>397.80700000000002</v>
      </c>
      <c r="I12" s="163">
        <v>-5.7210000000000001</v>
      </c>
      <c r="J12" s="163">
        <v>392.08600000000001</v>
      </c>
      <c r="K12" s="163">
        <v>107.58199999999999</v>
      </c>
      <c r="L12" s="163">
        <v>499.66800000000001</v>
      </c>
      <c r="M12" s="163">
        <v>111.61799999999999</v>
      </c>
      <c r="N12" s="163">
        <v>0</v>
      </c>
      <c r="O12" s="163">
        <v>388.05</v>
      </c>
      <c r="P12" s="172">
        <v>386.988</v>
      </c>
      <c r="Q12" s="245"/>
      <c r="R12" s="246"/>
    </row>
    <row r="13" spans="1:18" x14ac:dyDescent="0.35">
      <c r="A13" s="7"/>
      <c r="B13" s="173" t="s">
        <v>4</v>
      </c>
      <c r="C13" s="163">
        <v>249.97499999999999</v>
      </c>
      <c r="D13" s="163">
        <v>87.108000000000004</v>
      </c>
      <c r="E13" s="163">
        <v>62.645000000000003</v>
      </c>
      <c r="F13" s="163">
        <v>12.868</v>
      </c>
      <c r="G13" s="163">
        <v>-5.2999999999999999E-2</v>
      </c>
      <c r="H13" s="163">
        <v>399.67500000000001</v>
      </c>
      <c r="I13" s="163">
        <v>3.2109999999999999</v>
      </c>
      <c r="J13" s="163">
        <v>402.88600000000002</v>
      </c>
      <c r="K13" s="163">
        <v>109.599</v>
      </c>
      <c r="L13" s="163">
        <v>512.48400000000004</v>
      </c>
      <c r="M13" s="163">
        <v>115.348</v>
      </c>
      <c r="N13" s="163">
        <v>0</v>
      </c>
      <c r="O13" s="163">
        <v>397.13600000000002</v>
      </c>
      <c r="P13" s="172">
        <v>397.26</v>
      </c>
      <c r="Q13" s="245"/>
      <c r="R13" s="246"/>
    </row>
    <row r="14" spans="1:18" x14ac:dyDescent="0.35">
      <c r="A14" s="7"/>
      <c r="B14" s="173" t="s">
        <v>5</v>
      </c>
      <c r="C14" s="163">
        <v>258.21199999999999</v>
      </c>
      <c r="D14" s="163">
        <v>86.411000000000001</v>
      </c>
      <c r="E14" s="163">
        <v>63.088000000000001</v>
      </c>
      <c r="F14" s="163">
        <v>12.547000000000001</v>
      </c>
      <c r="G14" s="163">
        <v>-0.41299999999999998</v>
      </c>
      <c r="H14" s="163">
        <v>407.298</v>
      </c>
      <c r="I14" s="163">
        <v>0.69099999999999995</v>
      </c>
      <c r="J14" s="163">
        <v>407.98899999999998</v>
      </c>
      <c r="K14" s="163">
        <v>115.06699999999999</v>
      </c>
      <c r="L14" s="163">
        <v>523.05499999999995</v>
      </c>
      <c r="M14" s="163">
        <v>120.664</v>
      </c>
      <c r="N14" s="163">
        <v>0</v>
      </c>
      <c r="O14" s="163">
        <v>402.39100000000002</v>
      </c>
      <c r="P14" s="172">
        <v>402.84500000000003</v>
      </c>
      <c r="Q14" s="245"/>
      <c r="R14" s="246"/>
    </row>
    <row r="15" spans="1:18" x14ac:dyDescent="0.35">
      <c r="A15" s="7"/>
      <c r="B15" s="173" t="s">
        <v>6</v>
      </c>
      <c r="C15" s="163">
        <v>260.17899999999997</v>
      </c>
      <c r="D15" s="163">
        <v>86.135000000000005</v>
      </c>
      <c r="E15" s="163">
        <v>65.111999999999995</v>
      </c>
      <c r="F15" s="163">
        <v>12.736000000000001</v>
      </c>
      <c r="G15" s="163">
        <v>0.502</v>
      </c>
      <c r="H15" s="163">
        <v>411.928</v>
      </c>
      <c r="I15" s="163">
        <v>1.746</v>
      </c>
      <c r="J15" s="163">
        <v>413.67399999999998</v>
      </c>
      <c r="K15" s="163">
        <v>115.566</v>
      </c>
      <c r="L15" s="163">
        <v>529.24</v>
      </c>
      <c r="M15" s="163">
        <v>124.011</v>
      </c>
      <c r="N15" s="163">
        <v>0</v>
      </c>
      <c r="O15" s="163">
        <v>405.22899999999998</v>
      </c>
      <c r="P15" s="172">
        <v>404.69600000000003</v>
      </c>
      <c r="Q15" s="245"/>
      <c r="R15" s="246"/>
    </row>
    <row r="16" spans="1:18" x14ac:dyDescent="0.35">
      <c r="A16" s="7"/>
      <c r="B16" s="173" t="s">
        <v>7</v>
      </c>
      <c r="C16" s="163">
        <v>262.21499999999997</v>
      </c>
      <c r="D16" s="163">
        <v>87.58</v>
      </c>
      <c r="E16" s="163">
        <v>66.631</v>
      </c>
      <c r="F16" s="163">
        <v>12.387</v>
      </c>
      <c r="G16" s="163">
        <v>0.40400000000000003</v>
      </c>
      <c r="H16" s="163">
        <v>416.83</v>
      </c>
      <c r="I16" s="163">
        <v>-1.7889999999999999</v>
      </c>
      <c r="J16" s="163">
        <v>415.041</v>
      </c>
      <c r="K16" s="163">
        <v>120.258</v>
      </c>
      <c r="L16" s="163">
        <v>535.29899999999998</v>
      </c>
      <c r="M16" s="163">
        <v>127.67400000000001</v>
      </c>
      <c r="N16" s="163">
        <v>0</v>
      </c>
      <c r="O16" s="163">
        <v>407.625</v>
      </c>
      <c r="P16" s="172">
        <v>408.24799999999999</v>
      </c>
      <c r="Q16" s="245"/>
      <c r="R16" s="246"/>
    </row>
    <row r="17" spans="1:18" x14ac:dyDescent="0.35">
      <c r="A17" s="7"/>
      <c r="B17" s="173" t="s">
        <v>8</v>
      </c>
      <c r="C17" s="163">
        <v>264.26900000000001</v>
      </c>
      <c r="D17" s="163">
        <v>89.676000000000002</v>
      </c>
      <c r="E17" s="163">
        <v>63.851999999999997</v>
      </c>
      <c r="F17" s="163">
        <v>12.884</v>
      </c>
      <c r="G17" s="163">
        <v>-1.2609999999999999</v>
      </c>
      <c r="H17" s="163">
        <v>416.536</v>
      </c>
      <c r="I17" s="163">
        <v>-0.77500000000000002</v>
      </c>
      <c r="J17" s="163">
        <v>415.76100000000002</v>
      </c>
      <c r="K17" s="163">
        <v>127.172</v>
      </c>
      <c r="L17" s="163">
        <v>542.93299999999999</v>
      </c>
      <c r="M17" s="163">
        <v>127.452</v>
      </c>
      <c r="N17" s="163">
        <v>0</v>
      </c>
      <c r="O17" s="163">
        <v>415.48099999999999</v>
      </c>
      <c r="P17" s="172">
        <v>417.18</v>
      </c>
      <c r="Q17" s="245"/>
      <c r="R17" s="246"/>
    </row>
    <row r="18" spans="1:18" x14ac:dyDescent="0.35">
      <c r="A18" s="7"/>
      <c r="B18" s="173" t="s">
        <v>9</v>
      </c>
      <c r="C18" s="163">
        <v>265.15600000000001</v>
      </c>
      <c r="D18" s="163">
        <v>85.438000000000002</v>
      </c>
      <c r="E18" s="163">
        <v>63.582999999999998</v>
      </c>
      <c r="F18" s="163">
        <v>11.698</v>
      </c>
      <c r="G18" s="163">
        <v>-3.4000000000000002E-2</v>
      </c>
      <c r="H18" s="163">
        <v>414.14299999999997</v>
      </c>
      <c r="I18" s="163">
        <v>5.0060000000000002</v>
      </c>
      <c r="J18" s="163">
        <v>419.149</v>
      </c>
      <c r="K18" s="163">
        <v>128.40100000000001</v>
      </c>
      <c r="L18" s="163">
        <v>547.54999999999995</v>
      </c>
      <c r="M18" s="163">
        <v>134.62799999999999</v>
      </c>
      <c r="N18" s="163">
        <v>0</v>
      </c>
      <c r="O18" s="163">
        <v>412.92200000000003</v>
      </c>
      <c r="P18" s="172">
        <v>417.74900000000002</v>
      </c>
      <c r="Q18" s="245"/>
      <c r="R18" s="246"/>
    </row>
    <row r="19" spans="1:18" x14ac:dyDescent="0.35">
      <c r="A19" s="7"/>
      <c r="B19" s="173" t="s">
        <v>10</v>
      </c>
      <c r="C19" s="163">
        <v>268.09300000000002</v>
      </c>
      <c r="D19" s="163">
        <v>86.114000000000004</v>
      </c>
      <c r="E19" s="163">
        <v>65.882999999999996</v>
      </c>
      <c r="F19" s="163">
        <v>12.032</v>
      </c>
      <c r="G19" s="163">
        <v>1.891</v>
      </c>
      <c r="H19" s="163">
        <v>421.98099999999999</v>
      </c>
      <c r="I19" s="163">
        <v>0.71599999999999997</v>
      </c>
      <c r="J19" s="163">
        <v>422.697</v>
      </c>
      <c r="K19" s="163">
        <v>130.16200000000001</v>
      </c>
      <c r="L19" s="163">
        <v>552.85900000000004</v>
      </c>
      <c r="M19" s="163">
        <v>135.83799999999999</v>
      </c>
      <c r="N19" s="163">
        <v>0</v>
      </c>
      <c r="O19" s="163">
        <v>417.02100000000002</v>
      </c>
      <c r="P19" s="172">
        <v>416.58800000000002</v>
      </c>
      <c r="Q19" s="245"/>
      <c r="R19" s="246"/>
    </row>
    <row r="20" spans="1:18" x14ac:dyDescent="0.35">
      <c r="A20" s="7"/>
      <c r="B20" s="173" t="s">
        <v>11</v>
      </c>
      <c r="C20" s="163">
        <v>270.19299999999998</v>
      </c>
      <c r="D20" s="163">
        <v>87.322000000000003</v>
      </c>
      <c r="E20" s="163">
        <v>66.930000000000007</v>
      </c>
      <c r="F20" s="163">
        <v>11.672000000000001</v>
      </c>
      <c r="G20" s="163">
        <v>0.08</v>
      </c>
      <c r="H20" s="163">
        <v>424.52499999999998</v>
      </c>
      <c r="I20" s="163">
        <v>-1.746</v>
      </c>
      <c r="J20" s="163">
        <v>422.779</v>
      </c>
      <c r="K20" s="163">
        <v>131.71199999999999</v>
      </c>
      <c r="L20" s="163">
        <v>554.49099999999999</v>
      </c>
      <c r="M20" s="163">
        <v>135.70400000000001</v>
      </c>
      <c r="N20" s="163">
        <v>0</v>
      </c>
      <c r="O20" s="163">
        <v>418.78699999999998</v>
      </c>
      <c r="P20" s="172">
        <v>419.66899999999998</v>
      </c>
      <c r="Q20" s="245"/>
      <c r="R20" s="246"/>
    </row>
    <row r="21" spans="1:18" x14ac:dyDescent="0.35">
      <c r="A21" s="7"/>
      <c r="B21" s="173" t="s">
        <v>12</v>
      </c>
      <c r="C21" s="163">
        <v>270.23399999999998</v>
      </c>
      <c r="D21" s="163">
        <v>90.930999999999997</v>
      </c>
      <c r="E21" s="163">
        <v>67.759</v>
      </c>
      <c r="F21" s="163">
        <v>11.97</v>
      </c>
      <c r="G21" s="163">
        <v>-0.39100000000000001</v>
      </c>
      <c r="H21" s="163">
        <v>428.53300000000002</v>
      </c>
      <c r="I21" s="163">
        <v>-3.4910000000000001</v>
      </c>
      <c r="J21" s="163">
        <v>425.04199999999997</v>
      </c>
      <c r="K21" s="163">
        <v>134.62100000000001</v>
      </c>
      <c r="L21" s="163">
        <v>559.66300000000001</v>
      </c>
      <c r="M21" s="163">
        <v>135.89400000000001</v>
      </c>
      <c r="N21" s="163">
        <v>0</v>
      </c>
      <c r="O21" s="163">
        <v>423.76900000000001</v>
      </c>
      <c r="P21" s="172">
        <v>421.29399999999998</v>
      </c>
      <c r="Q21" s="245"/>
      <c r="R21" s="246"/>
    </row>
    <row r="22" spans="1:18" x14ac:dyDescent="0.35">
      <c r="A22" s="7"/>
      <c r="B22" s="173" t="s">
        <v>13</v>
      </c>
      <c r="C22" s="163">
        <v>274.16000000000003</v>
      </c>
      <c r="D22" s="163">
        <v>87.159000000000006</v>
      </c>
      <c r="E22" s="163">
        <v>65.673000000000002</v>
      </c>
      <c r="F22" s="163">
        <v>12.055</v>
      </c>
      <c r="G22" s="163">
        <v>0.156</v>
      </c>
      <c r="H22" s="163">
        <v>427.14800000000002</v>
      </c>
      <c r="I22" s="163">
        <v>6.3</v>
      </c>
      <c r="J22" s="163">
        <v>433.44799999999998</v>
      </c>
      <c r="K22" s="163">
        <v>127.886</v>
      </c>
      <c r="L22" s="163">
        <v>561.33399999999995</v>
      </c>
      <c r="M22" s="163">
        <v>136.34399999999999</v>
      </c>
      <c r="N22" s="163">
        <v>0</v>
      </c>
      <c r="O22" s="163">
        <v>424.99</v>
      </c>
      <c r="P22" s="172">
        <v>421.38499999999999</v>
      </c>
      <c r="Q22" s="245"/>
      <c r="R22" s="246"/>
    </row>
    <row r="23" spans="1:18" x14ac:dyDescent="0.35">
      <c r="A23" s="7"/>
      <c r="B23" s="173" t="s">
        <v>14</v>
      </c>
      <c r="C23" s="163">
        <v>277.03300000000002</v>
      </c>
      <c r="D23" s="163">
        <v>88.126000000000005</v>
      </c>
      <c r="E23" s="163">
        <v>65.566000000000003</v>
      </c>
      <c r="F23" s="163">
        <v>10.958</v>
      </c>
      <c r="G23" s="163">
        <v>1.0349999999999999</v>
      </c>
      <c r="H23" s="163">
        <v>431.76</v>
      </c>
      <c r="I23" s="163">
        <v>4.9420000000000002</v>
      </c>
      <c r="J23" s="163">
        <v>436.702</v>
      </c>
      <c r="K23" s="163">
        <v>130.23599999999999</v>
      </c>
      <c r="L23" s="163">
        <v>566.93799999999999</v>
      </c>
      <c r="M23" s="163">
        <v>135.33699999999999</v>
      </c>
      <c r="N23" s="163">
        <v>0</v>
      </c>
      <c r="O23" s="163">
        <v>431.601</v>
      </c>
      <c r="P23" s="172">
        <v>428.17399999999998</v>
      </c>
      <c r="Q23" s="245"/>
      <c r="R23" s="246"/>
    </row>
    <row r="24" spans="1:18" x14ac:dyDescent="0.35">
      <c r="A24" s="7"/>
      <c r="B24" s="173" t="s">
        <v>15</v>
      </c>
      <c r="C24" s="163">
        <v>283.053</v>
      </c>
      <c r="D24" s="163">
        <v>90.055000000000007</v>
      </c>
      <c r="E24" s="163">
        <v>69.022999999999996</v>
      </c>
      <c r="F24" s="163">
        <v>11.172000000000001</v>
      </c>
      <c r="G24" s="163">
        <v>-0.44800000000000001</v>
      </c>
      <c r="H24" s="163">
        <v>441.68299999999999</v>
      </c>
      <c r="I24" s="163">
        <v>-4.0880000000000001</v>
      </c>
      <c r="J24" s="163">
        <v>437.59500000000003</v>
      </c>
      <c r="K24" s="163">
        <v>127.646</v>
      </c>
      <c r="L24" s="163">
        <v>565.24099999999999</v>
      </c>
      <c r="M24" s="163">
        <v>132.36000000000001</v>
      </c>
      <c r="N24" s="163">
        <v>0</v>
      </c>
      <c r="O24" s="163">
        <v>432.88099999999997</v>
      </c>
      <c r="P24" s="172">
        <v>426.48200000000003</v>
      </c>
      <c r="Q24" s="245"/>
      <c r="R24" s="246"/>
    </row>
    <row r="25" spans="1:18" x14ac:dyDescent="0.35">
      <c r="A25" s="7"/>
      <c r="B25" s="173" t="s">
        <v>16</v>
      </c>
      <c r="C25" s="163">
        <v>283.78199999999998</v>
      </c>
      <c r="D25" s="163">
        <v>89.429000000000002</v>
      </c>
      <c r="E25" s="163">
        <v>66.738</v>
      </c>
      <c r="F25" s="163">
        <v>10.564</v>
      </c>
      <c r="G25" s="163">
        <v>1.8979999999999999</v>
      </c>
      <c r="H25" s="163">
        <v>441.84699999999998</v>
      </c>
      <c r="I25" s="163">
        <v>-1.0329999999999999</v>
      </c>
      <c r="J25" s="163">
        <v>440.81400000000002</v>
      </c>
      <c r="K25" s="163">
        <v>133.92099999999999</v>
      </c>
      <c r="L25" s="163">
        <v>574.73500000000001</v>
      </c>
      <c r="M25" s="163">
        <v>136.71799999999999</v>
      </c>
      <c r="N25" s="163">
        <v>0</v>
      </c>
      <c r="O25" s="163">
        <v>438.017</v>
      </c>
      <c r="P25" s="172">
        <v>427.12799999999999</v>
      </c>
      <c r="Q25" s="245"/>
      <c r="R25" s="246"/>
    </row>
    <row r="26" spans="1:18" x14ac:dyDescent="0.35">
      <c r="A26" s="7"/>
      <c r="B26" s="173" t="s">
        <v>17</v>
      </c>
      <c r="C26" s="163">
        <v>288.303</v>
      </c>
      <c r="D26" s="163">
        <v>89.088999999999999</v>
      </c>
      <c r="E26" s="163">
        <v>70.064999999999998</v>
      </c>
      <c r="F26" s="163">
        <v>11.101000000000001</v>
      </c>
      <c r="G26" s="163">
        <v>2.379</v>
      </c>
      <c r="H26" s="163">
        <v>449.83600000000001</v>
      </c>
      <c r="I26" s="163">
        <v>-0.309</v>
      </c>
      <c r="J26" s="163">
        <v>449.52699999999999</v>
      </c>
      <c r="K26" s="163">
        <v>135.101</v>
      </c>
      <c r="L26" s="163">
        <v>584.62800000000004</v>
      </c>
      <c r="M26" s="163">
        <v>142.09700000000001</v>
      </c>
      <c r="N26" s="163">
        <v>0</v>
      </c>
      <c r="O26" s="163">
        <v>442.53100000000001</v>
      </c>
      <c r="P26" s="172">
        <v>437.90499999999997</v>
      </c>
      <c r="Q26" s="245"/>
      <c r="R26" s="246"/>
    </row>
    <row r="27" spans="1:18" x14ac:dyDescent="0.35">
      <c r="A27" s="7"/>
      <c r="B27" s="173" t="s">
        <v>18</v>
      </c>
      <c r="C27" s="163">
        <v>292.07600000000002</v>
      </c>
      <c r="D27" s="163">
        <v>88.542000000000002</v>
      </c>
      <c r="E27" s="163">
        <v>72.599000000000004</v>
      </c>
      <c r="F27" s="163">
        <v>11.750999999999999</v>
      </c>
      <c r="G27" s="163">
        <v>-0.317</v>
      </c>
      <c r="H27" s="163">
        <v>452.9</v>
      </c>
      <c r="I27" s="163">
        <v>3.0950000000000002</v>
      </c>
      <c r="J27" s="163">
        <v>455.995</v>
      </c>
      <c r="K27" s="163">
        <v>135.6</v>
      </c>
      <c r="L27" s="163">
        <v>591.59500000000003</v>
      </c>
      <c r="M27" s="163">
        <v>142.05600000000001</v>
      </c>
      <c r="N27" s="163">
        <v>0</v>
      </c>
      <c r="O27" s="163">
        <v>449.53899999999999</v>
      </c>
      <c r="P27" s="172">
        <v>441.47399999999999</v>
      </c>
      <c r="Q27" s="245"/>
      <c r="R27" s="246"/>
    </row>
    <row r="28" spans="1:18" x14ac:dyDescent="0.35">
      <c r="A28" s="7"/>
      <c r="B28" s="173" t="s">
        <v>19</v>
      </c>
      <c r="C28" s="163">
        <v>293.32499999999999</v>
      </c>
      <c r="D28" s="163">
        <v>91.805999999999997</v>
      </c>
      <c r="E28" s="163">
        <v>73.591999999999999</v>
      </c>
      <c r="F28" s="163">
        <v>12.243</v>
      </c>
      <c r="G28" s="163">
        <v>3.2549999999999999</v>
      </c>
      <c r="H28" s="163">
        <v>461.97800000000001</v>
      </c>
      <c r="I28" s="163">
        <v>1.734</v>
      </c>
      <c r="J28" s="163">
        <v>463.71199999999999</v>
      </c>
      <c r="K28" s="163">
        <v>130.94399999999999</v>
      </c>
      <c r="L28" s="163">
        <v>594.65599999999995</v>
      </c>
      <c r="M28" s="163">
        <v>142.447</v>
      </c>
      <c r="N28" s="163">
        <v>0</v>
      </c>
      <c r="O28" s="163">
        <v>452.209</v>
      </c>
      <c r="P28" s="172">
        <v>444.16800000000001</v>
      </c>
      <c r="Q28" s="245"/>
      <c r="R28" s="246"/>
    </row>
    <row r="29" spans="1:18" x14ac:dyDescent="0.35">
      <c r="A29" s="7"/>
      <c r="B29" s="173" t="s">
        <v>20</v>
      </c>
      <c r="C29" s="163">
        <v>295.66000000000003</v>
      </c>
      <c r="D29" s="163">
        <v>92.988</v>
      </c>
      <c r="E29" s="163">
        <v>75.662000000000006</v>
      </c>
      <c r="F29" s="163">
        <v>13.555999999999999</v>
      </c>
      <c r="G29" s="163">
        <v>2.3530000000000002</v>
      </c>
      <c r="H29" s="163">
        <v>466.66300000000001</v>
      </c>
      <c r="I29" s="163">
        <v>-0.318</v>
      </c>
      <c r="J29" s="163">
        <v>466.34500000000003</v>
      </c>
      <c r="K29" s="163">
        <v>130.69300000000001</v>
      </c>
      <c r="L29" s="163">
        <v>597.03700000000003</v>
      </c>
      <c r="M29" s="163">
        <v>138.20400000000001</v>
      </c>
      <c r="N29" s="163">
        <v>0</v>
      </c>
      <c r="O29" s="163">
        <v>458.83300000000003</v>
      </c>
      <c r="P29" s="172">
        <v>452.95600000000002</v>
      </c>
      <c r="Q29" s="245"/>
      <c r="R29" s="246"/>
    </row>
    <row r="30" spans="1:18" x14ac:dyDescent="0.35">
      <c r="A30" s="7"/>
      <c r="B30" s="173" t="s">
        <v>21</v>
      </c>
      <c r="C30" s="163">
        <v>299.71199999999999</v>
      </c>
      <c r="D30" s="163">
        <v>90.849000000000004</v>
      </c>
      <c r="E30" s="163">
        <v>75.52</v>
      </c>
      <c r="F30" s="163">
        <v>11.678000000000001</v>
      </c>
      <c r="G30" s="163">
        <v>-3.3460000000000001</v>
      </c>
      <c r="H30" s="163">
        <v>462.73500000000001</v>
      </c>
      <c r="I30" s="163">
        <v>4.4720000000000004</v>
      </c>
      <c r="J30" s="163">
        <v>467.20699999999999</v>
      </c>
      <c r="K30" s="163">
        <v>132.85</v>
      </c>
      <c r="L30" s="163">
        <v>600.05600000000004</v>
      </c>
      <c r="M30" s="163">
        <v>138.80099999999999</v>
      </c>
      <c r="N30" s="163">
        <v>0</v>
      </c>
      <c r="O30" s="163">
        <v>461.255</v>
      </c>
      <c r="P30" s="172">
        <v>454.37900000000002</v>
      </c>
      <c r="Q30" s="245"/>
      <c r="R30" s="246"/>
    </row>
    <row r="31" spans="1:18" x14ac:dyDescent="0.35">
      <c r="A31" s="7"/>
      <c r="B31" s="173" t="s">
        <v>22</v>
      </c>
      <c r="C31" s="163">
        <v>303.26100000000002</v>
      </c>
      <c r="D31" s="163">
        <v>93.281000000000006</v>
      </c>
      <c r="E31" s="163">
        <v>77.453000000000003</v>
      </c>
      <c r="F31" s="163">
        <v>12.571999999999999</v>
      </c>
      <c r="G31" s="163">
        <v>2.0640000000000001</v>
      </c>
      <c r="H31" s="163">
        <v>476.05900000000003</v>
      </c>
      <c r="I31" s="163">
        <v>4.4290000000000003</v>
      </c>
      <c r="J31" s="163">
        <v>480.488</v>
      </c>
      <c r="K31" s="163">
        <v>131.501</v>
      </c>
      <c r="L31" s="163">
        <v>611.98900000000003</v>
      </c>
      <c r="M31" s="163">
        <v>142.01400000000001</v>
      </c>
      <c r="N31" s="163">
        <v>0</v>
      </c>
      <c r="O31" s="163">
        <v>469.97500000000002</v>
      </c>
      <c r="P31" s="172">
        <v>460.27699999999999</v>
      </c>
      <c r="Q31" s="245"/>
      <c r="R31" s="246"/>
    </row>
    <row r="32" spans="1:18" x14ac:dyDescent="0.35">
      <c r="A32" s="7"/>
      <c r="B32" s="173" t="s">
        <v>23</v>
      </c>
      <c r="C32" s="163">
        <v>304.572</v>
      </c>
      <c r="D32" s="163">
        <v>93.218000000000004</v>
      </c>
      <c r="E32" s="163">
        <v>79.076999999999998</v>
      </c>
      <c r="F32" s="163">
        <v>13.096</v>
      </c>
      <c r="G32" s="163">
        <v>5.0339999999999998</v>
      </c>
      <c r="H32" s="163">
        <v>481.90100000000001</v>
      </c>
      <c r="I32" s="163">
        <v>5.5860000000000003</v>
      </c>
      <c r="J32" s="163">
        <v>487.48700000000002</v>
      </c>
      <c r="K32" s="163">
        <v>133.81200000000001</v>
      </c>
      <c r="L32" s="163">
        <v>621.29899999999998</v>
      </c>
      <c r="M32" s="163">
        <v>148.535</v>
      </c>
      <c r="N32" s="163">
        <v>0</v>
      </c>
      <c r="O32" s="163">
        <v>472.76400000000001</v>
      </c>
      <c r="P32" s="172">
        <v>461.91399999999999</v>
      </c>
      <c r="Q32" s="245"/>
      <c r="R32" s="246"/>
    </row>
    <row r="33" spans="1:18" x14ac:dyDescent="0.35">
      <c r="A33" s="7"/>
      <c r="B33" s="173" t="s">
        <v>24</v>
      </c>
      <c r="C33" s="163">
        <v>305.05</v>
      </c>
      <c r="D33" s="163">
        <v>93.658000000000001</v>
      </c>
      <c r="E33" s="163">
        <v>81.869</v>
      </c>
      <c r="F33" s="163">
        <v>13.423999999999999</v>
      </c>
      <c r="G33" s="163">
        <v>3.085</v>
      </c>
      <c r="H33" s="163">
        <v>483.66199999999998</v>
      </c>
      <c r="I33" s="163">
        <v>4.4489999999999998</v>
      </c>
      <c r="J33" s="163">
        <v>488.11099999999999</v>
      </c>
      <c r="K33" s="163">
        <v>131.97300000000001</v>
      </c>
      <c r="L33" s="163">
        <v>620.08500000000004</v>
      </c>
      <c r="M33" s="163">
        <v>144.285</v>
      </c>
      <c r="N33" s="163">
        <v>0</v>
      </c>
      <c r="O33" s="163">
        <v>475.8</v>
      </c>
      <c r="P33" s="172">
        <v>465.79599999999999</v>
      </c>
      <c r="Q33" s="245"/>
      <c r="R33" s="246"/>
    </row>
    <row r="34" spans="1:18" x14ac:dyDescent="0.35">
      <c r="A34" s="7"/>
      <c r="B34" s="173" t="s">
        <v>25</v>
      </c>
      <c r="C34" s="163">
        <v>307.79700000000003</v>
      </c>
      <c r="D34" s="163">
        <v>92.703999999999994</v>
      </c>
      <c r="E34" s="163">
        <v>82.808999999999997</v>
      </c>
      <c r="F34" s="163">
        <v>13.079000000000001</v>
      </c>
      <c r="G34" s="163">
        <v>-0.48499999999999999</v>
      </c>
      <c r="H34" s="163">
        <v>482.82499999999999</v>
      </c>
      <c r="I34" s="163">
        <v>-1.982</v>
      </c>
      <c r="J34" s="163">
        <v>480.84300000000002</v>
      </c>
      <c r="K34" s="163">
        <v>135.55199999999999</v>
      </c>
      <c r="L34" s="163">
        <v>616.39599999999996</v>
      </c>
      <c r="M34" s="163">
        <v>139.62299999999999</v>
      </c>
      <c r="N34" s="163">
        <v>0</v>
      </c>
      <c r="O34" s="163">
        <v>476.77300000000002</v>
      </c>
      <c r="P34" s="172">
        <v>471.14299999999997</v>
      </c>
      <c r="Q34" s="245"/>
      <c r="R34" s="246"/>
    </row>
    <row r="35" spans="1:18" x14ac:dyDescent="0.35">
      <c r="A35" s="7"/>
      <c r="B35" s="173" t="s">
        <v>26</v>
      </c>
      <c r="C35" s="163">
        <v>311.96499999999997</v>
      </c>
      <c r="D35" s="163">
        <v>94.433000000000007</v>
      </c>
      <c r="E35" s="163">
        <v>82.436999999999998</v>
      </c>
      <c r="F35" s="163">
        <v>12.364000000000001</v>
      </c>
      <c r="G35" s="163">
        <v>0.47699999999999998</v>
      </c>
      <c r="H35" s="163">
        <v>489.31200000000001</v>
      </c>
      <c r="I35" s="163">
        <v>-4.9000000000000002E-2</v>
      </c>
      <c r="J35" s="163">
        <v>489.26299999999998</v>
      </c>
      <c r="K35" s="163">
        <v>129.20400000000001</v>
      </c>
      <c r="L35" s="163">
        <v>618.46699999999998</v>
      </c>
      <c r="M35" s="163">
        <v>137.46</v>
      </c>
      <c r="N35" s="163">
        <v>0</v>
      </c>
      <c r="O35" s="163">
        <v>481.00700000000001</v>
      </c>
      <c r="P35" s="172">
        <v>472.60300000000001</v>
      </c>
      <c r="Q35" s="245"/>
      <c r="R35" s="246"/>
    </row>
    <row r="36" spans="1:18" x14ac:dyDescent="0.35">
      <c r="A36" s="7"/>
      <c r="B36" s="173" t="s">
        <v>27</v>
      </c>
      <c r="C36" s="163">
        <v>311.95999999999998</v>
      </c>
      <c r="D36" s="163">
        <v>93.912000000000006</v>
      </c>
      <c r="E36" s="163">
        <v>85.016999999999996</v>
      </c>
      <c r="F36" s="163">
        <v>12.29</v>
      </c>
      <c r="G36" s="163">
        <v>-2.2000000000000002</v>
      </c>
      <c r="H36" s="163">
        <v>488.68900000000002</v>
      </c>
      <c r="I36" s="163">
        <v>5.8319999999999999</v>
      </c>
      <c r="J36" s="163">
        <v>494.52100000000002</v>
      </c>
      <c r="K36" s="163">
        <v>134.04900000000001</v>
      </c>
      <c r="L36" s="163">
        <v>628.57000000000005</v>
      </c>
      <c r="M36" s="163">
        <v>141.15199999999999</v>
      </c>
      <c r="N36" s="163">
        <v>0</v>
      </c>
      <c r="O36" s="163">
        <v>487.41800000000001</v>
      </c>
      <c r="P36" s="172">
        <v>469.69</v>
      </c>
      <c r="Q36" s="245"/>
      <c r="R36" s="246"/>
    </row>
    <row r="37" spans="1:18" x14ac:dyDescent="0.35">
      <c r="A37" s="7"/>
      <c r="B37" s="173" t="s">
        <v>28</v>
      </c>
      <c r="C37" s="163">
        <v>318.10000000000002</v>
      </c>
      <c r="D37" s="163">
        <v>95.373000000000005</v>
      </c>
      <c r="E37" s="163">
        <v>86.406000000000006</v>
      </c>
      <c r="F37" s="163">
        <v>12.387</v>
      </c>
      <c r="G37" s="163">
        <v>0.86199999999999999</v>
      </c>
      <c r="H37" s="163">
        <v>500.74099999999999</v>
      </c>
      <c r="I37" s="163">
        <v>-0.67900000000000005</v>
      </c>
      <c r="J37" s="163">
        <v>500.06200000000001</v>
      </c>
      <c r="K37" s="163">
        <v>135.37</v>
      </c>
      <c r="L37" s="163">
        <v>635.43100000000004</v>
      </c>
      <c r="M37" s="163">
        <v>143.04</v>
      </c>
      <c r="N37" s="163">
        <v>0</v>
      </c>
      <c r="O37" s="163">
        <v>492.39100000000002</v>
      </c>
      <c r="P37" s="172">
        <v>477.62700000000001</v>
      </c>
      <c r="Q37" s="245"/>
      <c r="R37" s="246"/>
    </row>
    <row r="38" spans="1:18" x14ac:dyDescent="0.35">
      <c r="A38" s="7"/>
      <c r="B38" s="173" t="s">
        <v>31</v>
      </c>
      <c r="C38" s="163">
        <v>322.41199999999998</v>
      </c>
      <c r="D38" s="163">
        <v>95.040999999999997</v>
      </c>
      <c r="E38" s="163">
        <v>88.025999999999996</v>
      </c>
      <c r="F38" s="163">
        <v>13.12</v>
      </c>
      <c r="G38" s="163">
        <v>-0.82799999999999996</v>
      </c>
      <c r="H38" s="163">
        <v>504.65100000000001</v>
      </c>
      <c r="I38" s="163">
        <v>-1.5569999999999999</v>
      </c>
      <c r="J38" s="163">
        <v>503.09399999999999</v>
      </c>
      <c r="K38" s="163">
        <v>141.15</v>
      </c>
      <c r="L38" s="163">
        <v>644.24300000000005</v>
      </c>
      <c r="M38" s="163">
        <v>148.41200000000001</v>
      </c>
      <c r="N38" s="163">
        <v>0</v>
      </c>
      <c r="O38" s="163">
        <v>495.83100000000002</v>
      </c>
      <c r="P38" s="172">
        <v>481.76100000000002</v>
      </c>
      <c r="Q38" s="245"/>
      <c r="R38" s="246"/>
    </row>
    <row r="39" spans="1:18" x14ac:dyDescent="0.35">
      <c r="A39" s="7"/>
      <c r="B39" s="173" t="s">
        <v>32</v>
      </c>
      <c r="C39" s="163">
        <v>327.33800000000002</v>
      </c>
      <c r="D39" s="163">
        <v>95.745000000000005</v>
      </c>
      <c r="E39" s="163">
        <v>90.263000000000005</v>
      </c>
      <c r="F39" s="163">
        <v>13.458</v>
      </c>
      <c r="G39" s="163">
        <v>2.819</v>
      </c>
      <c r="H39" s="163">
        <v>516.16499999999996</v>
      </c>
      <c r="I39" s="163">
        <v>3.351</v>
      </c>
      <c r="J39" s="163">
        <v>519.51599999999996</v>
      </c>
      <c r="K39" s="163">
        <v>143.381</v>
      </c>
      <c r="L39" s="163">
        <v>662.89700000000005</v>
      </c>
      <c r="M39" s="163">
        <v>160.45099999999999</v>
      </c>
      <c r="N39" s="163">
        <v>0</v>
      </c>
      <c r="O39" s="163">
        <v>502.44600000000003</v>
      </c>
      <c r="P39" s="172">
        <v>492.20800000000003</v>
      </c>
      <c r="Q39" s="245"/>
      <c r="R39" s="246"/>
    </row>
    <row r="40" spans="1:18" x14ac:dyDescent="0.35">
      <c r="A40" s="7"/>
      <c r="B40" s="173" t="s">
        <v>33</v>
      </c>
      <c r="C40" s="163">
        <v>329.46300000000002</v>
      </c>
      <c r="D40" s="163">
        <v>96.406999999999996</v>
      </c>
      <c r="E40" s="163">
        <v>89.988</v>
      </c>
      <c r="F40" s="163">
        <v>13.384</v>
      </c>
      <c r="G40" s="163">
        <v>-1.349</v>
      </c>
      <c r="H40" s="163">
        <v>514.50900000000001</v>
      </c>
      <c r="I40" s="163">
        <v>1.377</v>
      </c>
      <c r="J40" s="163">
        <v>515.88599999999997</v>
      </c>
      <c r="K40" s="163">
        <v>152.95400000000001</v>
      </c>
      <c r="L40" s="163">
        <v>668.84</v>
      </c>
      <c r="M40" s="163">
        <v>160.047</v>
      </c>
      <c r="N40" s="163">
        <v>0</v>
      </c>
      <c r="O40" s="163">
        <v>508.79300000000001</v>
      </c>
      <c r="P40" s="172">
        <v>501.11700000000002</v>
      </c>
      <c r="Q40" s="245"/>
      <c r="R40" s="246"/>
    </row>
    <row r="41" spans="1:18" x14ac:dyDescent="0.35">
      <c r="A41" s="7"/>
      <c r="B41" s="173" t="s">
        <v>34</v>
      </c>
      <c r="C41" s="163">
        <v>331.755</v>
      </c>
      <c r="D41" s="163">
        <v>97.051000000000002</v>
      </c>
      <c r="E41" s="163">
        <v>92.105000000000004</v>
      </c>
      <c r="F41" s="163">
        <v>13.18</v>
      </c>
      <c r="G41" s="163">
        <v>-0.81200000000000006</v>
      </c>
      <c r="H41" s="163">
        <v>520.09900000000005</v>
      </c>
      <c r="I41" s="163">
        <v>1.6020000000000001</v>
      </c>
      <c r="J41" s="163">
        <v>521.70100000000002</v>
      </c>
      <c r="K41" s="163">
        <v>155.76599999999999</v>
      </c>
      <c r="L41" s="163">
        <v>677.46600000000001</v>
      </c>
      <c r="M41" s="163">
        <v>162.85</v>
      </c>
      <c r="N41" s="163">
        <v>0</v>
      </c>
      <c r="O41" s="163">
        <v>514.61599999999999</v>
      </c>
      <c r="P41" s="172">
        <v>510.161</v>
      </c>
      <c r="Q41" s="245"/>
      <c r="R41" s="246"/>
    </row>
    <row r="42" spans="1:18" x14ac:dyDescent="0.35">
      <c r="A42" s="7"/>
      <c r="B42" s="173" t="s">
        <v>38</v>
      </c>
      <c r="C42" s="163">
        <v>333.91899999999998</v>
      </c>
      <c r="D42" s="163">
        <v>96.105000000000004</v>
      </c>
      <c r="E42" s="163">
        <v>94.546999999999997</v>
      </c>
      <c r="F42" s="163">
        <v>14.162000000000001</v>
      </c>
      <c r="G42" s="163">
        <v>0.34899999999999998</v>
      </c>
      <c r="H42" s="163">
        <v>524.91999999999996</v>
      </c>
      <c r="I42" s="163">
        <v>2.48</v>
      </c>
      <c r="J42" s="163">
        <v>527.4</v>
      </c>
      <c r="K42" s="163">
        <v>159.047</v>
      </c>
      <c r="L42" s="163">
        <v>686.44600000000003</v>
      </c>
      <c r="M42" s="163">
        <v>168.22900000000001</v>
      </c>
      <c r="N42" s="163">
        <v>0</v>
      </c>
      <c r="O42" s="163">
        <v>518.21699999999998</v>
      </c>
      <c r="P42" s="172">
        <v>509.96199999999999</v>
      </c>
      <c r="Q42" s="245"/>
      <c r="R42" s="246"/>
    </row>
    <row r="43" spans="1:18" x14ac:dyDescent="0.35">
      <c r="A43" s="7"/>
      <c r="B43" s="173" t="s">
        <v>39</v>
      </c>
      <c r="C43" s="163">
        <v>337.61900000000003</v>
      </c>
      <c r="D43" s="163">
        <v>96.798000000000002</v>
      </c>
      <c r="E43" s="163">
        <v>94.650999999999996</v>
      </c>
      <c r="F43" s="163">
        <v>13.795999999999999</v>
      </c>
      <c r="G43" s="163">
        <v>-0.21099999999999999</v>
      </c>
      <c r="H43" s="163">
        <v>528.85699999999997</v>
      </c>
      <c r="I43" s="163">
        <v>0.49199999999999999</v>
      </c>
      <c r="J43" s="163">
        <v>529.34900000000005</v>
      </c>
      <c r="K43" s="163">
        <v>163.709</v>
      </c>
      <c r="L43" s="163">
        <v>693.05799999999999</v>
      </c>
      <c r="M43" s="163">
        <v>170.66300000000001</v>
      </c>
      <c r="N43" s="163">
        <v>0</v>
      </c>
      <c r="O43" s="163">
        <v>522.39499999999998</v>
      </c>
      <c r="P43" s="172">
        <v>517.66800000000001</v>
      </c>
      <c r="Q43" s="245"/>
      <c r="R43" s="246"/>
    </row>
    <row r="44" spans="1:18" x14ac:dyDescent="0.35">
      <c r="A44" s="7"/>
      <c r="B44" s="173" t="s">
        <v>40</v>
      </c>
      <c r="C44" s="163">
        <v>341.43299999999999</v>
      </c>
      <c r="D44" s="163">
        <v>98.055999999999997</v>
      </c>
      <c r="E44" s="163">
        <v>96.912999999999997</v>
      </c>
      <c r="F44" s="163">
        <v>14.103</v>
      </c>
      <c r="G44" s="163">
        <v>1.518</v>
      </c>
      <c r="H44" s="163">
        <v>537.91999999999996</v>
      </c>
      <c r="I44" s="163">
        <v>-1.03</v>
      </c>
      <c r="J44" s="163">
        <v>536.89</v>
      </c>
      <c r="K44" s="163">
        <v>161.001</v>
      </c>
      <c r="L44" s="163">
        <v>697.89099999999996</v>
      </c>
      <c r="M44" s="163">
        <v>168.11099999999999</v>
      </c>
      <c r="N44" s="163">
        <v>0</v>
      </c>
      <c r="O44" s="163">
        <v>529.78</v>
      </c>
      <c r="P44" s="172">
        <v>524.76700000000005</v>
      </c>
      <c r="Q44" s="245"/>
      <c r="R44" s="246"/>
    </row>
    <row r="45" spans="1:18" x14ac:dyDescent="0.35">
      <c r="A45" s="7"/>
      <c r="B45" s="173" t="s">
        <v>41</v>
      </c>
      <c r="C45" s="163">
        <v>345.87700000000001</v>
      </c>
      <c r="D45" s="163">
        <v>98.581999999999994</v>
      </c>
      <c r="E45" s="163">
        <v>95.840999999999994</v>
      </c>
      <c r="F45" s="163">
        <v>13.696999999999999</v>
      </c>
      <c r="G45" s="163">
        <v>0.19900000000000001</v>
      </c>
      <c r="H45" s="163">
        <v>540.49900000000002</v>
      </c>
      <c r="I45" s="163">
        <v>-1.56</v>
      </c>
      <c r="J45" s="163">
        <v>538.93899999999996</v>
      </c>
      <c r="K45" s="163">
        <v>164.21899999999999</v>
      </c>
      <c r="L45" s="163">
        <v>703.15800000000002</v>
      </c>
      <c r="M45" s="163">
        <v>171.291</v>
      </c>
      <c r="N45" s="163">
        <v>0</v>
      </c>
      <c r="O45" s="163">
        <v>531.86699999999996</v>
      </c>
      <c r="P45" s="172">
        <v>523.29200000000003</v>
      </c>
      <c r="Q45" s="245"/>
      <c r="R45" s="246"/>
    </row>
    <row r="46" spans="1:18" x14ac:dyDescent="0.35">
      <c r="A46" s="7"/>
      <c r="B46" s="173" t="s">
        <v>43</v>
      </c>
      <c r="C46" s="163">
        <v>347.34399999999999</v>
      </c>
      <c r="D46" s="163">
        <v>98.837000000000003</v>
      </c>
      <c r="E46" s="163">
        <v>95.763999999999996</v>
      </c>
      <c r="F46" s="163">
        <v>13.926</v>
      </c>
      <c r="G46" s="163">
        <v>1.3340000000000001</v>
      </c>
      <c r="H46" s="163">
        <v>543.279</v>
      </c>
      <c r="I46" s="163">
        <v>0.55400000000000005</v>
      </c>
      <c r="J46" s="163">
        <v>543.83299999999997</v>
      </c>
      <c r="K46" s="163">
        <v>167.73500000000001</v>
      </c>
      <c r="L46" s="163">
        <v>711.56799999999998</v>
      </c>
      <c r="M46" s="163">
        <v>174.815</v>
      </c>
      <c r="N46" s="163">
        <v>0</v>
      </c>
      <c r="O46" s="163">
        <v>536.75300000000004</v>
      </c>
      <c r="P46" s="172">
        <v>530.39499999999998</v>
      </c>
      <c r="Q46" s="245"/>
      <c r="R46" s="246"/>
    </row>
    <row r="47" spans="1:18" x14ac:dyDescent="0.35">
      <c r="A47" s="7"/>
      <c r="B47" s="173" t="s">
        <v>44</v>
      </c>
      <c r="C47" s="163">
        <v>351.16399999999999</v>
      </c>
      <c r="D47" s="163">
        <v>99.727999999999994</v>
      </c>
      <c r="E47" s="163">
        <v>97.066000000000003</v>
      </c>
      <c r="F47" s="163">
        <v>14.744999999999999</v>
      </c>
      <c r="G47" s="163">
        <v>1.1220000000000001</v>
      </c>
      <c r="H47" s="163">
        <v>549.08000000000004</v>
      </c>
      <c r="I47" s="163">
        <v>-1.6759999999999999</v>
      </c>
      <c r="J47" s="163">
        <v>547.404</v>
      </c>
      <c r="K47" s="163">
        <v>171.791</v>
      </c>
      <c r="L47" s="163">
        <v>719.19500000000005</v>
      </c>
      <c r="M47" s="163">
        <v>177.666</v>
      </c>
      <c r="N47" s="163">
        <v>0</v>
      </c>
      <c r="O47" s="163">
        <v>541.529</v>
      </c>
      <c r="P47" s="172">
        <v>534.42600000000004</v>
      </c>
      <c r="Q47" s="245"/>
      <c r="R47" s="246"/>
    </row>
    <row r="48" spans="1:18" x14ac:dyDescent="0.35">
      <c r="A48" s="7"/>
      <c r="B48" s="173" t="s">
        <v>45</v>
      </c>
      <c r="C48" s="163">
        <v>357.14600000000002</v>
      </c>
      <c r="D48" s="163">
        <v>101.211</v>
      </c>
      <c r="E48" s="163">
        <v>97.477999999999994</v>
      </c>
      <c r="F48" s="163">
        <v>14.773</v>
      </c>
      <c r="G48" s="163">
        <v>0.17100000000000001</v>
      </c>
      <c r="H48" s="163">
        <v>556.00599999999997</v>
      </c>
      <c r="I48" s="163">
        <v>4.2359999999999998</v>
      </c>
      <c r="J48" s="163">
        <v>560.24199999999996</v>
      </c>
      <c r="K48" s="163">
        <v>170.12</v>
      </c>
      <c r="L48" s="163">
        <v>730.36199999999997</v>
      </c>
      <c r="M48" s="163">
        <v>183.101</v>
      </c>
      <c r="N48" s="163">
        <v>0</v>
      </c>
      <c r="O48" s="163">
        <v>547.26099999999997</v>
      </c>
      <c r="P48" s="172">
        <v>539.89099999999996</v>
      </c>
      <c r="Q48" s="245"/>
      <c r="R48" s="246"/>
    </row>
    <row r="49" spans="1:18" x14ac:dyDescent="0.35">
      <c r="A49" s="7"/>
      <c r="B49" s="173" t="s">
        <v>46</v>
      </c>
      <c r="C49" s="163">
        <v>356.762</v>
      </c>
      <c r="D49" s="163">
        <v>102.89</v>
      </c>
      <c r="E49" s="163">
        <v>100.04300000000001</v>
      </c>
      <c r="F49" s="163">
        <v>15.452</v>
      </c>
      <c r="G49" s="163">
        <v>11.436999999999999</v>
      </c>
      <c r="H49" s="163">
        <v>571.13199999999995</v>
      </c>
      <c r="I49" s="163">
        <v>7.2430000000000003</v>
      </c>
      <c r="J49" s="163">
        <v>578.375</v>
      </c>
      <c r="K49" s="163">
        <v>168.285</v>
      </c>
      <c r="L49" s="163">
        <v>746.66</v>
      </c>
      <c r="M49" s="163">
        <v>195.51900000000001</v>
      </c>
      <c r="N49" s="163">
        <v>0</v>
      </c>
      <c r="O49" s="163">
        <v>551.14099999999996</v>
      </c>
      <c r="P49" s="172">
        <v>550.94899999999996</v>
      </c>
      <c r="Q49" s="245"/>
      <c r="R49" s="246"/>
    </row>
    <row r="50" spans="1:18" x14ac:dyDescent="0.35">
      <c r="A50" s="7"/>
      <c r="B50" s="173" t="s">
        <v>59</v>
      </c>
      <c r="C50" s="163">
        <v>360.54399999999998</v>
      </c>
      <c r="D50" s="163">
        <v>105.751</v>
      </c>
      <c r="E50" s="163">
        <v>99.765000000000001</v>
      </c>
      <c r="F50" s="163">
        <v>15.085000000000001</v>
      </c>
      <c r="G50" s="163">
        <v>1.81</v>
      </c>
      <c r="H50" s="163">
        <v>567.87</v>
      </c>
      <c r="I50" s="163">
        <v>0.59799999999999998</v>
      </c>
      <c r="J50" s="163">
        <v>568.46799999999996</v>
      </c>
      <c r="K50" s="163">
        <v>167.97399999999999</v>
      </c>
      <c r="L50" s="163">
        <v>736.44200000000001</v>
      </c>
      <c r="M50" s="163">
        <v>180.15299999999999</v>
      </c>
      <c r="N50" s="163">
        <v>0</v>
      </c>
      <c r="O50" s="163">
        <v>556.28899999999999</v>
      </c>
      <c r="P50" s="172">
        <v>559.34500000000003</v>
      </c>
      <c r="Q50" s="245"/>
      <c r="R50" s="246"/>
    </row>
    <row r="51" spans="1:18" x14ac:dyDescent="0.35">
      <c r="A51" s="7"/>
      <c r="B51" s="173" t="s">
        <v>60</v>
      </c>
      <c r="C51" s="163">
        <v>361.45499999999998</v>
      </c>
      <c r="D51" s="163">
        <v>107.547</v>
      </c>
      <c r="E51" s="163">
        <v>102.012</v>
      </c>
      <c r="F51" s="163">
        <v>15.535</v>
      </c>
      <c r="G51" s="163">
        <v>1.456</v>
      </c>
      <c r="H51" s="163">
        <v>572.47</v>
      </c>
      <c r="I51" s="163">
        <v>-3.53</v>
      </c>
      <c r="J51" s="163">
        <v>568.94000000000005</v>
      </c>
      <c r="K51" s="163">
        <v>178.97900000000001</v>
      </c>
      <c r="L51" s="163">
        <v>747.91899999999998</v>
      </c>
      <c r="M51" s="163">
        <v>184.73500000000001</v>
      </c>
      <c r="N51" s="163">
        <v>0</v>
      </c>
      <c r="O51" s="163">
        <v>563.18399999999997</v>
      </c>
      <c r="P51" s="172">
        <v>561.00599999999997</v>
      </c>
      <c r="Q51" s="245"/>
      <c r="R51" s="246"/>
    </row>
    <row r="52" spans="1:18" x14ac:dyDescent="0.35">
      <c r="A52" s="7"/>
      <c r="B52" s="173" t="s">
        <v>61</v>
      </c>
      <c r="C52" s="163">
        <v>361.28</v>
      </c>
      <c r="D52" s="163">
        <v>109.39100000000001</v>
      </c>
      <c r="E52" s="163">
        <v>101.545</v>
      </c>
      <c r="F52" s="163">
        <v>15.678000000000001</v>
      </c>
      <c r="G52" s="163">
        <v>-11.823</v>
      </c>
      <c r="H52" s="163">
        <v>560.39300000000003</v>
      </c>
      <c r="I52" s="163">
        <v>-1.68</v>
      </c>
      <c r="J52" s="163">
        <v>558.71299999999997</v>
      </c>
      <c r="K52" s="163">
        <v>184.416</v>
      </c>
      <c r="L52" s="163">
        <v>743.12900000000002</v>
      </c>
      <c r="M52" s="163">
        <v>175.39500000000001</v>
      </c>
      <c r="N52" s="163">
        <v>0</v>
      </c>
      <c r="O52" s="163">
        <v>567.73400000000004</v>
      </c>
      <c r="P52" s="172">
        <v>566.12800000000004</v>
      </c>
      <c r="Q52" s="245"/>
      <c r="R52" s="246"/>
    </row>
    <row r="53" spans="1:18" x14ac:dyDescent="0.35">
      <c r="A53" s="7"/>
      <c r="B53" s="173" t="s">
        <v>62</v>
      </c>
      <c r="C53" s="163">
        <v>350.31200000000001</v>
      </c>
      <c r="D53" s="163">
        <v>108.895</v>
      </c>
      <c r="E53" s="163">
        <v>98.15</v>
      </c>
      <c r="F53" s="163">
        <v>14.618</v>
      </c>
      <c r="G53" s="163">
        <v>0.84199999999999997</v>
      </c>
      <c r="H53" s="163">
        <v>558.19899999999996</v>
      </c>
      <c r="I53" s="163">
        <v>-1.323</v>
      </c>
      <c r="J53" s="163">
        <v>556.87599999999998</v>
      </c>
      <c r="K53" s="163">
        <v>168.869</v>
      </c>
      <c r="L53" s="163">
        <v>725.74599999999998</v>
      </c>
      <c r="M53" s="163">
        <v>165.839</v>
      </c>
      <c r="N53" s="163">
        <v>0</v>
      </c>
      <c r="O53" s="163">
        <v>559.90700000000004</v>
      </c>
      <c r="P53" s="172">
        <v>550.54999999999995</v>
      </c>
      <c r="Q53" s="245"/>
      <c r="R53" s="246"/>
    </row>
    <row r="54" spans="1:18" x14ac:dyDescent="0.35">
      <c r="A54" s="7"/>
      <c r="B54" s="173" t="s">
        <v>64</v>
      </c>
      <c r="C54" s="163">
        <v>271.07499999999999</v>
      </c>
      <c r="D54" s="163">
        <v>121.295</v>
      </c>
      <c r="E54" s="163">
        <v>80.263000000000005</v>
      </c>
      <c r="F54" s="163">
        <v>17.34</v>
      </c>
      <c r="G54" s="163">
        <v>-8.6720000000000006</v>
      </c>
      <c r="H54" s="163">
        <v>463.96100000000001</v>
      </c>
      <c r="I54" s="163">
        <v>-8.4809999999999999</v>
      </c>
      <c r="J54" s="163">
        <v>455.48</v>
      </c>
      <c r="K54" s="163">
        <v>145.31700000000001</v>
      </c>
      <c r="L54" s="163">
        <v>600.798</v>
      </c>
      <c r="M54" s="163">
        <v>124.94799999999999</v>
      </c>
      <c r="N54" s="163">
        <v>0</v>
      </c>
      <c r="O54" s="163">
        <v>475.85</v>
      </c>
      <c r="P54" s="172">
        <v>458.8</v>
      </c>
      <c r="Q54" s="245"/>
      <c r="R54" s="246"/>
    </row>
    <row r="55" spans="1:18" x14ac:dyDescent="0.35">
      <c r="A55" s="7"/>
      <c r="B55" s="173" t="s">
        <v>65</v>
      </c>
      <c r="C55" s="163">
        <v>322.92</v>
      </c>
      <c r="D55" s="163">
        <v>121.224</v>
      </c>
      <c r="E55" s="163">
        <v>92.277000000000001</v>
      </c>
      <c r="F55" s="163">
        <v>16.75</v>
      </c>
      <c r="G55" s="163">
        <v>1.218</v>
      </c>
      <c r="H55" s="163">
        <v>537.63900000000001</v>
      </c>
      <c r="I55" s="163">
        <v>-2.6720000000000002</v>
      </c>
      <c r="J55" s="163">
        <v>534.96699999999998</v>
      </c>
      <c r="K55" s="163">
        <v>146.334</v>
      </c>
      <c r="L55" s="163">
        <v>681.30200000000002</v>
      </c>
      <c r="M55" s="163">
        <v>147.131</v>
      </c>
      <c r="N55" s="163">
        <v>0</v>
      </c>
      <c r="O55" s="163">
        <v>534.17100000000005</v>
      </c>
      <c r="P55" s="172">
        <v>525.91800000000001</v>
      </c>
      <c r="Q55" s="245"/>
      <c r="R55" s="246"/>
    </row>
    <row r="56" spans="1:18" x14ac:dyDescent="0.35">
      <c r="A56" s="7"/>
      <c r="B56" s="173" t="s">
        <v>66</v>
      </c>
      <c r="C56" s="163">
        <v>318.57600000000002</v>
      </c>
      <c r="D56" s="163">
        <v>123.7</v>
      </c>
      <c r="E56" s="163">
        <v>95.191999999999993</v>
      </c>
      <c r="F56" s="163">
        <v>17.268999999999998</v>
      </c>
      <c r="G56" s="163">
        <v>7.6180000000000003</v>
      </c>
      <c r="H56" s="163">
        <v>545.08600000000001</v>
      </c>
      <c r="I56" s="163">
        <v>9.625</v>
      </c>
      <c r="J56" s="163">
        <v>554.71100000000001</v>
      </c>
      <c r="K56" s="163">
        <v>156.26599999999999</v>
      </c>
      <c r="L56" s="163">
        <v>710.97699999999998</v>
      </c>
      <c r="M56" s="163">
        <v>171.31100000000001</v>
      </c>
      <c r="N56" s="163">
        <v>0</v>
      </c>
      <c r="O56" s="163">
        <v>539.66600000000005</v>
      </c>
      <c r="P56" s="172">
        <v>526.93399999999997</v>
      </c>
      <c r="Q56" s="245"/>
      <c r="R56" s="246"/>
    </row>
    <row r="57" spans="1:18" x14ac:dyDescent="0.35">
      <c r="A57" s="7"/>
      <c r="B57" s="173" t="s">
        <v>67</v>
      </c>
      <c r="C57" s="163">
        <v>310.28500000000003</v>
      </c>
      <c r="D57" s="163">
        <v>128.685</v>
      </c>
      <c r="E57" s="163">
        <v>93.412000000000006</v>
      </c>
      <c r="F57" s="163">
        <v>17.344000000000001</v>
      </c>
      <c r="G57" s="163">
        <v>8.4960000000000004</v>
      </c>
      <c r="H57" s="163">
        <v>540.87800000000004</v>
      </c>
      <c r="I57" s="163">
        <v>3.91</v>
      </c>
      <c r="J57" s="163">
        <v>544.78800000000001</v>
      </c>
      <c r="K57" s="163">
        <v>150.916</v>
      </c>
      <c r="L57" s="163">
        <v>695.70399999999995</v>
      </c>
      <c r="M57" s="163">
        <v>156.81800000000001</v>
      </c>
      <c r="N57" s="163">
        <v>-0.97899999999999998</v>
      </c>
      <c r="O57" s="163">
        <v>537.90700000000004</v>
      </c>
      <c r="P57" s="172">
        <v>537.029</v>
      </c>
      <c r="Q57" s="245"/>
      <c r="R57" s="246"/>
    </row>
    <row r="58" spans="1:18" x14ac:dyDescent="0.35">
      <c r="A58" s="7"/>
      <c r="B58" s="173" t="s">
        <v>68</v>
      </c>
      <c r="C58" s="163">
        <v>343.4</v>
      </c>
      <c r="D58" s="163">
        <v>125.857</v>
      </c>
      <c r="E58" s="163">
        <v>97.703999999999994</v>
      </c>
      <c r="F58" s="163">
        <v>17.791</v>
      </c>
      <c r="G58" s="163">
        <v>-0.71199999999999997</v>
      </c>
      <c r="H58" s="163">
        <v>566.24900000000002</v>
      </c>
      <c r="I58" s="163">
        <v>-2.5459999999999998</v>
      </c>
      <c r="J58" s="163">
        <v>563.70299999999997</v>
      </c>
      <c r="K58" s="163">
        <v>162.11699999999999</v>
      </c>
      <c r="L58" s="163">
        <v>725.82</v>
      </c>
      <c r="M58" s="163">
        <v>162.39599999999999</v>
      </c>
      <c r="N58" s="163">
        <v>-1.1759999999999999</v>
      </c>
      <c r="O58" s="163">
        <v>562.24800000000005</v>
      </c>
      <c r="P58" s="172">
        <v>563.81399999999996</v>
      </c>
      <c r="Q58" s="245"/>
      <c r="R58" s="246"/>
    </row>
    <row r="59" spans="1:18" x14ac:dyDescent="0.35">
      <c r="A59" s="7"/>
      <c r="B59" s="173" t="s">
        <v>69</v>
      </c>
      <c r="C59" s="163">
        <v>357.76299999999998</v>
      </c>
      <c r="D59" s="163">
        <v>126.08499999999999</v>
      </c>
      <c r="E59" s="163">
        <v>101.13</v>
      </c>
      <c r="F59" s="163">
        <v>17.454000000000001</v>
      </c>
      <c r="G59" s="163">
        <v>3.4980000000000002</v>
      </c>
      <c r="H59" s="163">
        <v>588.476</v>
      </c>
      <c r="I59" s="163">
        <v>5.22</v>
      </c>
      <c r="J59" s="163">
        <v>593.69600000000003</v>
      </c>
      <c r="K59" s="163">
        <v>157.46700000000001</v>
      </c>
      <c r="L59" s="163">
        <v>751.16300000000001</v>
      </c>
      <c r="M59" s="163">
        <v>173.65899999999999</v>
      </c>
      <c r="N59" s="163">
        <v>-0.14799999999999999</v>
      </c>
      <c r="O59" s="163">
        <v>577.35599999999999</v>
      </c>
      <c r="P59" s="172">
        <v>579.68600000000004</v>
      </c>
      <c r="Q59" s="245"/>
      <c r="R59" s="246"/>
    </row>
    <row r="60" spans="1:18" x14ac:dyDescent="0.35">
      <c r="A60" s="7"/>
      <c r="B60" s="173" t="s">
        <v>70</v>
      </c>
      <c r="C60" s="163">
        <v>364.11399999999998</v>
      </c>
      <c r="D60" s="163">
        <v>127.56699999999999</v>
      </c>
      <c r="E60" s="163">
        <v>101.245</v>
      </c>
      <c r="F60" s="163">
        <v>18.14</v>
      </c>
      <c r="G60" s="163">
        <v>-3.0619999999999998</v>
      </c>
      <c r="H60" s="163">
        <v>589.86400000000003</v>
      </c>
      <c r="I60" s="163">
        <v>6.8860000000000001</v>
      </c>
      <c r="J60" s="163">
        <v>596.75</v>
      </c>
      <c r="K60" s="163">
        <v>183.78399999999999</v>
      </c>
      <c r="L60" s="163">
        <v>780.53399999999999</v>
      </c>
      <c r="M60" s="163">
        <v>189.45</v>
      </c>
      <c r="N60" s="163">
        <v>1.651</v>
      </c>
      <c r="O60" s="163">
        <v>592.73500000000001</v>
      </c>
      <c r="P60" s="172">
        <v>601.58199999999999</v>
      </c>
      <c r="Q60" s="245"/>
      <c r="R60" s="246"/>
    </row>
    <row r="61" spans="1:18" x14ac:dyDescent="0.35">
      <c r="A61" s="7"/>
      <c r="B61" s="173" t="s">
        <v>71</v>
      </c>
      <c r="C61" s="163">
        <v>374.58800000000002</v>
      </c>
      <c r="D61" s="163">
        <v>132.93700000000001</v>
      </c>
      <c r="E61" s="163">
        <v>109.83199999999999</v>
      </c>
      <c r="F61" s="163">
        <v>21.068999999999999</v>
      </c>
      <c r="G61" s="163">
        <v>8.2710000000000008</v>
      </c>
      <c r="H61" s="163">
        <v>625.62800000000004</v>
      </c>
      <c r="I61" s="163">
        <v>12.407</v>
      </c>
      <c r="J61" s="163">
        <v>638.03499999999997</v>
      </c>
      <c r="K61" s="163">
        <v>177.01300000000001</v>
      </c>
      <c r="L61" s="163">
        <v>815.048</v>
      </c>
      <c r="M61" s="163">
        <v>213.50399999999999</v>
      </c>
      <c r="N61" s="163">
        <v>3.9969999999999999</v>
      </c>
      <c r="O61" s="163">
        <v>605.54100000000005</v>
      </c>
      <c r="P61" s="172">
        <v>600.85199999999998</v>
      </c>
      <c r="Q61" s="245"/>
      <c r="R61" s="246"/>
    </row>
    <row r="62" spans="1:18" x14ac:dyDescent="0.35">
      <c r="A62" s="7"/>
      <c r="B62" s="173" t="s">
        <v>72</v>
      </c>
      <c r="C62" s="163">
        <v>389.14</v>
      </c>
      <c r="D62" s="163">
        <v>127.557</v>
      </c>
      <c r="E62" s="163">
        <v>111.11</v>
      </c>
      <c r="F62" s="163">
        <v>17.844000000000001</v>
      </c>
      <c r="G62" s="163">
        <v>2.464</v>
      </c>
      <c r="H62" s="163">
        <v>630.27099999999996</v>
      </c>
      <c r="I62" s="163">
        <v>9.968</v>
      </c>
      <c r="J62" s="163">
        <v>640.23900000000003</v>
      </c>
      <c r="K62" s="163">
        <v>196.1</v>
      </c>
      <c r="L62" s="163">
        <v>836.33900000000006</v>
      </c>
      <c r="M62" s="163">
        <v>225.11799999999999</v>
      </c>
      <c r="N62" s="163">
        <v>5.0359999999999996</v>
      </c>
      <c r="O62" s="163">
        <v>616.25699999999995</v>
      </c>
      <c r="P62" s="172">
        <v>616.57799999999997</v>
      </c>
      <c r="Q62" s="245"/>
      <c r="R62" s="246"/>
    </row>
    <row r="63" spans="1:18" x14ac:dyDescent="0.35">
      <c r="A63" s="7"/>
      <c r="B63" s="173" t="s">
        <v>73</v>
      </c>
      <c r="C63" s="163">
        <v>396.67700000000002</v>
      </c>
      <c r="D63" s="163">
        <v>131.215</v>
      </c>
      <c r="E63" s="163">
        <v>113.57299999999999</v>
      </c>
      <c r="F63" s="163">
        <v>18.920999999999999</v>
      </c>
      <c r="G63" s="163">
        <v>-11.99</v>
      </c>
      <c r="H63" s="163">
        <v>629.47500000000002</v>
      </c>
      <c r="I63" s="163">
        <v>2.359</v>
      </c>
      <c r="J63" s="163">
        <v>631.83399999999995</v>
      </c>
      <c r="K63" s="163">
        <v>220.64400000000001</v>
      </c>
      <c r="L63" s="163">
        <v>852.47799999999995</v>
      </c>
      <c r="M63" s="163">
        <v>231.512</v>
      </c>
      <c r="N63" s="163">
        <v>5.117</v>
      </c>
      <c r="O63" s="163">
        <v>626.08299999999997</v>
      </c>
      <c r="P63" s="172">
        <v>622.44600000000003</v>
      </c>
      <c r="Q63" s="245"/>
      <c r="R63" s="246"/>
    </row>
    <row r="64" spans="1:18" x14ac:dyDescent="0.35">
      <c r="A64" s="7"/>
      <c r="B64" s="173" t="s">
        <v>74</v>
      </c>
      <c r="C64" s="163">
        <v>401.81200000000001</v>
      </c>
      <c r="D64" s="163">
        <v>133.22800000000001</v>
      </c>
      <c r="E64" s="163">
        <v>112.68300000000001</v>
      </c>
      <c r="F64" s="163">
        <v>20.649000000000001</v>
      </c>
      <c r="G64" s="163">
        <v>-17.294</v>
      </c>
      <c r="H64" s="163">
        <v>630.42899999999997</v>
      </c>
      <c r="I64" s="163">
        <v>6.9219999999999997</v>
      </c>
      <c r="J64" s="163">
        <v>637.351</v>
      </c>
      <c r="K64" s="163">
        <v>219.55600000000001</v>
      </c>
      <c r="L64" s="163">
        <v>856.90700000000004</v>
      </c>
      <c r="M64" s="163">
        <v>227.84800000000001</v>
      </c>
      <c r="N64" s="163">
        <v>5.1870000000000003</v>
      </c>
      <c r="O64" s="163">
        <v>634.24599999999998</v>
      </c>
      <c r="P64" s="172">
        <v>620.8054350000001</v>
      </c>
      <c r="Q64" s="245"/>
      <c r="R64" s="246"/>
    </row>
    <row r="65" spans="1:18" x14ac:dyDescent="0.35">
      <c r="A65" s="7"/>
      <c r="B65" s="54" t="s">
        <v>75</v>
      </c>
      <c r="C65" s="163">
        <v>403.312836</v>
      </c>
      <c r="D65" s="163">
        <v>134.15661857345199</v>
      </c>
      <c r="E65" s="163">
        <v>112.91609</v>
      </c>
      <c r="F65" s="163">
        <v>21.225737899999999</v>
      </c>
      <c r="G65" s="163">
        <v>0.79514518499999998</v>
      </c>
      <c r="H65" s="163">
        <v>651.18068975845199</v>
      </c>
      <c r="I65" s="163">
        <v>-3.7603343499999999</v>
      </c>
      <c r="J65" s="163">
        <v>647.420355408452</v>
      </c>
      <c r="K65" s="163">
        <v>198.988022</v>
      </c>
      <c r="L65" s="163">
        <v>846.40837699999997</v>
      </c>
      <c r="M65" s="163">
        <v>224.15588200000002</v>
      </c>
      <c r="N65" s="163">
        <v>5.1503292600000004</v>
      </c>
      <c r="O65" s="163">
        <v>627.40282400000001</v>
      </c>
      <c r="P65" s="172">
        <v>616.07534599999997</v>
      </c>
      <c r="Q65" s="245"/>
      <c r="R65" s="246"/>
    </row>
    <row r="66" spans="1:18" x14ac:dyDescent="0.35">
      <c r="A66" s="7"/>
      <c r="B66" s="54" t="s">
        <v>77</v>
      </c>
      <c r="C66" s="163">
        <v>405.492638</v>
      </c>
      <c r="D66" s="163">
        <v>135.550824142132</v>
      </c>
      <c r="E66" s="163">
        <v>113.148754</v>
      </c>
      <c r="F66" s="163">
        <v>21.764525799999998</v>
      </c>
      <c r="G66" s="163">
        <v>0.80210530600000007</v>
      </c>
      <c r="H66" s="163">
        <v>654.99432144813193</v>
      </c>
      <c r="I66" s="163">
        <v>1.54499162</v>
      </c>
      <c r="J66" s="163">
        <v>656.53931306813195</v>
      </c>
      <c r="K66" s="163">
        <v>193.88934899999998</v>
      </c>
      <c r="L66" s="163">
        <v>850.42866200000003</v>
      </c>
      <c r="M66" s="163">
        <v>220.560766</v>
      </c>
      <c r="N66" s="163">
        <v>5.2109985700000001</v>
      </c>
      <c r="O66" s="163">
        <v>635.07889399999999</v>
      </c>
      <c r="P66" s="172">
        <v>626.43604700000003</v>
      </c>
      <c r="Q66" s="245"/>
      <c r="R66" s="246"/>
    </row>
    <row r="67" spans="1:18" x14ac:dyDescent="0.35">
      <c r="A67" s="7"/>
      <c r="B67" s="54" t="s">
        <v>78</v>
      </c>
      <c r="C67" s="163">
        <v>407.82268199999999</v>
      </c>
      <c r="D67" s="163">
        <v>136.74769296793801</v>
      </c>
      <c r="E67" s="163">
        <v>112.914886</v>
      </c>
      <c r="F67" s="163">
        <v>22.062478800000001</v>
      </c>
      <c r="G67" s="163">
        <v>0.80395040900000003</v>
      </c>
      <c r="H67" s="163">
        <v>658.28921137693806</v>
      </c>
      <c r="I67" s="163">
        <v>2.15853283</v>
      </c>
      <c r="J67" s="163">
        <v>660.44774420693807</v>
      </c>
      <c r="K67" s="163">
        <v>192.63117099999999</v>
      </c>
      <c r="L67" s="163">
        <v>853.07891500000005</v>
      </c>
      <c r="M67" s="163">
        <v>218.001407</v>
      </c>
      <c r="N67" s="163">
        <v>5.24076305</v>
      </c>
      <c r="O67" s="163">
        <v>640.31827099999998</v>
      </c>
      <c r="P67" s="172">
        <v>633.19697900000006</v>
      </c>
      <c r="Q67" s="245"/>
      <c r="R67" s="246"/>
    </row>
    <row r="68" spans="1:18" x14ac:dyDescent="0.35">
      <c r="A68" s="7"/>
      <c r="B68" s="54" t="s">
        <v>79</v>
      </c>
      <c r="C68" s="163">
        <v>409.99908399999998</v>
      </c>
      <c r="D68" s="163">
        <v>137.747225050873</v>
      </c>
      <c r="E68" s="163">
        <v>113.151866</v>
      </c>
      <c r="F68" s="163">
        <v>22.2695969</v>
      </c>
      <c r="G68" s="163">
        <v>0.80562781399999994</v>
      </c>
      <c r="H68" s="163">
        <v>661.70380286487296</v>
      </c>
      <c r="I68" s="163">
        <v>1.5977892499999999</v>
      </c>
      <c r="J68" s="163">
        <v>663.30159211487296</v>
      </c>
      <c r="K68" s="163">
        <v>192.16570899999999</v>
      </c>
      <c r="L68" s="163">
        <v>855.46730200000002</v>
      </c>
      <c r="M68" s="163">
        <v>214.57756899999998</v>
      </c>
      <c r="N68" s="163">
        <v>5.2669745800000003</v>
      </c>
      <c r="O68" s="163">
        <v>646.1567070000001</v>
      </c>
      <c r="P68" s="172">
        <v>638.61429799999996</v>
      </c>
      <c r="Q68" s="245"/>
      <c r="R68" s="246"/>
    </row>
    <row r="69" spans="1:18" x14ac:dyDescent="0.35">
      <c r="A69" s="7"/>
      <c r="B69" s="54" t="s">
        <v>80</v>
      </c>
      <c r="C69" s="163">
        <v>412.31856300000004</v>
      </c>
      <c r="D69" s="163">
        <v>138.54942039093402</v>
      </c>
      <c r="E69" s="163">
        <v>113.732663</v>
      </c>
      <c r="F69" s="163">
        <v>22.2858801</v>
      </c>
      <c r="G69" s="163">
        <v>0.80760118800000003</v>
      </c>
      <c r="H69" s="163">
        <v>665.40824757893392</v>
      </c>
      <c r="I69" s="163">
        <v>1.1879263800000002</v>
      </c>
      <c r="J69" s="163">
        <v>666.59617395893395</v>
      </c>
      <c r="K69" s="163">
        <v>191.758894</v>
      </c>
      <c r="L69" s="163">
        <v>858.35506799999996</v>
      </c>
      <c r="M69" s="163">
        <v>212.02232199999997</v>
      </c>
      <c r="N69" s="163">
        <v>5.2867194799999995</v>
      </c>
      <c r="O69" s="163">
        <v>651.61946599999999</v>
      </c>
      <c r="P69" s="172">
        <v>643.53279799999996</v>
      </c>
      <c r="Q69" s="245"/>
      <c r="R69" s="246"/>
    </row>
    <row r="70" spans="1:18" x14ac:dyDescent="0.35">
      <c r="A70" s="7"/>
      <c r="B70" s="54" t="s">
        <v>339</v>
      </c>
      <c r="C70" s="163">
        <v>415.965577</v>
      </c>
      <c r="D70" s="163">
        <v>139.154278988122</v>
      </c>
      <c r="E70" s="163">
        <v>114.658895</v>
      </c>
      <c r="F70" s="163">
        <v>22.1113283</v>
      </c>
      <c r="G70" s="163">
        <v>0.81022262999999994</v>
      </c>
      <c r="H70" s="163">
        <v>670.58897361812205</v>
      </c>
      <c r="I70" s="163">
        <v>0.58131697699999996</v>
      </c>
      <c r="J70" s="163">
        <v>671.17029059512208</v>
      </c>
      <c r="K70" s="163">
        <v>191.34907800000002</v>
      </c>
      <c r="L70" s="163">
        <v>862.51936799999999</v>
      </c>
      <c r="M70" s="163">
        <v>209.64197000000001</v>
      </c>
      <c r="N70" s="163">
        <v>5.31155329</v>
      </c>
      <c r="O70" s="163">
        <v>658.18895099999997</v>
      </c>
      <c r="P70" s="172">
        <v>649.67706900000007</v>
      </c>
      <c r="Q70" s="245"/>
      <c r="R70" s="246"/>
    </row>
    <row r="71" spans="1:18" x14ac:dyDescent="0.35">
      <c r="A71" s="7"/>
      <c r="B71" s="54" t="s">
        <v>340</v>
      </c>
      <c r="C71" s="163">
        <v>418.99157500000001</v>
      </c>
      <c r="D71" s="163">
        <v>139.793000578418</v>
      </c>
      <c r="E71" s="163">
        <v>115.630965</v>
      </c>
      <c r="F71" s="163">
        <v>21.9417051</v>
      </c>
      <c r="G71" s="163">
        <v>0.81300354200000002</v>
      </c>
      <c r="H71" s="163">
        <v>675.22854412041795</v>
      </c>
      <c r="I71" s="163">
        <v>0.44131555900000002</v>
      </c>
      <c r="J71" s="163">
        <v>675.66985967941787</v>
      </c>
      <c r="K71" s="163">
        <v>191.374595</v>
      </c>
      <c r="L71" s="163">
        <v>867.04445399999997</v>
      </c>
      <c r="M71" s="163">
        <v>208.06968900000001</v>
      </c>
      <c r="N71" s="163">
        <v>5.3290594199999992</v>
      </c>
      <c r="O71" s="163">
        <v>664.30382499999996</v>
      </c>
      <c r="P71" s="172">
        <v>655.699027</v>
      </c>
      <c r="Q71" s="245"/>
      <c r="R71" s="246"/>
    </row>
    <row r="72" spans="1:18" x14ac:dyDescent="0.35">
      <c r="A72" s="7"/>
      <c r="B72" s="54" t="s">
        <v>341</v>
      </c>
      <c r="C72" s="163">
        <v>421.30683899999997</v>
      </c>
      <c r="D72" s="163">
        <v>140.46558516182299</v>
      </c>
      <c r="E72" s="163">
        <v>117.116551</v>
      </c>
      <c r="F72" s="163">
        <v>21.8270102</v>
      </c>
      <c r="G72" s="163">
        <v>0.81562850799999997</v>
      </c>
      <c r="H72" s="163">
        <v>679.70460366982309</v>
      </c>
      <c r="I72" s="163">
        <v>0.5390756699999999</v>
      </c>
      <c r="J72" s="163">
        <v>680.24367933982307</v>
      </c>
      <c r="K72" s="163">
        <v>191.48543900000001</v>
      </c>
      <c r="L72" s="163">
        <v>871.72911799999997</v>
      </c>
      <c r="M72" s="163">
        <v>207.04827</v>
      </c>
      <c r="N72" s="163">
        <v>5.3403307099999999</v>
      </c>
      <c r="O72" s="163">
        <v>670.02117899999996</v>
      </c>
      <c r="P72" s="172">
        <v>661.36160800000005</v>
      </c>
      <c r="Q72" s="245"/>
      <c r="R72" s="246"/>
    </row>
    <row r="73" spans="1:18" x14ac:dyDescent="0.35">
      <c r="A73" s="7"/>
      <c r="B73" s="54" t="s">
        <v>342</v>
      </c>
      <c r="C73" s="163">
        <v>423.62856800000003</v>
      </c>
      <c r="D73" s="163">
        <v>141.17203273833499</v>
      </c>
      <c r="E73" s="163">
        <v>118.601</v>
      </c>
      <c r="F73" s="163">
        <v>21.767243799999999</v>
      </c>
      <c r="G73" s="163">
        <v>0.81835810000000009</v>
      </c>
      <c r="H73" s="163">
        <v>684.21995883833506</v>
      </c>
      <c r="I73" s="163">
        <v>0.8093692549999999</v>
      </c>
      <c r="J73" s="163">
        <v>685.02932809333504</v>
      </c>
      <c r="K73" s="163">
        <v>191.66004699999999</v>
      </c>
      <c r="L73" s="163">
        <v>876.68937399999993</v>
      </c>
      <c r="M73" s="163">
        <v>205.88239999999999</v>
      </c>
      <c r="N73" s="163">
        <v>5.3541945800000015</v>
      </c>
      <c r="O73" s="163">
        <v>676.16116799999998</v>
      </c>
      <c r="P73" s="172">
        <v>667.59169200000008</v>
      </c>
      <c r="Q73" s="245"/>
      <c r="R73" s="246"/>
    </row>
    <row r="74" spans="1:18" x14ac:dyDescent="0.35">
      <c r="A74" s="7"/>
      <c r="B74" s="54" t="s">
        <v>346</v>
      </c>
      <c r="C74" s="163">
        <v>425.027243</v>
      </c>
      <c r="D74" s="163">
        <v>141.91234330795498</v>
      </c>
      <c r="E74" s="163">
        <v>120.198787</v>
      </c>
      <c r="F74" s="163">
        <v>21.7624058</v>
      </c>
      <c r="G74" s="163">
        <v>0.82073813600000001</v>
      </c>
      <c r="H74" s="163">
        <v>687.95911144395495</v>
      </c>
      <c r="I74" s="163">
        <v>1.04229485</v>
      </c>
      <c r="J74" s="163">
        <v>689.00140629395491</v>
      </c>
      <c r="K74" s="163">
        <v>191.74865599999998</v>
      </c>
      <c r="L74" s="163">
        <v>880.75006299999995</v>
      </c>
      <c r="M74" s="163">
        <v>204.45145000000002</v>
      </c>
      <c r="N74" s="163">
        <v>5.36546842</v>
      </c>
      <c r="O74" s="163">
        <v>681.66408100000001</v>
      </c>
      <c r="P74" s="172">
        <v>673.25906599999996</v>
      </c>
      <c r="Q74" s="245"/>
      <c r="R74" s="246"/>
    </row>
    <row r="75" spans="1:18" x14ac:dyDescent="0.35">
      <c r="A75" s="7"/>
      <c r="B75" s="54" t="s">
        <v>347</v>
      </c>
      <c r="C75" s="163">
        <v>427.187363</v>
      </c>
      <c r="D75" s="163">
        <v>142.70666985020699</v>
      </c>
      <c r="E75" s="163">
        <v>121.72141599999999</v>
      </c>
      <c r="F75" s="163">
        <v>21.782099600000002</v>
      </c>
      <c r="G75" s="163">
        <v>0.82353302399999995</v>
      </c>
      <c r="H75" s="163">
        <v>692.438981874207</v>
      </c>
      <c r="I75" s="163">
        <v>1.2502755299999999</v>
      </c>
      <c r="J75" s="163">
        <v>693.68925740420707</v>
      </c>
      <c r="K75" s="163">
        <v>191.75641300000001</v>
      </c>
      <c r="L75" s="163">
        <v>885.44567000000006</v>
      </c>
      <c r="M75" s="163">
        <v>203.19588099999999</v>
      </c>
      <c r="N75" s="163">
        <v>5.3829480999999992</v>
      </c>
      <c r="O75" s="163">
        <v>687.63273800000002</v>
      </c>
      <c r="P75" s="172">
        <v>679.265717</v>
      </c>
      <c r="Q75" s="245"/>
      <c r="R75" s="246"/>
    </row>
    <row r="76" spans="1:18" x14ac:dyDescent="0.35">
      <c r="A76" s="7"/>
      <c r="B76" s="54" t="s">
        <v>348</v>
      </c>
      <c r="C76" s="163">
        <v>428.98975000000002</v>
      </c>
      <c r="D76" s="163">
        <v>143.55501236509102</v>
      </c>
      <c r="E76" s="163">
        <v>123.18230199999999</v>
      </c>
      <c r="F76" s="163">
        <v>21.826325199999999</v>
      </c>
      <c r="G76" s="163">
        <v>0.82605507899999997</v>
      </c>
      <c r="H76" s="163">
        <v>696.55311944409095</v>
      </c>
      <c r="I76" s="163">
        <v>1.2566219599999999</v>
      </c>
      <c r="J76" s="163">
        <v>697.80974140409103</v>
      </c>
      <c r="K76" s="163">
        <v>191.29235600000001</v>
      </c>
      <c r="L76" s="163">
        <v>889.10209799999996</v>
      </c>
      <c r="M76" s="163">
        <v>202.02018900000002</v>
      </c>
      <c r="N76" s="163">
        <v>5.3916234799999998</v>
      </c>
      <c r="O76" s="163">
        <v>692.47353199999998</v>
      </c>
      <c r="P76" s="172">
        <v>684.07646200000011</v>
      </c>
      <c r="Q76" s="245"/>
      <c r="R76" s="246"/>
    </row>
    <row r="77" spans="1:18" x14ac:dyDescent="0.35">
      <c r="A77" s="7"/>
      <c r="B77" s="54" t="s">
        <v>349</v>
      </c>
      <c r="C77" s="163">
        <v>431.38368500000001</v>
      </c>
      <c r="D77" s="163">
        <v>144.457370852606</v>
      </c>
      <c r="E77" s="163">
        <v>124.65874000000001</v>
      </c>
      <c r="F77" s="163">
        <v>21.895082600000002</v>
      </c>
      <c r="G77" s="163">
        <v>0.82882080599999997</v>
      </c>
      <c r="H77" s="163">
        <v>701.32861665860594</v>
      </c>
      <c r="I77" s="163">
        <v>0.90060017300000006</v>
      </c>
      <c r="J77" s="163">
        <v>702.22921683160598</v>
      </c>
      <c r="K77" s="163">
        <v>191.164108</v>
      </c>
      <c r="L77" s="163">
        <v>893.39332400000001</v>
      </c>
      <c r="M77" s="163">
        <v>201.47262000000001</v>
      </c>
      <c r="N77" s="163">
        <v>5.4006974200000002</v>
      </c>
      <c r="O77" s="163">
        <v>697.32140099999992</v>
      </c>
      <c r="P77" s="172">
        <v>688.885355</v>
      </c>
      <c r="Q77" s="245"/>
      <c r="R77" s="246"/>
    </row>
    <row r="78" spans="1:18" x14ac:dyDescent="0.35">
      <c r="A78" s="7"/>
      <c r="B78" s="54" t="s">
        <v>370</v>
      </c>
      <c r="C78" s="163">
        <v>434.37131199999999</v>
      </c>
      <c r="D78" s="163">
        <v>145.41374531275198</v>
      </c>
      <c r="E78" s="163">
        <v>125.11964900000001</v>
      </c>
      <c r="F78" s="163">
        <v>21.988371699999998</v>
      </c>
      <c r="G78" s="163">
        <v>0.831834776</v>
      </c>
      <c r="H78" s="163">
        <v>705.73654108875201</v>
      </c>
      <c r="I78" s="163">
        <v>1.36682485</v>
      </c>
      <c r="J78" s="163">
        <v>707.10336593875195</v>
      </c>
      <c r="K78" s="163">
        <v>191.66681199999999</v>
      </c>
      <c r="L78" s="163">
        <v>898.77017799999999</v>
      </c>
      <c r="M78" s="163">
        <v>201.11461199999999</v>
      </c>
      <c r="N78" s="163">
        <v>5.4178060699999993</v>
      </c>
      <c r="O78" s="163">
        <v>703.07337199999995</v>
      </c>
      <c r="P78" s="172">
        <v>694.60656700000004</v>
      </c>
      <c r="Q78" s="245"/>
      <c r="R78" s="246"/>
    </row>
    <row r="79" spans="1:18" x14ac:dyDescent="0.35">
      <c r="A79" s="7"/>
      <c r="B79" s="54" t="s">
        <v>371</v>
      </c>
      <c r="C79" s="163">
        <v>438.14366600000005</v>
      </c>
      <c r="D79" s="163">
        <v>146.50412439598202</v>
      </c>
      <c r="E79" s="163">
        <v>125.47716199999999</v>
      </c>
      <c r="F79" s="163">
        <v>22.059108999999999</v>
      </c>
      <c r="G79" s="163">
        <v>0.83524607299999998</v>
      </c>
      <c r="H79" s="163">
        <v>710.96019846898207</v>
      </c>
      <c r="I79" s="163">
        <v>1.6807346299999999</v>
      </c>
      <c r="J79" s="163">
        <v>712.64093309898203</v>
      </c>
      <c r="K79" s="163">
        <v>192.20123699999999</v>
      </c>
      <c r="L79" s="163">
        <v>904.84216900000001</v>
      </c>
      <c r="M79" s="163">
        <v>200.84574900000001</v>
      </c>
      <c r="N79" s="163">
        <v>5.4397188100000005</v>
      </c>
      <c r="O79" s="163">
        <v>709.43613899999991</v>
      </c>
      <c r="P79" s="172">
        <v>700.87164099999995</v>
      </c>
      <c r="Q79" s="245"/>
      <c r="R79" s="246"/>
    </row>
    <row r="80" spans="1:18" x14ac:dyDescent="0.35">
      <c r="A80" s="7"/>
      <c r="B80" s="54" t="s">
        <v>372</v>
      </c>
      <c r="C80" s="163">
        <v>442.10526600000003</v>
      </c>
      <c r="D80" s="163">
        <v>147.728508102295</v>
      </c>
      <c r="E80" s="163">
        <v>125.411851</v>
      </c>
      <c r="F80" s="163">
        <v>22.107294599999999</v>
      </c>
      <c r="G80" s="163">
        <v>0.838567281</v>
      </c>
      <c r="H80" s="163">
        <v>716.08419238329509</v>
      </c>
      <c r="I80" s="163">
        <v>1.9264442500000001</v>
      </c>
      <c r="J80" s="163">
        <v>718.01063663329501</v>
      </c>
      <c r="K80" s="163">
        <v>192.92358199999998</v>
      </c>
      <c r="L80" s="163">
        <v>910.93421899999998</v>
      </c>
      <c r="M80" s="163">
        <v>200.96574600000002</v>
      </c>
      <c r="N80" s="163">
        <v>5.4594943000000002</v>
      </c>
      <c r="O80" s="163">
        <v>715.42796699999997</v>
      </c>
      <c r="P80" s="172">
        <v>706.87190599999997</v>
      </c>
      <c r="Q80" s="245"/>
      <c r="R80" s="246"/>
    </row>
    <row r="81" spans="1:22" x14ac:dyDescent="0.35">
      <c r="A81" s="7"/>
      <c r="B81" s="54" t="s">
        <v>373</v>
      </c>
      <c r="C81" s="163">
        <v>446.135493</v>
      </c>
      <c r="D81" s="163">
        <v>149.086896431692</v>
      </c>
      <c r="E81" s="163">
        <v>125.151015</v>
      </c>
      <c r="F81" s="163">
        <v>22.1329283</v>
      </c>
      <c r="G81" s="163">
        <v>0.84197414599999998</v>
      </c>
      <c r="H81" s="163">
        <v>721.21537857769192</v>
      </c>
      <c r="I81" s="163">
        <v>2.2443745900000001</v>
      </c>
      <c r="J81" s="163">
        <v>723.45975316769204</v>
      </c>
      <c r="K81" s="163">
        <v>193.68821199999999</v>
      </c>
      <c r="L81" s="163">
        <v>917.147965</v>
      </c>
      <c r="M81" s="163">
        <v>200.99353600000001</v>
      </c>
      <c r="N81" s="163">
        <v>5.4816212699999998</v>
      </c>
      <c r="O81" s="163">
        <v>721.63605000000007</v>
      </c>
      <c r="P81" s="172">
        <v>713.21148400000004</v>
      </c>
      <c r="Q81" s="163"/>
      <c r="R81" s="163"/>
      <c r="U81" s="28"/>
      <c r="V81" s="28"/>
    </row>
    <row r="82" spans="1:22" x14ac:dyDescent="0.35">
      <c r="A82" s="7"/>
      <c r="B82" s="54" t="s">
        <v>494</v>
      </c>
      <c r="C82" s="163">
        <v>449.68308100000002</v>
      </c>
      <c r="D82" s="163">
        <v>150.57928938417098</v>
      </c>
      <c r="E82" s="163">
        <v>126.14556399999999</v>
      </c>
      <c r="F82" s="163">
        <v>22.136010300000006</v>
      </c>
      <c r="G82" s="163">
        <v>0.84524501899999993</v>
      </c>
      <c r="H82" s="163">
        <v>727.25317940317109</v>
      </c>
      <c r="I82" s="163">
        <v>1.7400898600000001</v>
      </c>
      <c r="J82" s="163">
        <v>728.99326926317099</v>
      </c>
      <c r="K82" s="163">
        <v>194.439911</v>
      </c>
      <c r="L82" s="163">
        <v>923.43318000000011</v>
      </c>
      <c r="M82" s="163">
        <v>201.18296699999999</v>
      </c>
      <c r="N82" s="163">
        <v>5.5030505999999999</v>
      </c>
      <c r="O82" s="163">
        <v>727.75326399999994</v>
      </c>
      <c r="P82" s="172">
        <v>719.46068700000001</v>
      </c>
      <c r="Q82" s="163"/>
      <c r="R82" s="163"/>
      <c r="U82" s="28"/>
      <c r="V82" s="28"/>
    </row>
    <row r="83" spans="1:22" x14ac:dyDescent="0.35">
      <c r="A83" s="7"/>
      <c r="B83" s="54" t="s">
        <v>495</v>
      </c>
      <c r="C83" s="163">
        <v>454.02480699999995</v>
      </c>
      <c r="D83" s="163">
        <v>151.698584098531</v>
      </c>
      <c r="E83" s="163">
        <v>127.18857300000001</v>
      </c>
      <c r="F83" s="163">
        <v>22.138321699999999</v>
      </c>
      <c r="G83" s="163">
        <v>0.84896092000000001</v>
      </c>
      <c r="H83" s="163">
        <v>733.76092501853088</v>
      </c>
      <c r="I83" s="163">
        <v>1.5000944700000001</v>
      </c>
      <c r="J83" s="163">
        <v>735.26101948853091</v>
      </c>
      <c r="K83" s="163">
        <v>195.26476300000002</v>
      </c>
      <c r="L83" s="163">
        <v>930.52578200000005</v>
      </c>
      <c r="M83" s="163">
        <v>201.541225</v>
      </c>
      <c r="N83" s="163">
        <v>5.5297160199999995</v>
      </c>
      <c r="O83" s="163">
        <v>734.514273</v>
      </c>
      <c r="P83" s="172">
        <v>726.05426100000011</v>
      </c>
      <c r="Q83" s="163"/>
      <c r="R83" s="163"/>
      <c r="U83" s="28"/>
      <c r="V83" s="28"/>
    </row>
    <row r="84" spans="1:22" x14ac:dyDescent="0.35">
      <c r="A84" s="7"/>
      <c r="B84" s="54" t="s">
        <v>496</v>
      </c>
      <c r="C84" s="163">
        <v>458.36468199999996</v>
      </c>
      <c r="D84" s="163">
        <v>152.44478057476999</v>
      </c>
      <c r="E84" s="163">
        <v>128.14184299999999</v>
      </c>
      <c r="F84" s="163">
        <v>22.139862700000002</v>
      </c>
      <c r="G84" s="163">
        <v>0.85250292800000005</v>
      </c>
      <c r="H84" s="163">
        <v>739.80380850276993</v>
      </c>
      <c r="I84" s="163">
        <v>1.63931494</v>
      </c>
      <c r="J84" s="163">
        <v>741.44312344276989</v>
      </c>
      <c r="K84" s="163">
        <v>196.03903700000001</v>
      </c>
      <c r="L84" s="163">
        <v>937.48216100000002</v>
      </c>
      <c r="M84" s="163">
        <v>202.23282699999999</v>
      </c>
      <c r="N84" s="163">
        <v>5.5529050800000004</v>
      </c>
      <c r="O84" s="163">
        <v>740.80223899999999</v>
      </c>
      <c r="P84" s="172">
        <v>732.29042500000003</v>
      </c>
      <c r="Q84" s="163"/>
      <c r="R84" s="163"/>
      <c r="U84" s="28"/>
      <c r="V84" s="28"/>
    </row>
    <row r="85" spans="1:22" x14ac:dyDescent="0.35">
      <c r="A85" s="7"/>
      <c r="B85" s="175" t="s">
        <v>497</v>
      </c>
      <c r="C85" s="207">
        <v>462.641775</v>
      </c>
      <c r="D85" s="207">
        <v>152.81787881289</v>
      </c>
      <c r="E85" s="207">
        <v>129.07065700000001</v>
      </c>
      <c r="F85" s="337">
        <v>22.1406332</v>
      </c>
      <c r="G85" s="207">
        <v>0.85610873300000001</v>
      </c>
      <c r="H85" s="207">
        <v>745.38641954589002</v>
      </c>
      <c r="I85" s="207">
        <v>1.83294044</v>
      </c>
      <c r="J85" s="207">
        <v>747.21935998589015</v>
      </c>
      <c r="K85" s="207">
        <v>196.85296100000002</v>
      </c>
      <c r="L85" s="207">
        <v>944.07231999999999</v>
      </c>
      <c r="M85" s="207">
        <v>202.92151500000003</v>
      </c>
      <c r="N85" s="207">
        <v>5.5731367299999999</v>
      </c>
      <c r="O85" s="207">
        <v>746.72394099999997</v>
      </c>
      <c r="P85" s="289">
        <v>738.34259499999996</v>
      </c>
      <c r="Q85" s="245"/>
      <c r="R85" s="246"/>
    </row>
    <row r="86" spans="1:22" x14ac:dyDescent="0.35">
      <c r="A86" s="7"/>
      <c r="B86" s="54">
        <v>2008</v>
      </c>
      <c r="C86" s="163">
        <v>1018.976</v>
      </c>
      <c r="D86" s="163">
        <v>325.36200000000002</v>
      </c>
      <c r="E86" s="163">
        <v>279.553</v>
      </c>
      <c r="F86" s="163">
        <f ca="1">SUM(OFFSET(F$5,(ROW(F86)-ROW(F$86))*4,0):OFFSET(F$8,(ROW(F86)-ROW(F$86))*4,0))</f>
        <v>46.855000000000004</v>
      </c>
      <c r="G86" s="163">
        <v>-0.189</v>
      </c>
      <c r="H86" s="163">
        <v>1623.702</v>
      </c>
      <c r="I86" s="163">
        <v>-0.44700000000000001</v>
      </c>
      <c r="J86" s="163">
        <v>1623.2550000000001</v>
      </c>
      <c r="K86" s="163">
        <v>435.49900000000002</v>
      </c>
      <c r="L86" s="163">
        <v>2058.7539999999999</v>
      </c>
      <c r="M86" s="163">
        <v>464.017</v>
      </c>
      <c r="N86" s="163">
        <v>0</v>
      </c>
      <c r="O86" s="163">
        <v>1594.7370000000001</v>
      </c>
      <c r="P86" s="15">
        <v>1573.6410000000001</v>
      </c>
      <c r="Q86" s="245"/>
      <c r="R86" s="246"/>
    </row>
    <row r="87" spans="1:22" x14ac:dyDescent="0.35">
      <c r="A87" s="7"/>
      <c r="B87" s="54">
        <v>2009</v>
      </c>
      <c r="C87" s="163">
        <v>998.84799999999996</v>
      </c>
      <c r="D87" s="163">
        <v>341.27100000000002</v>
      </c>
      <c r="E87" s="163">
        <v>248.78100000000001</v>
      </c>
      <c r="F87" s="163">
        <f ca="1">SUM(OFFSET(F$5,(ROW(F87)-ROW(F$86))*4,0):OFFSET(F$8,(ROW(F87)-ROW(F$86))*4,0))</f>
        <v>50.733000000000004</v>
      </c>
      <c r="G87" s="163">
        <v>2.3519999999999999</v>
      </c>
      <c r="H87" s="163">
        <v>1591.252</v>
      </c>
      <c r="I87" s="163">
        <v>-18.7</v>
      </c>
      <c r="J87" s="163">
        <v>1572.5519999999999</v>
      </c>
      <c r="K87" s="163">
        <v>413.25400000000002</v>
      </c>
      <c r="L87" s="163">
        <v>1985.808</v>
      </c>
      <c r="M87" s="163">
        <v>433.92599999999999</v>
      </c>
      <c r="N87" s="163">
        <v>0</v>
      </c>
      <c r="O87" s="163">
        <v>1551.8820000000001</v>
      </c>
      <c r="P87" s="15">
        <v>1538.8219999999999</v>
      </c>
      <c r="Q87" s="245"/>
      <c r="R87" s="246"/>
    </row>
    <row r="88" spans="1:22" x14ac:dyDescent="0.35">
      <c r="A88" s="7"/>
      <c r="B88" s="54">
        <v>2010</v>
      </c>
      <c r="C88" s="163">
        <v>1030.5809999999999</v>
      </c>
      <c r="D88" s="163">
        <v>347.23399999999998</v>
      </c>
      <c r="E88" s="163">
        <v>257.476</v>
      </c>
      <c r="F88" s="163">
        <f ca="1">SUM(OFFSET(F$5,(ROW(F88)-ROW(F$86))*4,0):OFFSET(F$8,(ROW(F88)-ROW(F$86))*4,0))</f>
        <v>50.537999999999997</v>
      </c>
      <c r="G88" s="163">
        <v>0.44</v>
      </c>
      <c r="H88" s="163">
        <v>1635.731</v>
      </c>
      <c r="I88" s="163">
        <v>3.859</v>
      </c>
      <c r="J88" s="163">
        <v>1639.59</v>
      </c>
      <c r="K88" s="163">
        <v>460.49</v>
      </c>
      <c r="L88" s="163">
        <v>2100.078</v>
      </c>
      <c r="M88" s="163">
        <v>487.697</v>
      </c>
      <c r="N88" s="163">
        <v>0</v>
      </c>
      <c r="O88" s="163">
        <v>1612.3810000000001</v>
      </c>
      <c r="P88" s="15">
        <v>1613.049</v>
      </c>
      <c r="Q88" s="245"/>
      <c r="R88" s="246"/>
    </row>
    <row r="89" spans="1:22" x14ac:dyDescent="0.35">
      <c r="A89" s="7"/>
      <c r="B89" s="54">
        <v>2011</v>
      </c>
      <c r="C89" s="163">
        <v>1067.711</v>
      </c>
      <c r="D89" s="163">
        <v>348.55</v>
      </c>
      <c r="E89" s="163">
        <v>260.24799999999999</v>
      </c>
      <c r="F89" s="163">
        <f ca="1">SUM(OFFSET(F$5,(ROW(F89)-ROW(F$86))*4,0):OFFSET(F$8,(ROW(F89)-ROW(F$86))*4,0))</f>
        <v>48.286000000000001</v>
      </c>
      <c r="G89" s="163">
        <v>0.67600000000000005</v>
      </c>
      <c r="H89" s="163">
        <v>1677.1849999999999</v>
      </c>
      <c r="I89" s="163">
        <v>3.2010000000000001</v>
      </c>
      <c r="J89" s="163">
        <v>1680.386</v>
      </c>
      <c r="K89" s="163">
        <v>517.447</v>
      </c>
      <c r="L89" s="163">
        <v>2197.8330000000001</v>
      </c>
      <c r="M89" s="163">
        <v>533.62199999999996</v>
      </c>
      <c r="N89" s="163">
        <v>0</v>
      </c>
      <c r="O89" s="163">
        <v>1664.211</v>
      </c>
      <c r="P89" s="15">
        <v>1671.1859999999999</v>
      </c>
      <c r="Q89" s="245"/>
      <c r="R89" s="246"/>
    </row>
    <row r="90" spans="1:22" x14ac:dyDescent="0.35">
      <c r="A90" s="7"/>
      <c r="B90" s="54">
        <v>2012</v>
      </c>
      <c r="C90" s="163">
        <v>1104.48</v>
      </c>
      <c r="D90" s="163">
        <v>356.27100000000002</v>
      </c>
      <c r="E90" s="163">
        <v>268.02100000000002</v>
      </c>
      <c r="F90" s="163">
        <f ca="1">SUM(OFFSET(F$5,(ROW(F90)-ROW(F$86))*4,0):OFFSET(F$8,(ROW(F90)-ROW(F$86))*4,0))</f>
        <v>46.155000000000001</v>
      </c>
      <c r="G90" s="163">
        <v>0.35199999999999998</v>
      </c>
      <c r="H90" s="163">
        <v>1729.124</v>
      </c>
      <c r="I90" s="163">
        <v>3.6629999999999998</v>
      </c>
      <c r="J90" s="163">
        <v>1732.787</v>
      </c>
      <c r="K90" s="163">
        <v>520.38900000000001</v>
      </c>
      <c r="L90" s="163">
        <v>2253.1759999999999</v>
      </c>
      <c r="M90" s="163">
        <v>539.93499999999995</v>
      </c>
      <c r="N90" s="163">
        <v>0</v>
      </c>
      <c r="O90" s="163">
        <v>1713.241</v>
      </c>
      <c r="P90" s="15">
        <v>1697.335</v>
      </c>
      <c r="Q90" s="245"/>
      <c r="R90" s="246"/>
    </row>
    <row r="91" spans="1:22" x14ac:dyDescent="0.35">
      <c r="A91" s="7"/>
      <c r="B91" s="54">
        <v>2013</v>
      </c>
      <c r="C91" s="163">
        <v>1157.4860000000001</v>
      </c>
      <c r="D91" s="163">
        <v>358.86599999999999</v>
      </c>
      <c r="E91" s="163">
        <v>282.99400000000003</v>
      </c>
      <c r="F91" s="163">
        <f ca="1">SUM(OFFSET(F$5,(ROW(F91)-ROW(F$86))*4,0):OFFSET(F$8,(ROW(F91)-ROW(F$86))*4,0))</f>
        <v>45.658999999999999</v>
      </c>
      <c r="G91" s="163">
        <v>7.2149999999999999</v>
      </c>
      <c r="H91" s="163">
        <v>1806.5609999999999</v>
      </c>
      <c r="I91" s="163">
        <v>3.4870000000000001</v>
      </c>
      <c r="J91" s="163">
        <v>1810.048</v>
      </c>
      <c r="K91" s="163">
        <v>535.56600000000003</v>
      </c>
      <c r="L91" s="163">
        <v>2345.614</v>
      </c>
      <c r="M91" s="163">
        <v>563.31799999999998</v>
      </c>
      <c r="N91" s="163">
        <v>0</v>
      </c>
      <c r="O91" s="163">
        <v>1782.296</v>
      </c>
      <c r="P91" s="15">
        <v>1750.675</v>
      </c>
    </row>
    <row r="92" spans="1:22" x14ac:dyDescent="0.35">
      <c r="A92" s="7"/>
      <c r="B92" s="178">
        <v>2014</v>
      </c>
      <c r="C92" s="163">
        <v>1203.2049999999999</v>
      </c>
      <c r="D92" s="163">
        <v>370.33600000000001</v>
      </c>
      <c r="E92" s="163">
        <v>307.71199999999999</v>
      </c>
      <c r="F92" s="163">
        <f ca="1">SUM(OFFSET(F$5,(ROW(F92)-ROW(F$86))*4,0):OFFSET(F$8,(ROW(F92)-ROW(F$86))*4,0))</f>
        <v>50.902000000000001</v>
      </c>
      <c r="G92" s="163">
        <v>6.1050000000000004</v>
      </c>
      <c r="H92" s="163">
        <v>1887.3579999999999</v>
      </c>
      <c r="I92" s="163">
        <v>14.169</v>
      </c>
      <c r="J92" s="163">
        <v>1901.527</v>
      </c>
      <c r="K92" s="163">
        <v>528.85599999999999</v>
      </c>
      <c r="L92" s="163">
        <v>2430.3809999999999</v>
      </c>
      <c r="M92" s="163">
        <v>567.55399999999997</v>
      </c>
      <c r="N92" s="163">
        <v>0</v>
      </c>
      <c r="O92" s="163">
        <v>1862.827</v>
      </c>
      <c r="P92" s="15">
        <v>1829.5260000000001</v>
      </c>
    </row>
    <row r="93" spans="1:22" x14ac:dyDescent="0.35">
      <c r="A93" s="7"/>
      <c r="B93" s="178">
        <v>2015</v>
      </c>
      <c r="C93" s="163">
        <v>1236.7719999999999</v>
      </c>
      <c r="D93" s="163">
        <v>374.70699999999999</v>
      </c>
      <c r="E93" s="163">
        <v>332.13200000000001</v>
      </c>
      <c r="F93" s="163">
        <f ca="1">SUM(OFFSET(F$5,(ROW(F93)-ROW(F$86))*4,0):OFFSET(F$8,(ROW(F93)-ROW(F$86))*4,0))</f>
        <v>51.157000000000004</v>
      </c>
      <c r="G93" s="163">
        <v>0.877</v>
      </c>
      <c r="H93" s="163">
        <v>1944.4880000000001</v>
      </c>
      <c r="I93" s="163">
        <v>8.25</v>
      </c>
      <c r="J93" s="163">
        <v>1952.7380000000001</v>
      </c>
      <c r="K93" s="163">
        <v>530.77800000000002</v>
      </c>
      <c r="L93" s="163">
        <v>2483.518</v>
      </c>
      <c r="M93" s="163">
        <v>562.52</v>
      </c>
      <c r="N93" s="163">
        <v>0</v>
      </c>
      <c r="O93" s="163">
        <v>1920.998</v>
      </c>
      <c r="P93" s="15">
        <v>1879.232</v>
      </c>
    </row>
    <row r="94" spans="1:22" x14ac:dyDescent="0.35">
      <c r="A94" s="7"/>
      <c r="B94" s="178">
        <v>2016</v>
      </c>
      <c r="C94" s="163">
        <v>1297.3130000000001</v>
      </c>
      <c r="D94" s="163">
        <v>382.56599999999997</v>
      </c>
      <c r="E94" s="163">
        <v>354.68299999999999</v>
      </c>
      <c r="F94" s="163">
        <f ca="1">SUM(OFFSET(F$5,(ROW(F94)-ROW(F$86))*4,0):OFFSET(F$8,(ROW(F94)-ROW(F$86))*4,0))</f>
        <v>52.348999999999997</v>
      </c>
      <c r="G94" s="163">
        <v>1.504</v>
      </c>
      <c r="H94" s="163">
        <v>2036.066</v>
      </c>
      <c r="I94" s="163">
        <v>2.492</v>
      </c>
      <c r="J94" s="163">
        <v>2038.558</v>
      </c>
      <c r="K94" s="163">
        <v>572.85500000000002</v>
      </c>
      <c r="L94" s="163">
        <v>2611.4110000000001</v>
      </c>
      <c r="M94" s="163">
        <v>611.95000000000005</v>
      </c>
      <c r="N94" s="163">
        <v>0</v>
      </c>
      <c r="O94" s="163">
        <v>1999.461</v>
      </c>
      <c r="P94" s="15">
        <v>1952.713</v>
      </c>
    </row>
    <row r="95" spans="1:22" x14ac:dyDescent="0.35">
      <c r="A95" s="7"/>
      <c r="B95" s="178">
        <v>2017</v>
      </c>
      <c r="C95" s="163">
        <v>1344.7260000000001</v>
      </c>
      <c r="D95" s="163">
        <v>388.01</v>
      </c>
      <c r="E95" s="163">
        <v>378.21600000000001</v>
      </c>
      <c r="F95" s="163">
        <f ca="1">SUM(OFFSET(F$5,(ROW(F95)-ROW(F$86))*4,0):OFFSET(F$8,(ROW(F95)-ROW(F$86))*4,0))</f>
        <v>55.241</v>
      </c>
      <c r="G95" s="163">
        <v>0.84399999999999997</v>
      </c>
      <c r="H95" s="163">
        <v>2111.7959999999998</v>
      </c>
      <c r="I95" s="163">
        <v>3.544</v>
      </c>
      <c r="J95" s="163">
        <v>2115.34</v>
      </c>
      <c r="K95" s="163">
        <v>639.52300000000002</v>
      </c>
      <c r="L95" s="163">
        <v>2754.8609999999999</v>
      </c>
      <c r="M95" s="163">
        <v>669.85299999999995</v>
      </c>
      <c r="N95" s="163">
        <v>0</v>
      </c>
      <c r="O95" s="163">
        <v>2085.0079999999998</v>
      </c>
      <c r="P95" s="15">
        <v>2062.558</v>
      </c>
    </row>
    <row r="96" spans="1:22" x14ac:dyDescent="0.35">
      <c r="A96" s="7"/>
      <c r="B96" s="178">
        <v>2018</v>
      </c>
      <c r="C96" s="163">
        <v>1401.5309999999999</v>
      </c>
      <c r="D96" s="163">
        <v>398.358</v>
      </c>
      <c r="E96" s="163">
        <v>386.149</v>
      </c>
      <c r="F96" s="163">
        <f ca="1">SUM(OFFSET(F$5,(ROW(F96)-ROW(F$86))*4,0):OFFSET(F$8,(ROW(F96)-ROW(F$86))*4,0))</f>
        <v>57.140999999999991</v>
      </c>
      <c r="G96" s="163">
        <v>2.8260000000000001</v>
      </c>
      <c r="H96" s="163">
        <v>2188.864</v>
      </c>
      <c r="I96" s="163">
        <v>1.554</v>
      </c>
      <c r="J96" s="163">
        <v>2190.4180000000001</v>
      </c>
      <c r="K96" s="163">
        <v>673.86500000000001</v>
      </c>
      <c r="L96" s="163">
        <v>2864.2829999999999</v>
      </c>
      <c r="M96" s="163">
        <v>706.87300000000005</v>
      </c>
      <c r="N96" s="163">
        <v>0</v>
      </c>
      <c r="O96" s="163">
        <v>2157.41</v>
      </c>
      <c r="P96" s="15">
        <v>2128.0039999999999</v>
      </c>
    </row>
    <row r="97" spans="1:16" x14ac:dyDescent="0.35">
      <c r="A97" s="7"/>
      <c r="B97" s="178">
        <v>2019</v>
      </c>
      <c r="C97" s="163">
        <v>1440.0409999999999</v>
      </c>
      <c r="D97" s="163">
        <v>425.57900000000001</v>
      </c>
      <c r="E97" s="163">
        <v>403.36500000000001</v>
      </c>
      <c r="F97" s="163">
        <f ca="1">SUM(OFFSET(F$5,(ROW(F97)-ROW(F$86))*4,0):OFFSET(F$8,(ROW(F97)-ROW(F$86))*4,0))</f>
        <v>61.75</v>
      </c>
      <c r="G97" s="163">
        <v>2.88</v>
      </c>
      <c r="H97" s="163">
        <v>2271.8649999999998</v>
      </c>
      <c r="I97" s="163">
        <v>2.6309999999999998</v>
      </c>
      <c r="J97" s="163">
        <v>2274.4960000000001</v>
      </c>
      <c r="K97" s="163">
        <v>699.654</v>
      </c>
      <c r="L97" s="163">
        <v>2974.15</v>
      </c>
      <c r="M97" s="163">
        <v>735.80200000000002</v>
      </c>
      <c r="N97" s="163">
        <v>0</v>
      </c>
      <c r="O97" s="163">
        <v>2238.348</v>
      </c>
      <c r="P97" s="15">
        <v>2237.4279999999999</v>
      </c>
    </row>
    <row r="98" spans="1:16" x14ac:dyDescent="0.35">
      <c r="A98" s="7"/>
      <c r="B98" s="178">
        <v>2020</v>
      </c>
      <c r="C98" s="163">
        <v>1262.883</v>
      </c>
      <c r="D98" s="163">
        <v>475.11399999999998</v>
      </c>
      <c r="E98" s="163">
        <v>365.88200000000001</v>
      </c>
      <c r="F98" s="163">
        <f ca="1">SUM(OFFSET(F$5,(ROW(F98)-ROW(F$86))*4,0):OFFSET(F$8,(ROW(F98)-ROW(F$86))*4,0))</f>
        <v>65.977000000000004</v>
      </c>
      <c r="G98" s="163">
        <v>1.006</v>
      </c>
      <c r="H98" s="163">
        <v>2104.8850000000002</v>
      </c>
      <c r="I98" s="163">
        <v>-2.851</v>
      </c>
      <c r="J98" s="163">
        <v>2102.0340000000001</v>
      </c>
      <c r="K98" s="163">
        <v>616.78599999999994</v>
      </c>
      <c r="L98" s="163">
        <v>2718.8229999999999</v>
      </c>
      <c r="M98" s="163">
        <v>609.22900000000004</v>
      </c>
      <c r="N98" s="163">
        <v>0</v>
      </c>
      <c r="O98" s="163">
        <v>2109.5940000000001</v>
      </c>
      <c r="P98" s="15">
        <v>2062.2020000000002</v>
      </c>
    </row>
    <row r="99" spans="1:16" x14ac:dyDescent="0.35">
      <c r="A99" s="7"/>
      <c r="B99" s="178">
        <v>2021</v>
      </c>
      <c r="C99" s="163">
        <v>1375.5619999999999</v>
      </c>
      <c r="D99" s="163">
        <v>508.19400000000002</v>
      </c>
      <c r="E99" s="163">
        <v>393.49099999999999</v>
      </c>
      <c r="F99" s="163">
        <f ca="1">SUM(OFFSET(F$5,(ROW(F99)-ROW(F$86))*4,0):OFFSET(F$8,(ROW(F99)-ROW(F$86))*4,0))</f>
        <v>70.729000000000013</v>
      </c>
      <c r="G99" s="163">
        <v>8.2200000000000006</v>
      </c>
      <c r="H99" s="163">
        <v>2285.4670000000001</v>
      </c>
      <c r="I99" s="163">
        <v>13.47</v>
      </c>
      <c r="J99" s="163">
        <v>2298.9369999999999</v>
      </c>
      <c r="K99" s="163">
        <v>654.28399999999999</v>
      </c>
      <c r="L99" s="163">
        <v>2953.221</v>
      </c>
      <c r="M99" s="163">
        <v>682.32299999999998</v>
      </c>
      <c r="N99" s="163">
        <v>-0.65200000000000002</v>
      </c>
      <c r="O99" s="163">
        <v>2270.2460000000001</v>
      </c>
      <c r="P99" s="15">
        <v>2282.1109999999999</v>
      </c>
    </row>
    <row r="100" spans="1:16" x14ac:dyDescent="0.35">
      <c r="A100" s="7"/>
      <c r="B100" s="54">
        <v>2022</v>
      </c>
      <c r="C100" s="163">
        <v>1562.2170000000001</v>
      </c>
      <c r="D100" s="163">
        <v>524.93700000000001</v>
      </c>
      <c r="E100" s="163">
        <v>447.19799999999998</v>
      </c>
      <c r="F100" s="163">
        <f ca="1">SUM(OFFSET(F$5,(ROW(F100)-ROW(F$86))*4,0):OFFSET(F$8,(ROW(F100)-ROW(F$86))*4,0))</f>
        <v>78.483000000000004</v>
      </c>
      <c r="G100" s="163">
        <v>-18.548999999999999</v>
      </c>
      <c r="H100" s="163">
        <v>2515.8029999999999</v>
      </c>
      <c r="I100" s="163">
        <v>31.655999999999999</v>
      </c>
      <c r="J100" s="163">
        <v>2547.4589999999998</v>
      </c>
      <c r="K100" s="163">
        <v>813.31299999999999</v>
      </c>
      <c r="L100" s="163">
        <v>3360.7719999999999</v>
      </c>
      <c r="M100" s="163">
        <v>897.98199999999997</v>
      </c>
      <c r="N100" s="163">
        <v>19.337</v>
      </c>
      <c r="O100" s="163">
        <v>2482.127</v>
      </c>
      <c r="P100" s="15">
        <v>2460.681435</v>
      </c>
    </row>
    <row r="101" spans="1:16" x14ac:dyDescent="0.35">
      <c r="A101" s="7"/>
      <c r="B101" s="178">
        <v>2023</v>
      </c>
      <c r="C101" s="163">
        <v>1626.62724</v>
      </c>
      <c r="D101" s="163">
        <v>544.20236073439503</v>
      </c>
      <c r="E101" s="163">
        <v>452.13159599999994</v>
      </c>
      <c r="F101" s="163">
        <f ca="1">SUM(OFFSET(F$5,(ROW(F101)-ROW(F$86))*4,0):OFFSET(F$8,(ROW(F101)-ROW(F$86))*4,0))</f>
        <v>87.32233939999999</v>
      </c>
      <c r="G101" s="163">
        <v>3.2068287139999998</v>
      </c>
      <c r="H101" s="163">
        <v>2626.1680254483949</v>
      </c>
      <c r="I101" s="163">
        <v>1.5409793499999997</v>
      </c>
      <c r="J101" s="163">
        <v>2627.7090047983947</v>
      </c>
      <c r="K101" s="163">
        <v>777.67425100000003</v>
      </c>
      <c r="L101" s="163">
        <v>3405.3832560000001</v>
      </c>
      <c r="M101" s="163">
        <v>877.29562400000009</v>
      </c>
      <c r="N101" s="163">
        <v>20.869065459999998</v>
      </c>
      <c r="O101" s="163">
        <v>2548.9566960000002</v>
      </c>
      <c r="P101" s="15">
        <v>2514.32267</v>
      </c>
    </row>
    <row r="102" spans="1:16" x14ac:dyDescent="0.35">
      <c r="A102" s="7"/>
      <c r="B102" s="54">
        <v>2024</v>
      </c>
      <c r="C102" s="163">
        <v>1668.5825540000001</v>
      </c>
      <c r="D102" s="163">
        <v>557.96228511929701</v>
      </c>
      <c r="E102" s="163">
        <v>461.13907400000005</v>
      </c>
      <c r="F102" s="163">
        <f ca="1">SUM(OFFSET(F$5,(ROW(F102)-ROW(F$86))*4,0):OFFSET(F$8,(ROW(F102)-ROW(F$86))*4,0))</f>
        <v>88.165923699999993</v>
      </c>
      <c r="G102" s="163">
        <v>3.246455868</v>
      </c>
      <c r="H102" s="163">
        <v>2690.9303689872972</v>
      </c>
      <c r="I102" s="163">
        <v>2.749634586</v>
      </c>
      <c r="J102" s="163">
        <v>2693.6800035732972</v>
      </c>
      <c r="K102" s="163">
        <v>765.96800600000006</v>
      </c>
      <c r="L102" s="163">
        <v>3459.6480080000006</v>
      </c>
      <c r="M102" s="163">
        <v>836.78225100000009</v>
      </c>
      <c r="N102" s="163">
        <v>21.267662899999998</v>
      </c>
      <c r="O102" s="163">
        <v>2644.133421</v>
      </c>
      <c r="P102" s="15">
        <v>2610.2705020000003</v>
      </c>
    </row>
    <row r="103" spans="1:16" x14ac:dyDescent="0.35">
      <c r="A103" s="7"/>
      <c r="B103" s="54">
        <v>2025</v>
      </c>
      <c r="C103" s="163">
        <v>1704.832924</v>
      </c>
      <c r="D103" s="163">
        <v>569.34605826158793</v>
      </c>
      <c r="E103" s="163">
        <v>483.70350500000001</v>
      </c>
      <c r="F103" s="163">
        <f ca="1">SUM(OFFSET(F$5,(ROW(F103)-ROW(F$86))*4,0):OFFSET(F$8,(ROW(F103)-ROW(F$86))*4,0))</f>
        <v>87.138074400000008</v>
      </c>
      <c r="G103" s="163">
        <v>3.2886843390000005</v>
      </c>
      <c r="H103" s="163">
        <v>2761.171171600588</v>
      </c>
      <c r="I103" s="163">
        <v>4.3585615949999994</v>
      </c>
      <c r="J103" s="163">
        <v>2765.5297331955881</v>
      </c>
      <c r="K103" s="163">
        <v>766.45747199999994</v>
      </c>
      <c r="L103" s="163">
        <v>3531.9872049999999</v>
      </c>
      <c r="M103" s="163">
        <v>815.54991999999993</v>
      </c>
      <c r="N103" s="163">
        <v>21.494234580000001</v>
      </c>
      <c r="O103" s="163">
        <v>2737.9315189999998</v>
      </c>
      <c r="P103" s="15">
        <v>2704.1929369999998</v>
      </c>
    </row>
    <row r="104" spans="1:16" x14ac:dyDescent="0.35">
      <c r="A104" s="7"/>
      <c r="B104" s="54">
        <v>2026</v>
      </c>
      <c r="C104" s="163">
        <v>1746.003929</v>
      </c>
      <c r="D104" s="163">
        <v>584.10374866363497</v>
      </c>
      <c r="E104" s="163">
        <v>500.66740199999998</v>
      </c>
      <c r="F104" s="163">
        <f ca="1">SUM(OFFSET(F$5,(ROW(F104)-ROW(F$86))*4,0):OFFSET(F$8,(ROW(F104)-ROW(F$86))*4,0))</f>
        <v>88.049857899999992</v>
      </c>
      <c r="G104" s="163">
        <v>3.3344689359999999</v>
      </c>
      <c r="H104" s="163">
        <v>2834.1095485996352</v>
      </c>
      <c r="I104" s="163">
        <v>5.8746039029999997</v>
      </c>
      <c r="J104" s="163">
        <v>2839.984152502635</v>
      </c>
      <c r="K104" s="163">
        <v>767.95573900000011</v>
      </c>
      <c r="L104" s="163">
        <v>3607.9398900000001</v>
      </c>
      <c r="M104" s="163">
        <v>804.39872700000001</v>
      </c>
      <c r="N104" s="163">
        <v>21.717716599999999</v>
      </c>
      <c r="O104" s="163">
        <v>2825.2588789999995</v>
      </c>
      <c r="P104" s="15">
        <v>2791.2354690000002</v>
      </c>
    </row>
    <row r="105" spans="1:16" x14ac:dyDescent="0.35">
      <c r="A105" s="7"/>
      <c r="B105" s="175">
        <v>2027</v>
      </c>
      <c r="C105" s="207">
        <v>1808.208063</v>
      </c>
      <c r="D105" s="207">
        <v>603.80955048916394</v>
      </c>
      <c r="E105" s="207">
        <v>506.62699500000002</v>
      </c>
      <c r="F105" s="207">
        <f ca="1">SUM(OFFSET(F$5,(ROW(F105)-ROW(F$86))*4,0):OFFSET(F$8,(ROW(F105)-ROW(F$86))*4,0))</f>
        <v>88.547122999999999</v>
      </c>
      <c r="G105" s="207">
        <v>3.3886830129999996</v>
      </c>
      <c r="H105" s="207">
        <v>2922.0332915021636</v>
      </c>
      <c r="I105" s="207">
        <v>7.1238738599999998</v>
      </c>
      <c r="J105" s="207">
        <v>2929.1571653621641</v>
      </c>
      <c r="K105" s="207">
        <v>779.4319230000001</v>
      </c>
      <c r="L105" s="207">
        <v>3708.5890880000002</v>
      </c>
      <c r="M105" s="207">
        <v>805.95055499999989</v>
      </c>
      <c r="N105" s="207">
        <v>22.067292969999997</v>
      </c>
      <c r="O105" s="207">
        <v>2924.7058260000003</v>
      </c>
      <c r="P105" s="162">
        <v>2891.0168569999996</v>
      </c>
    </row>
    <row r="106" spans="1:16" x14ac:dyDescent="0.35">
      <c r="A106" s="7"/>
      <c r="B106" s="247" t="s">
        <v>319</v>
      </c>
      <c r="C106" s="163">
        <v>1011.455</v>
      </c>
      <c r="D106" s="163">
        <v>329.61099999999999</v>
      </c>
      <c r="E106" s="163">
        <v>273.00200000000001</v>
      </c>
      <c r="F106" s="163">
        <f ca="1">SUM(OFFSET(F$6,(ROW(F106)-ROW(F$106))*4,0):OFFSET(F$9,(ROW(F106)-ROW(F$106))*4,0))</f>
        <v>48.344999999999999</v>
      </c>
      <c r="G106" s="163">
        <v>0.95499999999999996</v>
      </c>
      <c r="H106" s="163">
        <v>1615.0229999999999</v>
      </c>
      <c r="I106" s="163">
        <v>-6.0279999999999996</v>
      </c>
      <c r="J106" s="163">
        <v>1608.9949999999999</v>
      </c>
      <c r="K106" s="163">
        <v>434.12700000000001</v>
      </c>
      <c r="L106" s="163">
        <v>2043.123</v>
      </c>
      <c r="M106" s="163">
        <v>458.58300000000003</v>
      </c>
      <c r="N106" s="163">
        <v>0</v>
      </c>
      <c r="O106" s="163">
        <v>1584.54</v>
      </c>
      <c r="P106" s="172">
        <v>1557.0840000000001</v>
      </c>
    </row>
    <row r="107" spans="1:16" x14ac:dyDescent="0.35">
      <c r="A107" s="7"/>
      <c r="B107" s="178" t="s">
        <v>320</v>
      </c>
      <c r="C107" s="163">
        <v>1000.082</v>
      </c>
      <c r="D107" s="163">
        <v>344.017</v>
      </c>
      <c r="E107" s="163">
        <v>247.00200000000001</v>
      </c>
      <c r="F107" s="163">
        <f ca="1">SUM(OFFSET(F$6,(ROW(F107)-ROW(F$106))*4,0):OFFSET(F$9,(ROW(F107)-ROW(F$106))*4,0))</f>
        <v>50.923999999999999</v>
      </c>
      <c r="G107" s="163">
        <v>1.0720000000000001</v>
      </c>
      <c r="H107" s="163">
        <v>1592.173</v>
      </c>
      <c r="I107" s="163">
        <v>-9.8019999999999996</v>
      </c>
      <c r="J107" s="163">
        <v>1582.3710000000001</v>
      </c>
      <c r="K107" s="163">
        <v>420.298</v>
      </c>
      <c r="L107" s="163">
        <v>2002.6690000000001</v>
      </c>
      <c r="M107" s="163">
        <v>440.72699999999998</v>
      </c>
      <c r="N107" s="163">
        <v>0</v>
      </c>
      <c r="O107" s="163">
        <v>1561.942</v>
      </c>
      <c r="P107" s="172">
        <v>1555.9949999999999</v>
      </c>
    </row>
    <row r="108" spans="1:16" x14ac:dyDescent="0.35">
      <c r="A108" s="7"/>
      <c r="B108" s="178" t="s">
        <v>321</v>
      </c>
      <c r="C108" s="163">
        <v>1044.875</v>
      </c>
      <c r="D108" s="163">
        <v>349.80200000000002</v>
      </c>
      <c r="E108" s="163">
        <v>258.68299999999999</v>
      </c>
      <c r="F108" s="163">
        <f ca="1">SUM(OFFSET(F$6,(ROW(F108)-ROW(F$106))*4,0):OFFSET(F$9,(ROW(F108)-ROW(F$106))*4,0))</f>
        <v>50.554000000000002</v>
      </c>
      <c r="G108" s="163">
        <v>-0.76800000000000002</v>
      </c>
      <c r="H108" s="163">
        <v>1652.5920000000001</v>
      </c>
      <c r="I108" s="163">
        <v>-0.127</v>
      </c>
      <c r="J108" s="163">
        <v>1652.4649999999999</v>
      </c>
      <c r="K108" s="163">
        <v>478.06299999999999</v>
      </c>
      <c r="L108" s="163">
        <v>2130.527</v>
      </c>
      <c r="M108" s="163">
        <v>499.80099999999999</v>
      </c>
      <c r="N108" s="163">
        <v>0</v>
      </c>
      <c r="O108" s="163">
        <v>1630.7260000000001</v>
      </c>
      <c r="P108" s="172">
        <v>1632.9690000000001</v>
      </c>
    </row>
    <row r="109" spans="1:16" x14ac:dyDescent="0.35">
      <c r="A109" s="7"/>
      <c r="B109" s="178" t="s">
        <v>82</v>
      </c>
      <c r="C109" s="163">
        <v>1073.6759999999999</v>
      </c>
      <c r="D109" s="163">
        <v>349.80500000000001</v>
      </c>
      <c r="E109" s="163">
        <v>264.15499999999997</v>
      </c>
      <c r="F109" s="163">
        <f ca="1">SUM(OFFSET(F$6,(ROW(F109)-ROW(F$106))*4,0):OFFSET(F$9,(ROW(F109)-ROW(F$106))*4,0))</f>
        <v>47.372</v>
      </c>
      <c r="G109" s="163">
        <v>1.546</v>
      </c>
      <c r="H109" s="163">
        <v>1689.182</v>
      </c>
      <c r="I109" s="163">
        <v>0.48499999999999999</v>
      </c>
      <c r="J109" s="163">
        <v>1689.6669999999999</v>
      </c>
      <c r="K109" s="163">
        <v>524.89599999999996</v>
      </c>
      <c r="L109" s="163">
        <v>2214.5630000000001</v>
      </c>
      <c r="M109" s="163">
        <v>542.06399999999996</v>
      </c>
      <c r="N109" s="163">
        <v>0</v>
      </c>
      <c r="O109" s="163">
        <v>1672.499</v>
      </c>
      <c r="P109" s="172">
        <v>1675.3</v>
      </c>
    </row>
    <row r="110" spans="1:16" x14ac:dyDescent="0.35">
      <c r="A110" s="7"/>
      <c r="B110" s="178" t="s">
        <v>83</v>
      </c>
      <c r="C110" s="163">
        <v>1118.028</v>
      </c>
      <c r="D110" s="163">
        <v>354.76900000000001</v>
      </c>
      <c r="E110" s="163">
        <v>267</v>
      </c>
      <c r="F110" s="163">
        <f ca="1">SUM(OFFSET(F$6,(ROW(F110)-ROW(F$106))*4,0):OFFSET(F$9,(ROW(F110)-ROW(F$106))*4,0))</f>
        <v>44.749000000000002</v>
      </c>
      <c r="G110" s="163">
        <v>2.641</v>
      </c>
      <c r="H110" s="163">
        <v>1742.4380000000001</v>
      </c>
      <c r="I110" s="163">
        <v>6.1210000000000004</v>
      </c>
      <c r="J110" s="163">
        <v>1748.559</v>
      </c>
      <c r="K110" s="163">
        <v>519.68899999999996</v>
      </c>
      <c r="L110" s="163">
        <v>2268.248</v>
      </c>
      <c r="M110" s="163">
        <v>540.75900000000001</v>
      </c>
      <c r="N110" s="163">
        <v>0</v>
      </c>
      <c r="O110" s="163">
        <v>1727.489</v>
      </c>
      <c r="P110" s="172">
        <v>1703.1690000000001</v>
      </c>
    </row>
    <row r="111" spans="1:16" x14ac:dyDescent="0.35">
      <c r="B111" s="178" t="s">
        <v>84</v>
      </c>
      <c r="C111" s="163">
        <v>1169.364</v>
      </c>
      <c r="D111" s="163">
        <v>362.42500000000001</v>
      </c>
      <c r="E111" s="163">
        <v>291.91800000000001</v>
      </c>
      <c r="F111" s="163">
        <f ca="1">SUM(OFFSET(F$6,(ROW(F111)-ROW(F$106))*4,0):OFFSET(F$9,(ROW(F111)-ROW(F$106))*4,0))</f>
        <v>48.650999999999996</v>
      </c>
      <c r="G111" s="163">
        <v>7.67</v>
      </c>
      <c r="H111" s="163">
        <v>1831.377</v>
      </c>
      <c r="I111" s="163">
        <v>4.202</v>
      </c>
      <c r="J111" s="163">
        <v>1835.579</v>
      </c>
      <c r="K111" s="163">
        <v>532.33799999999997</v>
      </c>
      <c r="L111" s="163">
        <v>2367.9160000000002</v>
      </c>
      <c r="M111" s="163">
        <v>564.80399999999997</v>
      </c>
      <c r="N111" s="163">
        <v>0</v>
      </c>
      <c r="O111" s="163">
        <v>1803.1120000000001</v>
      </c>
      <c r="P111" s="172">
        <v>1776.5029999999999</v>
      </c>
    </row>
    <row r="112" spans="1:16" x14ac:dyDescent="0.35">
      <c r="B112" s="178" t="s">
        <v>85</v>
      </c>
      <c r="C112" s="163">
        <v>1212.595</v>
      </c>
      <c r="D112" s="163">
        <v>371.00599999999997</v>
      </c>
      <c r="E112" s="163">
        <v>313.91899999999998</v>
      </c>
      <c r="F112" s="163">
        <f ca="1">SUM(OFFSET(F$6,(ROW(F112)-ROW(F$106))*4,0):OFFSET(F$9,(ROW(F112)-ROW(F$106))*4,0))</f>
        <v>50.77</v>
      </c>
      <c r="G112" s="163">
        <v>6.8369999999999997</v>
      </c>
      <c r="H112" s="163">
        <v>1904.357</v>
      </c>
      <c r="I112" s="163">
        <v>18.936</v>
      </c>
      <c r="J112" s="163">
        <v>1923.2929999999999</v>
      </c>
      <c r="K112" s="163">
        <v>530.13599999999997</v>
      </c>
      <c r="L112" s="163">
        <v>2453.4290000000001</v>
      </c>
      <c r="M112" s="163">
        <v>573.63499999999999</v>
      </c>
      <c r="N112" s="163">
        <v>0</v>
      </c>
      <c r="O112" s="163">
        <v>1879.7940000000001</v>
      </c>
      <c r="P112" s="172">
        <v>1842.366</v>
      </c>
    </row>
    <row r="113" spans="2:16" x14ac:dyDescent="0.35">
      <c r="B113" s="178" t="s">
        <v>86</v>
      </c>
      <c r="C113" s="163">
        <v>1249.8219999999999</v>
      </c>
      <c r="D113" s="163">
        <v>376.42200000000003</v>
      </c>
      <c r="E113" s="163">
        <v>336.66899999999998</v>
      </c>
      <c r="F113" s="163">
        <f ca="1">SUM(OFFSET(F$6,(ROW(F113)-ROW(F$106))*4,0):OFFSET(F$9,(ROW(F113)-ROW(F$106))*4,0))</f>
        <v>50.120000000000005</v>
      </c>
      <c r="G113" s="163">
        <v>-1.3460000000000001</v>
      </c>
      <c r="H113" s="163">
        <v>1961.567</v>
      </c>
      <c r="I113" s="163">
        <v>3.1219999999999999</v>
      </c>
      <c r="J113" s="163">
        <v>1964.6890000000001</v>
      </c>
      <c r="K113" s="163">
        <v>534.17499999999995</v>
      </c>
      <c r="L113" s="163">
        <v>2498.864</v>
      </c>
      <c r="M113" s="163">
        <v>561.27499999999998</v>
      </c>
      <c r="N113" s="163">
        <v>0</v>
      </c>
      <c r="O113" s="163">
        <v>1937.5889999999999</v>
      </c>
      <c r="P113" s="172">
        <v>1891.0630000000001</v>
      </c>
    </row>
    <row r="114" spans="2:16" x14ac:dyDescent="0.35">
      <c r="B114" s="178" t="s">
        <v>87</v>
      </c>
      <c r="C114" s="163">
        <v>1310.9680000000001</v>
      </c>
      <c r="D114" s="163">
        <v>384.24400000000003</v>
      </c>
      <c r="E114" s="163">
        <v>360.38200000000001</v>
      </c>
      <c r="F114" s="163">
        <f ca="1">SUM(OFFSET(F$6,(ROW(F114)-ROW(F$106))*4,0):OFFSET(F$9,(ROW(F114)-ROW(F$106))*4,0))</f>
        <v>53.142000000000003</v>
      </c>
      <c r="G114" s="163">
        <v>-0.17</v>
      </c>
      <c r="H114" s="163">
        <v>2055.424</v>
      </c>
      <c r="I114" s="163">
        <v>4.7729999999999997</v>
      </c>
      <c r="J114" s="163">
        <v>2060.1970000000001</v>
      </c>
      <c r="K114" s="163">
        <v>593.25099999999998</v>
      </c>
      <c r="L114" s="163">
        <v>2653.4459999999999</v>
      </c>
      <c r="M114" s="163">
        <v>631.76</v>
      </c>
      <c r="N114" s="163">
        <v>0</v>
      </c>
      <c r="O114" s="163">
        <v>2021.6859999999999</v>
      </c>
      <c r="P114" s="172">
        <v>1985.2470000000001</v>
      </c>
    </row>
    <row r="115" spans="2:16" x14ac:dyDescent="0.35">
      <c r="B115" s="178" t="s">
        <v>88</v>
      </c>
      <c r="C115" s="163">
        <v>1358.848</v>
      </c>
      <c r="D115" s="163">
        <v>389.541</v>
      </c>
      <c r="E115" s="163">
        <v>381.952</v>
      </c>
      <c r="F115" s="163">
        <f ca="1">SUM(OFFSET(F$6,(ROW(F115)-ROW(F$106))*4,0):OFFSET(F$9,(ROW(F115)-ROW(F$106))*4,0))</f>
        <v>55.757999999999996</v>
      </c>
      <c r="G115" s="163">
        <v>1.855</v>
      </c>
      <c r="H115" s="163">
        <v>2132.1959999999999</v>
      </c>
      <c r="I115" s="163">
        <v>0.38200000000000001</v>
      </c>
      <c r="J115" s="163">
        <v>2132.578</v>
      </c>
      <c r="K115" s="163">
        <v>647.976</v>
      </c>
      <c r="L115" s="163">
        <v>2780.5529999999999</v>
      </c>
      <c r="M115" s="163">
        <v>678.29399999999998</v>
      </c>
      <c r="N115" s="163">
        <v>0</v>
      </c>
      <c r="O115" s="163">
        <v>2102.259</v>
      </c>
      <c r="P115" s="172">
        <v>2075.6889999999999</v>
      </c>
    </row>
    <row r="116" spans="2:16" x14ac:dyDescent="0.35">
      <c r="B116" s="178" t="s">
        <v>89</v>
      </c>
      <c r="C116" s="163">
        <v>1412.4159999999999</v>
      </c>
      <c r="D116" s="163">
        <v>402.666</v>
      </c>
      <c r="E116" s="163">
        <v>390.351</v>
      </c>
      <c r="F116" s="163">
        <f ca="1">SUM(OFFSET(F$6,(ROW(F116)-ROW(F$106))*4,0):OFFSET(F$9,(ROW(F116)-ROW(F$106))*4,0))</f>
        <v>58.896000000000001</v>
      </c>
      <c r="G116" s="163">
        <v>14.064</v>
      </c>
      <c r="H116" s="163">
        <v>2219.4969999999998</v>
      </c>
      <c r="I116" s="163">
        <v>10.356999999999999</v>
      </c>
      <c r="J116" s="163">
        <v>2229.8539999999998</v>
      </c>
      <c r="K116" s="163">
        <v>677.93100000000004</v>
      </c>
      <c r="L116" s="163">
        <v>2907.7849999999999</v>
      </c>
      <c r="M116" s="163">
        <v>731.101</v>
      </c>
      <c r="N116" s="163">
        <v>0</v>
      </c>
      <c r="O116" s="163">
        <v>2176.6840000000002</v>
      </c>
      <c r="P116" s="172">
        <v>2155.6610000000001</v>
      </c>
    </row>
    <row r="117" spans="2:16" x14ac:dyDescent="0.35">
      <c r="B117" s="178" t="s">
        <v>90</v>
      </c>
      <c r="C117" s="163">
        <v>1433.5909999999999</v>
      </c>
      <c r="D117" s="163">
        <v>431.584</v>
      </c>
      <c r="E117" s="163">
        <v>401.47199999999998</v>
      </c>
      <c r="F117" s="163">
        <f ca="1">SUM(OFFSET(F$6,(ROW(F117)-ROW(F$106))*4,0):OFFSET(F$9,(ROW(F117)-ROW(F$106))*4,0))</f>
        <v>60.916000000000004</v>
      </c>
      <c r="G117" s="163">
        <v>-7.7149999999999999</v>
      </c>
      <c r="H117" s="163">
        <v>2258.9319999999998</v>
      </c>
      <c r="I117" s="163">
        <v>-5.9349999999999996</v>
      </c>
      <c r="J117" s="163">
        <v>2252.9969999999998</v>
      </c>
      <c r="K117" s="163">
        <v>700.23800000000006</v>
      </c>
      <c r="L117" s="163">
        <v>2953.2359999999999</v>
      </c>
      <c r="M117" s="163">
        <v>706.12199999999996</v>
      </c>
      <c r="N117" s="163">
        <v>0</v>
      </c>
      <c r="O117" s="163">
        <v>2247.114</v>
      </c>
      <c r="P117" s="172">
        <v>2237.029</v>
      </c>
    </row>
    <row r="118" spans="2:16" x14ac:dyDescent="0.35">
      <c r="B118" s="178" t="s">
        <v>91</v>
      </c>
      <c r="C118" s="163">
        <v>1222.856</v>
      </c>
      <c r="D118" s="163">
        <v>494.904</v>
      </c>
      <c r="E118" s="163">
        <v>361.14400000000001</v>
      </c>
      <c r="F118" s="163">
        <f ca="1">SUM(OFFSET(F$6,(ROW(F118)-ROW(F$106))*4,0):OFFSET(F$9,(ROW(F118)-ROW(F$106))*4,0))</f>
        <v>68.703000000000003</v>
      </c>
      <c r="G118" s="163">
        <v>8.66</v>
      </c>
      <c r="H118" s="163">
        <v>2087.5639999999999</v>
      </c>
      <c r="I118" s="163">
        <v>2.3820000000000001</v>
      </c>
      <c r="J118" s="163">
        <v>2089.9459999999999</v>
      </c>
      <c r="K118" s="163">
        <v>598.83299999999997</v>
      </c>
      <c r="L118" s="163">
        <v>2688.7809999999999</v>
      </c>
      <c r="M118" s="163">
        <v>600.20799999999997</v>
      </c>
      <c r="N118" s="163">
        <v>-0.97899999999999998</v>
      </c>
      <c r="O118" s="163">
        <v>2087.5940000000001</v>
      </c>
      <c r="P118" s="172">
        <v>2048.681</v>
      </c>
    </row>
    <row r="119" spans="2:16" x14ac:dyDescent="0.35">
      <c r="B119" s="178" t="s">
        <v>92</v>
      </c>
      <c r="C119" s="163">
        <v>1439.865</v>
      </c>
      <c r="D119" s="163">
        <v>512.44600000000003</v>
      </c>
      <c r="E119" s="163">
        <v>409.911</v>
      </c>
      <c r="F119" s="163">
        <f ca="1">SUM(OFFSET(F$6,(ROW(F119)-ROW(F$106))*4,0):OFFSET(F$9,(ROW(F119)-ROW(F$106))*4,0))</f>
        <v>74.454000000000008</v>
      </c>
      <c r="G119" s="163">
        <v>7.9950000000000001</v>
      </c>
      <c r="H119" s="163">
        <v>2370.2170000000001</v>
      </c>
      <c r="I119" s="163">
        <v>21.966999999999999</v>
      </c>
      <c r="J119" s="163">
        <v>2392.1840000000002</v>
      </c>
      <c r="K119" s="163">
        <v>680.38099999999997</v>
      </c>
      <c r="L119" s="163">
        <v>3072.5650000000001</v>
      </c>
      <c r="M119" s="163">
        <v>739.00900000000001</v>
      </c>
      <c r="N119" s="163">
        <v>4.3239999999999998</v>
      </c>
      <c r="O119" s="163">
        <v>2337.88</v>
      </c>
      <c r="P119" s="172">
        <v>2345.9340000000002</v>
      </c>
    </row>
    <row r="120" spans="2:16" x14ac:dyDescent="0.35">
      <c r="B120" s="178" t="s">
        <v>93</v>
      </c>
      <c r="C120" s="163">
        <v>1590.9418360000002</v>
      </c>
      <c r="D120" s="163">
        <v>526.15661857345196</v>
      </c>
      <c r="E120" s="163">
        <v>450.28208999999998</v>
      </c>
      <c r="F120" s="163">
        <f ca="1">SUM(OFFSET(F$6,(ROW(F120)-ROW(F$106))*4,0):OFFSET(F$9,(ROW(F120)-ROW(F$106))*4,0))</f>
        <v>78.6397379</v>
      </c>
      <c r="G120" s="163">
        <v>-26.024854814999998</v>
      </c>
      <c r="H120" s="163">
        <v>2541.3556897584522</v>
      </c>
      <c r="I120" s="163">
        <v>15.48866565</v>
      </c>
      <c r="J120" s="163">
        <v>2556.844355408452</v>
      </c>
      <c r="K120" s="163">
        <v>835.28802199999996</v>
      </c>
      <c r="L120" s="163">
        <v>3392.1323769999999</v>
      </c>
      <c r="M120" s="163">
        <v>908.63388199999997</v>
      </c>
      <c r="N120" s="163">
        <v>20.490329259999999</v>
      </c>
      <c r="O120" s="163">
        <v>2503.988824</v>
      </c>
      <c r="P120" s="172">
        <v>2475.9047810000002</v>
      </c>
    </row>
    <row r="121" spans="2:16" x14ac:dyDescent="0.35">
      <c r="B121" s="178" t="s">
        <v>94</v>
      </c>
      <c r="C121" s="163">
        <v>1635.632967</v>
      </c>
      <c r="D121" s="163">
        <v>548.59516255187702</v>
      </c>
      <c r="E121" s="163">
        <v>452.94816900000001</v>
      </c>
      <c r="F121" s="163">
        <f ca="1">SUM(OFFSET(F$6,(ROW(F121)-ROW(F$106))*4,0):OFFSET(F$9,(ROW(F121)-ROW(F$106))*4,0))</f>
        <v>88.382481599999991</v>
      </c>
      <c r="G121" s="163">
        <v>3.2192847169999999</v>
      </c>
      <c r="H121" s="163">
        <v>2640.3955832688766</v>
      </c>
      <c r="I121" s="163">
        <v>6.4892400799999992</v>
      </c>
      <c r="J121" s="163">
        <v>2646.884823348877</v>
      </c>
      <c r="K121" s="163">
        <v>770.44512299999997</v>
      </c>
      <c r="L121" s="163">
        <v>3417.3299470000002</v>
      </c>
      <c r="M121" s="163">
        <v>865.16206399999999</v>
      </c>
      <c r="N121" s="163">
        <v>21.005455680000001</v>
      </c>
      <c r="O121" s="163">
        <v>2573.1733380000001</v>
      </c>
      <c r="P121" s="172">
        <v>2541.7801220000001</v>
      </c>
    </row>
    <row r="122" spans="2:16" x14ac:dyDescent="0.35">
      <c r="B122" s="178" t="s">
        <v>343</v>
      </c>
      <c r="C122" s="163">
        <v>1679.8925589999999</v>
      </c>
      <c r="D122" s="163">
        <v>560.58489746669795</v>
      </c>
      <c r="E122" s="163">
        <v>466.00741099999999</v>
      </c>
      <c r="F122" s="163">
        <f ca="1">SUM(OFFSET(F$6,(ROW(F122)-ROW(F$106))*4,0):OFFSET(F$9,(ROW(F122)-ROW(F$106))*4,0))</f>
        <v>87.64728740000001</v>
      </c>
      <c r="G122" s="163">
        <v>3.2572127800000001</v>
      </c>
      <c r="H122" s="163">
        <v>2709.7420802466982</v>
      </c>
      <c r="I122" s="163">
        <v>2.3710774610000001</v>
      </c>
      <c r="J122" s="163">
        <v>2712.1131577076976</v>
      </c>
      <c r="K122" s="163">
        <v>765.86915899999997</v>
      </c>
      <c r="L122" s="163">
        <v>3477.9823140000003</v>
      </c>
      <c r="M122" s="163">
        <v>830.64232900000002</v>
      </c>
      <c r="N122" s="163">
        <v>21.335138000000001</v>
      </c>
      <c r="O122" s="163">
        <v>2668.675123</v>
      </c>
      <c r="P122" s="172">
        <v>2634.3293959999996</v>
      </c>
    </row>
    <row r="123" spans="2:16" x14ac:dyDescent="0.35">
      <c r="B123" s="178" t="s">
        <v>350</v>
      </c>
      <c r="C123" s="163">
        <v>1712.5880410000002</v>
      </c>
      <c r="D123" s="163">
        <v>572.63139637585903</v>
      </c>
      <c r="E123" s="163">
        <v>489.76124499999997</v>
      </c>
      <c r="F123" s="163">
        <f ca="1">SUM(OFFSET(F$6,(ROW(F123)-ROW(F$106))*4,0):OFFSET(F$9,(ROW(F123)-ROW(F$106))*4,0))</f>
        <v>87.2659132</v>
      </c>
      <c r="G123" s="163">
        <v>3.2991470449999998</v>
      </c>
      <c r="H123" s="163">
        <v>2778.2798294208592</v>
      </c>
      <c r="I123" s="163">
        <v>4.4497925130000002</v>
      </c>
      <c r="J123" s="163">
        <v>2782.7296219338587</v>
      </c>
      <c r="K123" s="163">
        <v>765.96153300000003</v>
      </c>
      <c r="L123" s="163">
        <v>3548.6911550000004</v>
      </c>
      <c r="M123" s="163">
        <v>811.14013999999997</v>
      </c>
      <c r="N123" s="163">
        <v>21.540737419999999</v>
      </c>
      <c r="O123" s="163">
        <v>2759.0917520000003</v>
      </c>
      <c r="P123" s="172">
        <v>2725.4865999999997</v>
      </c>
    </row>
    <row r="124" spans="2:16" x14ac:dyDescent="0.35">
      <c r="B124" s="178" t="s">
        <v>374</v>
      </c>
      <c r="C124" s="163">
        <v>1760.755737</v>
      </c>
      <c r="D124" s="163">
        <v>588.733274242721</v>
      </c>
      <c r="E124" s="163">
        <v>501.15967700000004</v>
      </c>
      <c r="F124" s="163">
        <f ca="1">SUM(OFFSET(F$6,(ROW(F124)-ROW(F$106))*4,0):OFFSET(F$9,(ROW(F124)-ROW(F$106))*4,0))</f>
        <v>88.2877036</v>
      </c>
      <c r="G124" s="163">
        <v>3.3476222760000001</v>
      </c>
      <c r="H124" s="163">
        <v>2853.9963105187212</v>
      </c>
      <c r="I124" s="163">
        <v>7.2183783200000002</v>
      </c>
      <c r="J124" s="163">
        <v>2861.214688838721</v>
      </c>
      <c r="K124" s="163">
        <v>770.47984300000007</v>
      </c>
      <c r="L124" s="163">
        <v>3631.6945310000001</v>
      </c>
      <c r="M124" s="163">
        <v>803.91964300000006</v>
      </c>
      <c r="N124" s="163">
        <v>21.798640450000001</v>
      </c>
      <c r="O124" s="163">
        <v>2849.5735279999999</v>
      </c>
      <c r="P124" s="172">
        <v>2815.5615980000002</v>
      </c>
    </row>
    <row r="125" spans="2:16" ht="16" thickBot="1" x14ac:dyDescent="0.4">
      <c r="B125" s="293" t="s">
        <v>498</v>
      </c>
      <c r="C125" s="291">
        <v>1824.7143450000001</v>
      </c>
      <c r="D125" s="291">
        <v>607.54053287036197</v>
      </c>
      <c r="E125" s="291">
        <v>510.54663699999998</v>
      </c>
      <c r="F125" s="291">
        <f ca="1">SUM(OFFSET(F$6,(ROW(F125)-ROW(F$106))*4,0):OFFSET(F$9,(ROW(F125)-ROW(F$106))*4,0))</f>
        <v>88.554827899999992</v>
      </c>
      <c r="G125" s="291">
        <v>3.4028175999999997</v>
      </c>
      <c r="H125" s="291">
        <v>2946.2043324703623</v>
      </c>
      <c r="I125" s="291">
        <v>6.7124397100000008</v>
      </c>
      <c r="J125" s="291">
        <v>2952.9167721803615</v>
      </c>
      <c r="K125" s="291">
        <v>782.59667200000001</v>
      </c>
      <c r="L125" s="291">
        <v>3735.5134429999998</v>
      </c>
      <c r="M125" s="291">
        <v>807.87853400000006</v>
      </c>
      <c r="N125" s="291">
        <v>22.158808429999997</v>
      </c>
      <c r="O125" s="291">
        <v>2949.793717</v>
      </c>
      <c r="P125" s="294">
        <v>2916.1479680000002</v>
      </c>
    </row>
    <row r="126" spans="2:16" x14ac:dyDescent="0.35">
      <c r="B126" s="534" t="s">
        <v>29</v>
      </c>
      <c r="C126" s="535"/>
      <c r="D126" s="535"/>
      <c r="E126" s="535"/>
      <c r="F126" s="535"/>
      <c r="G126" s="535"/>
      <c r="H126" s="535"/>
      <c r="I126" s="535"/>
      <c r="J126" s="535"/>
      <c r="K126" s="535"/>
      <c r="L126" s="535"/>
      <c r="M126" s="535"/>
      <c r="N126" s="535"/>
      <c r="O126" s="535"/>
      <c r="P126" s="547"/>
    </row>
    <row r="127" spans="2:16" x14ac:dyDescent="0.35">
      <c r="B127" s="528" t="s">
        <v>395</v>
      </c>
      <c r="C127" s="529"/>
      <c r="D127" s="529"/>
      <c r="E127" s="529"/>
      <c r="F127" s="529"/>
      <c r="G127" s="529"/>
      <c r="H127" s="529"/>
      <c r="I127" s="529"/>
      <c r="J127" s="529"/>
      <c r="K127" s="529"/>
      <c r="L127" s="529"/>
      <c r="M127" s="529"/>
      <c r="N127" s="529"/>
      <c r="O127" s="529"/>
      <c r="P127" s="546"/>
    </row>
    <row r="128" spans="2:16" x14ac:dyDescent="0.35">
      <c r="B128" s="528" t="s">
        <v>459</v>
      </c>
      <c r="C128" s="529"/>
      <c r="D128" s="529"/>
      <c r="E128" s="529"/>
      <c r="F128" s="529"/>
      <c r="G128" s="529"/>
      <c r="H128" s="529"/>
      <c r="I128" s="529"/>
      <c r="J128" s="529"/>
      <c r="K128" s="529"/>
      <c r="L128" s="529"/>
      <c r="M128" s="529"/>
      <c r="N128" s="529"/>
      <c r="O128" s="529"/>
      <c r="P128" s="546"/>
    </row>
    <row r="129" spans="2:16" x14ac:dyDescent="0.35">
      <c r="B129" s="528" t="s">
        <v>460</v>
      </c>
      <c r="C129" s="529"/>
      <c r="D129" s="529"/>
      <c r="E129" s="529"/>
      <c r="F129" s="529"/>
      <c r="G129" s="529"/>
      <c r="H129" s="529"/>
      <c r="I129" s="529"/>
      <c r="J129" s="529"/>
      <c r="K129" s="529"/>
      <c r="L129" s="529"/>
      <c r="M129" s="529"/>
      <c r="N129" s="529"/>
      <c r="O129" s="529"/>
      <c r="P129" s="546"/>
    </row>
    <row r="130" spans="2:16" x14ac:dyDescent="0.35">
      <c r="B130" s="470" t="s">
        <v>461</v>
      </c>
      <c r="C130" s="471"/>
      <c r="D130" s="471"/>
      <c r="E130" s="471"/>
      <c r="F130" s="471"/>
      <c r="G130" s="471"/>
      <c r="H130" s="471"/>
      <c r="I130" s="471"/>
      <c r="J130" s="471"/>
      <c r="K130" s="471"/>
      <c r="L130" s="471"/>
      <c r="M130" s="471"/>
      <c r="N130" s="471"/>
      <c r="O130" s="471"/>
      <c r="P130" s="477"/>
    </row>
    <row r="131" spans="2:16" x14ac:dyDescent="0.35">
      <c r="B131" s="528" t="s">
        <v>462</v>
      </c>
      <c r="C131" s="529"/>
      <c r="D131" s="529"/>
      <c r="E131" s="529"/>
      <c r="F131" s="529"/>
      <c r="G131" s="529"/>
      <c r="H131" s="529"/>
      <c r="I131" s="529"/>
      <c r="J131" s="529"/>
      <c r="K131" s="529"/>
      <c r="L131" s="529"/>
      <c r="M131" s="529"/>
      <c r="N131" s="529"/>
      <c r="O131" s="529"/>
      <c r="P131" s="546"/>
    </row>
    <row r="132" spans="2:16" x14ac:dyDescent="0.35">
      <c r="B132" s="534" t="s">
        <v>446</v>
      </c>
      <c r="C132" s="535"/>
      <c r="D132" s="535"/>
      <c r="E132" s="535"/>
      <c r="F132" s="535"/>
      <c r="G132" s="535"/>
      <c r="H132" s="535"/>
      <c r="I132" s="535"/>
      <c r="J132" s="535"/>
      <c r="K132" s="535"/>
      <c r="L132" s="535"/>
      <c r="M132" s="535"/>
      <c r="N132" s="535"/>
      <c r="O132" s="535"/>
      <c r="P132" s="547"/>
    </row>
    <row r="133" spans="2:16" x14ac:dyDescent="0.35">
      <c r="B133" s="528" t="s">
        <v>463</v>
      </c>
      <c r="C133" s="529"/>
      <c r="D133" s="529"/>
      <c r="E133" s="529"/>
      <c r="F133" s="529"/>
      <c r="G133" s="529"/>
      <c r="H133" s="529"/>
      <c r="I133" s="529"/>
      <c r="J133" s="529"/>
      <c r="K133" s="529"/>
      <c r="L133" s="529"/>
      <c r="M133" s="529"/>
      <c r="N133" s="529"/>
      <c r="O133" s="529"/>
      <c r="P133" s="546"/>
    </row>
    <row r="134" spans="2:16" x14ac:dyDescent="0.35">
      <c r="B134" s="528" t="s">
        <v>448</v>
      </c>
      <c r="C134" s="529"/>
      <c r="D134" s="529"/>
      <c r="E134" s="529"/>
      <c r="F134" s="529"/>
      <c r="G134" s="529"/>
      <c r="H134" s="529"/>
      <c r="I134" s="529"/>
      <c r="J134" s="529"/>
      <c r="K134" s="529"/>
      <c r="L134" s="529"/>
      <c r="M134" s="529"/>
      <c r="N134" s="529"/>
      <c r="O134" s="529"/>
      <c r="P134" s="546"/>
    </row>
    <row r="135" spans="2:16" x14ac:dyDescent="0.35">
      <c r="B135" s="528" t="s">
        <v>464</v>
      </c>
      <c r="C135" s="529"/>
      <c r="D135" s="529"/>
      <c r="E135" s="529"/>
      <c r="F135" s="529"/>
      <c r="G135" s="529"/>
      <c r="H135" s="529"/>
      <c r="I135" s="529"/>
      <c r="J135" s="529"/>
      <c r="K135" s="529"/>
      <c r="L135" s="529"/>
      <c r="M135" s="529"/>
      <c r="N135" s="529"/>
      <c r="O135" s="529"/>
      <c r="P135" s="546"/>
    </row>
    <row r="136" spans="2:16" x14ac:dyDescent="0.35">
      <c r="B136" s="528" t="s">
        <v>465</v>
      </c>
      <c r="C136" s="529"/>
      <c r="D136" s="529"/>
      <c r="E136" s="529"/>
      <c r="F136" s="529"/>
      <c r="G136" s="529"/>
      <c r="H136" s="529"/>
      <c r="I136" s="529"/>
      <c r="J136" s="529"/>
      <c r="K136" s="529"/>
      <c r="L136" s="529"/>
      <c r="M136" s="529"/>
      <c r="N136" s="529"/>
      <c r="O136" s="529"/>
      <c r="P136" s="546"/>
    </row>
    <row r="137" spans="2:16" x14ac:dyDescent="0.35">
      <c r="B137" s="528" t="s">
        <v>466</v>
      </c>
      <c r="C137" s="529"/>
      <c r="D137" s="529"/>
      <c r="E137" s="529"/>
      <c r="F137" s="529"/>
      <c r="G137" s="529"/>
      <c r="H137" s="529"/>
      <c r="I137" s="529"/>
      <c r="J137" s="529"/>
      <c r="K137" s="529"/>
      <c r="L137" s="529"/>
      <c r="M137" s="529"/>
      <c r="N137" s="529"/>
      <c r="O137" s="529"/>
      <c r="P137" s="546"/>
    </row>
    <row r="138" spans="2:16" x14ac:dyDescent="0.35">
      <c r="B138" s="528" t="s">
        <v>467</v>
      </c>
      <c r="C138" s="529"/>
      <c r="D138" s="529"/>
      <c r="E138" s="529"/>
      <c r="F138" s="529"/>
      <c r="G138" s="529"/>
      <c r="H138" s="529"/>
      <c r="I138" s="529"/>
      <c r="J138" s="529"/>
      <c r="K138" s="529"/>
      <c r="L138" s="529"/>
      <c r="M138" s="529"/>
      <c r="N138" s="529"/>
      <c r="O138" s="529"/>
      <c r="P138" s="546"/>
    </row>
    <row r="139" spans="2:16" x14ac:dyDescent="0.35">
      <c r="B139" s="528" t="s">
        <v>468</v>
      </c>
      <c r="C139" s="529"/>
      <c r="D139" s="529"/>
      <c r="E139" s="529"/>
      <c r="F139" s="529"/>
      <c r="G139" s="529"/>
      <c r="H139" s="529"/>
      <c r="I139" s="529"/>
      <c r="J139" s="529"/>
      <c r="K139" s="529"/>
      <c r="L139" s="529"/>
      <c r="M139" s="529"/>
      <c r="N139" s="529"/>
      <c r="O139" s="529"/>
      <c r="P139" s="546"/>
    </row>
    <row r="140" spans="2:16" ht="16" thickBot="1" x14ac:dyDescent="0.4">
      <c r="B140" s="531" t="s">
        <v>469</v>
      </c>
      <c r="C140" s="532"/>
      <c r="D140" s="532"/>
      <c r="E140" s="532"/>
      <c r="F140" s="532"/>
      <c r="G140" s="532"/>
      <c r="H140" s="532"/>
      <c r="I140" s="532"/>
      <c r="J140" s="532"/>
      <c r="K140" s="532"/>
      <c r="L140" s="532"/>
      <c r="M140" s="532"/>
      <c r="N140" s="532"/>
      <c r="O140" s="532"/>
      <c r="P140" s="545"/>
    </row>
    <row r="141" spans="2:16" x14ac:dyDescent="0.35">
      <c r="C141" s="248"/>
      <c r="D141" s="248"/>
      <c r="E141" s="248"/>
      <c r="F141" s="248"/>
      <c r="G141" s="248"/>
      <c r="H141" s="248"/>
      <c r="I141" s="248"/>
      <c r="J141" s="248"/>
      <c r="K141" s="248"/>
      <c r="L141" s="248"/>
      <c r="M141" s="248"/>
      <c r="N141" s="248"/>
      <c r="O141" s="248"/>
      <c r="P141" s="248"/>
    </row>
    <row r="142" spans="2:16" x14ac:dyDescent="0.35">
      <c r="C142" s="248"/>
      <c r="D142" s="248"/>
      <c r="E142" s="248"/>
      <c r="F142" s="248"/>
      <c r="G142" s="248"/>
      <c r="H142" s="248"/>
      <c r="I142" s="248"/>
      <c r="J142" s="248"/>
      <c r="K142" s="248"/>
      <c r="L142" s="248"/>
      <c r="M142" s="248"/>
      <c r="N142" s="248"/>
      <c r="O142" s="248"/>
      <c r="P142" s="248"/>
    </row>
    <row r="143" spans="2:16" x14ac:dyDescent="0.35">
      <c r="C143" s="248"/>
      <c r="D143" s="248"/>
      <c r="E143" s="248"/>
      <c r="F143" s="248"/>
      <c r="G143" s="248"/>
      <c r="H143" s="248"/>
      <c r="I143" s="248"/>
      <c r="J143" s="248"/>
      <c r="K143" s="248"/>
      <c r="L143" s="248"/>
      <c r="M143" s="248"/>
      <c r="N143" s="248"/>
      <c r="O143" s="248"/>
      <c r="P143" s="248"/>
    </row>
    <row r="144" spans="2:16" x14ac:dyDescent="0.35">
      <c r="C144" s="248"/>
      <c r="D144" s="248"/>
      <c r="E144" s="248"/>
      <c r="F144" s="248"/>
      <c r="G144" s="248"/>
      <c r="H144" s="248"/>
      <c r="I144" s="248"/>
      <c r="J144" s="248"/>
      <c r="K144" s="248"/>
      <c r="L144" s="248"/>
      <c r="M144" s="248"/>
      <c r="N144" s="248"/>
      <c r="O144" s="248"/>
      <c r="P144" s="248"/>
    </row>
    <row r="145" spans="3:16" x14ac:dyDescent="0.35">
      <c r="C145" s="248"/>
      <c r="D145" s="248"/>
      <c r="E145" s="248"/>
      <c r="F145" s="248"/>
      <c r="G145" s="248"/>
      <c r="H145" s="248"/>
      <c r="I145" s="248"/>
      <c r="J145" s="248"/>
      <c r="K145" s="248"/>
      <c r="L145" s="248"/>
      <c r="M145" s="248"/>
      <c r="N145" s="248"/>
      <c r="O145" s="248"/>
      <c r="P145" s="248"/>
    </row>
    <row r="146" spans="3:16" x14ac:dyDescent="0.35">
      <c r="C146" s="248"/>
      <c r="D146" s="248"/>
      <c r="E146" s="248"/>
      <c r="F146" s="248"/>
      <c r="G146" s="248"/>
      <c r="H146" s="248"/>
      <c r="I146" s="248"/>
      <c r="J146" s="248"/>
      <c r="K146" s="248"/>
      <c r="L146" s="248"/>
      <c r="M146" s="248"/>
      <c r="N146" s="248"/>
      <c r="O146" s="248"/>
      <c r="P146" s="248"/>
    </row>
    <row r="147" spans="3:16" x14ac:dyDescent="0.35">
      <c r="C147" s="248"/>
      <c r="D147" s="248"/>
      <c r="E147" s="248"/>
      <c r="F147" s="248"/>
      <c r="G147" s="248"/>
      <c r="H147" s="248"/>
      <c r="I147" s="248"/>
      <c r="J147" s="248"/>
      <c r="K147" s="248"/>
      <c r="L147" s="248"/>
      <c r="M147" s="248"/>
      <c r="N147" s="248"/>
      <c r="O147" s="248"/>
      <c r="P147" s="248"/>
    </row>
    <row r="148" spans="3:16" x14ac:dyDescent="0.35">
      <c r="C148" s="248"/>
      <c r="D148" s="248"/>
      <c r="E148" s="248"/>
      <c r="F148" s="248"/>
      <c r="G148" s="248"/>
      <c r="H148" s="248"/>
      <c r="I148" s="248"/>
      <c r="J148" s="248"/>
      <c r="K148" s="248"/>
      <c r="L148" s="248"/>
      <c r="M148" s="248"/>
      <c r="N148" s="248"/>
      <c r="O148" s="248"/>
      <c r="P148" s="248"/>
    </row>
    <row r="149" spans="3:16" x14ac:dyDescent="0.35">
      <c r="C149" s="248"/>
      <c r="D149" s="248"/>
      <c r="E149" s="248"/>
      <c r="F149" s="248"/>
      <c r="G149" s="248"/>
      <c r="H149" s="248"/>
      <c r="I149" s="248"/>
      <c r="J149" s="248"/>
      <c r="K149" s="248"/>
      <c r="L149" s="248"/>
      <c r="M149" s="248"/>
      <c r="N149" s="248"/>
      <c r="O149" s="248"/>
      <c r="P149" s="248"/>
    </row>
    <row r="150" spans="3:16" x14ac:dyDescent="0.35">
      <c r="C150" s="248"/>
      <c r="D150" s="248"/>
      <c r="E150" s="248"/>
      <c r="F150" s="248"/>
      <c r="G150" s="248"/>
      <c r="H150" s="248"/>
      <c r="I150" s="248"/>
      <c r="J150" s="248"/>
      <c r="K150" s="248"/>
      <c r="L150" s="248"/>
      <c r="M150" s="248"/>
      <c r="N150" s="248"/>
      <c r="O150" s="248"/>
      <c r="P150" s="248"/>
    </row>
    <row r="151" spans="3:16" x14ac:dyDescent="0.35">
      <c r="C151" s="248"/>
      <c r="D151" s="248"/>
      <c r="E151" s="248"/>
      <c r="F151" s="248"/>
      <c r="G151" s="248"/>
      <c r="H151" s="248"/>
      <c r="I151" s="248"/>
      <c r="J151" s="248"/>
      <c r="K151" s="248"/>
      <c r="L151" s="248"/>
      <c r="M151" s="248"/>
      <c r="N151" s="248"/>
      <c r="O151" s="248"/>
      <c r="P151" s="248"/>
    </row>
    <row r="152" spans="3:16" x14ac:dyDescent="0.35">
      <c r="C152" s="248"/>
      <c r="D152" s="248"/>
      <c r="E152" s="248"/>
      <c r="F152" s="248"/>
      <c r="G152" s="248"/>
      <c r="H152" s="248"/>
      <c r="I152" s="248"/>
      <c r="J152" s="248"/>
      <c r="K152" s="248"/>
      <c r="L152" s="248"/>
      <c r="M152" s="248"/>
      <c r="N152" s="248"/>
      <c r="O152" s="248"/>
      <c r="P152" s="248"/>
    </row>
    <row r="153" spans="3:16" x14ac:dyDescent="0.35">
      <c r="C153" s="248"/>
      <c r="D153" s="248"/>
      <c r="E153" s="248"/>
      <c r="F153" s="248"/>
      <c r="G153" s="248"/>
      <c r="H153" s="248"/>
      <c r="I153" s="248"/>
      <c r="J153" s="248"/>
      <c r="K153" s="248"/>
      <c r="L153" s="248"/>
      <c r="M153" s="248"/>
      <c r="N153" s="248"/>
      <c r="O153" s="248"/>
      <c r="P153" s="248"/>
    </row>
    <row r="154" spans="3:16" x14ac:dyDescent="0.35">
      <c r="C154" s="248"/>
      <c r="D154" s="248"/>
      <c r="E154" s="248"/>
      <c r="F154" s="248"/>
      <c r="G154" s="248"/>
      <c r="H154" s="248"/>
      <c r="I154" s="248"/>
      <c r="J154" s="248"/>
      <c r="K154" s="248"/>
      <c r="L154" s="248"/>
      <c r="M154" s="248"/>
      <c r="N154" s="248"/>
      <c r="O154" s="248"/>
      <c r="P154" s="248"/>
    </row>
    <row r="155" spans="3:16" x14ac:dyDescent="0.35">
      <c r="C155" s="248"/>
      <c r="D155" s="248"/>
      <c r="E155" s="248"/>
      <c r="F155" s="248"/>
      <c r="G155" s="248"/>
      <c r="H155" s="248"/>
      <c r="I155" s="248"/>
      <c r="J155" s="248"/>
      <c r="K155" s="248"/>
      <c r="L155" s="248"/>
      <c r="M155" s="248"/>
      <c r="N155" s="248"/>
      <c r="O155" s="248"/>
      <c r="P155" s="248"/>
    </row>
  </sheetData>
  <mergeCells count="28">
    <mergeCell ref="B127:P127"/>
    <mergeCell ref="B2:P2"/>
    <mergeCell ref="B3:B4"/>
    <mergeCell ref="C3:C4"/>
    <mergeCell ref="D3:D4"/>
    <mergeCell ref="G3:G4"/>
    <mergeCell ref="H3:H4"/>
    <mergeCell ref="I3:I4"/>
    <mergeCell ref="J3:J4"/>
    <mergeCell ref="K3:K4"/>
    <mergeCell ref="L3:L4"/>
    <mergeCell ref="M3:M4"/>
    <mergeCell ref="N3:N4"/>
    <mergeCell ref="O3:O4"/>
    <mergeCell ref="P3:P4"/>
    <mergeCell ref="B126:P126"/>
    <mergeCell ref="B140:P140"/>
    <mergeCell ref="B128:P128"/>
    <mergeCell ref="B129:P129"/>
    <mergeCell ref="B131:P131"/>
    <mergeCell ref="B132:P132"/>
    <mergeCell ref="B133:P133"/>
    <mergeCell ref="B134:P134"/>
    <mergeCell ref="B135:P135"/>
    <mergeCell ref="B136:P136"/>
    <mergeCell ref="B137:P137"/>
    <mergeCell ref="B138:P138"/>
    <mergeCell ref="B139:P139"/>
  </mergeCells>
  <hyperlinks>
    <hyperlink ref="A1" location="Contents!A1" display="Back to contents" xr:uid="{65D4C44E-8543-49B5-9870-F44F55DD2153}"/>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7F15E-C048-43DB-AD6F-099DCBABFB36}">
  <sheetPr>
    <tabColor theme="6"/>
    <pageSetUpPr fitToPage="1"/>
  </sheetPr>
  <dimension ref="A1:V151"/>
  <sheetViews>
    <sheetView showGridLines="0" zoomScaleNormal="100" zoomScaleSheetLayoutView="25" workbookViewId="0"/>
  </sheetViews>
  <sheetFormatPr defaultColWidth="8.84375" defaultRowHeight="15.5" x14ac:dyDescent="0.35"/>
  <cols>
    <col min="1" max="1" width="9.3046875" style="2" customWidth="1"/>
    <col min="2" max="2" width="10.3046875" style="2" customWidth="1"/>
    <col min="3" max="3" width="11.84375" style="2" customWidth="1"/>
    <col min="4" max="4" width="16.69140625" style="2" customWidth="1"/>
    <col min="5" max="5" width="8.07421875" style="2" customWidth="1"/>
    <col min="6" max="6" width="13.07421875" style="2" customWidth="1"/>
    <col min="7" max="7" width="20.23046875" style="2" customWidth="1"/>
    <col min="8" max="8" width="14.84375" style="2" customWidth="1"/>
    <col min="9" max="9" width="14.23046875" style="2" customWidth="1"/>
    <col min="10" max="10" width="17.23046875" style="2" customWidth="1"/>
    <col min="11" max="16384" width="8.84375" style="2"/>
  </cols>
  <sheetData>
    <row r="1" spans="1:21" ht="33.75" customHeight="1" thickBot="1" x14ac:dyDescent="0.4">
      <c r="A1" s="9" t="s">
        <v>42</v>
      </c>
      <c r="B1" s="23"/>
      <c r="C1" s="23"/>
      <c r="D1" s="23"/>
      <c r="E1" s="23"/>
      <c r="F1" s="23"/>
      <c r="G1" s="23"/>
      <c r="H1" s="23"/>
      <c r="I1" s="23"/>
      <c r="J1" s="23"/>
      <c r="K1" s="7"/>
      <c r="L1" s="7"/>
      <c r="M1" s="7"/>
      <c r="N1" s="7"/>
    </row>
    <row r="2" spans="1:21" s="166" customFormat="1" ht="19" thickBot="1" x14ac:dyDescent="0.5">
      <c r="A2" s="164"/>
      <c r="B2" s="548" t="s">
        <v>398</v>
      </c>
      <c r="C2" s="549"/>
      <c r="D2" s="549"/>
      <c r="E2" s="549"/>
      <c r="F2" s="549"/>
      <c r="G2" s="549"/>
      <c r="H2" s="549"/>
      <c r="I2" s="558"/>
      <c r="J2" s="165"/>
      <c r="K2" s="164"/>
      <c r="L2" s="164"/>
      <c r="M2" s="164"/>
      <c r="N2" s="164"/>
    </row>
    <row r="3" spans="1:21" s="169" customFormat="1" ht="52.5" customHeight="1" x14ac:dyDescent="0.35">
      <c r="A3" s="167"/>
      <c r="B3" s="168" t="s">
        <v>399</v>
      </c>
      <c r="C3" s="81" t="s">
        <v>400</v>
      </c>
      <c r="D3" s="81" t="s">
        <v>401</v>
      </c>
      <c r="E3" s="81" t="s">
        <v>402</v>
      </c>
      <c r="F3" s="81" t="s">
        <v>403</v>
      </c>
      <c r="G3" s="81" t="s">
        <v>404</v>
      </c>
      <c r="H3" s="143" t="s">
        <v>405</v>
      </c>
      <c r="I3" s="475" t="s">
        <v>406</v>
      </c>
      <c r="J3" s="167"/>
      <c r="K3" s="167"/>
      <c r="L3" s="167"/>
      <c r="M3" s="167"/>
      <c r="N3" s="167"/>
    </row>
    <row r="4" spans="1:21" x14ac:dyDescent="0.35">
      <c r="A4" s="7"/>
      <c r="B4" s="170" t="s">
        <v>56</v>
      </c>
      <c r="C4" s="163">
        <v>201.00200000000001</v>
      </c>
      <c r="D4" s="163">
        <v>81.367580001465214</v>
      </c>
      <c r="E4" s="171">
        <v>71.814419998534774</v>
      </c>
      <c r="F4" s="80">
        <v>354.18400000000003</v>
      </c>
      <c r="G4" s="163">
        <v>43.088999999999999</v>
      </c>
      <c r="H4" s="163">
        <v>0</v>
      </c>
      <c r="I4" s="172">
        <v>397.27300000000002</v>
      </c>
      <c r="J4" s="57"/>
      <c r="K4" s="7"/>
      <c r="L4" s="7"/>
      <c r="M4" s="7"/>
      <c r="N4" s="7"/>
      <c r="Q4" s="3"/>
      <c r="R4" s="3"/>
      <c r="S4" s="3"/>
      <c r="T4" s="3"/>
      <c r="U4" s="3"/>
    </row>
    <row r="5" spans="1:21" x14ac:dyDescent="0.35">
      <c r="A5" s="7"/>
      <c r="B5" s="170" t="s">
        <v>57</v>
      </c>
      <c r="C5" s="163">
        <v>198.62200000000001</v>
      </c>
      <c r="D5" s="163">
        <v>85.348817005886673</v>
      </c>
      <c r="E5" s="171">
        <v>72.713182994113339</v>
      </c>
      <c r="F5" s="80">
        <v>356.68400000000003</v>
      </c>
      <c r="G5" s="163">
        <v>44.332000000000001</v>
      </c>
      <c r="H5" s="163">
        <v>0</v>
      </c>
      <c r="I5" s="172">
        <v>401.01600000000002</v>
      </c>
      <c r="J5" s="57"/>
      <c r="K5" s="7"/>
      <c r="L5" s="7"/>
      <c r="M5" s="7"/>
      <c r="N5" s="7"/>
      <c r="Q5" s="3"/>
      <c r="R5" s="3"/>
      <c r="S5" s="3"/>
      <c r="T5" s="3"/>
      <c r="U5" s="3"/>
    </row>
    <row r="6" spans="1:21" x14ac:dyDescent="0.35">
      <c r="A6" s="7"/>
      <c r="B6" s="170" t="s">
        <v>58</v>
      </c>
      <c r="C6" s="163">
        <v>197.52099999999999</v>
      </c>
      <c r="D6" s="163">
        <v>88.714285005300582</v>
      </c>
      <c r="E6" s="171">
        <v>73.027714994699423</v>
      </c>
      <c r="F6" s="80">
        <v>359.26299999999998</v>
      </c>
      <c r="G6" s="163">
        <v>41.595999999999997</v>
      </c>
      <c r="H6" s="163">
        <v>0</v>
      </c>
      <c r="I6" s="172">
        <v>400.85899999999998</v>
      </c>
      <c r="J6" s="57"/>
      <c r="K6" s="7"/>
      <c r="L6" s="7"/>
      <c r="M6" s="7"/>
      <c r="N6" s="7"/>
      <c r="Q6" s="3"/>
      <c r="R6" s="3"/>
      <c r="S6" s="3"/>
      <c r="T6" s="3"/>
      <c r="U6" s="3"/>
    </row>
    <row r="7" spans="1:21" x14ac:dyDescent="0.35">
      <c r="A7" s="7"/>
      <c r="B7" s="170" t="s">
        <v>63</v>
      </c>
      <c r="C7" s="163">
        <v>196.358</v>
      </c>
      <c r="D7" s="163">
        <v>84.997983999706946</v>
      </c>
      <c r="E7" s="171">
        <v>74.531016000293036</v>
      </c>
      <c r="F7" s="80">
        <v>355.887</v>
      </c>
      <c r="G7" s="163">
        <v>39.701999999999998</v>
      </c>
      <c r="H7" s="163">
        <v>0</v>
      </c>
      <c r="I7" s="172">
        <v>395.589</v>
      </c>
      <c r="J7" s="57"/>
      <c r="K7" s="7"/>
      <c r="L7" s="7"/>
      <c r="M7" s="7"/>
      <c r="N7" s="7"/>
      <c r="Q7" s="3"/>
      <c r="R7" s="3"/>
      <c r="S7" s="3"/>
      <c r="T7" s="3"/>
      <c r="U7" s="3"/>
    </row>
    <row r="8" spans="1:21" x14ac:dyDescent="0.35">
      <c r="A8" s="7"/>
      <c r="B8" s="170" t="s">
        <v>0</v>
      </c>
      <c r="C8" s="163">
        <v>193.57</v>
      </c>
      <c r="D8" s="163">
        <v>84.186913989105804</v>
      </c>
      <c r="E8" s="171">
        <v>71.926086010894196</v>
      </c>
      <c r="F8" s="80">
        <v>349.68299999999999</v>
      </c>
      <c r="G8" s="163">
        <v>37.393000000000001</v>
      </c>
      <c r="H8" s="163">
        <v>0</v>
      </c>
      <c r="I8" s="172">
        <v>387.07600000000002</v>
      </c>
      <c r="J8" s="57"/>
      <c r="K8" s="7"/>
      <c r="L8" s="7"/>
      <c r="M8" s="7"/>
      <c r="N8" s="7"/>
      <c r="Q8" s="3"/>
      <c r="R8" s="3"/>
      <c r="S8" s="3"/>
      <c r="T8" s="3"/>
      <c r="U8" s="3"/>
    </row>
    <row r="9" spans="1:21" x14ac:dyDescent="0.35">
      <c r="A9" s="7"/>
      <c r="B9" s="170" t="s">
        <v>1</v>
      </c>
      <c r="C9" s="163">
        <v>195.80099999999999</v>
      </c>
      <c r="D9" s="163">
        <v>81.872074973497106</v>
      </c>
      <c r="E9" s="171">
        <v>70.522925026502904</v>
      </c>
      <c r="F9" s="80">
        <v>348.19600000000003</v>
      </c>
      <c r="G9" s="163">
        <v>38.700000000000003</v>
      </c>
      <c r="H9" s="163">
        <v>0</v>
      </c>
      <c r="I9" s="172">
        <v>386.89600000000002</v>
      </c>
      <c r="J9" s="57"/>
      <c r="K9" s="7"/>
      <c r="L9" s="7"/>
      <c r="M9" s="7"/>
      <c r="N9" s="7"/>
      <c r="Q9" s="3"/>
      <c r="R9" s="3"/>
      <c r="S9" s="3"/>
      <c r="T9" s="3"/>
      <c r="U9" s="3"/>
    </row>
    <row r="10" spans="1:21" x14ac:dyDescent="0.35">
      <c r="A10" s="7"/>
      <c r="B10" s="170" t="s">
        <v>2</v>
      </c>
      <c r="C10" s="163">
        <v>195.529</v>
      </c>
      <c r="D10" s="163">
        <v>84.668709377854796</v>
      </c>
      <c r="E10" s="171">
        <v>69.533290622145216</v>
      </c>
      <c r="F10" s="80">
        <v>349.73099999999999</v>
      </c>
      <c r="G10" s="163">
        <v>40.128999999999998</v>
      </c>
      <c r="H10" s="163">
        <v>0</v>
      </c>
      <c r="I10" s="172">
        <v>389.86</v>
      </c>
      <c r="J10" s="57"/>
      <c r="K10" s="7"/>
      <c r="L10" s="7"/>
      <c r="M10" s="7"/>
      <c r="N10" s="7"/>
      <c r="Q10" s="3"/>
      <c r="R10" s="3"/>
      <c r="S10" s="3"/>
      <c r="T10" s="3"/>
      <c r="U10" s="3"/>
    </row>
    <row r="11" spans="1:21" x14ac:dyDescent="0.35">
      <c r="A11" s="7"/>
      <c r="B11" s="170" t="s">
        <v>3</v>
      </c>
      <c r="C11" s="163">
        <v>198.72</v>
      </c>
      <c r="D11" s="163">
        <v>79.197817202178854</v>
      </c>
      <c r="E11" s="171">
        <v>69.377182797821163</v>
      </c>
      <c r="F11" s="80">
        <v>347.29500000000002</v>
      </c>
      <c r="G11" s="163">
        <v>40.755000000000003</v>
      </c>
      <c r="H11" s="163">
        <v>0</v>
      </c>
      <c r="I11" s="172">
        <v>388.05</v>
      </c>
      <c r="J11" s="57"/>
      <c r="K11" s="7"/>
      <c r="L11" s="7"/>
      <c r="M11" s="7"/>
      <c r="N11" s="7"/>
      <c r="Q11" s="3"/>
      <c r="R11" s="3"/>
      <c r="S11" s="3"/>
      <c r="T11" s="3"/>
      <c r="U11" s="3"/>
    </row>
    <row r="12" spans="1:21" x14ac:dyDescent="0.35">
      <c r="A12" s="7"/>
      <c r="B12" s="170" t="s">
        <v>4</v>
      </c>
      <c r="C12" s="163">
        <v>200.19499999999999</v>
      </c>
      <c r="D12" s="163">
        <v>83.366398446469276</v>
      </c>
      <c r="E12" s="171">
        <v>69.392601553530724</v>
      </c>
      <c r="F12" s="80">
        <v>352.95400000000001</v>
      </c>
      <c r="G12" s="163">
        <v>44.182000000000002</v>
      </c>
      <c r="H12" s="163">
        <v>0</v>
      </c>
      <c r="I12" s="172">
        <v>397.13600000000002</v>
      </c>
      <c r="J12" s="57"/>
      <c r="K12" s="7"/>
      <c r="L12" s="7"/>
      <c r="M12" s="7"/>
      <c r="N12" s="7"/>
      <c r="Q12" s="3"/>
      <c r="R12" s="3"/>
      <c r="S12" s="3"/>
      <c r="T12" s="3"/>
      <c r="U12" s="3"/>
    </row>
    <row r="13" spans="1:21" x14ac:dyDescent="0.35">
      <c r="A13" s="7"/>
      <c r="B13" s="170" t="s">
        <v>5</v>
      </c>
      <c r="C13" s="163">
        <v>200.41800000000001</v>
      </c>
      <c r="D13" s="163">
        <v>82.985453110726056</v>
      </c>
      <c r="E13" s="171">
        <v>70.282546889273945</v>
      </c>
      <c r="F13" s="80">
        <v>353.68599999999998</v>
      </c>
      <c r="G13" s="163">
        <v>48.704999999999998</v>
      </c>
      <c r="H13" s="163">
        <v>0</v>
      </c>
      <c r="I13" s="172">
        <v>402.39100000000002</v>
      </c>
      <c r="J13" s="57"/>
      <c r="K13" s="7"/>
      <c r="L13" s="7"/>
      <c r="M13" s="7"/>
      <c r="N13" s="7"/>
      <c r="Q13" s="3"/>
      <c r="R13" s="3"/>
      <c r="S13" s="3"/>
      <c r="T13" s="3"/>
      <c r="U13" s="3"/>
    </row>
    <row r="14" spans="1:21" x14ac:dyDescent="0.35">
      <c r="A14" s="7"/>
      <c r="B14" s="170" t="s">
        <v>6</v>
      </c>
      <c r="C14" s="163">
        <v>202.12299999999999</v>
      </c>
      <c r="D14" s="163">
        <v>87.529293732138356</v>
      </c>
      <c r="E14" s="171">
        <v>70.497706267861631</v>
      </c>
      <c r="F14" s="80">
        <v>360.15</v>
      </c>
      <c r="G14" s="163">
        <v>45.079000000000001</v>
      </c>
      <c r="H14" s="163">
        <v>0</v>
      </c>
      <c r="I14" s="172">
        <v>405.22899999999998</v>
      </c>
      <c r="J14" s="57"/>
      <c r="K14" s="7"/>
      <c r="L14" s="7"/>
      <c r="M14" s="7"/>
      <c r="N14" s="7"/>
      <c r="Q14" s="3"/>
      <c r="R14" s="3"/>
      <c r="S14" s="3"/>
      <c r="T14" s="3"/>
      <c r="U14" s="3"/>
    </row>
    <row r="15" spans="1:21" x14ac:dyDescent="0.35">
      <c r="A15" s="7"/>
      <c r="B15" s="170" t="s">
        <v>7</v>
      </c>
      <c r="C15" s="163">
        <v>202.626</v>
      </c>
      <c r="D15" s="163">
        <v>87.972920310706144</v>
      </c>
      <c r="E15" s="171">
        <v>71.567079689293848</v>
      </c>
      <c r="F15" s="80">
        <v>362.166</v>
      </c>
      <c r="G15" s="163">
        <v>45.459000000000003</v>
      </c>
      <c r="H15" s="163">
        <v>0</v>
      </c>
      <c r="I15" s="172">
        <v>407.625</v>
      </c>
      <c r="J15" s="57"/>
      <c r="K15" s="7"/>
      <c r="L15" s="7"/>
      <c r="M15" s="7"/>
      <c r="N15" s="7"/>
      <c r="Q15" s="3"/>
      <c r="R15" s="3"/>
      <c r="S15" s="3"/>
      <c r="T15" s="3"/>
      <c r="U15" s="3"/>
    </row>
    <row r="16" spans="1:21" x14ac:dyDescent="0.35">
      <c r="A16" s="7"/>
      <c r="B16" s="170" t="s">
        <v>8</v>
      </c>
      <c r="C16" s="163">
        <v>207.26300000000001</v>
      </c>
      <c r="D16" s="163">
        <v>87.118332846429453</v>
      </c>
      <c r="E16" s="171">
        <v>71.649667153570547</v>
      </c>
      <c r="F16" s="80">
        <v>366.03100000000001</v>
      </c>
      <c r="G16" s="163">
        <v>49.45</v>
      </c>
      <c r="H16" s="163">
        <v>0</v>
      </c>
      <c r="I16" s="172">
        <v>415.48099999999999</v>
      </c>
      <c r="J16" s="57"/>
      <c r="K16" s="7"/>
      <c r="L16" s="7"/>
      <c r="M16" s="7"/>
      <c r="N16" s="7"/>
      <c r="Q16" s="3"/>
      <c r="R16" s="3"/>
      <c r="S16" s="3"/>
      <c r="T16" s="3"/>
      <c r="U16" s="3"/>
    </row>
    <row r="17" spans="1:21" x14ac:dyDescent="0.35">
      <c r="A17" s="7"/>
      <c r="B17" s="170" t="s">
        <v>9</v>
      </c>
      <c r="C17" s="163">
        <v>205.548</v>
      </c>
      <c r="D17" s="163">
        <v>86.275531339308245</v>
      </c>
      <c r="E17" s="171">
        <v>71.237468660691746</v>
      </c>
      <c r="F17" s="80">
        <v>363.06099999999998</v>
      </c>
      <c r="G17" s="163">
        <v>49.860999999999997</v>
      </c>
      <c r="H17" s="163">
        <v>0</v>
      </c>
      <c r="I17" s="172">
        <v>412.92200000000003</v>
      </c>
      <c r="J17" s="57"/>
      <c r="K17" s="7"/>
      <c r="L17" s="7"/>
      <c r="M17" s="7"/>
      <c r="N17" s="7"/>
      <c r="Q17" s="3"/>
      <c r="R17" s="3"/>
      <c r="S17" s="3"/>
      <c r="T17" s="3"/>
      <c r="U17" s="3"/>
    </row>
    <row r="18" spans="1:21" x14ac:dyDescent="0.35">
      <c r="A18" s="7"/>
      <c r="B18" s="170" t="s">
        <v>10</v>
      </c>
      <c r="C18" s="163">
        <v>204.89099999999999</v>
      </c>
      <c r="D18" s="163">
        <v>89.182998200736478</v>
      </c>
      <c r="E18" s="171">
        <v>72.298001799263531</v>
      </c>
      <c r="F18" s="80">
        <v>366.37200000000001</v>
      </c>
      <c r="G18" s="163">
        <v>50.649000000000001</v>
      </c>
      <c r="H18" s="163">
        <v>0</v>
      </c>
      <c r="I18" s="172">
        <v>417.02100000000002</v>
      </c>
      <c r="J18" s="57"/>
      <c r="K18" s="7"/>
      <c r="L18" s="7"/>
      <c r="M18" s="7"/>
      <c r="N18" s="7"/>
      <c r="Q18" s="3"/>
      <c r="R18" s="3"/>
      <c r="S18" s="3"/>
      <c r="T18" s="3"/>
      <c r="U18" s="3"/>
    </row>
    <row r="19" spans="1:21" x14ac:dyDescent="0.35">
      <c r="A19" s="7"/>
      <c r="B19" s="170" t="s">
        <v>11</v>
      </c>
      <c r="C19" s="163">
        <v>205.14599999999999</v>
      </c>
      <c r="D19" s="163">
        <v>90.583733430714119</v>
      </c>
      <c r="E19" s="171">
        <v>72.64726656928589</v>
      </c>
      <c r="F19" s="80">
        <v>368.37700000000001</v>
      </c>
      <c r="G19" s="163">
        <v>50.41</v>
      </c>
      <c r="H19" s="163">
        <v>0</v>
      </c>
      <c r="I19" s="172">
        <v>418.78699999999998</v>
      </c>
      <c r="J19" s="57"/>
      <c r="K19" s="7"/>
      <c r="L19" s="7"/>
      <c r="M19" s="7"/>
      <c r="N19" s="7"/>
      <c r="Q19" s="3"/>
      <c r="R19" s="3"/>
      <c r="S19" s="3"/>
      <c r="T19" s="3"/>
      <c r="U19" s="3"/>
    </row>
    <row r="20" spans="1:21" x14ac:dyDescent="0.35">
      <c r="A20" s="7"/>
      <c r="B20" s="170" t="s">
        <v>12</v>
      </c>
      <c r="C20" s="163">
        <v>207.63800000000001</v>
      </c>
      <c r="D20" s="163">
        <v>89.645737029241189</v>
      </c>
      <c r="E20" s="171">
        <v>75.258262970758807</v>
      </c>
      <c r="F20" s="80">
        <v>372.54199999999997</v>
      </c>
      <c r="G20" s="163">
        <v>51.226999999999997</v>
      </c>
      <c r="H20" s="163">
        <v>0</v>
      </c>
      <c r="I20" s="172">
        <v>423.76900000000001</v>
      </c>
      <c r="J20" s="57"/>
      <c r="K20" s="7"/>
      <c r="L20" s="7"/>
      <c r="M20" s="7"/>
      <c r="N20" s="7"/>
      <c r="Q20" s="3"/>
      <c r="R20" s="3"/>
      <c r="S20" s="3"/>
      <c r="T20" s="3"/>
      <c r="U20" s="3"/>
    </row>
    <row r="21" spans="1:21" x14ac:dyDescent="0.35">
      <c r="A21" s="7"/>
      <c r="B21" s="170" t="s">
        <v>13</v>
      </c>
      <c r="C21" s="163">
        <v>208.41399999999999</v>
      </c>
      <c r="D21" s="163">
        <v>89.5350089963177</v>
      </c>
      <c r="E21" s="171">
        <v>76.118991003682297</v>
      </c>
      <c r="F21" s="80">
        <v>374.06799999999998</v>
      </c>
      <c r="G21" s="163">
        <v>50.921999999999997</v>
      </c>
      <c r="H21" s="163">
        <v>0</v>
      </c>
      <c r="I21" s="172">
        <v>424.99</v>
      </c>
      <c r="J21" s="57"/>
      <c r="K21" s="7"/>
      <c r="L21" s="7"/>
      <c r="M21" s="7"/>
      <c r="N21" s="7"/>
      <c r="Q21" s="3"/>
      <c r="R21" s="3"/>
      <c r="S21" s="3"/>
      <c r="T21" s="3"/>
      <c r="U21" s="3"/>
    </row>
    <row r="22" spans="1:21" x14ac:dyDescent="0.35">
      <c r="A22" s="7"/>
      <c r="B22" s="170" t="s">
        <v>14</v>
      </c>
      <c r="C22" s="163">
        <v>210.42599999999999</v>
      </c>
      <c r="D22" s="163">
        <v>94.446214184621212</v>
      </c>
      <c r="E22" s="171">
        <v>75.668785815378783</v>
      </c>
      <c r="F22" s="80">
        <v>380.541</v>
      </c>
      <c r="G22" s="163">
        <v>51.06</v>
      </c>
      <c r="H22" s="163">
        <v>0</v>
      </c>
      <c r="I22" s="172">
        <v>431.601</v>
      </c>
      <c r="J22" s="57"/>
      <c r="K22" s="7"/>
      <c r="L22" s="7"/>
      <c r="M22" s="7"/>
      <c r="N22" s="7"/>
      <c r="Q22" s="3"/>
      <c r="R22" s="3"/>
      <c r="S22" s="3"/>
      <c r="T22" s="3"/>
      <c r="U22" s="3"/>
    </row>
    <row r="23" spans="1:21" x14ac:dyDescent="0.35">
      <c r="A23" s="7"/>
      <c r="B23" s="170" t="s">
        <v>15</v>
      </c>
      <c r="C23" s="163">
        <v>211.042</v>
      </c>
      <c r="D23" s="163">
        <v>93.528352594151769</v>
      </c>
      <c r="E23" s="171">
        <v>75.433647405848234</v>
      </c>
      <c r="F23" s="80">
        <v>380.00400000000002</v>
      </c>
      <c r="G23" s="163">
        <v>52.877000000000002</v>
      </c>
      <c r="H23" s="163">
        <v>0</v>
      </c>
      <c r="I23" s="172">
        <v>432.88099999999997</v>
      </c>
      <c r="J23" s="57"/>
      <c r="K23" s="7"/>
      <c r="L23" s="7"/>
      <c r="M23" s="7"/>
      <c r="N23" s="7"/>
      <c r="Q23" s="3"/>
      <c r="R23" s="3"/>
      <c r="S23" s="3"/>
      <c r="T23" s="3"/>
      <c r="U23" s="3"/>
    </row>
    <row r="24" spans="1:21" x14ac:dyDescent="0.35">
      <c r="A24" s="7"/>
      <c r="B24" s="170" t="s">
        <v>16</v>
      </c>
      <c r="C24" s="163">
        <v>211.643</v>
      </c>
      <c r="D24" s="163">
        <v>96.852424224909342</v>
      </c>
      <c r="E24" s="171">
        <v>76.70457577509066</v>
      </c>
      <c r="F24" s="80">
        <v>385.2</v>
      </c>
      <c r="G24" s="163">
        <v>52.817</v>
      </c>
      <c r="H24" s="163">
        <v>0</v>
      </c>
      <c r="I24" s="172">
        <v>438.017</v>
      </c>
      <c r="J24" s="57"/>
      <c r="K24" s="7"/>
      <c r="L24" s="7"/>
      <c r="M24" s="7"/>
      <c r="N24" s="7"/>
      <c r="Q24" s="3"/>
      <c r="R24" s="3"/>
      <c r="S24" s="3"/>
      <c r="T24" s="3"/>
      <c r="U24" s="3"/>
    </row>
    <row r="25" spans="1:21" x14ac:dyDescent="0.35">
      <c r="A25" s="7"/>
      <c r="B25" s="173" t="s">
        <v>17</v>
      </c>
      <c r="C25" s="163">
        <v>218.45099999999999</v>
      </c>
      <c r="D25" s="163">
        <v>92.708429076893921</v>
      </c>
      <c r="E25" s="171">
        <v>77.620570923106072</v>
      </c>
      <c r="F25" s="80">
        <v>388.78</v>
      </c>
      <c r="G25" s="163">
        <v>53.750999999999998</v>
      </c>
      <c r="H25" s="163">
        <v>0</v>
      </c>
      <c r="I25" s="172">
        <v>442.53100000000001</v>
      </c>
      <c r="J25" s="24"/>
      <c r="K25" s="7"/>
      <c r="L25" s="7"/>
      <c r="M25" s="7"/>
      <c r="N25" s="7"/>
      <c r="Q25" s="3"/>
      <c r="R25" s="3"/>
      <c r="S25" s="3"/>
      <c r="T25" s="3"/>
      <c r="U25" s="3"/>
    </row>
    <row r="26" spans="1:21" x14ac:dyDescent="0.35">
      <c r="A26" s="7"/>
      <c r="B26" s="173" t="s">
        <v>18</v>
      </c>
      <c r="C26" s="163">
        <v>219.72900000000001</v>
      </c>
      <c r="D26" s="163">
        <v>96.088659386930189</v>
      </c>
      <c r="E26" s="171">
        <v>78.626340613069814</v>
      </c>
      <c r="F26" s="80">
        <v>394.44400000000002</v>
      </c>
      <c r="G26" s="163">
        <v>55.094999999999999</v>
      </c>
      <c r="H26" s="163">
        <v>0</v>
      </c>
      <c r="I26" s="172">
        <v>449.53899999999999</v>
      </c>
      <c r="J26" s="24"/>
      <c r="K26" s="7"/>
      <c r="L26" s="7"/>
      <c r="M26" s="7"/>
      <c r="N26" s="7"/>
      <c r="Q26" s="3"/>
      <c r="R26" s="3"/>
      <c r="S26" s="3"/>
      <c r="T26" s="3"/>
      <c r="U26" s="3"/>
    </row>
    <row r="27" spans="1:21" x14ac:dyDescent="0.35">
      <c r="A27" s="7"/>
      <c r="B27" s="173" t="s">
        <v>19</v>
      </c>
      <c r="C27" s="163">
        <v>221.92099999999999</v>
      </c>
      <c r="D27" s="163">
        <v>94.499115155018131</v>
      </c>
      <c r="E27" s="171">
        <v>80.27588484498186</v>
      </c>
      <c r="F27" s="80">
        <v>396.69600000000003</v>
      </c>
      <c r="G27" s="163">
        <v>55.512999999999998</v>
      </c>
      <c r="H27" s="163">
        <v>0</v>
      </c>
      <c r="I27" s="172">
        <v>452.209</v>
      </c>
      <c r="J27" s="24"/>
      <c r="K27" s="7"/>
      <c r="L27" s="7"/>
      <c r="M27" s="7"/>
      <c r="N27" s="7"/>
      <c r="Q27" s="3"/>
      <c r="R27" s="3"/>
      <c r="S27" s="3"/>
      <c r="T27" s="3"/>
      <c r="U27" s="3"/>
    </row>
    <row r="28" spans="1:21" x14ac:dyDescent="0.35">
      <c r="A28" s="7"/>
      <c r="B28" s="173" t="s">
        <v>20</v>
      </c>
      <c r="C28" s="163">
        <v>223.35400000000001</v>
      </c>
      <c r="D28" s="163">
        <v>96.642796381157765</v>
      </c>
      <c r="E28" s="171">
        <v>82.229203618842234</v>
      </c>
      <c r="F28" s="80">
        <v>402.226</v>
      </c>
      <c r="G28" s="163">
        <v>56.606999999999999</v>
      </c>
      <c r="H28" s="163">
        <v>0</v>
      </c>
      <c r="I28" s="172">
        <v>458.83300000000003</v>
      </c>
      <c r="J28" s="24"/>
      <c r="K28" s="7"/>
      <c r="L28" s="7"/>
      <c r="M28" s="7"/>
      <c r="N28" s="7"/>
      <c r="Q28" s="3"/>
      <c r="R28" s="3"/>
      <c r="S28" s="3"/>
      <c r="T28" s="3"/>
      <c r="U28" s="3"/>
    </row>
    <row r="29" spans="1:21" x14ac:dyDescent="0.35">
      <c r="A29" s="7"/>
      <c r="B29" s="173" t="s">
        <v>21</v>
      </c>
      <c r="C29" s="163">
        <v>222.58799999999999</v>
      </c>
      <c r="D29" s="163">
        <v>98.041703065349083</v>
      </c>
      <c r="E29" s="171">
        <v>83.764296934650901</v>
      </c>
      <c r="F29" s="80">
        <v>404.39400000000001</v>
      </c>
      <c r="G29" s="163">
        <v>56.860999999999997</v>
      </c>
      <c r="H29" s="163">
        <v>0</v>
      </c>
      <c r="I29" s="172">
        <v>461.255</v>
      </c>
      <c r="J29" s="24"/>
      <c r="K29" s="7"/>
      <c r="L29" s="7"/>
      <c r="M29" s="7"/>
      <c r="N29" s="7"/>
      <c r="Q29" s="3"/>
      <c r="R29" s="3"/>
      <c r="S29" s="3"/>
      <c r="T29" s="3"/>
      <c r="U29" s="3"/>
    </row>
    <row r="30" spans="1:21" x14ac:dyDescent="0.35">
      <c r="A30" s="7"/>
      <c r="B30" s="173" t="s">
        <v>22</v>
      </c>
      <c r="C30" s="163">
        <v>222.453</v>
      </c>
      <c r="D30" s="163">
        <v>106.90418451288599</v>
      </c>
      <c r="E30" s="171">
        <v>83.950815487114014</v>
      </c>
      <c r="F30" s="80">
        <v>413.30799999999999</v>
      </c>
      <c r="G30" s="163">
        <v>56.667000000000002</v>
      </c>
      <c r="H30" s="163">
        <v>0</v>
      </c>
      <c r="I30" s="172">
        <v>469.97500000000002</v>
      </c>
      <c r="J30" s="24"/>
      <c r="K30" s="7"/>
      <c r="L30" s="7"/>
      <c r="M30" s="7"/>
      <c r="N30" s="7"/>
      <c r="Q30" s="3"/>
      <c r="R30" s="3"/>
      <c r="S30" s="3"/>
      <c r="T30" s="3"/>
      <c r="U30" s="3"/>
    </row>
    <row r="31" spans="1:21" x14ac:dyDescent="0.35">
      <c r="A31" s="7"/>
      <c r="B31" s="173" t="s">
        <v>23</v>
      </c>
      <c r="C31" s="163">
        <v>224.857</v>
      </c>
      <c r="D31" s="163">
        <v>105.71024072376845</v>
      </c>
      <c r="E31" s="171">
        <v>84.469759276231542</v>
      </c>
      <c r="F31" s="80">
        <v>415.03699999999998</v>
      </c>
      <c r="G31" s="163">
        <v>57.726999999999997</v>
      </c>
      <c r="H31" s="163">
        <v>0</v>
      </c>
      <c r="I31" s="172">
        <v>472.76400000000001</v>
      </c>
      <c r="J31" s="24"/>
      <c r="K31" s="7"/>
      <c r="L31" s="7"/>
      <c r="M31" s="7"/>
      <c r="N31" s="7"/>
      <c r="Q31" s="3"/>
      <c r="R31" s="3"/>
      <c r="S31" s="3"/>
      <c r="T31" s="3"/>
      <c r="U31" s="3"/>
    </row>
    <row r="32" spans="1:21" x14ac:dyDescent="0.35">
      <c r="A32" s="7"/>
      <c r="B32" s="173" t="s">
        <v>24</v>
      </c>
      <c r="C32" s="163">
        <v>227.88200000000001</v>
      </c>
      <c r="D32" s="163">
        <v>104.98287169799652</v>
      </c>
      <c r="E32" s="171">
        <v>85.501128302003508</v>
      </c>
      <c r="F32" s="80">
        <v>418.36599999999999</v>
      </c>
      <c r="G32" s="163">
        <v>57.433999999999997</v>
      </c>
      <c r="H32" s="163">
        <v>0</v>
      </c>
      <c r="I32" s="172">
        <v>475.8</v>
      </c>
      <c r="J32" s="24"/>
      <c r="K32" s="7"/>
      <c r="L32" s="7"/>
      <c r="M32" s="7"/>
      <c r="N32" s="7"/>
      <c r="Q32" s="3"/>
      <c r="R32" s="3"/>
      <c r="S32" s="3"/>
      <c r="T32" s="3"/>
      <c r="U32" s="3"/>
    </row>
    <row r="33" spans="1:21" x14ac:dyDescent="0.35">
      <c r="A33" s="7"/>
      <c r="B33" s="173" t="s">
        <v>25</v>
      </c>
      <c r="C33" s="163">
        <v>229.584</v>
      </c>
      <c r="D33" s="163">
        <v>101.13907743557013</v>
      </c>
      <c r="E33" s="171">
        <v>88.033922564429872</v>
      </c>
      <c r="F33" s="80">
        <v>418.75700000000001</v>
      </c>
      <c r="G33" s="163">
        <v>58.015999999999998</v>
      </c>
      <c r="H33" s="163">
        <v>0</v>
      </c>
      <c r="I33" s="172">
        <v>476.77300000000002</v>
      </c>
      <c r="J33" s="24"/>
      <c r="K33" s="7"/>
      <c r="L33" s="7"/>
      <c r="M33" s="7"/>
      <c r="N33" s="7"/>
      <c r="Q33" s="3"/>
      <c r="R33" s="3"/>
      <c r="S33" s="3"/>
      <c r="T33" s="3"/>
      <c r="U33" s="3"/>
    </row>
    <row r="34" spans="1:21" x14ac:dyDescent="0.35">
      <c r="A34" s="7"/>
      <c r="B34" s="173" t="s">
        <v>26</v>
      </c>
      <c r="C34" s="163">
        <v>232.56700000000001</v>
      </c>
      <c r="D34" s="163">
        <v>99.365528756371518</v>
      </c>
      <c r="E34" s="171">
        <v>90.175471243628479</v>
      </c>
      <c r="F34" s="80">
        <v>422.108</v>
      </c>
      <c r="G34" s="163">
        <v>58.899000000000001</v>
      </c>
      <c r="H34" s="163">
        <v>0</v>
      </c>
      <c r="I34" s="172">
        <v>481.00700000000001</v>
      </c>
      <c r="J34" s="24"/>
      <c r="K34" s="7"/>
      <c r="L34" s="7"/>
      <c r="M34" s="7"/>
      <c r="N34" s="7"/>
      <c r="Q34" s="3"/>
      <c r="R34" s="3"/>
      <c r="S34" s="3"/>
      <c r="T34" s="3"/>
      <c r="U34" s="3"/>
    </row>
    <row r="35" spans="1:21" x14ac:dyDescent="0.35">
      <c r="A35" s="7"/>
      <c r="B35" s="173" t="s">
        <v>27</v>
      </c>
      <c r="C35" s="163">
        <v>233.92</v>
      </c>
      <c r="D35" s="163">
        <v>103.0422256604007</v>
      </c>
      <c r="E35" s="171">
        <v>91.121774339599298</v>
      </c>
      <c r="F35" s="80">
        <v>428.084</v>
      </c>
      <c r="G35" s="163">
        <v>59.334000000000003</v>
      </c>
      <c r="H35" s="163">
        <v>0</v>
      </c>
      <c r="I35" s="172">
        <v>487.41800000000001</v>
      </c>
      <c r="J35" s="3"/>
      <c r="Q35" s="3"/>
      <c r="R35" s="3"/>
      <c r="S35" s="3"/>
      <c r="T35" s="3"/>
      <c r="U35" s="3"/>
    </row>
    <row r="36" spans="1:21" x14ac:dyDescent="0.35">
      <c r="A36" s="7"/>
      <c r="B36" s="173" t="s">
        <v>28</v>
      </c>
      <c r="C36" s="163">
        <v>235.55500000000001</v>
      </c>
      <c r="D36" s="163">
        <v>105.01416814765764</v>
      </c>
      <c r="E36" s="171">
        <v>91.506831852342344</v>
      </c>
      <c r="F36" s="80">
        <v>432.07600000000002</v>
      </c>
      <c r="G36" s="163">
        <v>60.314999999999998</v>
      </c>
      <c r="H36" s="163">
        <v>0</v>
      </c>
      <c r="I36" s="172">
        <v>492.39100000000002</v>
      </c>
      <c r="J36" s="3"/>
      <c r="Q36" s="3"/>
      <c r="R36" s="3"/>
      <c r="S36" s="3"/>
      <c r="T36" s="3"/>
      <c r="U36" s="3"/>
    </row>
    <row r="37" spans="1:21" x14ac:dyDescent="0.35">
      <c r="A37" s="7"/>
      <c r="B37" s="173" t="s">
        <v>31</v>
      </c>
      <c r="C37" s="163">
        <v>239.86699999999999</v>
      </c>
      <c r="D37" s="163">
        <v>102.82735621814236</v>
      </c>
      <c r="E37" s="171">
        <v>93.277643781857634</v>
      </c>
      <c r="F37" s="80">
        <v>435.97199999999998</v>
      </c>
      <c r="G37" s="163">
        <v>59.859000000000002</v>
      </c>
      <c r="H37" s="163">
        <v>0</v>
      </c>
      <c r="I37" s="172">
        <v>495.83100000000002</v>
      </c>
      <c r="J37" s="3"/>
      <c r="Q37" s="3"/>
      <c r="R37" s="3"/>
      <c r="S37" s="3"/>
      <c r="T37" s="3"/>
      <c r="U37" s="3"/>
    </row>
    <row r="38" spans="1:21" x14ac:dyDescent="0.35">
      <c r="A38" s="7"/>
      <c r="B38" s="173" t="s">
        <v>32</v>
      </c>
      <c r="C38" s="163">
        <v>242.10900000000001</v>
      </c>
      <c r="D38" s="163">
        <v>106.90998895907931</v>
      </c>
      <c r="E38" s="171">
        <v>93.194011040920685</v>
      </c>
      <c r="F38" s="80">
        <v>442.21300000000002</v>
      </c>
      <c r="G38" s="163">
        <v>60.232999999999997</v>
      </c>
      <c r="H38" s="163">
        <v>0</v>
      </c>
      <c r="I38" s="172">
        <v>502.44600000000003</v>
      </c>
      <c r="J38" s="3"/>
      <c r="Q38" s="3"/>
      <c r="R38" s="3"/>
      <c r="S38" s="3"/>
      <c r="T38" s="3"/>
      <c r="U38" s="3"/>
    </row>
    <row r="39" spans="1:21" x14ac:dyDescent="0.35">
      <c r="A39" s="7"/>
      <c r="B39" s="173" t="s">
        <v>33</v>
      </c>
      <c r="C39" s="163">
        <v>242.36799999999999</v>
      </c>
      <c r="D39" s="163">
        <v>110.15406637046847</v>
      </c>
      <c r="E39" s="171">
        <v>94.586933629531515</v>
      </c>
      <c r="F39" s="80">
        <v>447.10899999999998</v>
      </c>
      <c r="G39" s="163">
        <v>61.683999999999997</v>
      </c>
      <c r="H39" s="163">
        <v>0</v>
      </c>
      <c r="I39" s="172">
        <v>508.79300000000001</v>
      </c>
      <c r="J39" s="3"/>
      <c r="Q39" s="3"/>
      <c r="R39" s="3"/>
      <c r="S39" s="3"/>
      <c r="T39" s="3"/>
      <c r="U39" s="3"/>
    </row>
    <row r="40" spans="1:21" x14ac:dyDescent="0.35">
      <c r="A40" s="7"/>
      <c r="B40" s="173" t="s">
        <v>34</v>
      </c>
      <c r="C40" s="163">
        <v>245.13</v>
      </c>
      <c r="D40" s="163">
        <v>112.60358845230986</v>
      </c>
      <c r="E40" s="171">
        <v>95.01041154769014</v>
      </c>
      <c r="F40" s="80">
        <v>452.74400000000003</v>
      </c>
      <c r="G40" s="163">
        <v>61.872</v>
      </c>
      <c r="H40" s="163">
        <v>0</v>
      </c>
      <c r="I40" s="172">
        <v>514.61599999999999</v>
      </c>
      <c r="J40" s="3"/>
      <c r="Q40" s="3"/>
      <c r="R40" s="3"/>
      <c r="S40" s="3"/>
      <c r="T40" s="3"/>
      <c r="U40" s="3"/>
    </row>
    <row r="41" spans="1:21" x14ac:dyDescent="0.35">
      <c r="A41" s="7"/>
      <c r="B41" s="173" t="s">
        <v>38</v>
      </c>
      <c r="C41" s="163">
        <v>249.024</v>
      </c>
      <c r="D41" s="163">
        <v>110.56355520460349</v>
      </c>
      <c r="E41" s="171">
        <v>96.532444795396515</v>
      </c>
      <c r="F41" s="80">
        <v>456.12</v>
      </c>
      <c r="G41" s="163">
        <v>62.097000000000001</v>
      </c>
      <c r="H41" s="163">
        <v>0</v>
      </c>
      <c r="I41" s="172">
        <v>518.21699999999998</v>
      </c>
      <c r="J41" s="3"/>
      <c r="Q41" s="3"/>
      <c r="R41" s="3"/>
      <c r="S41" s="3"/>
      <c r="T41" s="3"/>
      <c r="U41" s="3"/>
    </row>
    <row r="42" spans="1:21" x14ac:dyDescent="0.35">
      <c r="A42" s="7"/>
      <c r="B42" s="173" t="s">
        <v>39</v>
      </c>
      <c r="C42" s="163">
        <v>250.654</v>
      </c>
      <c r="D42" s="163">
        <v>111.45611982367953</v>
      </c>
      <c r="E42" s="171">
        <v>96.743880176320459</v>
      </c>
      <c r="F42" s="80">
        <v>458.85399999999998</v>
      </c>
      <c r="G42" s="163">
        <v>63.540999999999997</v>
      </c>
      <c r="H42" s="163">
        <v>0</v>
      </c>
      <c r="I42" s="172">
        <v>522.39499999999998</v>
      </c>
      <c r="J42" s="3"/>
      <c r="Q42" s="3"/>
      <c r="R42" s="3"/>
      <c r="S42" s="3"/>
      <c r="T42" s="3"/>
      <c r="U42" s="3"/>
    </row>
    <row r="43" spans="1:21" x14ac:dyDescent="0.35">
      <c r="A43" s="7"/>
      <c r="B43" s="173" t="s">
        <v>40</v>
      </c>
      <c r="C43" s="163">
        <v>252.446</v>
      </c>
      <c r="D43" s="163">
        <v>116.08628230953803</v>
      </c>
      <c r="E43" s="171">
        <v>97.567717690461976</v>
      </c>
      <c r="F43" s="80">
        <v>466.1</v>
      </c>
      <c r="G43" s="163">
        <v>63.68</v>
      </c>
      <c r="H43" s="163">
        <v>0</v>
      </c>
      <c r="I43" s="172">
        <v>529.78</v>
      </c>
      <c r="J43" s="3"/>
      <c r="Q43" s="3"/>
      <c r="R43" s="3"/>
      <c r="S43" s="3"/>
      <c r="T43" s="3"/>
      <c r="U43" s="3"/>
    </row>
    <row r="44" spans="1:21" x14ac:dyDescent="0.35">
      <c r="A44" s="7"/>
      <c r="B44" s="173" t="s">
        <v>41</v>
      </c>
      <c r="C44" s="163">
        <v>257.17</v>
      </c>
      <c r="D44" s="163">
        <v>113.31704266217895</v>
      </c>
      <c r="E44" s="171">
        <v>98.514957337821045</v>
      </c>
      <c r="F44" s="80">
        <v>469.00200000000001</v>
      </c>
      <c r="G44" s="163">
        <v>62.865000000000002</v>
      </c>
      <c r="H44" s="163">
        <v>0</v>
      </c>
      <c r="I44" s="172">
        <v>531.86699999999996</v>
      </c>
      <c r="J44" s="3"/>
      <c r="Q44" s="3"/>
      <c r="R44" s="3"/>
      <c r="S44" s="3"/>
      <c r="T44" s="3"/>
      <c r="U44" s="3"/>
    </row>
    <row r="45" spans="1:21" x14ac:dyDescent="0.35">
      <c r="A45" s="7"/>
      <c r="B45" s="173" t="s">
        <v>43</v>
      </c>
      <c r="C45" s="163">
        <v>256.99900000000002</v>
      </c>
      <c r="D45" s="163">
        <v>114.94540088160231</v>
      </c>
      <c r="E45" s="171">
        <v>99.478599118397682</v>
      </c>
      <c r="F45" s="80">
        <v>471.423</v>
      </c>
      <c r="G45" s="163">
        <v>65.33</v>
      </c>
      <c r="H45" s="163">
        <v>0</v>
      </c>
      <c r="I45" s="172">
        <v>536.75300000000004</v>
      </c>
      <c r="J45" s="3"/>
      <c r="Q45" s="3"/>
      <c r="R45" s="3"/>
      <c r="S45" s="3"/>
      <c r="T45" s="3"/>
      <c r="U45" s="3"/>
    </row>
    <row r="46" spans="1:21" x14ac:dyDescent="0.35">
      <c r="A46" s="7"/>
      <c r="B46" s="173" t="s">
        <v>44</v>
      </c>
      <c r="C46" s="163">
        <v>261.959</v>
      </c>
      <c r="D46" s="163">
        <v>115.03868381673072</v>
      </c>
      <c r="E46" s="171">
        <v>99.780316183269278</v>
      </c>
      <c r="F46" s="80">
        <v>476.77800000000002</v>
      </c>
      <c r="G46" s="163">
        <v>64.751000000000005</v>
      </c>
      <c r="H46" s="163">
        <v>0</v>
      </c>
      <c r="I46" s="172">
        <v>541.529</v>
      </c>
      <c r="J46" s="3"/>
      <c r="Q46" s="3"/>
      <c r="R46" s="3"/>
      <c r="S46" s="3"/>
      <c r="T46" s="3"/>
      <c r="U46" s="3"/>
    </row>
    <row r="47" spans="1:21" x14ac:dyDescent="0.35">
      <c r="A47" s="7"/>
      <c r="B47" s="173" t="s">
        <v>45</v>
      </c>
      <c r="C47" s="163">
        <v>265.86</v>
      </c>
      <c r="D47" s="163">
        <v>114.27389146756421</v>
      </c>
      <c r="E47" s="171">
        <v>101.36210853243578</v>
      </c>
      <c r="F47" s="80">
        <v>481.49599999999998</v>
      </c>
      <c r="G47" s="163">
        <v>65.765000000000001</v>
      </c>
      <c r="H47" s="163">
        <v>0</v>
      </c>
      <c r="I47" s="172">
        <v>547.26099999999997</v>
      </c>
      <c r="J47" s="3"/>
      <c r="Q47" s="3"/>
      <c r="R47" s="3"/>
      <c r="S47" s="3"/>
      <c r="T47" s="3"/>
      <c r="U47" s="3"/>
    </row>
    <row r="48" spans="1:21" x14ac:dyDescent="0.35">
      <c r="A48" s="7"/>
      <c r="B48" s="173" t="s">
        <v>46</v>
      </c>
      <c r="C48" s="163">
        <v>268.96800000000002</v>
      </c>
      <c r="D48" s="163">
        <v>114.31602383410277</v>
      </c>
      <c r="E48" s="171">
        <v>101.94697616589724</v>
      </c>
      <c r="F48" s="80">
        <v>485.23099999999999</v>
      </c>
      <c r="G48" s="163">
        <v>65.91</v>
      </c>
      <c r="H48" s="163">
        <v>0</v>
      </c>
      <c r="I48" s="172">
        <v>551.14099999999996</v>
      </c>
      <c r="J48" s="3"/>
      <c r="Q48" s="3"/>
      <c r="R48" s="3"/>
      <c r="S48" s="3"/>
      <c r="T48" s="3"/>
      <c r="U48" s="3"/>
    </row>
    <row r="49" spans="1:21" x14ac:dyDescent="0.35">
      <c r="A49" s="7"/>
      <c r="B49" s="173" t="s">
        <v>59</v>
      </c>
      <c r="C49" s="163">
        <v>273.51</v>
      </c>
      <c r="D49" s="163">
        <v>113.81708091634637</v>
      </c>
      <c r="E49" s="171">
        <v>102.88491908365361</v>
      </c>
      <c r="F49" s="80">
        <v>490.21199999999999</v>
      </c>
      <c r="G49" s="163">
        <v>66.076999999999998</v>
      </c>
      <c r="H49" s="163">
        <v>0</v>
      </c>
      <c r="I49" s="172">
        <v>556.28899999999999</v>
      </c>
      <c r="J49" s="3"/>
      <c r="Q49" s="3"/>
      <c r="R49" s="3"/>
      <c r="S49" s="3"/>
      <c r="T49" s="3"/>
      <c r="U49" s="3"/>
    </row>
    <row r="50" spans="1:21" x14ac:dyDescent="0.35">
      <c r="A50" s="7"/>
      <c r="B50" s="173" t="s">
        <v>60</v>
      </c>
      <c r="C50" s="163">
        <v>274.39699999999999</v>
      </c>
      <c r="D50" s="163">
        <v>119.31877138270528</v>
      </c>
      <c r="E50" s="171">
        <v>102.85922861729473</v>
      </c>
      <c r="F50" s="80">
        <v>496.57499999999999</v>
      </c>
      <c r="G50" s="163">
        <v>66.608999999999995</v>
      </c>
      <c r="H50" s="163">
        <v>0</v>
      </c>
      <c r="I50" s="172">
        <v>563.18399999999997</v>
      </c>
      <c r="J50" s="3"/>
      <c r="Q50" s="3"/>
      <c r="R50" s="3"/>
      <c r="S50" s="3"/>
      <c r="T50" s="3"/>
      <c r="U50" s="3"/>
    </row>
    <row r="51" spans="1:21" x14ac:dyDescent="0.35">
      <c r="A51" s="7"/>
      <c r="B51" s="173" t="s">
        <v>61</v>
      </c>
      <c r="C51" s="163">
        <v>273.28199999999998</v>
      </c>
      <c r="D51" s="163">
        <v>123.57709523317945</v>
      </c>
      <c r="E51" s="171">
        <v>104.37190476682055</v>
      </c>
      <c r="F51" s="80">
        <v>501.23099999999999</v>
      </c>
      <c r="G51" s="163">
        <v>66.503</v>
      </c>
      <c r="H51" s="163">
        <v>0</v>
      </c>
      <c r="I51" s="172">
        <v>567.73400000000004</v>
      </c>
      <c r="J51" s="3"/>
      <c r="Q51" s="3"/>
      <c r="R51" s="3"/>
      <c r="S51" s="3"/>
      <c r="T51" s="3"/>
      <c r="U51" s="3"/>
    </row>
    <row r="52" spans="1:21" x14ac:dyDescent="0.35">
      <c r="A52" s="7"/>
      <c r="B52" s="173" t="s">
        <v>62</v>
      </c>
      <c r="C52" s="163">
        <v>275.16699999999997</v>
      </c>
      <c r="D52" s="163">
        <v>119.28605246776891</v>
      </c>
      <c r="E52" s="171">
        <v>103.29994753223109</v>
      </c>
      <c r="F52" s="80">
        <v>497.75299999999999</v>
      </c>
      <c r="G52" s="163">
        <v>62.154000000000003</v>
      </c>
      <c r="H52" s="163">
        <v>0</v>
      </c>
      <c r="I52" s="172">
        <v>559.90700000000004</v>
      </c>
      <c r="J52" s="3"/>
      <c r="Q52" s="3"/>
      <c r="R52" s="3"/>
      <c r="S52" s="3"/>
      <c r="T52" s="3"/>
      <c r="U52" s="3"/>
    </row>
    <row r="53" spans="1:21" x14ac:dyDescent="0.35">
      <c r="A53" s="7"/>
      <c r="B53" s="173" t="s">
        <v>64</v>
      </c>
      <c r="C53" s="163">
        <v>266.48099999999999</v>
      </c>
      <c r="D53" s="163">
        <v>111.26964308647365</v>
      </c>
      <c r="E53" s="171">
        <v>102.37335691352635</v>
      </c>
      <c r="F53" s="80">
        <v>480.12400000000002</v>
      </c>
      <c r="G53" s="163">
        <v>-4.274</v>
      </c>
      <c r="H53" s="163">
        <v>0</v>
      </c>
      <c r="I53" s="172">
        <v>475.85</v>
      </c>
      <c r="J53" s="3"/>
      <c r="Q53" s="3"/>
      <c r="R53" s="3"/>
      <c r="S53" s="3"/>
      <c r="T53" s="3"/>
      <c r="U53" s="3"/>
    </row>
    <row r="54" spans="1:21" x14ac:dyDescent="0.35">
      <c r="A54" s="7"/>
      <c r="B54" s="173" t="s">
        <v>65</v>
      </c>
      <c r="C54" s="163">
        <v>273.08199999999999</v>
      </c>
      <c r="D54" s="163">
        <v>124.02792209936608</v>
      </c>
      <c r="E54" s="171">
        <v>102.70007790063391</v>
      </c>
      <c r="F54" s="80">
        <v>499.81</v>
      </c>
      <c r="G54" s="163">
        <v>34.360999999999997</v>
      </c>
      <c r="H54" s="163">
        <v>0</v>
      </c>
      <c r="I54" s="172">
        <v>534.17100000000005</v>
      </c>
      <c r="J54" s="3"/>
      <c r="Q54" s="3"/>
      <c r="R54" s="3"/>
      <c r="S54" s="3"/>
      <c r="T54" s="3"/>
      <c r="U54" s="3"/>
    </row>
    <row r="55" spans="1:21" x14ac:dyDescent="0.35">
      <c r="A55" s="7"/>
      <c r="B55" s="173" t="s">
        <v>66</v>
      </c>
      <c r="C55" s="163">
        <v>280.08199999999999</v>
      </c>
      <c r="D55" s="163">
        <v>116.06688950644623</v>
      </c>
      <c r="E55" s="171">
        <v>103.54611049355377</v>
      </c>
      <c r="F55" s="80">
        <v>499.69499999999999</v>
      </c>
      <c r="G55" s="163">
        <v>39.970999999999997</v>
      </c>
      <c r="H55" s="163">
        <v>0</v>
      </c>
      <c r="I55" s="172">
        <v>539.66600000000005</v>
      </c>
      <c r="J55" s="3"/>
      <c r="Q55" s="3"/>
      <c r="R55" s="3"/>
      <c r="S55" s="3"/>
      <c r="T55" s="3"/>
      <c r="U55" s="3"/>
    </row>
    <row r="56" spans="1:21" x14ac:dyDescent="0.35">
      <c r="A56" s="7"/>
      <c r="B56" s="173" t="s">
        <v>67</v>
      </c>
      <c r="C56" s="163">
        <v>280.14800000000002</v>
      </c>
      <c r="D56" s="163">
        <v>116.93354530771406</v>
      </c>
      <c r="E56" s="171">
        <v>105.01145469228594</v>
      </c>
      <c r="F56" s="80">
        <v>502.29</v>
      </c>
      <c r="G56" s="163">
        <v>35.616999999999997</v>
      </c>
      <c r="H56" s="163">
        <v>0.19700000000000001</v>
      </c>
      <c r="I56" s="172">
        <v>537.90700000000004</v>
      </c>
      <c r="J56" s="3"/>
      <c r="Q56" s="3"/>
      <c r="R56" s="3"/>
      <c r="S56" s="3"/>
      <c r="T56" s="3"/>
      <c r="U56" s="3"/>
    </row>
    <row r="57" spans="1:21" x14ac:dyDescent="0.35">
      <c r="A57" s="7"/>
      <c r="B57" s="170" t="s">
        <v>68</v>
      </c>
      <c r="C57" s="163">
        <v>287.875</v>
      </c>
      <c r="D57" s="163">
        <v>123.33588950316955</v>
      </c>
      <c r="E57" s="171">
        <v>105.69011049683044</v>
      </c>
      <c r="F57" s="80">
        <v>515.44600000000003</v>
      </c>
      <c r="G57" s="163">
        <v>46.802</v>
      </c>
      <c r="H57" s="163">
        <v>-1.4550000000000001</v>
      </c>
      <c r="I57" s="172">
        <v>562.24800000000005</v>
      </c>
      <c r="J57" s="3"/>
      <c r="Q57" s="3"/>
      <c r="R57" s="3"/>
      <c r="S57" s="3"/>
      <c r="T57" s="3"/>
      <c r="U57" s="3"/>
    </row>
    <row r="58" spans="1:21" x14ac:dyDescent="0.35">
      <c r="A58" s="7"/>
      <c r="B58" s="170" t="s">
        <v>69</v>
      </c>
      <c r="C58" s="163">
        <v>293.72399999999999</v>
      </c>
      <c r="D58" s="163">
        <v>120.83347138008395</v>
      </c>
      <c r="E58" s="171">
        <v>106.47552861991605</v>
      </c>
      <c r="F58" s="80">
        <v>518.41399999999999</v>
      </c>
      <c r="G58" s="163">
        <v>58.942</v>
      </c>
      <c r="H58" s="163">
        <v>-2.6190000000000002</v>
      </c>
      <c r="I58" s="172">
        <v>577.35599999999999</v>
      </c>
      <c r="J58" s="3"/>
      <c r="Q58" s="3"/>
      <c r="R58" s="3"/>
      <c r="S58" s="3"/>
      <c r="T58" s="3"/>
      <c r="U58" s="3"/>
    </row>
    <row r="59" spans="1:21" x14ac:dyDescent="0.35">
      <c r="A59" s="7"/>
      <c r="B59" s="170" t="s">
        <v>70</v>
      </c>
      <c r="C59" s="163">
        <v>298.73599999999999</v>
      </c>
      <c r="D59" s="163">
        <v>122.43729093845718</v>
      </c>
      <c r="E59" s="171">
        <v>108.16570906154281</v>
      </c>
      <c r="F59" s="80">
        <v>524.85599999999999</v>
      </c>
      <c r="G59" s="163">
        <v>67.879000000000005</v>
      </c>
      <c r="H59" s="163">
        <v>-4.4829999999999997</v>
      </c>
      <c r="I59" s="172">
        <v>592.73500000000001</v>
      </c>
      <c r="J59" s="3"/>
      <c r="Q59" s="3"/>
      <c r="R59" s="3"/>
      <c r="S59" s="3"/>
      <c r="T59" s="3"/>
      <c r="U59" s="3"/>
    </row>
    <row r="60" spans="1:21" x14ac:dyDescent="0.35">
      <c r="A60" s="7"/>
      <c r="B60" s="170" t="s">
        <v>71</v>
      </c>
      <c r="C60" s="163">
        <v>305.28800000000001</v>
      </c>
      <c r="D60" s="163">
        <v>125.62934817828931</v>
      </c>
      <c r="E60" s="171">
        <v>111.2106518217107</v>
      </c>
      <c r="F60" s="80">
        <v>535.80899999999997</v>
      </c>
      <c r="G60" s="163">
        <v>69.731999999999999</v>
      </c>
      <c r="H60" s="163">
        <v>-6.319</v>
      </c>
      <c r="I60" s="172">
        <v>605.54100000000005</v>
      </c>
      <c r="J60" s="3"/>
      <c r="Q60" s="3"/>
      <c r="R60" s="3"/>
      <c r="S60" s="3"/>
      <c r="T60" s="3"/>
      <c r="U60" s="3"/>
    </row>
    <row r="61" spans="1:21" x14ac:dyDescent="0.35">
      <c r="A61" s="7"/>
      <c r="B61" s="170" t="s">
        <v>72</v>
      </c>
      <c r="C61" s="163">
        <v>308.916</v>
      </c>
      <c r="D61" s="163">
        <v>129.18264309958028</v>
      </c>
      <c r="E61" s="171">
        <v>112.64135690041972</v>
      </c>
      <c r="F61" s="80">
        <v>544.05700000000002</v>
      </c>
      <c r="G61" s="163">
        <v>72.2</v>
      </c>
      <c r="H61" s="163">
        <v>-6.6829999999999998</v>
      </c>
      <c r="I61" s="172">
        <v>616.25699999999995</v>
      </c>
      <c r="J61" s="3"/>
      <c r="Q61" s="3"/>
      <c r="R61" s="3"/>
      <c r="S61" s="3"/>
      <c r="T61" s="3"/>
      <c r="U61" s="3"/>
    </row>
    <row r="62" spans="1:21" x14ac:dyDescent="0.35">
      <c r="A62" s="7"/>
      <c r="B62" s="170" t="s">
        <v>73</v>
      </c>
      <c r="C62" s="163">
        <v>313.42200000000003</v>
      </c>
      <c r="D62" s="163">
        <v>130.68789038339685</v>
      </c>
      <c r="E62" s="174">
        <v>115.11810961660315</v>
      </c>
      <c r="F62" s="80">
        <v>552.43799999999999</v>
      </c>
      <c r="G62" s="163">
        <v>73.644999999999996</v>
      </c>
      <c r="H62" s="163">
        <v>-6.79</v>
      </c>
      <c r="I62" s="172">
        <v>626.08299999999997</v>
      </c>
      <c r="J62" s="3"/>
      <c r="Q62" s="3"/>
      <c r="R62" s="3"/>
      <c r="S62" s="3"/>
      <c r="T62" s="3"/>
      <c r="U62" s="3"/>
    </row>
    <row r="63" spans="1:21" x14ac:dyDescent="0.35">
      <c r="A63" s="7"/>
      <c r="B63" s="170" t="s">
        <v>74</v>
      </c>
      <c r="C63" s="163">
        <v>316.82600000000002</v>
      </c>
      <c r="D63" s="163">
        <v>151.262275829739</v>
      </c>
      <c r="E63" s="174">
        <v>116.040088870261</v>
      </c>
      <c r="F63" s="80">
        <v>577.16700000000003</v>
      </c>
      <c r="G63" s="163">
        <v>57.079000000000001</v>
      </c>
      <c r="H63" s="163">
        <v>-6.88</v>
      </c>
      <c r="I63" s="172">
        <v>634.24599999999998</v>
      </c>
      <c r="J63" s="3"/>
      <c r="Q63" s="3"/>
      <c r="R63" s="3"/>
      <c r="S63" s="3"/>
      <c r="T63" s="3"/>
      <c r="U63" s="3"/>
    </row>
    <row r="64" spans="1:21" x14ac:dyDescent="0.35">
      <c r="A64" s="7"/>
      <c r="B64" s="170" t="s">
        <v>75</v>
      </c>
      <c r="C64" s="163">
        <v>320.48254720000006</v>
      </c>
      <c r="D64" s="163">
        <v>138.13155123860673</v>
      </c>
      <c r="E64" s="174">
        <v>116.41294426139325</v>
      </c>
      <c r="F64" s="80">
        <v>568.14704221999989</v>
      </c>
      <c r="G64" s="163">
        <v>59.255781580000004</v>
      </c>
      <c r="H64" s="163">
        <v>-6.88</v>
      </c>
      <c r="I64" s="172">
        <v>627.40282400000001</v>
      </c>
      <c r="J64" s="3"/>
      <c r="Q64" s="3"/>
      <c r="R64" s="3"/>
      <c r="S64" s="3"/>
      <c r="T64" s="3"/>
      <c r="U64" s="3"/>
    </row>
    <row r="65" spans="1:22" x14ac:dyDescent="0.35">
      <c r="A65" s="7"/>
      <c r="B65" s="170" t="s">
        <v>77</v>
      </c>
      <c r="C65" s="163">
        <v>323.53182419999996</v>
      </c>
      <c r="D65" s="163">
        <v>137.1671449100001</v>
      </c>
      <c r="E65" s="174">
        <v>111.98034968999988</v>
      </c>
      <c r="F65" s="80">
        <v>565.79931907000014</v>
      </c>
      <c r="G65" s="163">
        <v>69.27957502999999</v>
      </c>
      <c r="H65" s="163">
        <v>-6.88</v>
      </c>
      <c r="I65" s="172">
        <v>635.07889399999999</v>
      </c>
      <c r="J65" s="3"/>
      <c r="Q65" s="3"/>
      <c r="R65" s="3"/>
      <c r="S65" s="3"/>
      <c r="T65" s="3"/>
      <c r="U65" s="3"/>
    </row>
    <row r="66" spans="1:22" x14ac:dyDescent="0.35">
      <c r="A66" s="7"/>
      <c r="B66" s="170" t="s">
        <v>78</v>
      </c>
      <c r="C66" s="163">
        <v>324.94437950000003</v>
      </c>
      <c r="D66" s="163">
        <v>137.93530050372459</v>
      </c>
      <c r="E66" s="174">
        <v>112.27923989627541</v>
      </c>
      <c r="F66" s="80">
        <v>568.27891949000002</v>
      </c>
      <c r="G66" s="163">
        <v>72.039351410000009</v>
      </c>
      <c r="H66" s="163">
        <v>-6.88</v>
      </c>
      <c r="I66" s="172">
        <v>640.31827099999998</v>
      </c>
      <c r="J66" s="3"/>
      <c r="Q66" s="3"/>
      <c r="R66" s="3"/>
      <c r="S66" s="3"/>
      <c r="T66" s="3"/>
      <c r="U66" s="3"/>
    </row>
    <row r="67" spans="1:22" x14ac:dyDescent="0.35">
      <c r="A67" s="7"/>
      <c r="B67" s="170" t="s">
        <v>79</v>
      </c>
      <c r="C67" s="163">
        <v>326.11953120000004</v>
      </c>
      <c r="D67" s="163">
        <v>139.66547251978022</v>
      </c>
      <c r="E67" s="174">
        <v>113.06278568021978</v>
      </c>
      <c r="F67" s="80">
        <v>571.96778970000003</v>
      </c>
      <c r="G67" s="163">
        <v>74.188917599999996</v>
      </c>
      <c r="H67" s="163">
        <v>-6.88</v>
      </c>
      <c r="I67" s="172">
        <v>646.1567070000001</v>
      </c>
      <c r="J67" s="3"/>
      <c r="Q67" s="3"/>
      <c r="R67" s="3"/>
      <c r="S67" s="3"/>
      <c r="T67" s="3"/>
      <c r="U67" s="3"/>
    </row>
    <row r="68" spans="1:22" x14ac:dyDescent="0.35">
      <c r="A68" s="7"/>
      <c r="B68" s="170" t="s">
        <v>80</v>
      </c>
      <c r="C68" s="163">
        <v>327.47374239999999</v>
      </c>
      <c r="D68" s="163">
        <v>141.13493615816697</v>
      </c>
      <c r="E68" s="174">
        <v>114.16251424183302</v>
      </c>
      <c r="F68" s="80">
        <v>575.89119233000008</v>
      </c>
      <c r="G68" s="163">
        <v>75.728273470000005</v>
      </c>
      <c r="H68" s="163">
        <v>-6.88</v>
      </c>
      <c r="I68" s="172">
        <v>651.61946599999999</v>
      </c>
      <c r="J68" s="3"/>
      <c r="Q68" s="3"/>
      <c r="R68" s="3"/>
      <c r="S68" s="3"/>
      <c r="T68" s="3"/>
      <c r="U68" s="3"/>
    </row>
    <row r="69" spans="1:22" x14ac:dyDescent="0.35">
      <c r="A69" s="7"/>
      <c r="B69" s="170" t="s">
        <v>339</v>
      </c>
      <c r="C69" s="163">
        <v>328.87284629999999</v>
      </c>
      <c r="D69" s="163">
        <v>142.47101921888486</v>
      </c>
      <c r="E69" s="174">
        <v>116.89935808111512</v>
      </c>
      <c r="F69" s="80">
        <v>581.36322304999987</v>
      </c>
      <c r="G69" s="163">
        <v>76.825727749999999</v>
      </c>
      <c r="H69" s="163">
        <v>-6.88</v>
      </c>
      <c r="I69" s="172">
        <v>658.18895099999997</v>
      </c>
      <c r="J69" s="3"/>
      <c r="Q69" s="3"/>
      <c r="R69" s="3"/>
      <c r="S69" s="3"/>
      <c r="T69" s="3"/>
      <c r="U69" s="3"/>
    </row>
    <row r="70" spans="1:22" x14ac:dyDescent="0.35">
      <c r="A70" s="7"/>
      <c r="B70" s="170" t="s">
        <v>340</v>
      </c>
      <c r="C70" s="163">
        <v>330.7553499</v>
      </c>
      <c r="D70" s="163">
        <v>144.11649981442449</v>
      </c>
      <c r="E70" s="174">
        <v>118.88731068557551</v>
      </c>
      <c r="F70" s="80">
        <v>586.87916154000004</v>
      </c>
      <c r="G70" s="163">
        <v>77.424663660000007</v>
      </c>
      <c r="H70" s="163">
        <v>-6.88</v>
      </c>
      <c r="I70" s="172">
        <v>664.30382499999996</v>
      </c>
      <c r="J70" s="3"/>
      <c r="Q70" s="3"/>
      <c r="R70" s="3"/>
      <c r="S70" s="3"/>
      <c r="T70" s="3"/>
      <c r="U70" s="3"/>
    </row>
    <row r="71" spans="1:22" x14ac:dyDescent="0.35">
      <c r="A71" s="7"/>
      <c r="B71" s="170" t="s">
        <v>341</v>
      </c>
      <c r="C71" s="163">
        <v>332.70800899999995</v>
      </c>
      <c r="D71" s="163">
        <v>145.96002004478581</v>
      </c>
      <c r="E71" s="174">
        <v>120.33347945521422</v>
      </c>
      <c r="F71" s="80">
        <v>592.12150863000011</v>
      </c>
      <c r="G71" s="163">
        <v>77.899670569999984</v>
      </c>
      <c r="H71" s="163">
        <v>-6.88</v>
      </c>
      <c r="I71" s="172">
        <v>670.02117899999996</v>
      </c>
      <c r="J71" s="3"/>
      <c r="Q71" s="3"/>
      <c r="R71" s="3"/>
      <c r="S71" s="3"/>
      <c r="T71" s="3"/>
      <c r="U71" s="3"/>
    </row>
    <row r="72" spans="1:22" x14ac:dyDescent="0.35">
      <c r="A72" s="7"/>
      <c r="B72" s="170" t="s">
        <v>342</v>
      </c>
      <c r="C72" s="163">
        <v>334.81773710000004</v>
      </c>
      <c r="D72" s="163">
        <v>147.84655860996878</v>
      </c>
      <c r="E72" s="174">
        <v>122.12612329003123</v>
      </c>
      <c r="F72" s="80">
        <v>597.91041999000004</v>
      </c>
      <c r="G72" s="163">
        <v>78.250748309999992</v>
      </c>
      <c r="H72" s="163">
        <v>-6.88</v>
      </c>
      <c r="I72" s="172">
        <v>676.16116799999998</v>
      </c>
      <c r="J72" s="3"/>
      <c r="Q72" s="3"/>
      <c r="R72" s="3"/>
      <c r="S72" s="3"/>
      <c r="T72" s="3"/>
      <c r="U72" s="3"/>
    </row>
    <row r="73" spans="1:22" x14ac:dyDescent="0.35">
      <c r="A73" s="7"/>
      <c r="B73" s="54" t="s">
        <v>346</v>
      </c>
      <c r="C73" s="163">
        <v>336.64558549999998</v>
      </c>
      <c r="D73" s="163">
        <v>151.37198270997348</v>
      </c>
      <c r="E73" s="174">
        <v>122.00440519002652</v>
      </c>
      <c r="F73" s="80">
        <v>603.14197351000007</v>
      </c>
      <c r="G73" s="163">
        <v>78.522107390000002</v>
      </c>
      <c r="H73" s="163">
        <v>-6.88</v>
      </c>
      <c r="I73" s="172">
        <v>681.66408100000001</v>
      </c>
      <c r="J73" s="3"/>
      <c r="Q73" s="3"/>
      <c r="R73" s="3"/>
      <c r="S73" s="3"/>
      <c r="T73" s="3"/>
      <c r="U73" s="3"/>
    </row>
    <row r="74" spans="1:22" x14ac:dyDescent="0.35">
      <c r="A74" s="7"/>
      <c r="B74" s="54" t="s">
        <v>347</v>
      </c>
      <c r="C74" s="163">
        <v>338.6315171</v>
      </c>
      <c r="D74" s="163">
        <v>154.13236450214575</v>
      </c>
      <c r="E74" s="174">
        <v>122.82501849785427</v>
      </c>
      <c r="F74" s="80">
        <v>608.70889994000004</v>
      </c>
      <c r="G74" s="163">
        <v>78.923837559999996</v>
      </c>
      <c r="H74" s="163">
        <v>-6.88</v>
      </c>
      <c r="I74" s="172">
        <v>687.63273800000002</v>
      </c>
      <c r="J74" s="3"/>
      <c r="Q74" s="3"/>
      <c r="R74" s="3"/>
      <c r="S74" s="3"/>
      <c r="T74" s="3"/>
      <c r="U74" s="3"/>
    </row>
    <row r="75" spans="1:22" x14ac:dyDescent="0.35">
      <c r="A75" s="7"/>
      <c r="B75" s="54" t="s">
        <v>348</v>
      </c>
      <c r="C75" s="163">
        <v>340.80160159999997</v>
      </c>
      <c r="D75" s="163">
        <v>155.42458818648558</v>
      </c>
      <c r="E75" s="174">
        <v>123.83971181351443</v>
      </c>
      <c r="F75" s="80">
        <v>613.18590208000001</v>
      </c>
      <c r="G75" s="163">
        <v>79.287630420000013</v>
      </c>
      <c r="H75" s="163">
        <v>-6.88</v>
      </c>
      <c r="I75" s="172">
        <v>692.47353199999998</v>
      </c>
      <c r="J75" s="3"/>
      <c r="Q75" s="3"/>
      <c r="R75" s="3"/>
      <c r="S75" s="3"/>
      <c r="T75" s="3"/>
      <c r="U75" s="3"/>
    </row>
    <row r="76" spans="1:22" x14ac:dyDescent="0.35">
      <c r="A76" s="7"/>
      <c r="B76" s="54" t="s">
        <v>349</v>
      </c>
      <c r="C76" s="163">
        <v>342.82646929999999</v>
      </c>
      <c r="D76" s="163">
        <v>156.140386662993</v>
      </c>
      <c r="E76" s="174">
        <v>125.62105923700699</v>
      </c>
      <c r="F76" s="80">
        <v>617.70791496000004</v>
      </c>
      <c r="G76" s="163">
        <v>79.61348584000001</v>
      </c>
      <c r="H76" s="163">
        <v>-6.88</v>
      </c>
      <c r="I76" s="172">
        <v>697.32140099999992</v>
      </c>
      <c r="J76" s="3"/>
      <c r="Q76" s="3"/>
      <c r="R76" s="3"/>
      <c r="S76" s="3"/>
      <c r="T76" s="3"/>
      <c r="U76" s="3"/>
    </row>
    <row r="77" spans="1:22" x14ac:dyDescent="0.35">
      <c r="A77" s="7"/>
      <c r="B77" s="54" t="s">
        <v>370</v>
      </c>
      <c r="C77" s="163">
        <v>345.04014719999998</v>
      </c>
      <c r="D77" s="163">
        <v>157.23387643166799</v>
      </c>
      <c r="E77" s="174">
        <v>127.74036216833198</v>
      </c>
      <c r="F77" s="80">
        <v>623.13438572000007</v>
      </c>
      <c r="G77" s="163">
        <v>79.938985979999998</v>
      </c>
      <c r="H77" s="163">
        <v>-6.88</v>
      </c>
      <c r="I77" s="172">
        <v>703.07337199999995</v>
      </c>
      <c r="J77" s="3"/>
      <c r="Q77" s="3"/>
      <c r="R77" s="3"/>
      <c r="S77" s="3"/>
      <c r="T77" s="3"/>
      <c r="U77" s="3"/>
    </row>
    <row r="78" spans="1:22" x14ac:dyDescent="0.35">
      <c r="A78" s="7"/>
      <c r="B78" s="54" t="s">
        <v>371</v>
      </c>
      <c r="C78" s="163">
        <v>347.74364179999998</v>
      </c>
      <c r="D78" s="163">
        <v>158.46831218603009</v>
      </c>
      <c r="E78" s="174">
        <v>129.7643654139699</v>
      </c>
      <c r="F78" s="80">
        <v>629.0963182700001</v>
      </c>
      <c r="G78" s="163">
        <v>80.339820230000001</v>
      </c>
      <c r="H78" s="163">
        <v>-6.88</v>
      </c>
      <c r="I78" s="172">
        <v>709.43613899999991</v>
      </c>
      <c r="J78" s="3"/>
      <c r="Q78" s="3"/>
      <c r="R78" s="3"/>
      <c r="S78" s="3"/>
      <c r="T78" s="3"/>
      <c r="U78" s="3"/>
    </row>
    <row r="79" spans="1:22" x14ac:dyDescent="0.35">
      <c r="A79" s="7"/>
      <c r="B79" s="54" t="s">
        <v>372</v>
      </c>
      <c r="C79" s="163">
        <v>350.62616150000002</v>
      </c>
      <c r="D79" s="163">
        <v>159.15627902607932</v>
      </c>
      <c r="E79" s="174">
        <v>131.70802057392066</v>
      </c>
      <c r="F79" s="80">
        <v>634.61046113000009</v>
      </c>
      <c r="G79" s="163">
        <v>80.817505369999992</v>
      </c>
      <c r="H79" s="163">
        <v>-6.88</v>
      </c>
      <c r="I79" s="172">
        <v>715.42796699999997</v>
      </c>
      <c r="J79" s="3"/>
      <c r="Q79" s="3"/>
      <c r="R79" s="3"/>
      <c r="S79" s="3"/>
      <c r="T79" s="3"/>
      <c r="U79" s="3"/>
    </row>
    <row r="80" spans="1:22" x14ac:dyDescent="0.35">
      <c r="A80" s="7"/>
      <c r="B80" s="54" t="s">
        <v>373</v>
      </c>
      <c r="C80" s="163">
        <v>353.47705589999998</v>
      </c>
      <c r="D80" s="163">
        <v>159.65331915181568</v>
      </c>
      <c r="E80" s="174">
        <v>134.01363384818436</v>
      </c>
      <c r="F80" s="80">
        <v>640.26400821000004</v>
      </c>
      <c r="G80" s="163">
        <v>81.372041289999999</v>
      </c>
      <c r="H80" s="163">
        <v>-6.88</v>
      </c>
      <c r="I80" s="172">
        <v>721.63605000000007</v>
      </c>
      <c r="J80" s="163"/>
      <c r="K80" s="163"/>
      <c r="L80" s="163"/>
      <c r="M80" s="163"/>
      <c r="N80" s="163"/>
      <c r="O80" s="163"/>
      <c r="Q80" s="163"/>
      <c r="R80" s="163"/>
      <c r="U80" s="28"/>
      <c r="V80" s="28"/>
    </row>
    <row r="81" spans="1:22" x14ac:dyDescent="0.35">
      <c r="A81" s="7"/>
      <c r="B81" s="54" t="s">
        <v>494</v>
      </c>
      <c r="C81" s="163">
        <v>355.19368500000002</v>
      </c>
      <c r="D81" s="163">
        <v>160.2477336632391</v>
      </c>
      <c r="E81" s="174">
        <v>137.43699133676094</v>
      </c>
      <c r="F81" s="80">
        <v>645.99840990999996</v>
      </c>
      <c r="G81" s="163">
        <v>81.754854090000009</v>
      </c>
      <c r="H81" s="163">
        <v>-6.88</v>
      </c>
      <c r="I81" s="172">
        <v>727.75326399999994</v>
      </c>
      <c r="J81" s="163"/>
      <c r="K81" s="163"/>
      <c r="L81" s="163"/>
      <c r="M81" s="163"/>
      <c r="N81" s="163"/>
      <c r="O81" s="163"/>
      <c r="Q81" s="163"/>
      <c r="R81" s="163"/>
      <c r="U81" s="28"/>
      <c r="V81" s="28"/>
    </row>
    <row r="82" spans="1:22" x14ac:dyDescent="0.35">
      <c r="A82" s="7"/>
      <c r="B82" s="54" t="s">
        <v>495</v>
      </c>
      <c r="C82" s="163">
        <v>357.63769809999997</v>
      </c>
      <c r="D82" s="163">
        <v>160.77597144680669</v>
      </c>
      <c r="E82" s="174">
        <v>140.52036675319334</v>
      </c>
      <c r="F82" s="80">
        <v>652.05403514</v>
      </c>
      <c r="G82" s="163">
        <v>82.460237460000002</v>
      </c>
      <c r="H82" s="163">
        <v>-6.88</v>
      </c>
      <c r="I82" s="172">
        <v>734.514273</v>
      </c>
      <c r="J82" s="163"/>
      <c r="K82" s="163"/>
      <c r="L82" s="163"/>
      <c r="M82" s="163"/>
      <c r="N82" s="163"/>
      <c r="O82" s="163"/>
      <c r="Q82" s="163"/>
      <c r="R82" s="163"/>
      <c r="U82" s="28"/>
      <c r="V82" s="28"/>
    </row>
    <row r="83" spans="1:22" x14ac:dyDescent="0.35">
      <c r="A83" s="7"/>
      <c r="B83" s="54" t="s">
        <v>496</v>
      </c>
      <c r="C83" s="163">
        <v>360.07399149999998</v>
      </c>
      <c r="D83" s="163">
        <v>160.53833640251838</v>
      </c>
      <c r="E83" s="174">
        <v>143.94274079748163</v>
      </c>
      <c r="F83" s="80">
        <v>657.67506908999997</v>
      </c>
      <c r="G83" s="163">
        <v>83.12717001</v>
      </c>
      <c r="H83" s="163">
        <v>-6.88</v>
      </c>
      <c r="I83" s="172">
        <v>740.80223899999999</v>
      </c>
      <c r="J83" s="163"/>
      <c r="K83" s="163"/>
      <c r="L83" s="163"/>
      <c r="M83" s="163"/>
      <c r="N83" s="163"/>
      <c r="O83" s="163"/>
      <c r="Q83" s="163"/>
      <c r="R83" s="163"/>
      <c r="U83" s="28"/>
      <c r="V83" s="28"/>
    </row>
    <row r="84" spans="1:22" x14ac:dyDescent="0.35">
      <c r="A84" s="7"/>
      <c r="B84" s="175" t="s">
        <v>497</v>
      </c>
      <c r="C84" s="207">
        <v>362.57508760000002</v>
      </c>
      <c r="D84" s="207">
        <v>159.88907833037428</v>
      </c>
      <c r="E84" s="297">
        <v>147.38412326962577</v>
      </c>
      <c r="F84" s="297">
        <v>662.96828931999994</v>
      </c>
      <c r="G84" s="207">
        <v>83.755651779999994</v>
      </c>
      <c r="H84" s="207">
        <v>-6.88</v>
      </c>
      <c r="I84" s="289">
        <v>746.72394099999997</v>
      </c>
      <c r="J84" s="3"/>
      <c r="Q84" s="3"/>
      <c r="R84" s="3"/>
      <c r="S84" s="3"/>
      <c r="T84" s="3"/>
      <c r="U84" s="3"/>
    </row>
    <row r="85" spans="1:22" x14ac:dyDescent="0.35">
      <c r="A85" s="7"/>
      <c r="B85" s="176">
        <v>2008</v>
      </c>
      <c r="C85" s="163">
        <v>793.50300000000004</v>
      </c>
      <c r="D85" s="163">
        <v>340.42866601235943</v>
      </c>
      <c r="E85" s="174">
        <v>292.08633398764056</v>
      </c>
      <c r="F85" s="163">
        <f ca="1">SUM(OFFSET(F$4,4*(ROW()-ROW(F$85)),0, 4, 1))</f>
        <v>1426.018</v>
      </c>
      <c r="G85" s="163">
        <v>168.71899999999999</v>
      </c>
      <c r="H85" s="163">
        <v>0</v>
      </c>
      <c r="I85" s="172">
        <v>1594.7370000000001</v>
      </c>
      <c r="J85" s="177"/>
    </row>
    <row r="86" spans="1:22" x14ac:dyDescent="0.35">
      <c r="A86" s="7"/>
      <c r="B86" s="54">
        <v>2009</v>
      </c>
      <c r="C86" s="163">
        <v>783.62</v>
      </c>
      <c r="D86" s="163">
        <v>329.92551554263656</v>
      </c>
      <c r="E86" s="174">
        <v>281.35948445736341</v>
      </c>
      <c r="F86" s="163">
        <f t="shared" ref="F86:F104" ca="1" si="0">SUM(OFFSET(F$4,4*(ROW()-ROW(F$85)),0, 4, 1))</f>
        <v>1394.9050000000002</v>
      </c>
      <c r="G86" s="163">
        <v>156.977</v>
      </c>
      <c r="H86" s="163">
        <v>0</v>
      </c>
      <c r="I86" s="172">
        <v>1551.8820000000001</v>
      </c>
      <c r="J86" s="177"/>
    </row>
    <row r="87" spans="1:22" x14ac:dyDescent="0.35">
      <c r="A87" s="7"/>
      <c r="B87" s="54">
        <v>2010</v>
      </c>
      <c r="C87" s="163">
        <v>805.36199999999997</v>
      </c>
      <c r="D87" s="163">
        <v>341.85406560003986</v>
      </c>
      <c r="E87" s="174">
        <v>281.73993439996013</v>
      </c>
      <c r="F87" s="163">
        <f t="shared" ca="1" si="0"/>
        <v>1428.9559999999999</v>
      </c>
      <c r="G87" s="163">
        <v>183.42500000000001</v>
      </c>
      <c r="H87" s="163">
        <v>0</v>
      </c>
      <c r="I87" s="172">
        <v>1612.3810000000001</v>
      </c>
      <c r="J87" s="177"/>
    </row>
    <row r="88" spans="1:22" x14ac:dyDescent="0.35">
      <c r="A88" s="7"/>
      <c r="B88" s="54">
        <v>2011</v>
      </c>
      <c r="C88" s="163">
        <v>822.84799999999996</v>
      </c>
      <c r="D88" s="163">
        <v>353.16059581718827</v>
      </c>
      <c r="E88" s="174">
        <v>287.83240418281173</v>
      </c>
      <c r="F88" s="163">
        <f t="shared" ca="1" si="0"/>
        <v>1463.8409999999999</v>
      </c>
      <c r="G88" s="163">
        <v>200.37</v>
      </c>
      <c r="H88" s="163">
        <v>0</v>
      </c>
      <c r="I88" s="172">
        <v>1664.211</v>
      </c>
      <c r="J88" s="177"/>
    </row>
    <row r="89" spans="1:22" x14ac:dyDescent="0.35">
      <c r="A89" s="7"/>
      <c r="B89" s="54">
        <v>2012</v>
      </c>
      <c r="C89" s="163">
        <v>837.52</v>
      </c>
      <c r="D89" s="163">
        <v>367.15531280433191</v>
      </c>
      <c r="E89" s="174">
        <v>302.47968719566813</v>
      </c>
      <c r="F89" s="163">
        <f t="shared" ca="1" si="0"/>
        <v>1507.1549999999997</v>
      </c>
      <c r="G89" s="163">
        <v>206.08600000000001</v>
      </c>
      <c r="H89" s="163">
        <v>0</v>
      </c>
      <c r="I89" s="172">
        <v>1713.241</v>
      </c>
      <c r="J89" s="177"/>
    </row>
    <row r="90" spans="1:22" x14ac:dyDescent="0.35">
      <c r="A90" s="7"/>
      <c r="B90" s="54">
        <v>2013</v>
      </c>
      <c r="C90" s="163">
        <v>871.74400000000003</v>
      </c>
      <c r="D90" s="163">
        <v>380.14862784375157</v>
      </c>
      <c r="E90" s="174">
        <v>313.22737215624841</v>
      </c>
      <c r="F90" s="163">
        <f t="shared" ca="1" si="0"/>
        <v>1565.12</v>
      </c>
      <c r="G90" s="163">
        <v>217.17599999999999</v>
      </c>
      <c r="H90" s="163">
        <v>0</v>
      </c>
      <c r="I90" s="172">
        <v>1782.296</v>
      </c>
      <c r="J90" s="177"/>
    </row>
    <row r="91" spans="1:22" x14ac:dyDescent="0.35">
      <c r="A91" s="7"/>
      <c r="B91" s="178">
        <v>2014</v>
      </c>
      <c r="C91" s="163">
        <v>893.25199999999995</v>
      </c>
      <c r="D91" s="163">
        <v>407.29892468316132</v>
      </c>
      <c r="E91" s="174">
        <v>334.41407531683871</v>
      </c>
      <c r="F91" s="163">
        <f t="shared" ca="1" si="0"/>
        <v>1634.9649999999999</v>
      </c>
      <c r="G91" s="163">
        <v>227.86199999999999</v>
      </c>
      <c r="H91" s="163">
        <v>0</v>
      </c>
      <c r="I91" s="172">
        <v>1862.827</v>
      </c>
      <c r="J91" s="177"/>
    </row>
    <row r="92" spans="1:22" x14ac:dyDescent="0.35">
      <c r="A92" s="7"/>
      <c r="B92" s="178">
        <v>2015</v>
      </c>
      <c r="C92" s="163">
        <v>923.95299999999997</v>
      </c>
      <c r="D92" s="163">
        <v>408.52970355033887</v>
      </c>
      <c r="E92" s="174">
        <v>354.83229644966116</v>
      </c>
      <c r="F92" s="163">
        <f t="shared" ca="1" si="0"/>
        <v>1687.3150000000001</v>
      </c>
      <c r="G92" s="163">
        <v>233.68299999999999</v>
      </c>
      <c r="H92" s="163">
        <v>0</v>
      </c>
      <c r="I92" s="172">
        <v>1920.998</v>
      </c>
      <c r="J92" s="177"/>
    </row>
    <row r="93" spans="1:22" x14ac:dyDescent="0.35">
      <c r="B93" s="178">
        <v>2016</v>
      </c>
      <c r="C93" s="163">
        <v>959.899</v>
      </c>
      <c r="D93" s="163">
        <v>424.9055796953478</v>
      </c>
      <c r="E93" s="174">
        <v>372.56542030465221</v>
      </c>
      <c r="F93" s="163">
        <f t="shared" ca="1" si="0"/>
        <v>1757.37</v>
      </c>
      <c r="G93" s="163">
        <v>242.09100000000001</v>
      </c>
      <c r="H93" s="163">
        <v>0</v>
      </c>
      <c r="I93" s="172">
        <v>1999.461</v>
      </c>
      <c r="J93" s="179"/>
    </row>
    <row r="94" spans="1:22" x14ac:dyDescent="0.35">
      <c r="B94" s="178">
        <v>2017</v>
      </c>
      <c r="C94" s="163">
        <v>997.25400000000002</v>
      </c>
      <c r="D94" s="163">
        <v>450.7095457901309</v>
      </c>
      <c r="E94" s="174">
        <v>385.85445420986906</v>
      </c>
      <c r="F94" s="163">
        <f t="shared" ca="1" si="0"/>
        <v>1833.8180000000002</v>
      </c>
      <c r="G94" s="163">
        <v>251.19</v>
      </c>
      <c r="H94" s="163">
        <v>0</v>
      </c>
      <c r="I94" s="172">
        <v>2085.0079999999998</v>
      </c>
      <c r="J94" s="179"/>
    </row>
    <row r="95" spans="1:22" x14ac:dyDescent="0.35">
      <c r="B95" s="178">
        <v>2018</v>
      </c>
      <c r="C95" s="163">
        <v>1041.9880000000001</v>
      </c>
      <c r="D95" s="163">
        <v>457.57501882807617</v>
      </c>
      <c r="E95" s="174">
        <v>399.13598117192379</v>
      </c>
      <c r="F95" s="163">
        <f t="shared" ca="1" si="0"/>
        <v>1898.6990000000001</v>
      </c>
      <c r="G95" s="163">
        <v>258.71100000000001</v>
      </c>
      <c r="H95" s="163">
        <v>0</v>
      </c>
      <c r="I95" s="172">
        <v>2157.41</v>
      </c>
      <c r="J95" s="179"/>
    </row>
    <row r="96" spans="1:22" x14ac:dyDescent="0.35">
      <c r="B96" s="178">
        <v>2019</v>
      </c>
      <c r="C96" s="163">
        <v>1090.1569999999999</v>
      </c>
      <c r="D96" s="163">
        <v>471.02897136633385</v>
      </c>
      <c r="E96" s="174">
        <v>412.06302863366619</v>
      </c>
      <c r="F96" s="163">
        <f t="shared" ca="1" si="0"/>
        <v>1973.249</v>
      </c>
      <c r="G96" s="163">
        <v>265.09899999999999</v>
      </c>
      <c r="H96" s="163">
        <v>0</v>
      </c>
      <c r="I96" s="172">
        <v>2238.348</v>
      </c>
      <c r="J96" s="179"/>
    </row>
    <row r="97" spans="2:10" x14ac:dyDescent="0.35">
      <c r="B97" s="178">
        <v>2020</v>
      </c>
      <c r="C97" s="163">
        <v>1094.8119999999999</v>
      </c>
      <c r="D97" s="163">
        <v>470.65050716005487</v>
      </c>
      <c r="E97" s="174">
        <v>411.91949283994512</v>
      </c>
      <c r="F97" s="163">
        <f t="shared" ca="1" si="0"/>
        <v>1977.3819999999998</v>
      </c>
      <c r="G97" s="163">
        <v>132.21199999999999</v>
      </c>
      <c r="H97" s="163">
        <v>0</v>
      </c>
      <c r="I97" s="172">
        <v>2109.5940000000001</v>
      </c>
      <c r="J97" s="179"/>
    </row>
    <row r="98" spans="2:10" x14ac:dyDescent="0.35">
      <c r="B98" s="178">
        <v>2021</v>
      </c>
      <c r="C98" s="163">
        <v>1160.4829999999999</v>
      </c>
      <c r="D98" s="163">
        <v>483.54019712942471</v>
      </c>
      <c r="E98" s="174">
        <v>425.34280287057521</v>
      </c>
      <c r="F98" s="163">
        <f t="shared" ca="1" si="0"/>
        <v>2061.0060000000003</v>
      </c>
      <c r="G98" s="163">
        <v>209.24</v>
      </c>
      <c r="H98" s="163">
        <v>-8.36</v>
      </c>
      <c r="I98" s="172">
        <v>2270.2460000000001</v>
      </c>
      <c r="J98" s="179"/>
    </row>
    <row r="99" spans="2:10" x14ac:dyDescent="0.35">
      <c r="B99" s="178">
        <v>2022</v>
      </c>
      <c r="C99" s="163">
        <v>1244.452</v>
      </c>
      <c r="D99" s="163">
        <v>536.7621574910055</v>
      </c>
      <c r="E99" s="174">
        <v>455.01020720899459</v>
      </c>
      <c r="F99" s="163">
        <f t="shared" ca="1" si="0"/>
        <v>2209.471</v>
      </c>
      <c r="G99" s="163">
        <v>272.65600000000001</v>
      </c>
      <c r="H99" s="163">
        <v>-26.672000000000001</v>
      </c>
      <c r="I99" s="15">
        <v>2482.127</v>
      </c>
      <c r="J99" s="179"/>
    </row>
    <row r="100" spans="2:10" x14ac:dyDescent="0.35">
      <c r="B100" s="178">
        <v>2023</v>
      </c>
      <c r="C100" s="163">
        <v>1295.0782821000003</v>
      </c>
      <c r="D100" s="163">
        <v>552.89946917211171</v>
      </c>
      <c r="E100" s="174">
        <v>453.73531952788829</v>
      </c>
      <c r="F100" s="163">
        <f t="shared" ca="1" si="0"/>
        <v>2274.1930704800002</v>
      </c>
      <c r="G100" s="163">
        <v>274.76362562000003</v>
      </c>
      <c r="H100" s="163">
        <v>-27.52</v>
      </c>
      <c r="I100" s="15">
        <v>2548.9566960000002</v>
      </c>
      <c r="J100" s="179"/>
    </row>
    <row r="101" spans="2:10" x14ac:dyDescent="0.35">
      <c r="B101" s="178">
        <v>2024</v>
      </c>
      <c r="C101" s="163">
        <v>1319.8099476</v>
      </c>
      <c r="D101" s="163">
        <v>573.68247523626223</v>
      </c>
      <c r="E101" s="174">
        <v>470.28266246373789</v>
      </c>
      <c r="F101" s="163">
        <f t="shared" ca="1" si="0"/>
        <v>2336.2550855500003</v>
      </c>
      <c r="G101" s="163">
        <v>307.87833545000001</v>
      </c>
      <c r="H101" s="163">
        <v>-27.52</v>
      </c>
      <c r="I101" s="15">
        <v>2644.133421</v>
      </c>
      <c r="J101" s="179"/>
    </row>
    <row r="102" spans="2:10" x14ac:dyDescent="0.35">
      <c r="B102" s="178">
        <v>2025</v>
      </c>
      <c r="C102" s="163">
        <v>1350.8964413000001</v>
      </c>
      <c r="D102" s="163">
        <v>608.77549400857345</v>
      </c>
      <c r="E102" s="174">
        <v>490.79525879142642</v>
      </c>
      <c r="F102" s="163">
        <f t="shared" ca="1" si="0"/>
        <v>2422.9471955200002</v>
      </c>
      <c r="G102" s="163">
        <v>314.98432368000005</v>
      </c>
      <c r="H102" s="163">
        <v>-27.52</v>
      </c>
      <c r="I102" s="15">
        <v>2737.9315189999998</v>
      </c>
      <c r="J102" s="179"/>
    </row>
    <row r="103" spans="2:10" x14ac:dyDescent="0.35">
      <c r="B103" s="178">
        <v>2026</v>
      </c>
      <c r="C103" s="163">
        <v>1386.2364198</v>
      </c>
      <c r="D103" s="163">
        <v>630.99885430677034</v>
      </c>
      <c r="E103" s="174">
        <v>514.83380739322956</v>
      </c>
      <c r="F103" s="163">
        <f t="shared" ca="1" si="0"/>
        <v>2504.5490800800003</v>
      </c>
      <c r="G103" s="163">
        <v>320.70979741999997</v>
      </c>
      <c r="H103" s="163">
        <v>-27.52</v>
      </c>
      <c r="I103" s="15">
        <v>2825.2588789999995</v>
      </c>
      <c r="J103" s="179"/>
    </row>
    <row r="104" spans="2:10" x14ac:dyDescent="0.35">
      <c r="B104" s="178">
        <v>2027</v>
      </c>
      <c r="C104" s="207">
        <v>1426.3824305000001</v>
      </c>
      <c r="D104" s="207">
        <v>641.21536066437977</v>
      </c>
      <c r="E104" s="297">
        <v>555.91373273562021</v>
      </c>
      <c r="F104" s="207">
        <f t="shared" ca="1" si="0"/>
        <v>2595.9915223499997</v>
      </c>
      <c r="G104" s="207">
        <v>328.71430284999997</v>
      </c>
      <c r="H104" s="207">
        <v>-27.52</v>
      </c>
      <c r="I104" s="162">
        <v>2924.7058260000003</v>
      </c>
      <c r="J104" s="179"/>
    </row>
    <row r="105" spans="2:10" x14ac:dyDescent="0.35">
      <c r="B105" s="180" t="s">
        <v>319</v>
      </c>
      <c r="C105" s="163">
        <v>786.07100000000003</v>
      </c>
      <c r="D105" s="163">
        <v>343.24799999999999</v>
      </c>
      <c r="E105" s="163">
        <v>292.19799999999998</v>
      </c>
      <c r="F105" s="163">
        <f ca="1">SUM(OFFSET(F$5,4*(ROW()-ROW(F$105)),0, 4, 1))</f>
        <v>1421.5170000000001</v>
      </c>
      <c r="G105" s="163">
        <v>163.023</v>
      </c>
      <c r="H105" s="163">
        <v>0</v>
      </c>
      <c r="I105" s="15">
        <v>1584.54</v>
      </c>
      <c r="J105" s="179"/>
    </row>
    <row r="106" spans="2:10" x14ac:dyDescent="0.35">
      <c r="B106" s="178" t="s">
        <v>320</v>
      </c>
      <c r="C106" s="163">
        <v>790.245</v>
      </c>
      <c r="D106" s="163">
        <v>329.10500000000002</v>
      </c>
      <c r="E106" s="163">
        <v>278.82600000000002</v>
      </c>
      <c r="F106" s="163">
        <f t="shared" ref="F106:F124" ca="1" si="1">SUM(OFFSET(F$5,4*(ROW()-ROW(F$105)),0, 4, 1))</f>
        <v>1398.1759999999999</v>
      </c>
      <c r="G106" s="163">
        <v>163.76599999999999</v>
      </c>
      <c r="H106" s="163">
        <v>0</v>
      </c>
      <c r="I106" s="15">
        <v>1561.942</v>
      </c>
      <c r="J106" s="179"/>
    </row>
    <row r="107" spans="2:10" x14ac:dyDescent="0.35">
      <c r="B107" s="178" t="s">
        <v>321</v>
      </c>
      <c r="C107" s="163">
        <v>812.43</v>
      </c>
      <c r="D107" s="163">
        <v>345.60599999999999</v>
      </c>
      <c r="E107" s="163">
        <v>283.99700000000001</v>
      </c>
      <c r="F107" s="163">
        <f t="shared" ca="1" si="1"/>
        <v>1442.0329999999999</v>
      </c>
      <c r="G107" s="163">
        <v>188.69300000000001</v>
      </c>
      <c r="H107" s="163">
        <v>0</v>
      </c>
      <c r="I107" s="15">
        <v>1630.7260000000001</v>
      </c>
      <c r="J107" s="179"/>
    </row>
    <row r="108" spans="2:10" x14ac:dyDescent="0.35">
      <c r="B108" s="178" t="s">
        <v>82</v>
      </c>
      <c r="C108" s="163">
        <v>823.22299999999996</v>
      </c>
      <c r="D108" s="163">
        <v>355.68799999999999</v>
      </c>
      <c r="E108" s="163">
        <v>291.44099999999997</v>
      </c>
      <c r="F108" s="163">
        <f t="shared" ca="1" si="1"/>
        <v>1470.3519999999999</v>
      </c>
      <c r="G108" s="163">
        <v>202.14699999999999</v>
      </c>
      <c r="H108" s="163">
        <v>0</v>
      </c>
      <c r="I108" s="15">
        <v>1672.499</v>
      </c>
      <c r="J108" s="179"/>
    </row>
    <row r="109" spans="2:10" x14ac:dyDescent="0.35">
      <c r="B109" s="178" t="s">
        <v>83</v>
      </c>
      <c r="C109" s="163">
        <v>841.52499999999998</v>
      </c>
      <c r="D109" s="163">
        <v>374.36200000000008</v>
      </c>
      <c r="E109" s="163">
        <v>303.92599999999999</v>
      </c>
      <c r="F109" s="163">
        <f t="shared" ca="1" si="1"/>
        <v>1519.8129999999999</v>
      </c>
      <c r="G109" s="163">
        <v>207.67599999999999</v>
      </c>
      <c r="H109" s="163">
        <v>0</v>
      </c>
      <c r="I109" s="15">
        <v>1727.489</v>
      </c>
      <c r="J109" s="179"/>
    </row>
    <row r="110" spans="2:10" x14ac:dyDescent="0.35">
      <c r="B110" s="178" t="s">
        <v>84</v>
      </c>
      <c r="C110" s="163">
        <v>883.45500000000004</v>
      </c>
      <c r="D110" s="163">
        <v>379.93900000000008</v>
      </c>
      <c r="E110" s="174">
        <v>318.75200000000001</v>
      </c>
      <c r="F110" s="163">
        <f t="shared" ca="1" si="1"/>
        <v>1582.1460000000002</v>
      </c>
      <c r="G110" s="163">
        <v>220.96600000000001</v>
      </c>
      <c r="H110" s="163">
        <v>0</v>
      </c>
      <c r="I110" s="15">
        <v>1803.1120000000001</v>
      </c>
      <c r="J110" s="179"/>
    </row>
    <row r="111" spans="2:10" x14ac:dyDescent="0.35">
      <c r="B111" s="178" t="s">
        <v>85</v>
      </c>
      <c r="C111" s="163">
        <v>897.78</v>
      </c>
      <c r="D111" s="163">
        <v>415.63900000000001</v>
      </c>
      <c r="E111" s="174">
        <v>337.68599999999998</v>
      </c>
      <c r="F111" s="163">
        <f t="shared" ca="1" si="1"/>
        <v>1651.105</v>
      </c>
      <c r="G111" s="163">
        <v>228.68899999999999</v>
      </c>
      <c r="H111" s="163">
        <v>0</v>
      </c>
      <c r="I111" s="15">
        <v>1879.7940000000001</v>
      </c>
      <c r="J111" s="179"/>
    </row>
    <row r="112" spans="2:10" x14ac:dyDescent="0.35">
      <c r="B112" s="178" t="s">
        <v>86</v>
      </c>
      <c r="C112" s="163">
        <v>931.62599999999998</v>
      </c>
      <c r="D112" s="163">
        <v>408.56099999999998</v>
      </c>
      <c r="E112" s="174">
        <v>360.83800000000002</v>
      </c>
      <c r="F112" s="163">
        <f t="shared" ca="1" si="1"/>
        <v>1701.0250000000001</v>
      </c>
      <c r="G112" s="163">
        <v>236.56399999999999</v>
      </c>
      <c r="H112" s="163">
        <v>0</v>
      </c>
      <c r="I112" s="15">
        <v>1937.5889999999999</v>
      </c>
      <c r="J112" s="179"/>
    </row>
    <row r="113" spans="2:10" x14ac:dyDescent="0.35">
      <c r="B113" s="178" t="s">
        <v>87</v>
      </c>
      <c r="C113" s="163">
        <v>969.47400000000005</v>
      </c>
      <c r="D113" s="163">
        <v>432.495</v>
      </c>
      <c r="E113" s="174">
        <v>376.06900000000002</v>
      </c>
      <c r="F113" s="163">
        <f t="shared" ca="1" si="1"/>
        <v>1778.038</v>
      </c>
      <c r="G113" s="163">
        <v>243.648</v>
      </c>
      <c r="H113" s="163">
        <v>0</v>
      </c>
      <c r="I113" s="15">
        <v>2021.6859999999999</v>
      </c>
      <c r="J113" s="179"/>
    </row>
    <row r="114" spans="2:10" x14ac:dyDescent="0.35">
      <c r="B114" s="178" t="s">
        <v>88</v>
      </c>
      <c r="C114" s="163">
        <v>1009.294</v>
      </c>
      <c r="D114" s="163">
        <v>451.423</v>
      </c>
      <c r="E114" s="174">
        <v>389.35899999999998</v>
      </c>
      <c r="F114" s="163">
        <f t="shared" ca="1" si="1"/>
        <v>1850.076</v>
      </c>
      <c r="G114" s="163">
        <v>252.18299999999999</v>
      </c>
      <c r="H114" s="163">
        <v>0</v>
      </c>
      <c r="I114" s="172">
        <v>2102.259</v>
      </c>
      <c r="J114" s="179"/>
    </row>
    <row r="115" spans="2:10" x14ac:dyDescent="0.35">
      <c r="B115" s="178" t="s">
        <v>89</v>
      </c>
      <c r="C115" s="163">
        <v>1053.7860000000001</v>
      </c>
      <c r="D115" s="163">
        <v>458.57400000000001</v>
      </c>
      <c r="E115" s="174">
        <v>402.56799999999998</v>
      </c>
      <c r="F115" s="163">
        <f t="shared" ca="1" si="1"/>
        <v>1914.9280000000001</v>
      </c>
      <c r="G115" s="163">
        <v>261.75599999999997</v>
      </c>
      <c r="H115" s="163">
        <v>0</v>
      </c>
      <c r="I115" s="172">
        <v>2176.6840000000002</v>
      </c>
      <c r="J115" s="179"/>
    </row>
    <row r="116" spans="2:10" x14ac:dyDescent="0.35">
      <c r="B116" s="178" t="s">
        <v>90</v>
      </c>
      <c r="C116" s="163">
        <v>1096.356</v>
      </c>
      <c r="D116" s="163">
        <v>475.99900000000002</v>
      </c>
      <c r="E116" s="174">
        <v>413.416</v>
      </c>
      <c r="F116" s="163">
        <f t="shared" ca="1" si="1"/>
        <v>1985.771</v>
      </c>
      <c r="G116" s="163">
        <v>261.34300000000002</v>
      </c>
      <c r="H116" s="163">
        <v>0</v>
      </c>
      <c r="I116" s="172">
        <v>2247.114</v>
      </c>
      <c r="J116" s="179"/>
    </row>
    <row r="117" spans="2:10" ht="17.25" customHeight="1" x14ac:dyDescent="0.35">
      <c r="B117" s="178" t="s">
        <v>91</v>
      </c>
      <c r="C117" s="163">
        <v>1099.7929999999999</v>
      </c>
      <c r="D117" s="163">
        <v>468.298</v>
      </c>
      <c r="E117" s="174">
        <v>413.63099999999997</v>
      </c>
      <c r="F117" s="163">
        <f t="shared" ca="1" si="1"/>
        <v>1981.9189999999999</v>
      </c>
      <c r="G117" s="163">
        <v>105.675</v>
      </c>
      <c r="H117" s="163">
        <v>0.19700000000000001</v>
      </c>
      <c r="I117" s="172">
        <v>2087.5940000000001</v>
      </c>
    </row>
    <row r="118" spans="2:10" x14ac:dyDescent="0.35">
      <c r="B118" s="178" t="s">
        <v>92</v>
      </c>
      <c r="C118" s="163">
        <v>1185.623</v>
      </c>
      <c r="D118" s="163">
        <v>492.23599999999999</v>
      </c>
      <c r="E118" s="174">
        <v>431.54199999999997</v>
      </c>
      <c r="F118" s="163">
        <f t="shared" ca="1" si="1"/>
        <v>2094.5250000000001</v>
      </c>
      <c r="G118" s="163">
        <v>243.35499999999999</v>
      </c>
      <c r="H118" s="163">
        <v>-14.875999999999999</v>
      </c>
      <c r="I118" s="172">
        <v>2337.88</v>
      </c>
    </row>
    <row r="119" spans="2:10" x14ac:dyDescent="0.35">
      <c r="B119" s="178" t="s">
        <v>93</v>
      </c>
      <c r="C119" s="163">
        <v>1259.6465472</v>
      </c>
      <c r="D119" s="163">
        <v>549.26436055132285</v>
      </c>
      <c r="E119" s="174">
        <v>460.21249964867712</v>
      </c>
      <c r="F119" s="163">
        <f t="shared" ca="1" si="1"/>
        <v>2241.8090422199998</v>
      </c>
      <c r="G119" s="163">
        <v>262.17978158</v>
      </c>
      <c r="H119" s="163">
        <v>-27.233000000000001</v>
      </c>
      <c r="I119" s="172">
        <v>2503.988824</v>
      </c>
    </row>
    <row r="120" spans="2:10" x14ac:dyDescent="0.35">
      <c r="B120" s="178" t="s">
        <v>94</v>
      </c>
      <c r="C120" s="163">
        <v>1302.0694773</v>
      </c>
      <c r="D120" s="163">
        <v>555.90285409167188</v>
      </c>
      <c r="E120" s="174">
        <v>451.48488950832814</v>
      </c>
      <c r="F120" s="163">
        <f t="shared" ca="1" si="1"/>
        <v>2281.9372205900004</v>
      </c>
      <c r="G120" s="163">
        <v>291.23611750999999</v>
      </c>
      <c r="H120" s="163">
        <v>-27.52</v>
      </c>
      <c r="I120" s="172">
        <v>2573.1733380000001</v>
      </c>
    </row>
    <row r="121" spans="2:10" x14ac:dyDescent="0.35">
      <c r="B121" s="178" t="s">
        <v>343</v>
      </c>
      <c r="C121" s="163">
        <v>1327.1539422999997</v>
      </c>
      <c r="D121" s="163">
        <v>580.39409768806399</v>
      </c>
      <c r="E121" s="174">
        <v>478.24627151193602</v>
      </c>
      <c r="F121" s="163">
        <f t="shared" ca="1" si="1"/>
        <v>2358.2743132099999</v>
      </c>
      <c r="G121" s="163">
        <v>310.40081028999992</v>
      </c>
      <c r="H121" s="163">
        <v>-27.52</v>
      </c>
      <c r="I121" s="172">
        <v>2668.675123</v>
      </c>
    </row>
    <row r="122" spans="2:10" x14ac:dyDescent="0.35">
      <c r="B122" s="178" t="s">
        <v>350</v>
      </c>
      <c r="C122" s="163">
        <v>1358.9051735</v>
      </c>
      <c r="D122" s="163">
        <v>617.06932206159786</v>
      </c>
      <c r="E122" s="174">
        <v>494.29019473840219</v>
      </c>
      <c r="F122" s="163">
        <f t="shared" ca="1" si="1"/>
        <v>2442.7446904900003</v>
      </c>
      <c r="G122" s="163">
        <v>316.34706120999994</v>
      </c>
      <c r="H122" s="163">
        <v>-27.52</v>
      </c>
      <c r="I122" s="172">
        <v>2759.0917520000003</v>
      </c>
    </row>
    <row r="123" spans="2:10" x14ac:dyDescent="0.35">
      <c r="B123" s="178" t="s">
        <v>374</v>
      </c>
      <c r="C123" s="163">
        <v>1396.8870064</v>
      </c>
      <c r="D123" s="163">
        <v>634.51178679559314</v>
      </c>
      <c r="E123" s="174">
        <v>523.2263820044069</v>
      </c>
      <c r="F123" s="163">
        <f t="shared" ca="1" si="1"/>
        <v>2527.1051733300005</v>
      </c>
      <c r="G123" s="163">
        <v>322.46835286999999</v>
      </c>
      <c r="H123" s="163">
        <v>-27.52</v>
      </c>
      <c r="I123" s="172">
        <v>2849.5735279999999</v>
      </c>
    </row>
    <row r="124" spans="2:10" ht="16" thickBot="1" x14ac:dyDescent="0.4">
      <c r="B124" s="293" t="s">
        <v>498</v>
      </c>
      <c r="C124" s="291">
        <v>1435.4804621999999</v>
      </c>
      <c r="D124" s="291">
        <v>641.4511198429384</v>
      </c>
      <c r="E124" s="295">
        <v>569.28422215706178</v>
      </c>
      <c r="F124" s="291">
        <f t="shared" ca="1" si="1"/>
        <v>2618.6958034600002</v>
      </c>
      <c r="G124" s="291">
        <v>331.09791334000005</v>
      </c>
      <c r="H124" s="291">
        <v>-27.52</v>
      </c>
      <c r="I124" s="294">
        <v>2949.793717</v>
      </c>
    </row>
    <row r="125" spans="2:10" x14ac:dyDescent="0.35">
      <c r="B125" s="534" t="s">
        <v>29</v>
      </c>
      <c r="C125" s="535"/>
      <c r="D125" s="535"/>
      <c r="E125" s="535"/>
      <c r="F125" s="535"/>
      <c r="G125" s="535"/>
      <c r="H125" s="535"/>
      <c r="I125" s="547"/>
    </row>
    <row r="126" spans="2:10" x14ac:dyDescent="0.35">
      <c r="B126" s="534" t="s">
        <v>407</v>
      </c>
      <c r="C126" s="535"/>
      <c r="D126" s="535"/>
      <c r="E126" s="535"/>
      <c r="F126" s="535"/>
      <c r="G126" s="535"/>
      <c r="H126" s="535"/>
      <c r="I126" s="547"/>
    </row>
    <row r="127" spans="2:10" ht="17.25" customHeight="1" x14ac:dyDescent="0.35">
      <c r="B127" s="534" t="s">
        <v>501</v>
      </c>
      <c r="C127" s="535"/>
      <c r="D127" s="535"/>
      <c r="E127" s="535"/>
      <c r="F127" s="535"/>
      <c r="G127" s="535"/>
      <c r="H127" s="535"/>
      <c r="I127" s="547"/>
    </row>
    <row r="128" spans="2:10" x14ac:dyDescent="0.35">
      <c r="B128" s="559" t="s">
        <v>502</v>
      </c>
      <c r="C128" s="560"/>
      <c r="D128" s="560"/>
      <c r="E128" s="560"/>
      <c r="F128" s="560"/>
      <c r="G128" s="560"/>
      <c r="H128" s="560"/>
      <c r="I128" s="561"/>
    </row>
    <row r="129" spans="2:9" x14ac:dyDescent="0.35">
      <c r="B129" s="534" t="s">
        <v>408</v>
      </c>
      <c r="C129" s="535"/>
      <c r="D129" s="535"/>
      <c r="E129" s="535"/>
      <c r="F129" s="535"/>
      <c r="G129" s="535"/>
      <c r="H129" s="535"/>
      <c r="I129" s="547"/>
    </row>
    <row r="130" spans="2:9" x14ac:dyDescent="0.35">
      <c r="B130" s="534" t="s">
        <v>409</v>
      </c>
      <c r="C130" s="535"/>
      <c r="D130" s="535"/>
      <c r="E130" s="535"/>
      <c r="F130" s="535"/>
      <c r="G130" s="535"/>
      <c r="H130" s="535"/>
      <c r="I130" s="547"/>
    </row>
    <row r="131" spans="2:9" x14ac:dyDescent="0.35">
      <c r="B131" s="534" t="s">
        <v>410</v>
      </c>
      <c r="C131" s="535"/>
      <c r="D131" s="535"/>
      <c r="E131" s="535"/>
      <c r="F131" s="535"/>
      <c r="G131" s="535"/>
      <c r="H131" s="535"/>
      <c r="I131" s="547"/>
    </row>
    <row r="132" spans="2:9" ht="16" thickBot="1" x14ac:dyDescent="0.4">
      <c r="B132" s="555" t="s">
        <v>411</v>
      </c>
      <c r="C132" s="556"/>
      <c r="D132" s="556"/>
      <c r="E132" s="556"/>
      <c r="F132" s="556"/>
      <c r="G132" s="556"/>
      <c r="H132" s="556"/>
      <c r="I132" s="557"/>
    </row>
    <row r="133" spans="2:9" x14ac:dyDescent="0.35">
      <c r="B133" s="181"/>
      <c r="C133" s="182"/>
      <c r="D133" s="182"/>
      <c r="E133" s="182"/>
      <c r="F133" s="182"/>
      <c r="G133" s="182"/>
      <c r="H133" s="182"/>
      <c r="I133" s="182"/>
    </row>
    <row r="134" spans="2:9" x14ac:dyDescent="0.35">
      <c r="B134" s="183"/>
      <c r="C134" s="179"/>
      <c r="D134" s="179"/>
      <c r="E134" s="179"/>
      <c r="F134" s="179"/>
      <c r="G134" s="179"/>
      <c r="H134" s="179"/>
      <c r="I134" s="179"/>
    </row>
    <row r="135" spans="2:9" x14ac:dyDescent="0.35">
      <c r="B135" s="183"/>
      <c r="C135" s="179"/>
      <c r="D135" s="179"/>
      <c r="E135" s="179"/>
      <c r="F135" s="179"/>
      <c r="G135" s="179"/>
      <c r="H135" s="179"/>
      <c r="I135" s="179"/>
    </row>
    <row r="136" spans="2:9" x14ac:dyDescent="0.35">
      <c r="B136" s="183"/>
      <c r="C136" s="179"/>
      <c r="D136" s="179"/>
      <c r="E136" s="179"/>
      <c r="F136" s="179"/>
      <c r="G136" s="179"/>
      <c r="H136" s="179"/>
      <c r="I136" s="179"/>
    </row>
    <row r="137" spans="2:9" x14ac:dyDescent="0.35">
      <c r="B137" s="183"/>
      <c r="C137" s="179"/>
      <c r="D137" s="179"/>
      <c r="E137" s="179"/>
      <c r="F137" s="179"/>
      <c r="G137" s="179"/>
      <c r="H137" s="179"/>
      <c r="I137" s="179"/>
    </row>
    <row r="138" spans="2:9" x14ac:dyDescent="0.35">
      <c r="B138" s="183"/>
      <c r="C138" s="179"/>
      <c r="D138" s="179"/>
      <c r="E138" s="179"/>
      <c r="F138" s="179"/>
      <c r="G138" s="179"/>
      <c r="H138" s="179"/>
      <c r="I138" s="179"/>
    </row>
    <row r="139" spans="2:9" x14ac:dyDescent="0.35">
      <c r="B139" s="183"/>
      <c r="C139" s="179"/>
      <c r="D139" s="179"/>
      <c r="E139" s="179"/>
      <c r="F139" s="179"/>
      <c r="G139" s="179"/>
      <c r="H139" s="179"/>
      <c r="I139" s="179"/>
    </row>
    <row r="140" spans="2:9" x14ac:dyDescent="0.35">
      <c r="B140" s="183"/>
      <c r="C140" s="179"/>
      <c r="D140" s="179"/>
      <c r="E140" s="179"/>
      <c r="F140" s="179"/>
      <c r="G140" s="179"/>
      <c r="H140" s="179"/>
      <c r="I140" s="179"/>
    </row>
    <row r="141" spans="2:9" x14ac:dyDescent="0.35">
      <c r="B141" s="183"/>
      <c r="C141" s="179"/>
      <c r="D141" s="179"/>
      <c r="E141" s="179"/>
      <c r="F141" s="179"/>
      <c r="G141" s="179"/>
      <c r="H141" s="179"/>
      <c r="I141" s="179"/>
    </row>
    <row r="142" spans="2:9" x14ac:dyDescent="0.35">
      <c r="B142" s="183"/>
      <c r="C142" s="179"/>
      <c r="D142" s="179"/>
      <c r="E142" s="179"/>
      <c r="F142" s="179"/>
      <c r="G142" s="179"/>
      <c r="H142" s="179"/>
      <c r="I142" s="179"/>
    </row>
    <row r="143" spans="2:9" x14ac:dyDescent="0.35">
      <c r="B143" s="183"/>
      <c r="C143" s="179"/>
      <c r="D143" s="179"/>
      <c r="E143" s="179"/>
      <c r="F143" s="179"/>
      <c r="G143" s="179"/>
      <c r="H143" s="179"/>
      <c r="I143" s="179"/>
    </row>
    <row r="144" spans="2:9" x14ac:dyDescent="0.35">
      <c r="B144" s="183"/>
      <c r="C144" s="179"/>
      <c r="D144" s="179"/>
      <c r="E144" s="179"/>
      <c r="F144" s="179"/>
      <c r="G144" s="179"/>
      <c r="H144" s="179"/>
      <c r="I144" s="179"/>
    </row>
    <row r="145" spans="3:9" x14ac:dyDescent="0.35">
      <c r="C145" s="179"/>
      <c r="D145" s="179"/>
      <c r="E145" s="179"/>
      <c r="F145" s="179"/>
      <c r="G145" s="179"/>
      <c r="H145" s="179"/>
      <c r="I145" s="179"/>
    </row>
    <row r="146" spans="3:9" x14ac:dyDescent="0.35">
      <c r="C146" s="179"/>
      <c r="D146" s="179"/>
      <c r="E146" s="179"/>
      <c r="F146" s="179"/>
      <c r="G146" s="179"/>
      <c r="H146" s="179"/>
      <c r="I146" s="179"/>
    </row>
    <row r="147" spans="3:9" x14ac:dyDescent="0.35">
      <c r="C147" s="179"/>
      <c r="D147" s="179"/>
      <c r="E147" s="179"/>
      <c r="F147" s="179"/>
      <c r="G147" s="179"/>
      <c r="H147" s="179"/>
      <c r="I147" s="179"/>
    </row>
    <row r="148" spans="3:9" x14ac:dyDescent="0.35">
      <c r="C148" s="179"/>
      <c r="D148" s="179"/>
      <c r="E148" s="179"/>
      <c r="F148" s="179"/>
      <c r="G148" s="179"/>
      <c r="H148" s="179"/>
      <c r="I148" s="179"/>
    </row>
    <row r="149" spans="3:9" x14ac:dyDescent="0.35">
      <c r="C149" s="179"/>
      <c r="D149" s="179"/>
      <c r="E149" s="179"/>
      <c r="F149" s="179"/>
      <c r="G149" s="179"/>
      <c r="H149" s="179"/>
      <c r="I149" s="179"/>
    </row>
    <row r="150" spans="3:9" x14ac:dyDescent="0.35">
      <c r="C150" s="179"/>
      <c r="D150" s="179"/>
      <c r="E150" s="179"/>
      <c r="F150" s="179"/>
      <c r="G150" s="179"/>
      <c r="H150" s="179"/>
      <c r="I150" s="179"/>
    </row>
    <row r="151" spans="3:9" x14ac:dyDescent="0.35">
      <c r="C151" s="179"/>
      <c r="D151" s="179"/>
      <c r="E151" s="179"/>
      <c r="F151" s="179"/>
      <c r="G151" s="179"/>
      <c r="H151" s="179"/>
      <c r="I151" s="179"/>
    </row>
  </sheetData>
  <mergeCells count="9">
    <mergeCell ref="B130:I130"/>
    <mergeCell ref="B131:I131"/>
    <mergeCell ref="B132:I132"/>
    <mergeCell ref="B2:I2"/>
    <mergeCell ref="B125:I125"/>
    <mergeCell ref="B126:I126"/>
    <mergeCell ref="B127:I127"/>
    <mergeCell ref="B128:I128"/>
    <mergeCell ref="B129:I129"/>
  </mergeCells>
  <hyperlinks>
    <hyperlink ref="A1" location="Contents!A1" display="Back to contents" xr:uid="{5DCB07F4-21E5-405E-99A2-97EF933C3352}"/>
  </hyperlinks>
  <pageMargins left="0.70866141732283472" right="0.70866141732283472" top="0.74803149606299213" bottom="0.74803149606299213" header="0.31496062992125984" footer="0.31496062992125984"/>
  <pageSetup paperSize="9" scale="37" orientation="portrait" r:id="rId1"/>
  <headerFooter>
    <oddHeader>&amp;C&amp;8March 2018 Economic and fiscal outlook: Supplementary economy tables</oddHeader>
  </headerFooter>
  <rowBreaks count="1" manualBreakCount="1">
    <brk id="84"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3BCDF-8171-46B9-893F-91ACDAC6E800}">
  <sheetPr>
    <tabColor theme="6"/>
    <pageSetUpPr fitToPage="1"/>
  </sheetPr>
  <dimension ref="A1:V126"/>
  <sheetViews>
    <sheetView zoomScaleNormal="100" zoomScaleSheetLayoutView="100" workbookViewId="0"/>
  </sheetViews>
  <sheetFormatPr defaultColWidth="8.84375" defaultRowHeight="14" x14ac:dyDescent="0.3"/>
  <cols>
    <col min="1" max="1" width="9.4609375" style="484" customWidth="1"/>
    <col min="2" max="3" width="15" style="484" customWidth="1"/>
    <col min="4" max="16384" width="8.84375" style="484"/>
  </cols>
  <sheetData>
    <row r="1" spans="1:14" ht="33.75" customHeight="1" thickBot="1" x14ac:dyDescent="0.4">
      <c r="A1" s="20" t="s">
        <v>42</v>
      </c>
      <c r="B1" s="184"/>
      <c r="C1" s="185"/>
      <c r="D1" s="18"/>
      <c r="E1" s="18"/>
      <c r="F1" s="18"/>
      <c r="G1" s="18"/>
      <c r="H1" s="18"/>
      <c r="I1" s="18"/>
      <c r="J1" s="18"/>
      <c r="K1" s="18"/>
      <c r="L1" s="18"/>
      <c r="M1" s="18"/>
      <c r="N1" s="18"/>
    </row>
    <row r="2" spans="1:14" ht="40.5" customHeight="1" thickBot="1" x14ac:dyDescent="0.4">
      <c r="A2" s="19"/>
      <c r="B2" s="562" t="s">
        <v>412</v>
      </c>
      <c r="C2" s="563"/>
      <c r="D2" s="18"/>
      <c r="E2" s="18"/>
      <c r="F2" s="18"/>
      <c r="G2" s="18"/>
      <c r="H2" s="18"/>
      <c r="I2" s="18"/>
      <c r="J2" s="18"/>
      <c r="K2" s="18"/>
      <c r="L2" s="18"/>
      <c r="M2" s="18"/>
      <c r="N2" s="18"/>
    </row>
    <row r="3" spans="1:14" ht="15.75" customHeight="1" x14ac:dyDescent="0.35">
      <c r="A3" s="18"/>
      <c r="B3" s="6" t="s">
        <v>56</v>
      </c>
      <c r="C3" s="160">
        <v>402.22800000000001</v>
      </c>
      <c r="D3" s="18"/>
      <c r="E3" s="18"/>
      <c r="F3" s="18"/>
      <c r="G3" s="18"/>
      <c r="H3" s="18"/>
      <c r="I3" s="18"/>
      <c r="J3" s="18"/>
      <c r="K3" s="18"/>
      <c r="L3" s="18"/>
      <c r="M3" s="18"/>
      <c r="N3" s="18"/>
    </row>
    <row r="4" spans="1:14" ht="15.75" customHeight="1" x14ac:dyDescent="0.35">
      <c r="A4" s="18"/>
      <c r="B4" s="6" t="s">
        <v>57</v>
      </c>
      <c r="C4" s="160">
        <v>396.93799999999999</v>
      </c>
      <c r="E4" s="18"/>
      <c r="F4" s="18"/>
      <c r="G4" s="18"/>
      <c r="H4" s="18"/>
      <c r="I4" s="18"/>
      <c r="J4" s="18"/>
      <c r="K4" s="18"/>
      <c r="L4" s="18"/>
      <c r="M4" s="18"/>
      <c r="N4" s="18"/>
    </row>
    <row r="5" spans="1:14" ht="15.75" customHeight="1" x14ac:dyDescent="0.35">
      <c r="A5" s="18"/>
      <c r="B5" s="6" t="s">
        <v>58</v>
      </c>
      <c r="C5" s="160">
        <v>398.23500000000001</v>
      </c>
      <c r="E5" s="18"/>
      <c r="F5" s="18"/>
      <c r="G5" s="18"/>
      <c r="H5" s="18"/>
      <c r="I5" s="18"/>
      <c r="J5" s="18"/>
      <c r="K5" s="18"/>
      <c r="L5" s="18"/>
      <c r="M5" s="18"/>
      <c r="N5" s="18"/>
    </row>
    <row r="6" spans="1:14" ht="15.75" customHeight="1" x14ac:dyDescent="0.35">
      <c r="A6" s="18"/>
      <c r="B6" s="6" t="s">
        <v>63</v>
      </c>
      <c r="C6" s="160">
        <v>397.33600000000001</v>
      </c>
      <c r="D6" s="21"/>
      <c r="E6" s="18"/>
      <c r="F6" s="18"/>
      <c r="G6" s="18"/>
      <c r="H6" s="18"/>
      <c r="I6" s="18"/>
      <c r="J6" s="18"/>
      <c r="K6" s="18"/>
      <c r="L6" s="18"/>
      <c r="M6" s="18"/>
      <c r="N6" s="18"/>
    </row>
    <row r="7" spans="1:14" ht="14.5" x14ac:dyDescent="0.35">
      <c r="A7" s="18"/>
      <c r="B7" s="6" t="s">
        <v>0</v>
      </c>
      <c r="C7" s="160">
        <v>390.88499999999999</v>
      </c>
      <c r="D7" s="21"/>
      <c r="E7" s="18"/>
      <c r="F7" s="18"/>
      <c r="G7" s="18"/>
      <c r="H7" s="18"/>
      <c r="I7" s="18"/>
      <c r="J7" s="18"/>
      <c r="K7" s="18"/>
      <c r="L7" s="18"/>
      <c r="M7" s="18"/>
      <c r="N7" s="18"/>
    </row>
    <row r="8" spans="1:14" ht="14.5" x14ac:dyDescent="0.35">
      <c r="A8" s="18"/>
      <c r="B8" s="6" t="s">
        <v>1</v>
      </c>
      <c r="C8" s="160">
        <v>382.33</v>
      </c>
      <c r="D8" s="18"/>
      <c r="E8" s="18"/>
      <c r="F8" s="18"/>
      <c r="G8" s="18"/>
      <c r="H8" s="18"/>
      <c r="I8" s="18"/>
      <c r="J8" s="18"/>
      <c r="K8" s="18"/>
      <c r="L8" s="18"/>
      <c r="M8" s="18"/>
      <c r="N8" s="18"/>
    </row>
    <row r="9" spans="1:14" ht="14.5" x14ac:dyDescent="0.35">
      <c r="A9" s="18"/>
      <c r="B9" s="6" t="s">
        <v>2</v>
      </c>
      <c r="C9" s="160">
        <v>387.73200000000003</v>
      </c>
      <c r="D9" s="18"/>
      <c r="E9" s="18"/>
      <c r="F9" s="18"/>
      <c r="G9" s="18"/>
      <c r="H9" s="18"/>
      <c r="I9" s="18"/>
      <c r="J9" s="18"/>
      <c r="K9" s="18"/>
      <c r="L9" s="18"/>
      <c r="M9" s="18"/>
      <c r="N9" s="18"/>
    </row>
    <row r="10" spans="1:14" ht="14.5" x14ac:dyDescent="0.35">
      <c r="A10" s="18"/>
      <c r="B10" s="6" t="s">
        <v>3</v>
      </c>
      <c r="C10" s="160">
        <v>390.935</v>
      </c>
      <c r="D10" s="21"/>
      <c r="E10" s="18"/>
      <c r="F10" s="18"/>
      <c r="G10" s="18"/>
      <c r="H10" s="18"/>
      <c r="I10" s="18"/>
      <c r="J10" s="18"/>
      <c r="K10" s="18"/>
      <c r="L10" s="18"/>
      <c r="M10" s="18"/>
      <c r="N10" s="18"/>
    </row>
    <row r="11" spans="1:14" ht="14.5" x14ac:dyDescent="0.35">
      <c r="A11" s="18"/>
      <c r="B11" s="6" t="s">
        <v>4</v>
      </c>
      <c r="C11" s="160">
        <v>400.334</v>
      </c>
      <c r="D11" s="18"/>
      <c r="E11" s="18"/>
      <c r="F11" s="18"/>
      <c r="G11" s="18"/>
      <c r="H11" s="18"/>
      <c r="I11" s="18"/>
      <c r="J11" s="18"/>
      <c r="K11" s="18"/>
      <c r="L11" s="18"/>
      <c r="M11" s="18"/>
      <c r="N11" s="18"/>
    </row>
    <row r="12" spans="1:14" ht="14.5" x14ac:dyDescent="0.35">
      <c r="A12" s="18"/>
      <c r="B12" s="6" t="s">
        <v>5</v>
      </c>
      <c r="C12" s="160">
        <v>399.17399999999998</v>
      </c>
      <c r="D12" s="18"/>
      <c r="E12" s="18"/>
      <c r="F12" s="18"/>
      <c r="G12" s="18"/>
      <c r="H12" s="18"/>
      <c r="I12" s="18"/>
      <c r="J12" s="18"/>
      <c r="K12" s="18"/>
      <c r="L12" s="18"/>
      <c r="M12" s="18"/>
      <c r="N12" s="18"/>
    </row>
    <row r="13" spans="1:14" ht="14.5" x14ac:dyDescent="0.35">
      <c r="A13" s="18"/>
      <c r="B13" s="6" t="s">
        <v>6</v>
      </c>
      <c r="C13" s="160">
        <v>403.64699999999999</v>
      </c>
      <c r="D13" s="18"/>
      <c r="E13" s="18"/>
      <c r="F13" s="18"/>
      <c r="G13" s="18"/>
      <c r="H13" s="18"/>
      <c r="I13" s="18"/>
      <c r="J13" s="18"/>
      <c r="K13" s="18"/>
      <c r="L13" s="18"/>
      <c r="M13" s="18"/>
      <c r="N13" s="18"/>
    </row>
    <row r="14" spans="1:14" ht="14.5" x14ac:dyDescent="0.35">
      <c r="A14" s="18"/>
      <c r="B14" s="6" t="s">
        <v>7</v>
      </c>
      <c r="C14" s="160">
        <v>409.226</v>
      </c>
      <c r="D14" s="21"/>
      <c r="E14" s="18"/>
      <c r="F14" s="18"/>
      <c r="G14" s="18"/>
      <c r="H14" s="18"/>
      <c r="I14" s="18"/>
      <c r="J14" s="18"/>
      <c r="K14" s="18"/>
      <c r="L14" s="18"/>
      <c r="M14" s="18"/>
      <c r="N14" s="18"/>
    </row>
    <row r="15" spans="1:14" ht="14.5" x14ac:dyDescent="0.35">
      <c r="A15" s="18"/>
      <c r="B15" s="6" t="s">
        <v>8</v>
      </c>
      <c r="C15" s="160">
        <v>418.42700000000002</v>
      </c>
      <c r="D15" s="18"/>
      <c r="E15" s="18"/>
      <c r="F15" s="18"/>
      <c r="G15" s="18"/>
      <c r="H15" s="18"/>
      <c r="I15" s="18"/>
      <c r="J15" s="18"/>
      <c r="K15" s="18"/>
      <c r="L15" s="18"/>
      <c r="M15" s="18"/>
      <c r="N15" s="18"/>
    </row>
    <row r="16" spans="1:14" ht="14.5" x14ac:dyDescent="0.35">
      <c r="A16" s="18"/>
      <c r="B16" s="6" t="s">
        <v>9</v>
      </c>
      <c r="C16" s="160">
        <v>408.81299999999999</v>
      </c>
      <c r="D16" s="18"/>
      <c r="E16" s="18"/>
      <c r="F16" s="18"/>
      <c r="G16" s="18"/>
      <c r="H16" s="18"/>
      <c r="I16" s="18"/>
      <c r="J16" s="18"/>
      <c r="K16" s="18"/>
      <c r="L16" s="18"/>
      <c r="M16" s="18"/>
      <c r="N16" s="18"/>
    </row>
    <row r="17" spans="1:14" ht="14.5" x14ac:dyDescent="0.35">
      <c r="A17" s="18"/>
      <c r="B17" s="6" t="s">
        <v>10</v>
      </c>
      <c r="C17" s="160">
        <v>414.72500000000002</v>
      </c>
      <c r="D17" s="18"/>
      <c r="E17" s="18"/>
      <c r="F17" s="18"/>
      <c r="G17" s="18"/>
      <c r="H17" s="18"/>
      <c r="I17" s="18"/>
      <c r="J17" s="18"/>
      <c r="K17" s="18"/>
      <c r="L17" s="18"/>
      <c r="M17" s="18"/>
      <c r="N17" s="18"/>
    </row>
    <row r="18" spans="1:14" ht="14.5" x14ac:dyDescent="0.35">
      <c r="A18" s="18"/>
      <c r="B18" s="6" t="s">
        <v>11</v>
      </c>
      <c r="C18" s="160">
        <v>422.24599999999998</v>
      </c>
      <c r="D18" s="18"/>
      <c r="E18" s="18"/>
      <c r="F18" s="18"/>
      <c r="G18" s="18"/>
      <c r="H18" s="18"/>
      <c r="I18" s="18"/>
      <c r="J18" s="18"/>
      <c r="K18" s="18"/>
      <c r="L18" s="18"/>
      <c r="M18" s="18"/>
      <c r="N18" s="18"/>
    </row>
    <row r="19" spans="1:14" ht="14.5" x14ac:dyDescent="0.35">
      <c r="A19" s="18"/>
      <c r="B19" s="6" t="s">
        <v>12</v>
      </c>
      <c r="C19" s="160">
        <v>425.56799999999998</v>
      </c>
      <c r="D19" s="18"/>
      <c r="E19" s="18"/>
      <c r="F19" s="18"/>
      <c r="G19" s="18"/>
      <c r="H19" s="18"/>
      <c r="I19" s="18"/>
      <c r="J19" s="18"/>
      <c r="K19" s="18"/>
      <c r="L19" s="18"/>
      <c r="M19" s="18"/>
      <c r="N19" s="18"/>
    </row>
    <row r="20" spans="1:14" ht="14.5" x14ac:dyDescent="0.35">
      <c r="A20" s="18"/>
      <c r="B20" s="6" t="s">
        <v>13</v>
      </c>
      <c r="C20" s="160">
        <v>422.09300000000002</v>
      </c>
      <c r="D20" s="18"/>
      <c r="E20" s="18"/>
      <c r="F20" s="18"/>
      <c r="G20" s="18"/>
      <c r="H20" s="18"/>
      <c r="I20" s="18"/>
      <c r="J20" s="18"/>
      <c r="K20" s="18"/>
      <c r="L20" s="18"/>
      <c r="M20" s="18"/>
      <c r="N20" s="18"/>
    </row>
    <row r="21" spans="1:14" ht="14.5" x14ac:dyDescent="0.35">
      <c r="A21" s="18"/>
      <c r="B21" s="6" t="s">
        <v>14</v>
      </c>
      <c r="C21" s="160">
        <v>428.72399999999999</v>
      </c>
      <c r="D21" s="18"/>
      <c r="E21" s="18"/>
      <c r="F21" s="18"/>
      <c r="G21" s="18"/>
      <c r="H21" s="18"/>
      <c r="I21" s="18"/>
      <c r="J21" s="18"/>
      <c r="K21" s="18"/>
      <c r="L21" s="18"/>
      <c r="M21" s="18"/>
      <c r="N21" s="18"/>
    </row>
    <row r="22" spans="1:14" ht="14.5" x14ac:dyDescent="0.35">
      <c r="A22" s="18"/>
      <c r="B22" s="6" t="s">
        <v>15</v>
      </c>
      <c r="C22" s="160">
        <v>436.85599999999999</v>
      </c>
      <c r="D22" s="18"/>
      <c r="E22" s="18"/>
      <c r="F22" s="18"/>
      <c r="G22" s="18"/>
      <c r="H22" s="18"/>
      <c r="I22" s="18"/>
      <c r="J22" s="18"/>
      <c r="K22" s="18"/>
      <c r="L22" s="18"/>
      <c r="M22" s="18"/>
      <c r="N22" s="18"/>
    </row>
    <row r="23" spans="1:14" ht="14.5" x14ac:dyDescent="0.35">
      <c r="A23" s="18"/>
      <c r="B23" s="6" t="s">
        <v>16</v>
      </c>
      <c r="C23" s="160">
        <v>439.31</v>
      </c>
      <c r="D23" s="18"/>
      <c r="E23" s="18"/>
      <c r="F23" s="18"/>
      <c r="G23" s="18"/>
      <c r="H23" s="18"/>
      <c r="I23" s="18"/>
      <c r="J23" s="18"/>
      <c r="K23" s="18"/>
      <c r="L23" s="18"/>
      <c r="M23" s="18"/>
      <c r="N23" s="18"/>
    </row>
    <row r="24" spans="1:14" ht="14.5" x14ac:dyDescent="0.35">
      <c r="A24" s="18"/>
      <c r="B24" s="6" t="s">
        <v>17</v>
      </c>
      <c r="C24" s="160">
        <v>440.08499999999998</v>
      </c>
      <c r="D24" s="18"/>
      <c r="E24" s="18"/>
      <c r="F24" s="18"/>
      <c r="G24" s="18"/>
      <c r="H24" s="18"/>
      <c r="I24" s="18"/>
      <c r="J24" s="18"/>
      <c r="K24" s="18"/>
      <c r="L24" s="18"/>
      <c r="M24" s="18"/>
      <c r="N24" s="18"/>
    </row>
    <row r="25" spans="1:14" ht="14.5" x14ac:dyDescent="0.35">
      <c r="A25" s="18"/>
      <c r="B25" s="6" t="s">
        <v>18</v>
      </c>
      <c r="C25" s="160">
        <v>446.459</v>
      </c>
      <c r="D25" s="18"/>
      <c r="E25" s="18"/>
      <c r="F25" s="18"/>
      <c r="G25" s="18"/>
      <c r="H25" s="18"/>
      <c r="I25" s="18"/>
      <c r="J25" s="18"/>
      <c r="K25" s="18"/>
      <c r="L25" s="18"/>
      <c r="M25" s="18"/>
      <c r="N25" s="18"/>
    </row>
    <row r="26" spans="1:14" ht="14.5" x14ac:dyDescent="0.35">
      <c r="A26" s="18"/>
      <c r="B26" s="6" t="s">
        <v>19</v>
      </c>
      <c r="C26" s="160">
        <v>456.44200000000001</v>
      </c>
      <c r="D26" s="18"/>
      <c r="E26" s="18"/>
      <c r="F26" s="18"/>
      <c r="G26" s="18"/>
      <c r="H26" s="18"/>
      <c r="I26" s="18"/>
      <c r="J26" s="18"/>
      <c r="K26" s="18"/>
      <c r="L26" s="18"/>
      <c r="M26" s="18"/>
      <c r="N26" s="18"/>
    </row>
    <row r="27" spans="1:14" ht="14.5" x14ac:dyDescent="0.35">
      <c r="A27" s="18"/>
      <c r="B27" s="6" t="s">
        <v>20</v>
      </c>
      <c r="C27" s="160">
        <v>463.11</v>
      </c>
      <c r="D27" s="18"/>
      <c r="E27" s="18"/>
      <c r="F27" s="18"/>
      <c r="G27" s="18"/>
      <c r="H27" s="18"/>
      <c r="I27" s="18"/>
      <c r="J27" s="18"/>
      <c r="K27" s="18"/>
      <c r="L27" s="18"/>
      <c r="M27" s="18"/>
      <c r="N27" s="18"/>
    </row>
    <row r="28" spans="1:14" ht="14.5" x14ac:dyDescent="0.35">
      <c r="A28" s="18"/>
      <c r="B28" s="6" t="s">
        <v>21</v>
      </c>
      <c r="C28" s="160">
        <v>460.48099999999999</v>
      </c>
      <c r="D28" s="18"/>
      <c r="E28" s="18"/>
      <c r="F28" s="18"/>
      <c r="G28" s="18"/>
      <c r="H28" s="18"/>
      <c r="I28" s="18"/>
      <c r="J28" s="18"/>
      <c r="K28" s="18"/>
      <c r="L28" s="18"/>
      <c r="M28" s="18"/>
      <c r="N28" s="18"/>
    </row>
    <row r="29" spans="1:14" ht="14.5" x14ac:dyDescent="0.35">
      <c r="A29" s="18"/>
      <c r="B29" s="6" t="s">
        <v>22</v>
      </c>
      <c r="C29" s="160">
        <v>465.738</v>
      </c>
      <c r="D29" s="18"/>
      <c r="E29" s="18"/>
      <c r="F29" s="18"/>
      <c r="G29" s="18"/>
      <c r="H29" s="18"/>
      <c r="I29" s="18"/>
      <c r="J29" s="18"/>
      <c r="K29" s="18"/>
      <c r="L29" s="18"/>
      <c r="M29" s="18"/>
      <c r="N29" s="18"/>
    </row>
    <row r="30" spans="1:14" ht="14.5" x14ac:dyDescent="0.35">
      <c r="A30" s="18"/>
      <c r="B30" s="6" t="s">
        <v>23</v>
      </c>
      <c r="C30" s="160">
        <v>473.49799999999999</v>
      </c>
      <c r="D30" s="18"/>
      <c r="E30" s="18"/>
      <c r="F30" s="18"/>
      <c r="G30" s="18"/>
      <c r="H30" s="18"/>
      <c r="I30" s="18"/>
      <c r="J30" s="18"/>
      <c r="K30" s="18"/>
      <c r="L30" s="18"/>
      <c r="M30" s="18"/>
      <c r="N30" s="18"/>
    </row>
    <row r="31" spans="1:14" ht="14.5" x14ac:dyDescent="0.35">
      <c r="A31" s="18"/>
      <c r="B31" s="6" t="s">
        <v>24</v>
      </c>
      <c r="C31" s="160">
        <v>476.18</v>
      </c>
      <c r="E31" s="18"/>
      <c r="F31" s="18"/>
    </row>
    <row r="32" spans="1:14" ht="14.5" x14ac:dyDescent="0.35">
      <c r="A32" s="18"/>
      <c r="B32" s="6" t="s">
        <v>25</v>
      </c>
      <c r="C32" s="160">
        <v>476.03500000000003</v>
      </c>
      <c r="E32" s="18"/>
      <c r="F32" s="18"/>
    </row>
    <row r="33" spans="1:6" ht="14.5" x14ac:dyDescent="0.35">
      <c r="A33" s="18"/>
      <c r="B33" s="6" t="s">
        <v>26</v>
      </c>
      <c r="C33" s="160">
        <v>479.642</v>
      </c>
      <c r="E33" s="18"/>
      <c r="F33" s="18"/>
    </row>
    <row r="34" spans="1:6" ht="14.5" x14ac:dyDescent="0.35">
      <c r="A34" s="18"/>
      <c r="B34" s="6" t="s">
        <v>27</v>
      </c>
      <c r="C34" s="160">
        <v>489.14100000000002</v>
      </c>
      <c r="E34" s="18"/>
      <c r="F34" s="18"/>
    </row>
    <row r="35" spans="1:6" ht="14.5" x14ac:dyDescent="0.35">
      <c r="A35" s="18"/>
      <c r="B35" s="6" t="s">
        <v>28</v>
      </c>
      <c r="C35" s="160">
        <v>492.75200000000001</v>
      </c>
      <c r="E35" s="18"/>
      <c r="F35" s="18"/>
    </row>
    <row r="36" spans="1:6" ht="14.5" x14ac:dyDescent="0.35">
      <c r="A36" s="18"/>
      <c r="B36" s="6" t="s">
        <v>31</v>
      </c>
      <c r="C36" s="160">
        <v>494.15499999999997</v>
      </c>
      <c r="E36" s="18"/>
      <c r="F36" s="18"/>
    </row>
    <row r="37" spans="1:6" ht="14.5" x14ac:dyDescent="0.35">
      <c r="A37" s="18"/>
      <c r="B37" s="6" t="s">
        <v>32</v>
      </c>
      <c r="C37" s="160">
        <v>497.37700000000001</v>
      </c>
      <c r="E37" s="18"/>
      <c r="F37" s="18"/>
    </row>
    <row r="38" spans="1:6" ht="14.5" x14ac:dyDescent="0.35">
      <c r="A38" s="18"/>
      <c r="B38" s="6" t="s">
        <v>33</v>
      </c>
      <c r="C38" s="160">
        <v>515.17700000000002</v>
      </c>
      <c r="E38" s="18"/>
      <c r="F38" s="18"/>
    </row>
    <row r="39" spans="1:6" ht="14.5" x14ac:dyDescent="0.35">
      <c r="A39" s="18"/>
      <c r="B39" s="6" t="s">
        <v>34</v>
      </c>
      <c r="C39" s="160">
        <v>516.22199999999998</v>
      </c>
      <c r="E39" s="18"/>
      <c r="F39" s="18"/>
    </row>
    <row r="40" spans="1:6" ht="14.5" x14ac:dyDescent="0.35">
      <c r="A40" s="18"/>
      <c r="B40" s="6" t="s">
        <v>38</v>
      </c>
      <c r="C40" s="160">
        <v>513.35299999999995</v>
      </c>
      <c r="E40" s="18"/>
      <c r="F40" s="18"/>
    </row>
    <row r="41" spans="1:6" ht="14.5" x14ac:dyDescent="0.35">
      <c r="A41" s="18"/>
      <c r="B41" s="6" t="s">
        <v>39</v>
      </c>
      <c r="C41" s="160">
        <v>519.86900000000003</v>
      </c>
      <c r="E41" s="18"/>
      <c r="F41" s="18"/>
    </row>
    <row r="42" spans="1:6" ht="14.5" x14ac:dyDescent="0.35">
      <c r="A42" s="18"/>
      <c r="B42" s="6" t="s">
        <v>40</v>
      </c>
      <c r="C42" s="160">
        <v>535.56399999999996</v>
      </c>
      <c r="E42" s="18"/>
      <c r="F42" s="18"/>
    </row>
    <row r="43" spans="1:6" ht="14.5" x14ac:dyDescent="0.35">
      <c r="A43" s="18"/>
      <c r="B43" s="6" t="s">
        <v>41</v>
      </c>
      <c r="C43" s="160">
        <v>534.13900000000001</v>
      </c>
      <c r="E43" s="18"/>
      <c r="F43" s="18"/>
    </row>
    <row r="44" spans="1:6" ht="14.5" x14ac:dyDescent="0.35">
      <c r="A44" s="18"/>
      <c r="B44" s="6" t="s">
        <v>43</v>
      </c>
      <c r="C44" s="160">
        <v>534.01900000000001</v>
      </c>
      <c r="E44" s="18"/>
      <c r="F44" s="18"/>
    </row>
    <row r="45" spans="1:6" ht="14.5" x14ac:dyDescent="0.35">
      <c r="A45" s="18"/>
      <c r="B45" s="6" t="s">
        <v>44</v>
      </c>
      <c r="C45" s="160">
        <v>537.37199999999996</v>
      </c>
      <c r="E45" s="18"/>
      <c r="F45" s="18"/>
    </row>
    <row r="46" spans="1:6" ht="14.5" x14ac:dyDescent="0.35">
      <c r="A46" s="18"/>
      <c r="B46" s="6" t="s">
        <v>45</v>
      </c>
      <c r="C46" s="160">
        <v>551.88</v>
      </c>
      <c r="E46" s="18"/>
      <c r="F46" s="18"/>
    </row>
    <row r="47" spans="1:6" ht="14.5" x14ac:dyDescent="0.35">
      <c r="A47" s="18"/>
      <c r="B47" s="6" t="s">
        <v>46</v>
      </c>
      <c r="C47" s="160">
        <v>553.95100000000002</v>
      </c>
      <c r="E47" s="18"/>
      <c r="F47" s="18"/>
    </row>
    <row r="48" spans="1:6" ht="14.5" x14ac:dyDescent="0.35">
      <c r="A48" s="18"/>
      <c r="B48" s="6" t="s">
        <v>59</v>
      </c>
      <c r="C48" s="160">
        <v>550.69500000000005</v>
      </c>
      <c r="E48" s="18"/>
      <c r="F48" s="18"/>
    </row>
    <row r="49" spans="1:6" ht="14.5" x14ac:dyDescent="0.35">
      <c r="A49" s="18"/>
      <c r="B49" s="6" t="s">
        <v>60</v>
      </c>
      <c r="C49" s="160">
        <v>557.93899999999996</v>
      </c>
      <c r="E49" s="18"/>
      <c r="F49" s="18"/>
    </row>
    <row r="50" spans="1:6" ht="14.5" x14ac:dyDescent="0.35">
      <c r="A50" s="18"/>
      <c r="B50" s="6" t="s">
        <v>61</v>
      </c>
      <c r="C50" s="160">
        <v>575.76300000000003</v>
      </c>
      <c r="E50" s="18"/>
      <c r="F50" s="18"/>
    </row>
    <row r="51" spans="1:6" ht="14.5" x14ac:dyDescent="0.35">
      <c r="A51" s="18"/>
      <c r="B51" s="6" t="s">
        <v>62</v>
      </c>
      <c r="C51" s="160">
        <v>565.02599999999995</v>
      </c>
      <c r="E51" s="18"/>
      <c r="F51" s="18"/>
    </row>
    <row r="52" spans="1:6" ht="14.5" x14ac:dyDescent="0.35">
      <c r="A52" s="18"/>
      <c r="B52" s="6" t="s">
        <v>64</v>
      </c>
      <c r="C52" s="160">
        <v>474.37799999999999</v>
      </c>
      <c r="E52" s="18"/>
      <c r="F52" s="18"/>
    </row>
    <row r="53" spans="1:6" ht="14.5" x14ac:dyDescent="0.35">
      <c r="A53" s="18"/>
      <c r="B53" s="6" t="s">
        <v>65</v>
      </c>
      <c r="C53" s="160">
        <v>524.34400000000005</v>
      </c>
      <c r="E53" s="18"/>
      <c r="F53" s="18"/>
    </row>
    <row r="54" spans="1:6" ht="14.5" x14ac:dyDescent="0.35">
      <c r="A54" s="18"/>
      <c r="B54" s="6" t="s">
        <v>66</v>
      </c>
      <c r="C54" s="160">
        <v>545.846</v>
      </c>
      <c r="E54" s="18"/>
      <c r="F54" s="18"/>
    </row>
    <row r="55" spans="1:6" ht="14.5" x14ac:dyDescent="0.35">
      <c r="A55" s="18"/>
      <c r="B55" s="6" t="s">
        <v>67</v>
      </c>
      <c r="C55" s="160">
        <v>540.63599999999997</v>
      </c>
      <c r="E55" s="18"/>
      <c r="F55" s="18"/>
    </row>
    <row r="56" spans="1:6" ht="14.5" x14ac:dyDescent="0.35">
      <c r="A56" s="18"/>
      <c r="B56" s="6" t="s">
        <v>68</v>
      </c>
      <c r="C56" s="160">
        <v>560.95399999999995</v>
      </c>
      <c r="E56" s="18"/>
      <c r="F56" s="18"/>
    </row>
    <row r="57" spans="1:6" ht="14.5" x14ac:dyDescent="0.35">
      <c r="A57" s="18"/>
      <c r="B57" s="6" t="s">
        <v>69</v>
      </c>
      <c r="C57" s="160">
        <v>569.15800000000002</v>
      </c>
      <c r="E57" s="18"/>
      <c r="F57" s="18"/>
    </row>
    <row r="58" spans="1:6" ht="14.5" x14ac:dyDescent="0.35">
      <c r="A58" s="18"/>
      <c r="B58" s="6" t="s">
        <v>70</v>
      </c>
      <c r="C58" s="160">
        <v>599.49800000000005</v>
      </c>
      <c r="E58" s="18"/>
      <c r="F58" s="18"/>
    </row>
    <row r="59" spans="1:6" ht="14.5" x14ac:dyDescent="0.35">
      <c r="A59" s="18"/>
      <c r="B59" s="6" t="s">
        <v>71</v>
      </c>
      <c r="C59" s="160">
        <v>608.14700000000005</v>
      </c>
      <c r="E59" s="18"/>
      <c r="F59" s="18"/>
    </row>
    <row r="60" spans="1:6" ht="14.5" x14ac:dyDescent="0.35">
      <c r="A60" s="18"/>
      <c r="B60" s="6" t="s">
        <v>72</v>
      </c>
      <c r="C60" s="160">
        <v>613.87900000000002</v>
      </c>
      <c r="E60" s="18"/>
      <c r="F60" s="18"/>
    </row>
    <row r="61" spans="1:6" ht="14.5" x14ac:dyDescent="0.35">
      <c r="A61" s="18"/>
      <c r="B61" s="6" t="s">
        <v>73</v>
      </c>
      <c r="C61" s="160">
        <v>626.93399999999997</v>
      </c>
      <c r="E61" s="18"/>
      <c r="F61" s="18"/>
    </row>
    <row r="62" spans="1:6" ht="14.5" x14ac:dyDescent="0.35">
      <c r="A62" s="19"/>
      <c r="B62" s="6" t="s">
        <v>74</v>
      </c>
      <c r="C62" s="160">
        <v>633.16700000000003</v>
      </c>
      <c r="E62" s="18"/>
      <c r="F62" s="18"/>
    </row>
    <row r="63" spans="1:6" ht="14.5" x14ac:dyDescent="0.35">
      <c r="A63" s="19"/>
      <c r="B63" s="6" t="s">
        <v>75</v>
      </c>
      <c r="C63" s="160">
        <v>630.43014099999994</v>
      </c>
      <c r="E63" s="18"/>
      <c r="F63" s="18"/>
    </row>
    <row r="64" spans="1:6" ht="14.5" x14ac:dyDescent="0.35">
      <c r="A64" s="18"/>
      <c r="B64" s="6" t="s">
        <v>77</v>
      </c>
      <c r="C64" s="160">
        <v>631.64604299999996</v>
      </c>
      <c r="E64" s="18"/>
      <c r="F64" s="18"/>
    </row>
    <row r="65" spans="1:22" ht="14.5" x14ac:dyDescent="0.35">
      <c r="A65" s="18"/>
      <c r="B65" s="6" t="s">
        <v>78</v>
      </c>
      <c r="C65" s="160">
        <v>635.58992899999998</v>
      </c>
      <c r="E65" s="18"/>
      <c r="F65" s="18"/>
    </row>
    <row r="66" spans="1:22" ht="14.5" x14ac:dyDescent="0.35">
      <c r="A66" s="18"/>
      <c r="B66" s="6" t="s">
        <v>79</v>
      </c>
      <c r="C66" s="160">
        <v>651.29058299999997</v>
      </c>
      <c r="E66" s="18"/>
      <c r="F66" s="18"/>
    </row>
    <row r="67" spans="1:22" ht="14.5" x14ac:dyDescent="0.35">
      <c r="A67" s="18"/>
      <c r="B67" s="6" t="s">
        <v>80</v>
      </c>
      <c r="C67" s="160">
        <v>654.70425699999998</v>
      </c>
      <c r="E67" s="18"/>
      <c r="F67" s="18"/>
    </row>
    <row r="68" spans="1:22" ht="14.5" x14ac:dyDescent="0.35">
      <c r="A68" s="18"/>
      <c r="B68" s="6" t="s">
        <v>339</v>
      </c>
      <c r="C68" s="160">
        <v>655.65148999999997</v>
      </c>
      <c r="E68" s="18"/>
      <c r="F68" s="18"/>
    </row>
    <row r="69" spans="1:22" ht="14.5" x14ac:dyDescent="0.35">
      <c r="A69" s="18"/>
      <c r="B69" s="6" t="s">
        <v>340</v>
      </c>
      <c r="C69" s="160">
        <v>659.82545900000002</v>
      </c>
      <c r="E69" s="18"/>
      <c r="F69" s="18"/>
    </row>
    <row r="70" spans="1:22" ht="14.5" x14ac:dyDescent="0.35">
      <c r="A70" s="18"/>
      <c r="B70" s="6" t="s">
        <v>341</v>
      </c>
      <c r="C70" s="160">
        <v>673.95221500000002</v>
      </c>
      <c r="E70" s="18"/>
      <c r="F70" s="18"/>
    </row>
    <row r="71" spans="1:22" ht="14.5" x14ac:dyDescent="0.35">
      <c r="A71" s="18"/>
      <c r="B71" s="6" t="s">
        <v>342</v>
      </c>
      <c r="C71" s="160">
        <v>679.28566000000001</v>
      </c>
      <c r="E71" s="18"/>
      <c r="F71" s="18"/>
    </row>
    <row r="72" spans="1:22" ht="14.5" x14ac:dyDescent="0.35">
      <c r="A72" s="18"/>
      <c r="B72" s="6" t="s">
        <v>346</v>
      </c>
      <c r="C72" s="160">
        <v>678.68307600000003</v>
      </c>
      <c r="E72" s="18"/>
      <c r="F72" s="18"/>
    </row>
    <row r="73" spans="1:22" ht="14.5" x14ac:dyDescent="0.35">
      <c r="A73" s="18"/>
      <c r="B73" s="6" t="s">
        <v>347</v>
      </c>
      <c r="C73" s="160">
        <v>684.706503</v>
      </c>
      <c r="E73" s="18"/>
      <c r="F73" s="18"/>
    </row>
    <row r="74" spans="1:22" ht="14.5" x14ac:dyDescent="0.35">
      <c r="A74" s="18"/>
      <c r="B74" s="6" t="s">
        <v>348</v>
      </c>
      <c r="C74" s="160">
        <v>695.25628000000006</v>
      </c>
      <c r="E74" s="18"/>
      <c r="F74" s="18"/>
    </row>
    <row r="75" spans="1:22" ht="14.5" x14ac:dyDescent="0.35">
      <c r="A75" s="18"/>
      <c r="B75" s="6" t="s">
        <v>349</v>
      </c>
      <c r="C75" s="160">
        <v>700.617436</v>
      </c>
      <c r="E75" s="18"/>
      <c r="F75" s="18"/>
    </row>
    <row r="76" spans="1:22" ht="14.5" x14ac:dyDescent="0.35">
      <c r="A76" s="18"/>
      <c r="B76" s="6" t="s">
        <v>370</v>
      </c>
      <c r="C76" s="160">
        <v>699.878199</v>
      </c>
      <c r="E76" s="18"/>
      <c r="F76" s="18"/>
    </row>
    <row r="77" spans="1:22" ht="14.5" x14ac:dyDescent="0.35">
      <c r="A77" s="18"/>
      <c r="B77" s="6" t="s">
        <v>371</v>
      </c>
      <c r="C77" s="160">
        <v>705.08934699999998</v>
      </c>
      <c r="E77" s="18"/>
      <c r="F77" s="18"/>
    </row>
    <row r="78" spans="1:22" ht="14.5" x14ac:dyDescent="0.35">
      <c r="A78" s="18"/>
      <c r="B78" s="6" t="s">
        <v>372</v>
      </c>
      <c r="C78" s="160">
        <v>719.67389800000001</v>
      </c>
      <c r="E78" s="18"/>
      <c r="F78" s="18"/>
    </row>
    <row r="79" spans="1:22" s="2" customFormat="1" ht="15.5" x14ac:dyDescent="0.35">
      <c r="A79" s="7"/>
      <c r="B79" s="54" t="s">
        <v>373</v>
      </c>
      <c r="C79" s="160">
        <v>725.02333099999998</v>
      </c>
      <c r="D79" s="163"/>
      <c r="E79" s="163"/>
      <c r="F79" s="163"/>
      <c r="G79" s="163"/>
      <c r="H79" s="163"/>
      <c r="J79" s="163"/>
      <c r="K79" s="163"/>
      <c r="L79" s="163"/>
      <c r="M79" s="163"/>
      <c r="N79" s="163"/>
      <c r="O79" s="163"/>
      <c r="Q79" s="163"/>
      <c r="R79" s="163"/>
      <c r="U79" s="28"/>
      <c r="V79" s="28"/>
    </row>
    <row r="80" spans="1:22" s="2" customFormat="1" ht="15.5" x14ac:dyDescent="0.35">
      <c r="A80" s="7"/>
      <c r="B80" s="54" t="s">
        <v>494</v>
      </c>
      <c r="C80" s="160">
        <v>724.65475100000003</v>
      </c>
      <c r="D80" s="163"/>
      <c r="E80" s="163"/>
      <c r="F80" s="163"/>
      <c r="G80" s="163"/>
      <c r="H80" s="163"/>
      <c r="J80" s="163"/>
      <c r="K80" s="163"/>
      <c r="L80" s="163"/>
      <c r="M80" s="163"/>
      <c r="N80" s="163"/>
      <c r="O80" s="163"/>
      <c r="Q80" s="163"/>
      <c r="R80" s="163"/>
      <c r="U80" s="28"/>
      <c r="V80" s="28"/>
    </row>
    <row r="81" spans="1:22" s="2" customFormat="1" ht="15.5" x14ac:dyDescent="0.35">
      <c r="A81" s="7"/>
      <c r="B81" s="54" t="s">
        <v>495</v>
      </c>
      <c r="C81" s="160">
        <v>730.3216480000001</v>
      </c>
      <c r="D81" s="163"/>
      <c r="E81" s="163"/>
      <c r="F81" s="163"/>
      <c r="G81" s="163"/>
      <c r="H81" s="163"/>
      <c r="J81" s="163"/>
      <c r="K81" s="163"/>
      <c r="L81" s="163"/>
      <c r="M81" s="163"/>
      <c r="N81" s="163"/>
      <c r="O81" s="163"/>
      <c r="Q81" s="163"/>
      <c r="R81" s="163"/>
      <c r="U81" s="28"/>
      <c r="V81" s="28"/>
    </row>
    <row r="82" spans="1:22" s="2" customFormat="1" ht="15.5" x14ac:dyDescent="0.35">
      <c r="A82" s="7"/>
      <c r="B82" s="54" t="s">
        <v>496</v>
      </c>
      <c r="C82" s="160">
        <v>744.706095</v>
      </c>
      <c r="D82" s="163"/>
      <c r="E82" s="163"/>
      <c r="F82" s="163"/>
      <c r="G82" s="163"/>
      <c r="H82" s="163"/>
      <c r="J82" s="163"/>
      <c r="K82" s="163"/>
      <c r="L82" s="163"/>
      <c r="M82" s="163"/>
      <c r="N82" s="163"/>
      <c r="O82" s="163"/>
      <c r="Q82" s="163"/>
      <c r="R82" s="163"/>
      <c r="U82" s="28"/>
      <c r="V82" s="28"/>
    </row>
    <row r="83" spans="1:22" ht="14.5" x14ac:dyDescent="0.35">
      <c r="A83" s="18"/>
      <c r="B83" s="6" t="s">
        <v>497</v>
      </c>
      <c r="C83" s="158">
        <v>750.111222</v>
      </c>
      <c r="E83" s="18"/>
      <c r="F83" s="18"/>
    </row>
    <row r="84" spans="1:22" ht="15.5" x14ac:dyDescent="0.35">
      <c r="B84" s="564" t="s">
        <v>413</v>
      </c>
      <c r="C84" s="565"/>
    </row>
    <row r="85" spans="1:22" x14ac:dyDescent="0.3">
      <c r="B85" s="14">
        <v>2008</v>
      </c>
      <c r="C85" s="15">
        <v>1594.7370000000001</v>
      </c>
    </row>
    <row r="86" spans="1:22" x14ac:dyDescent="0.3">
      <c r="B86" s="14">
        <v>2009</v>
      </c>
      <c r="C86" s="15">
        <v>1551.8820000000001</v>
      </c>
    </row>
    <row r="87" spans="1:22" x14ac:dyDescent="0.3">
      <c r="B87" s="14">
        <v>2010</v>
      </c>
      <c r="C87" s="15">
        <v>1612.3810000000001</v>
      </c>
    </row>
    <row r="88" spans="1:22" x14ac:dyDescent="0.3">
      <c r="B88" s="14">
        <v>2011</v>
      </c>
      <c r="C88" s="15">
        <v>1664.211</v>
      </c>
    </row>
    <row r="89" spans="1:22" x14ac:dyDescent="0.3">
      <c r="B89" s="14">
        <v>2012</v>
      </c>
      <c r="C89" s="15">
        <v>1713.241</v>
      </c>
    </row>
    <row r="90" spans="1:22" x14ac:dyDescent="0.3">
      <c r="B90" s="14">
        <v>2013</v>
      </c>
      <c r="C90" s="15">
        <v>1782.296</v>
      </c>
    </row>
    <row r="91" spans="1:22" x14ac:dyDescent="0.3">
      <c r="B91" s="14">
        <v>2014</v>
      </c>
      <c r="C91" s="15">
        <v>1862.827</v>
      </c>
    </row>
    <row r="92" spans="1:22" x14ac:dyDescent="0.3">
      <c r="B92" s="14">
        <v>2015</v>
      </c>
      <c r="C92" s="15">
        <v>1920.998</v>
      </c>
    </row>
    <row r="93" spans="1:22" x14ac:dyDescent="0.3">
      <c r="B93" s="14">
        <v>2016</v>
      </c>
      <c r="C93" s="15">
        <v>1999.461</v>
      </c>
    </row>
    <row r="94" spans="1:22" x14ac:dyDescent="0.3">
      <c r="B94" s="14">
        <v>2017</v>
      </c>
      <c r="C94" s="15">
        <v>2085.0079999999998</v>
      </c>
    </row>
    <row r="95" spans="1:22" x14ac:dyDescent="0.3">
      <c r="B95" s="14">
        <v>2018</v>
      </c>
      <c r="C95" s="15">
        <v>2157.41</v>
      </c>
      <c r="E95" s="22"/>
    </row>
    <row r="96" spans="1:22" ht="14.5" x14ac:dyDescent="0.35">
      <c r="B96" s="14">
        <v>2019</v>
      </c>
      <c r="C96" s="15">
        <v>2238.348</v>
      </c>
      <c r="D96" s="21"/>
      <c r="E96" s="22"/>
    </row>
    <row r="97" spans="2:5" ht="14.5" x14ac:dyDescent="0.35">
      <c r="B97" s="14">
        <v>2020</v>
      </c>
      <c r="C97" s="15">
        <v>2109.5940000000001</v>
      </c>
      <c r="D97" s="21"/>
      <c r="E97" s="22"/>
    </row>
    <row r="98" spans="2:5" x14ac:dyDescent="0.3">
      <c r="B98" s="14">
        <v>2021</v>
      </c>
      <c r="C98" s="15">
        <v>2270.2460000000001</v>
      </c>
      <c r="E98" s="22"/>
    </row>
    <row r="99" spans="2:5" x14ac:dyDescent="0.3">
      <c r="B99" s="14">
        <v>2022</v>
      </c>
      <c r="C99" s="15">
        <v>2482.127</v>
      </c>
      <c r="E99" s="22"/>
    </row>
    <row r="100" spans="2:5" x14ac:dyDescent="0.3">
      <c r="B100" s="14">
        <v>2023</v>
      </c>
      <c r="C100" s="15">
        <v>2548.9566960000002</v>
      </c>
      <c r="E100" s="22"/>
    </row>
    <row r="101" spans="2:5" x14ac:dyDescent="0.3">
      <c r="B101" s="14">
        <v>2024</v>
      </c>
      <c r="C101" s="15">
        <v>2644.133421</v>
      </c>
      <c r="E101" s="22"/>
    </row>
    <row r="102" spans="2:5" x14ac:dyDescent="0.3">
      <c r="B102" s="14">
        <v>2025</v>
      </c>
      <c r="C102" s="15">
        <v>2737.9315190000002</v>
      </c>
      <c r="E102" s="22"/>
    </row>
    <row r="103" spans="2:5" x14ac:dyDescent="0.3">
      <c r="B103" s="14">
        <v>2026</v>
      </c>
      <c r="C103" s="15">
        <v>2825.2588799999999</v>
      </c>
      <c r="E103" s="22"/>
    </row>
    <row r="104" spans="2:5" x14ac:dyDescent="0.3">
      <c r="B104" s="14">
        <v>2027</v>
      </c>
      <c r="C104" s="162">
        <v>2924.705825</v>
      </c>
      <c r="E104" s="22"/>
    </row>
    <row r="105" spans="2:5" ht="15.5" x14ac:dyDescent="0.35">
      <c r="B105" s="564" t="s">
        <v>500</v>
      </c>
      <c r="C105" s="565"/>
    </row>
    <row r="106" spans="2:5" x14ac:dyDescent="0.3">
      <c r="B106" s="6" t="s">
        <v>319</v>
      </c>
      <c r="C106" s="15">
        <f ca="1">SUM(OFFSET(C$6,4*(ROW()-ROW(C$106)),0, 4, 1))</f>
        <v>1558.2829999999999</v>
      </c>
      <c r="D106" s="22"/>
    </row>
    <row r="107" spans="2:5" x14ac:dyDescent="0.3">
      <c r="B107" s="6" t="s">
        <v>320</v>
      </c>
      <c r="C107" s="15">
        <f t="shared" ref="C107:C123" ca="1" si="0">SUM(OFFSET(C$6,4*(ROW()-ROW(C$106)),0, 4, 1))</f>
        <v>1594.09</v>
      </c>
      <c r="D107" s="22"/>
    </row>
    <row r="108" spans="2:5" x14ac:dyDescent="0.3">
      <c r="B108" s="6" t="s">
        <v>321</v>
      </c>
      <c r="C108" s="15">
        <f t="shared" ca="1" si="0"/>
        <v>1651.1909999999998</v>
      </c>
    </row>
    <row r="109" spans="2:5" x14ac:dyDescent="0.3">
      <c r="B109" s="6" t="s">
        <v>82</v>
      </c>
      <c r="C109" s="15">
        <f t="shared" ca="1" si="0"/>
        <v>1698.6309999999999</v>
      </c>
    </row>
    <row r="110" spans="2:5" x14ac:dyDescent="0.3">
      <c r="B110" s="6" t="s">
        <v>83</v>
      </c>
      <c r="C110" s="15">
        <f t="shared" ca="1" si="0"/>
        <v>1762.71</v>
      </c>
    </row>
    <row r="111" spans="2:5" x14ac:dyDescent="0.3">
      <c r="B111" s="6" t="s">
        <v>84</v>
      </c>
      <c r="C111" s="15">
        <f t="shared" ca="1" si="0"/>
        <v>1845.771</v>
      </c>
      <c r="D111" s="22"/>
    </row>
    <row r="112" spans="2:5" x14ac:dyDescent="0.3">
      <c r="B112" s="6" t="s">
        <v>85</v>
      </c>
      <c r="C112" s="15">
        <f t="shared" ca="1" si="0"/>
        <v>1905.355</v>
      </c>
    </row>
    <row r="113" spans="2:5" x14ac:dyDescent="0.3">
      <c r="B113" s="6" t="s">
        <v>86</v>
      </c>
      <c r="C113" s="15">
        <f t="shared" ca="1" si="0"/>
        <v>1973.425</v>
      </c>
      <c r="D113" s="22"/>
    </row>
    <row r="114" spans="2:5" x14ac:dyDescent="0.3">
      <c r="B114" s="6" t="s">
        <v>87</v>
      </c>
      <c r="C114" s="15">
        <f t="shared" ca="1" si="0"/>
        <v>2064.6210000000001</v>
      </c>
    </row>
    <row r="115" spans="2:5" x14ac:dyDescent="0.3">
      <c r="B115" s="6" t="s">
        <v>88</v>
      </c>
      <c r="C115" s="15">
        <f t="shared" ca="1" si="0"/>
        <v>2141.0940000000001</v>
      </c>
      <c r="D115" s="22"/>
    </row>
    <row r="116" spans="2:5" x14ac:dyDescent="0.3">
      <c r="B116" s="6" t="s">
        <v>89</v>
      </c>
      <c r="C116" s="15">
        <f t="shared" ca="1" si="0"/>
        <v>2214.4650000000001</v>
      </c>
      <c r="D116" s="22"/>
    </row>
    <row r="117" spans="2:5" x14ac:dyDescent="0.3">
      <c r="B117" s="6" t="s">
        <v>90</v>
      </c>
      <c r="C117" s="15">
        <f t="shared" ca="1" si="0"/>
        <v>2139.511</v>
      </c>
    </row>
    <row r="118" spans="2:5" x14ac:dyDescent="0.3">
      <c r="B118" s="6" t="s">
        <v>91</v>
      </c>
      <c r="C118" s="15">
        <f t="shared" ca="1" si="0"/>
        <v>2216.5940000000001</v>
      </c>
    </row>
    <row r="119" spans="2:5" x14ac:dyDescent="0.3">
      <c r="B119" s="6" t="s">
        <v>92</v>
      </c>
      <c r="C119" s="15">
        <f t="shared" ca="1" si="0"/>
        <v>2448.4579999999996</v>
      </c>
    </row>
    <row r="120" spans="2:5" x14ac:dyDescent="0.3">
      <c r="B120" s="14" t="s">
        <v>93</v>
      </c>
      <c r="C120" s="15">
        <f t="shared" ca="1" si="0"/>
        <v>2530.8331129999997</v>
      </c>
      <c r="D120" s="22"/>
      <c r="E120" s="186"/>
    </row>
    <row r="121" spans="2:5" x14ac:dyDescent="0.3">
      <c r="B121" s="14" t="s">
        <v>94</v>
      </c>
      <c r="C121" s="15">
        <f t="shared" ca="1" si="0"/>
        <v>2621.4717889999997</v>
      </c>
      <c r="D121" s="22"/>
      <c r="E121" s="186"/>
    </row>
    <row r="122" spans="2:5" x14ac:dyDescent="0.3">
      <c r="B122" s="14" t="s">
        <v>343</v>
      </c>
      <c r="C122" s="82">
        <f t="shared" ca="1" si="0"/>
        <v>2716.6274539999999</v>
      </c>
      <c r="D122" s="22"/>
      <c r="E122" s="186"/>
    </row>
    <row r="123" spans="2:5" x14ac:dyDescent="0.3">
      <c r="B123" s="14" t="s">
        <v>350</v>
      </c>
      <c r="C123" s="82">
        <f t="shared" ca="1" si="0"/>
        <v>2800.8412619999999</v>
      </c>
      <c r="D123" s="22"/>
      <c r="E123" s="186"/>
    </row>
    <row r="124" spans="2:5" ht="14.5" thickBot="1" x14ac:dyDescent="0.35">
      <c r="B124" s="298" t="s">
        <v>374</v>
      </c>
      <c r="C124" s="104">
        <f ca="1">SUM(OFFSET(C$6,4*(ROW()-ROW(C$106)),0, 4, 1))</f>
        <v>2899.673628</v>
      </c>
      <c r="D124" s="22"/>
      <c r="E124" s="186"/>
    </row>
    <row r="125" spans="2:5" x14ac:dyDescent="0.3">
      <c r="B125" s="566" t="s">
        <v>29</v>
      </c>
      <c r="C125" s="567"/>
    </row>
    <row r="126" spans="2:5" ht="14.5" thickBot="1" x14ac:dyDescent="0.35">
      <c r="B126" s="568" t="s">
        <v>414</v>
      </c>
      <c r="C126" s="569"/>
    </row>
  </sheetData>
  <mergeCells count="5">
    <mergeCell ref="B2:C2"/>
    <mergeCell ref="B84:C84"/>
    <mergeCell ref="B105:C105"/>
    <mergeCell ref="B125:C125"/>
    <mergeCell ref="B126:C126"/>
  </mergeCells>
  <hyperlinks>
    <hyperlink ref="A1" location="Contents!A1" display="Back to contents" xr:uid="{DB96D857-BC59-4600-A17D-CCF4E82CDCC7}"/>
  </hyperlinks>
  <pageMargins left="0.70866141732283472" right="0.70866141732283472" top="0.74803149606299213" bottom="0.74803149606299213" header="0.31496062992125984" footer="0.31496062992125984"/>
  <pageSetup paperSize="9" scale="49" orientation="portrait" r:id="rId1"/>
  <headerFooter>
    <oddHeader>&amp;C&amp;8March 2018 Economic and fiscal outlook: Supplementary economy tables</oddHeader>
  </headerFooter>
  <rowBreaks count="1" manualBreakCount="1">
    <brk id="83"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BED7C-312C-41B7-9E62-7929CBE980B2}">
  <sheetPr codeName="Sheet6">
    <tabColor theme="6"/>
  </sheetPr>
  <dimension ref="A1:M134"/>
  <sheetViews>
    <sheetView zoomScaleNormal="100" zoomScaleSheetLayoutView="100" workbookViewId="0">
      <pane xSplit="2" ySplit="5" topLeftCell="C6" activePane="bottomRight" state="frozen"/>
      <selection pane="topRight"/>
      <selection pane="bottomLeft"/>
      <selection pane="bottomRight"/>
    </sheetView>
  </sheetViews>
  <sheetFormatPr defaultColWidth="8.84375" defaultRowHeight="13" x14ac:dyDescent="0.3"/>
  <cols>
    <col min="1" max="1" width="9" style="41" customWidth="1"/>
    <col min="2" max="2" width="8.84375" style="41"/>
    <col min="3" max="12" width="11.4609375" style="41" customWidth="1"/>
    <col min="13" max="13" width="10.07421875" style="41" bestFit="1" customWidth="1"/>
    <col min="14" max="16384" width="8.84375" style="41"/>
  </cols>
  <sheetData>
    <row r="1" spans="1:13" ht="33.75" customHeight="1" thickBot="1" x14ac:dyDescent="0.35">
      <c r="A1" s="9" t="s">
        <v>42</v>
      </c>
      <c r="B1" s="40"/>
      <c r="C1" s="40"/>
      <c r="D1" s="40"/>
      <c r="E1" s="40"/>
      <c r="F1" s="40"/>
      <c r="G1" s="278"/>
    </row>
    <row r="2" spans="1:13" ht="18.75" customHeight="1" thickBot="1" x14ac:dyDescent="0.5">
      <c r="A2" s="42"/>
      <c r="B2" s="572" t="s">
        <v>95</v>
      </c>
      <c r="C2" s="573"/>
      <c r="D2" s="573"/>
      <c r="E2" s="573"/>
      <c r="F2" s="573"/>
      <c r="G2" s="573"/>
      <c r="H2" s="573"/>
      <c r="I2" s="573"/>
      <c r="J2" s="573"/>
      <c r="K2" s="573"/>
      <c r="L2" s="342"/>
    </row>
    <row r="3" spans="1:13" ht="18.75" customHeight="1" thickBot="1" x14ac:dyDescent="0.5">
      <c r="A3" s="42"/>
      <c r="B3" s="86"/>
      <c r="C3" s="573" t="s">
        <v>96</v>
      </c>
      <c r="D3" s="573"/>
      <c r="E3" s="573"/>
      <c r="F3" s="573"/>
      <c r="G3" s="573"/>
      <c r="H3" s="572" t="s">
        <v>97</v>
      </c>
      <c r="I3" s="573"/>
      <c r="J3" s="573"/>
      <c r="K3" s="573"/>
      <c r="L3" s="575"/>
    </row>
    <row r="4" spans="1:13" ht="30.75" customHeight="1" x14ac:dyDescent="0.35">
      <c r="A4" s="42"/>
      <c r="B4" s="43"/>
      <c r="C4" s="574" t="s">
        <v>98</v>
      </c>
      <c r="D4" s="574"/>
      <c r="E4" s="574"/>
      <c r="F4" s="574"/>
      <c r="G4" s="279" t="s">
        <v>493</v>
      </c>
      <c r="H4" s="574" t="s">
        <v>98</v>
      </c>
      <c r="I4" s="574"/>
      <c r="J4" s="574"/>
      <c r="K4" s="574"/>
      <c r="L4" s="279" t="s">
        <v>493</v>
      </c>
    </row>
    <row r="5" spans="1:13" ht="62" x14ac:dyDescent="0.35">
      <c r="A5" s="42"/>
      <c r="B5" s="43"/>
      <c r="C5" s="44" t="s">
        <v>99</v>
      </c>
      <c r="D5" s="44" t="s">
        <v>100</v>
      </c>
      <c r="E5" s="44" t="s">
        <v>101</v>
      </c>
      <c r="F5" s="343" t="s">
        <v>102</v>
      </c>
      <c r="G5" s="281" t="s">
        <v>100</v>
      </c>
      <c r="H5" s="44" t="s">
        <v>99</v>
      </c>
      <c r="I5" s="340" t="s">
        <v>100</v>
      </c>
      <c r="J5" s="44" t="s">
        <v>101</v>
      </c>
      <c r="K5" s="343" t="s">
        <v>102</v>
      </c>
      <c r="L5" s="286" t="s">
        <v>100</v>
      </c>
      <c r="M5" s="87"/>
    </row>
    <row r="6" spans="1:13" x14ac:dyDescent="0.3">
      <c r="A6" s="42"/>
      <c r="B6" s="45" t="s">
        <v>56</v>
      </c>
      <c r="C6" s="46">
        <f>100</f>
        <v>100</v>
      </c>
      <c r="D6" s="46">
        <v>100</v>
      </c>
      <c r="E6" s="46">
        <v>100</v>
      </c>
      <c r="F6" s="46">
        <v>100</v>
      </c>
      <c r="G6" s="282">
        <v>4.886690006159033</v>
      </c>
      <c r="H6" s="46">
        <f>100</f>
        <v>100</v>
      </c>
      <c r="I6" s="46">
        <v>100</v>
      </c>
      <c r="J6" s="46">
        <v>100</v>
      </c>
      <c r="K6" s="46">
        <v>100</v>
      </c>
      <c r="L6" s="282">
        <v>6.1284021383417686</v>
      </c>
    </row>
    <row r="7" spans="1:13" x14ac:dyDescent="0.3">
      <c r="A7" s="42"/>
      <c r="B7" s="45" t="s">
        <v>57</v>
      </c>
      <c r="C7" s="46">
        <v>99.923949844155516</v>
      </c>
      <c r="D7" s="46">
        <v>100.90008094698418</v>
      </c>
      <c r="E7" s="46">
        <v>98.626984560439297</v>
      </c>
      <c r="F7" s="46">
        <v>99.320752487578261</v>
      </c>
      <c r="G7" s="282">
        <v>4.9306741718426501</v>
      </c>
      <c r="H7" s="47">
        <v>99.888430670103588</v>
      </c>
      <c r="I7" s="46">
        <v>100.86421479534988</v>
      </c>
      <c r="J7" s="46">
        <v>98.59192640835181</v>
      </c>
      <c r="K7" s="46">
        <v>99.285447727307314</v>
      </c>
      <c r="L7" s="282">
        <v>6.1813646963398563</v>
      </c>
    </row>
    <row r="8" spans="1:13" x14ac:dyDescent="0.3">
      <c r="A8" s="42"/>
      <c r="B8" s="45" t="s">
        <v>58</v>
      </c>
      <c r="C8" s="46">
        <v>99.271530007738605</v>
      </c>
      <c r="D8" s="46">
        <v>98.87183155526003</v>
      </c>
      <c r="E8" s="46">
        <v>96.807501760883596</v>
      </c>
      <c r="F8" s="46">
        <v>97.645721079502195</v>
      </c>
      <c r="G8" s="282">
        <v>4.8315599115172851</v>
      </c>
      <c r="H8" s="47">
        <v>99.201996843532029</v>
      </c>
      <c r="I8" s="46">
        <v>98.802578353477003</v>
      </c>
      <c r="J8" s="46">
        <v>96.739694486070334</v>
      </c>
      <c r="K8" s="46">
        <v>97.577326687299717</v>
      </c>
      <c r="L8" s="282">
        <v>6.055019324551286</v>
      </c>
    </row>
    <row r="9" spans="1:13" x14ac:dyDescent="0.3">
      <c r="A9" s="42"/>
      <c r="B9" s="45" t="s">
        <v>63</v>
      </c>
      <c r="C9" s="46">
        <v>98.922915153507503</v>
      </c>
      <c r="D9" s="46">
        <v>100.32059455419073</v>
      </c>
      <c r="E9" s="46">
        <v>94.358813612939286</v>
      </c>
      <c r="F9" s="46">
        <v>95.294979119998914</v>
      </c>
      <c r="G9" s="282">
        <v>4.9023564681989624</v>
      </c>
      <c r="H9" s="47">
        <v>98.831617889124246</v>
      </c>
      <c r="I9" s="46">
        <v>100.22800735303632</v>
      </c>
      <c r="J9" s="46">
        <v>94.271728618123433</v>
      </c>
      <c r="K9" s="46">
        <v>95.20703012567725</v>
      </c>
      <c r="L9" s="282">
        <v>6.1423753458408221</v>
      </c>
    </row>
    <row r="10" spans="1:13" x14ac:dyDescent="0.3">
      <c r="A10" s="42"/>
      <c r="B10" s="45" t="s">
        <v>0</v>
      </c>
      <c r="C10" s="46">
        <v>98.207654065568221</v>
      </c>
      <c r="D10" s="46">
        <v>99.022539768528148</v>
      </c>
      <c r="E10" s="46">
        <v>93.859507501327784</v>
      </c>
      <c r="F10" s="46">
        <v>93.281485497128998</v>
      </c>
      <c r="G10" s="282">
        <v>4.83892455471352</v>
      </c>
      <c r="H10" s="47">
        <v>98.095254087113517</v>
      </c>
      <c r="I10" s="46">
        <v>98.909207142447087</v>
      </c>
      <c r="J10" s="46">
        <v>93.752084034986993</v>
      </c>
      <c r="K10" s="46">
        <v>93.174723584731609</v>
      </c>
      <c r="L10" s="282">
        <v>6.0615539655346167</v>
      </c>
    </row>
    <row r="11" spans="1:13" x14ac:dyDescent="0.3">
      <c r="A11" s="42"/>
      <c r="B11" s="45" t="s">
        <v>1</v>
      </c>
      <c r="C11" s="46">
        <v>97.102743935526036</v>
      </c>
      <c r="D11" s="46">
        <v>101.35868224197667</v>
      </c>
      <c r="E11" s="46">
        <v>93.515336459880189</v>
      </c>
      <c r="F11" s="46">
        <v>92.849634053580161</v>
      </c>
      <c r="G11" s="282">
        <v>4.9530845954931655</v>
      </c>
      <c r="H11" s="47">
        <v>96.973683563532632</v>
      </c>
      <c r="I11" s="46">
        <v>101.22396525350933</v>
      </c>
      <c r="J11" s="46">
        <v>93.39104415235677</v>
      </c>
      <c r="K11" s="46">
        <v>92.726226538769225</v>
      </c>
      <c r="L11" s="282">
        <v>6.2034116511103958</v>
      </c>
    </row>
    <row r="12" spans="1:13" x14ac:dyDescent="0.3">
      <c r="A12" s="42"/>
      <c r="B12" s="45" t="s">
        <v>2</v>
      </c>
      <c r="C12" s="46">
        <v>96.849766000379901</v>
      </c>
      <c r="D12" s="46">
        <v>100.95679352640042</v>
      </c>
      <c r="E12" s="46">
        <v>93.782932875027726</v>
      </c>
      <c r="F12" s="46">
        <v>92.787588465361765</v>
      </c>
      <c r="G12" s="282">
        <v>4.9334455397932198</v>
      </c>
      <c r="H12" s="47">
        <v>96.703583175675519</v>
      </c>
      <c r="I12" s="46">
        <v>100.8044116481548</v>
      </c>
      <c r="J12" s="46">
        <v>93.641379058194744</v>
      </c>
      <c r="K12" s="46">
        <v>92.647536998646572</v>
      </c>
      <c r="L12" s="282">
        <v>6.1776997189883582</v>
      </c>
    </row>
    <row r="13" spans="1:13" x14ac:dyDescent="0.3">
      <c r="A13" s="42"/>
      <c r="B13" s="45" t="s">
        <v>3</v>
      </c>
      <c r="C13" s="46">
        <v>96.765824353967773</v>
      </c>
      <c r="D13" s="46">
        <v>101.74781820944422</v>
      </c>
      <c r="E13" s="46">
        <v>94.349140338102359</v>
      </c>
      <c r="F13" s="46">
        <v>92.917820778110212</v>
      </c>
      <c r="G13" s="282">
        <v>4.9721004639257718</v>
      </c>
      <c r="H13" s="47">
        <v>96.596206712305104</v>
      </c>
      <c r="I13" s="46">
        <v>101.56946779405502</v>
      </c>
      <c r="J13" s="46">
        <v>94.18375882263561</v>
      </c>
      <c r="K13" s="46">
        <v>92.754948175783511</v>
      </c>
      <c r="L13" s="282">
        <v>6.2245854361932231</v>
      </c>
    </row>
    <row r="14" spans="1:13" x14ac:dyDescent="0.3">
      <c r="A14" s="42"/>
      <c r="B14" s="45" t="s">
        <v>4</v>
      </c>
      <c r="C14" s="46">
        <v>96.27737029667982</v>
      </c>
      <c r="D14" s="46">
        <v>101.33010988862041</v>
      </c>
      <c r="E14" s="46">
        <v>93.635399384713125</v>
      </c>
      <c r="F14" s="46">
        <v>93.613182837238682</v>
      </c>
      <c r="G14" s="282">
        <v>4.9516883531571807</v>
      </c>
      <c r="H14" s="47">
        <v>96.087191251879645</v>
      </c>
      <c r="I14" s="46">
        <v>101.12995004369805</v>
      </c>
      <c r="J14" s="46">
        <v>93.450439089686427</v>
      </c>
      <c r="K14" s="46">
        <v>93.428266427101676</v>
      </c>
      <c r="L14" s="282">
        <v>6.1976500209819552</v>
      </c>
    </row>
    <row r="15" spans="1:13" x14ac:dyDescent="0.3">
      <c r="A15" s="42"/>
      <c r="B15" s="45" t="s">
        <v>5</v>
      </c>
      <c r="C15" s="46">
        <v>96.678427685579337</v>
      </c>
      <c r="D15" s="46">
        <v>101.47000386095029</v>
      </c>
      <c r="E15" s="46">
        <v>95.627487378055477</v>
      </c>
      <c r="F15" s="46">
        <v>94.495293386742887</v>
      </c>
      <c r="G15" s="282">
        <v>4.9585245379222433</v>
      </c>
      <c r="H15" s="47">
        <v>96.464121444516437</v>
      </c>
      <c r="I15" s="46">
        <v>101.24507617409549</v>
      </c>
      <c r="J15" s="46">
        <v>95.415510747354261</v>
      </c>
      <c r="K15" s="46">
        <v>94.285826480746934</v>
      </c>
      <c r="L15" s="282">
        <v>6.2047054132190214</v>
      </c>
    </row>
    <row r="16" spans="1:13" x14ac:dyDescent="0.3">
      <c r="A16" s="42"/>
      <c r="B16" s="45" t="s">
        <v>6</v>
      </c>
      <c r="C16" s="46">
        <v>97.114897925166829</v>
      </c>
      <c r="D16" s="46">
        <v>100.75722765399516</v>
      </c>
      <c r="E16" s="46">
        <v>95.451203068107546</v>
      </c>
      <c r="F16" s="46">
        <v>94.896616482034688</v>
      </c>
      <c r="G16" s="282">
        <v>4.9236933742506874</v>
      </c>
      <c r="H16" s="47">
        <v>96.883604097640969</v>
      </c>
      <c r="I16" s="46">
        <v>100.51725906696186</v>
      </c>
      <c r="J16" s="46">
        <v>95.223871581680172</v>
      </c>
      <c r="K16" s="46">
        <v>94.670605827497425</v>
      </c>
      <c r="L16" s="282">
        <v>6.1601018540622263</v>
      </c>
    </row>
    <row r="17" spans="1:12" x14ac:dyDescent="0.3">
      <c r="A17" s="42"/>
      <c r="B17" s="45" t="s">
        <v>7</v>
      </c>
      <c r="C17" s="46">
        <v>96.711850389994979</v>
      </c>
      <c r="D17" s="46">
        <v>99.992863707140842</v>
      </c>
      <c r="E17" s="46">
        <v>95.198508686190138</v>
      </c>
      <c r="F17" s="46">
        <v>94.829464257344782</v>
      </c>
      <c r="G17" s="282">
        <v>4.8863412776490751</v>
      </c>
      <c r="H17" s="47">
        <v>96.461805173101695</v>
      </c>
      <c r="I17" s="46">
        <v>99.73433554133068</v>
      </c>
      <c r="J17" s="46">
        <v>94.952376163067427</v>
      </c>
      <c r="K17" s="46">
        <v>94.584285886106017</v>
      </c>
      <c r="L17" s="282">
        <v>6.1121211519758649</v>
      </c>
    </row>
    <row r="18" spans="1:12" x14ac:dyDescent="0.3">
      <c r="A18" s="42"/>
      <c r="B18" s="45" t="s">
        <v>8</v>
      </c>
      <c r="C18" s="46">
        <v>96.894774817316801</v>
      </c>
      <c r="D18" s="46">
        <v>97.039337153330266</v>
      </c>
      <c r="E18" s="46">
        <v>94.123587540487648</v>
      </c>
      <c r="F18" s="46">
        <v>94.871286756893724</v>
      </c>
      <c r="G18" s="282">
        <v>4.7420115907147604</v>
      </c>
      <c r="H18" s="47">
        <v>96.62804152275497</v>
      </c>
      <c r="I18" s="46">
        <v>96.772205905543103</v>
      </c>
      <c r="J18" s="46">
        <v>93.864482809112914</v>
      </c>
      <c r="K18" s="46">
        <v>94.610123748633427</v>
      </c>
      <c r="L18" s="282">
        <v>5.9305899360358039</v>
      </c>
    </row>
    <row r="19" spans="1:12" x14ac:dyDescent="0.3">
      <c r="A19" s="42"/>
      <c r="B19" s="45" t="s">
        <v>9</v>
      </c>
      <c r="C19" s="46">
        <v>96.71390858641891</v>
      </c>
      <c r="D19" s="46">
        <v>98.315891125666312</v>
      </c>
      <c r="E19" s="46">
        <v>93.720098359706853</v>
      </c>
      <c r="F19" s="46">
        <v>94.727488068025352</v>
      </c>
      <c r="G19" s="282">
        <v>4.8043928261041318</v>
      </c>
      <c r="H19" s="47">
        <v>96.430037487383203</v>
      </c>
      <c r="I19" s="46">
        <v>98.027317946539952</v>
      </c>
      <c r="J19" s="46">
        <v>93.445014582078997</v>
      </c>
      <c r="K19" s="46">
        <v>94.449447437263927</v>
      </c>
      <c r="L19" s="282">
        <v>6.0075082491948395</v>
      </c>
    </row>
    <row r="20" spans="1:12" x14ac:dyDescent="0.3">
      <c r="A20" s="42"/>
      <c r="B20" s="45" t="s">
        <v>10</v>
      </c>
      <c r="C20" s="46">
        <v>96.009413367738475</v>
      </c>
      <c r="D20" s="46">
        <v>98.046185026263146</v>
      </c>
      <c r="E20" s="46">
        <v>93.817037720928198</v>
      </c>
      <c r="F20" s="46">
        <v>94.715897490425732</v>
      </c>
      <c r="G20" s="282">
        <v>4.7912131250985963</v>
      </c>
      <c r="H20" s="47">
        <v>95.716228334563979</v>
      </c>
      <c r="I20" s="46">
        <v>97.746780280402874</v>
      </c>
      <c r="J20" s="46">
        <v>93.530547570101064</v>
      </c>
      <c r="K20" s="46">
        <v>94.426662481338326</v>
      </c>
      <c r="L20" s="282">
        <v>5.9903157728644407</v>
      </c>
    </row>
    <row r="21" spans="1:12" x14ac:dyDescent="0.3">
      <c r="A21" s="42"/>
      <c r="B21" s="45" t="s">
        <v>11</v>
      </c>
      <c r="C21" s="46">
        <v>96.050327167719459</v>
      </c>
      <c r="D21" s="46">
        <v>97.383211310275499</v>
      </c>
      <c r="E21" s="46">
        <v>93.94296037428326</v>
      </c>
      <c r="F21" s="46">
        <v>94.519810583181965</v>
      </c>
      <c r="G21" s="282">
        <v>4.758815654775967</v>
      </c>
      <c r="H21" s="47">
        <v>95.768297397242236</v>
      </c>
      <c r="I21" s="46">
        <v>97.097267831017817</v>
      </c>
      <c r="J21" s="46">
        <v>93.667118403375127</v>
      </c>
      <c r="K21" s="46">
        <v>94.242274823852497</v>
      </c>
      <c r="L21" s="282">
        <v>5.950511038027531</v>
      </c>
    </row>
    <row r="22" spans="1:12" x14ac:dyDescent="0.3">
      <c r="A22" s="42"/>
      <c r="B22" s="45" t="s">
        <v>12</v>
      </c>
      <c r="C22" s="46">
        <v>96.257777520702248</v>
      </c>
      <c r="D22" s="46">
        <v>99.018485089002112</v>
      </c>
      <c r="E22" s="46">
        <v>93.690662022585812</v>
      </c>
      <c r="F22" s="46">
        <v>95.147437591352656</v>
      </c>
      <c r="G22" s="282">
        <v>4.8387264150943397</v>
      </c>
      <c r="H22" s="47">
        <v>95.986408508627008</v>
      </c>
      <c r="I22" s="46">
        <v>98.739333116373032</v>
      </c>
      <c r="J22" s="46">
        <v>93.426530198138892</v>
      </c>
      <c r="K22" s="46">
        <v>94.879198839059441</v>
      </c>
      <c r="L22" s="282">
        <v>6.0511434020882078</v>
      </c>
    </row>
    <row r="23" spans="1:12" x14ac:dyDescent="0.3">
      <c r="A23" s="42"/>
      <c r="B23" s="45" t="s">
        <v>13</v>
      </c>
      <c r="C23" s="46">
        <v>96.794075207760116</v>
      </c>
      <c r="D23" s="46">
        <v>99.561658217321209</v>
      </c>
      <c r="E23" s="46">
        <v>94.290604017969173</v>
      </c>
      <c r="F23" s="46">
        <v>94.937382079546552</v>
      </c>
      <c r="G23" s="282">
        <v>4.8652696020720505</v>
      </c>
      <c r="H23" s="47">
        <v>96.532492240143668</v>
      </c>
      <c r="I23" s="46">
        <v>99.292595942988783</v>
      </c>
      <c r="J23" s="46">
        <v>94.035786603117785</v>
      </c>
      <c r="K23" s="46">
        <v>94.680816767167542</v>
      </c>
      <c r="L23" s="282">
        <v>6.0850495729851772</v>
      </c>
    </row>
    <row r="24" spans="1:12" x14ac:dyDescent="0.3">
      <c r="A24" s="42"/>
      <c r="B24" s="45" t="s">
        <v>14</v>
      </c>
      <c r="C24" s="46">
        <v>96.94206881880244</v>
      </c>
      <c r="D24" s="46">
        <v>99.571752354163579</v>
      </c>
      <c r="E24" s="46">
        <v>95.227445448443675</v>
      </c>
      <c r="F24" s="46">
        <v>95.9663716035965</v>
      </c>
      <c r="G24" s="282">
        <v>4.865762871248335</v>
      </c>
      <c r="H24" s="47">
        <v>96.681894798338092</v>
      </c>
      <c r="I24" s="46">
        <v>99.304520764717211</v>
      </c>
      <c r="J24" s="46">
        <v>94.971873150031243</v>
      </c>
      <c r="K24" s="46">
        <v>95.70881616833789</v>
      </c>
      <c r="L24" s="282">
        <v>6.0857803740149761</v>
      </c>
    </row>
    <row r="25" spans="1:12" x14ac:dyDescent="0.3">
      <c r="A25" s="42"/>
      <c r="B25" s="45" t="s">
        <v>15</v>
      </c>
      <c r="C25" s="46">
        <v>97.274990276263694</v>
      </c>
      <c r="D25" s="46">
        <v>98.989085062519862</v>
      </c>
      <c r="E25" s="46">
        <v>96.284706116975471</v>
      </c>
      <c r="F25" s="46">
        <v>95.718981790689654</v>
      </c>
      <c r="G25" s="282">
        <v>4.8372897269384243</v>
      </c>
      <c r="H25" s="47">
        <v>97.013833482940498</v>
      </c>
      <c r="I25" s="46">
        <v>98.723326392634533</v>
      </c>
      <c r="J25" s="46">
        <v>96.026207966277425</v>
      </c>
      <c r="K25" s="46">
        <v>95.462002455367838</v>
      </c>
      <c r="L25" s="282">
        <v>6.0501624456883389</v>
      </c>
    </row>
    <row r="26" spans="1:12" x14ac:dyDescent="0.3">
      <c r="A26" s="42"/>
      <c r="B26" s="45" t="s">
        <v>16</v>
      </c>
      <c r="C26" s="46">
        <v>96.897426002244018</v>
      </c>
      <c r="D26" s="46">
        <v>98.152206954175867</v>
      </c>
      <c r="E26" s="46">
        <v>95.640144761877551</v>
      </c>
      <c r="F26" s="46">
        <v>95.791922775229452</v>
      </c>
      <c r="G26" s="282">
        <v>4.7963940880542451</v>
      </c>
      <c r="H26" s="47">
        <v>96.638704053510281</v>
      </c>
      <c r="I26" s="46">
        <v>97.890134664916928</v>
      </c>
      <c r="J26" s="46">
        <v>95.384779829589192</v>
      </c>
      <c r="K26" s="46">
        <v>95.53615258652701</v>
      </c>
      <c r="L26" s="282">
        <v>5.9991011060304062</v>
      </c>
    </row>
    <row r="27" spans="1:12" x14ac:dyDescent="0.3">
      <c r="A27" s="42"/>
      <c r="B27" s="45" t="s">
        <v>17</v>
      </c>
      <c r="C27" s="46">
        <v>97.067259445264227</v>
      </c>
      <c r="D27" s="46">
        <v>100.09571748036427</v>
      </c>
      <c r="E27" s="46">
        <v>96.424110824030862</v>
      </c>
      <c r="F27" s="46">
        <v>96.291882574938512</v>
      </c>
      <c r="G27" s="282">
        <v>4.8913674227061428</v>
      </c>
      <c r="H27" s="47">
        <v>96.806104389314783</v>
      </c>
      <c r="I27" s="46">
        <v>99.826414495523878</v>
      </c>
      <c r="J27" s="46">
        <v>96.164686130256186</v>
      </c>
      <c r="K27" s="46">
        <v>96.032813635266521</v>
      </c>
      <c r="L27" s="282">
        <v>6.1177641205736029</v>
      </c>
    </row>
    <row r="28" spans="1:12" x14ac:dyDescent="0.3">
      <c r="A28" s="42"/>
      <c r="B28" s="45" t="s">
        <v>18</v>
      </c>
      <c r="C28" s="46">
        <v>97.42654954539428</v>
      </c>
      <c r="D28" s="46">
        <v>102.0339090618357</v>
      </c>
      <c r="E28" s="46">
        <v>97.360173365739627</v>
      </c>
      <c r="F28" s="46">
        <v>96.828842083098195</v>
      </c>
      <c r="G28" s="282">
        <v>4.9860808370181227</v>
      </c>
      <c r="H28" s="47">
        <v>97.178702628441897</v>
      </c>
      <c r="I28" s="46">
        <v>101.77434131666172</v>
      </c>
      <c r="J28" s="46">
        <v>97.112495305547085</v>
      </c>
      <c r="K28" s="46">
        <v>96.582515695739104</v>
      </c>
      <c r="L28" s="282">
        <v>6.2371409095335473</v>
      </c>
    </row>
    <row r="29" spans="1:12" x14ac:dyDescent="0.3">
      <c r="A29" s="42"/>
      <c r="B29" s="45" t="s">
        <v>19</v>
      </c>
      <c r="C29" s="46">
        <v>97.834636663738706</v>
      </c>
      <c r="D29" s="46">
        <v>102.60844718697925</v>
      </c>
      <c r="E29" s="46">
        <v>97.445810270124852</v>
      </c>
      <c r="F29" s="46">
        <v>97.264920388651049</v>
      </c>
      <c r="G29" s="282">
        <v>5.0141567341610855</v>
      </c>
      <c r="H29" s="47">
        <v>97.588271537629851</v>
      </c>
      <c r="I29" s="46">
        <v>102.35006075152954</v>
      </c>
      <c r="J29" s="46">
        <v>97.200424278469356</v>
      </c>
      <c r="K29" s="46">
        <v>97.019989910093699</v>
      </c>
      <c r="L29" s="282">
        <v>6.2724233116908366</v>
      </c>
    </row>
    <row r="30" spans="1:12" x14ac:dyDescent="0.3">
      <c r="A30" s="42"/>
      <c r="B30" s="45" t="s">
        <v>20</v>
      </c>
      <c r="C30" s="46">
        <v>98.428145388667886</v>
      </c>
      <c r="D30" s="46">
        <v>102.12767530957558</v>
      </c>
      <c r="E30" s="46">
        <v>97.761681649124924</v>
      </c>
      <c r="F30" s="46">
        <v>97.989204246071438</v>
      </c>
      <c r="G30" s="282">
        <v>4.9906629028755773</v>
      </c>
      <c r="H30" s="47">
        <v>98.182811383889799</v>
      </c>
      <c r="I30" s="46">
        <v>101.87312015684525</v>
      </c>
      <c r="J30" s="46">
        <v>97.518008817760318</v>
      </c>
      <c r="K30" s="46">
        <v>97.744964310351932</v>
      </c>
      <c r="L30" s="282">
        <v>6.2431944740875842</v>
      </c>
    </row>
    <row r="31" spans="1:12" x14ac:dyDescent="0.3">
      <c r="A31" s="42"/>
      <c r="B31" s="45" t="s">
        <v>21</v>
      </c>
      <c r="C31" s="46">
        <v>98.797377319762475</v>
      </c>
      <c r="D31" s="46">
        <v>102.39287642434697</v>
      </c>
      <c r="E31" s="46">
        <v>98.313905613210395</v>
      </c>
      <c r="F31" s="46">
        <v>98.657645891053505</v>
      </c>
      <c r="G31" s="282">
        <v>5.0036224592473335</v>
      </c>
      <c r="H31" s="47">
        <v>98.553648629770152</v>
      </c>
      <c r="I31" s="46">
        <v>102.14027779964178</v>
      </c>
      <c r="J31" s="46">
        <v>98.07136962619137</v>
      </c>
      <c r="K31" s="46">
        <v>98.414261912216304</v>
      </c>
      <c r="L31" s="282">
        <v>6.2595669687814706</v>
      </c>
    </row>
    <row r="32" spans="1:12" x14ac:dyDescent="0.3">
      <c r="A32" s="42"/>
      <c r="B32" s="45" t="s">
        <v>22</v>
      </c>
      <c r="C32" s="46">
        <v>99.013038224336853</v>
      </c>
      <c r="D32" s="46">
        <v>102.13221025078332</v>
      </c>
      <c r="E32" s="46">
        <v>99.396095614599929</v>
      </c>
      <c r="F32" s="46">
        <v>99.210502552137285</v>
      </c>
      <c r="G32" s="282">
        <v>4.990884511394361</v>
      </c>
      <c r="H32" s="47">
        <v>98.775111174908204</v>
      </c>
      <c r="I32" s="46">
        <v>101.88678787134336</v>
      </c>
      <c r="J32" s="46">
        <v>99.157248083219969</v>
      </c>
      <c r="K32" s="46">
        <v>98.972100998484393</v>
      </c>
      <c r="L32" s="282">
        <v>6.2440320865951486</v>
      </c>
    </row>
    <row r="33" spans="1:12" x14ac:dyDescent="0.3">
      <c r="A33" s="42"/>
      <c r="B33" s="45" t="s">
        <v>23</v>
      </c>
      <c r="C33" s="46">
        <v>99.173364015944841</v>
      </c>
      <c r="D33" s="46">
        <v>102.98106688127781</v>
      </c>
      <c r="E33" s="46">
        <v>99.526925712192693</v>
      </c>
      <c r="F33" s="46">
        <v>99.658939963093644</v>
      </c>
      <c r="G33" s="282">
        <v>5.0323655035233532</v>
      </c>
      <c r="H33" s="47">
        <v>98.93564528951633</v>
      </c>
      <c r="I33" s="46">
        <v>102.73422108444335</v>
      </c>
      <c r="J33" s="46">
        <v>99.288359497761931</v>
      </c>
      <c r="K33" s="46">
        <v>99.420057310273208</v>
      </c>
      <c r="L33" s="282">
        <v>6.2959662017477864</v>
      </c>
    </row>
    <row r="34" spans="1:12" x14ac:dyDescent="0.3">
      <c r="A34" s="42"/>
      <c r="B34" s="45" t="s">
        <v>24</v>
      </c>
      <c r="C34" s="46">
        <v>99.654584930801079</v>
      </c>
      <c r="D34" s="46">
        <v>105.21469759026922</v>
      </c>
      <c r="E34" s="46">
        <v>100.27855879273193</v>
      </c>
      <c r="F34" s="46">
        <v>99.8715729780766</v>
      </c>
      <c r="G34" s="282">
        <v>5.1415161121541351</v>
      </c>
      <c r="H34" s="47">
        <v>99.423579479575494</v>
      </c>
      <c r="I34" s="46">
        <v>104.97080345625336</v>
      </c>
      <c r="J34" s="46">
        <v>100.04610693175381</v>
      </c>
      <c r="K34" s="46">
        <v>99.640064535224283</v>
      </c>
      <c r="L34" s="282">
        <v>6.433032963647566</v>
      </c>
    </row>
    <row r="35" spans="1:12" x14ac:dyDescent="0.3">
      <c r="A35" s="42"/>
      <c r="B35" s="45" t="s">
        <v>25</v>
      </c>
      <c r="C35" s="46">
        <v>99.311828721189514</v>
      </c>
      <c r="D35" s="46">
        <v>107.39461207570869</v>
      </c>
      <c r="E35" s="46">
        <v>100.75651506552147</v>
      </c>
      <c r="F35" s="46">
        <v>100.30605777616259</v>
      </c>
      <c r="G35" s="282">
        <v>5.2480417754569189</v>
      </c>
      <c r="H35" s="47">
        <v>99.084097456730433</v>
      </c>
      <c r="I35" s="46">
        <v>107.14834623689551</v>
      </c>
      <c r="J35" s="46">
        <v>100.52547100084335</v>
      </c>
      <c r="K35" s="46">
        <v>100.07604665196494</v>
      </c>
      <c r="L35" s="282">
        <v>6.5664815419797451</v>
      </c>
    </row>
    <row r="36" spans="1:12" x14ac:dyDescent="0.3">
      <c r="A36" s="42"/>
      <c r="B36" s="45" t="s">
        <v>26</v>
      </c>
      <c r="C36" s="46">
        <v>99.816745686180326</v>
      </c>
      <c r="D36" s="46">
        <v>110.03221181504841</v>
      </c>
      <c r="E36" s="46">
        <v>101.8583282288208</v>
      </c>
      <c r="F36" s="46">
        <v>100.52982658509362</v>
      </c>
      <c r="G36" s="282">
        <v>5.3769330983217101</v>
      </c>
      <c r="H36" s="47">
        <v>99.602935565593427</v>
      </c>
      <c r="I36" s="46">
        <v>109.79651989467081</v>
      </c>
      <c r="J36" s="46">
        <v>101.64014498419915</v>
      </c>
      <c r="K36" s="46">
        <v>100.3144890262803</v>
      </c>
      <c r="L36" s="282">
        <v>6.7287722730498496</v>
      </c>
    </row>
    <row r="37" spans="1:12" x14ac:dyDescent="0.3">
      <c r="A37" s="42"/>
      <c r="B37" s="45" t="s">
        <v>27</v>
      </c>
      <c r="C37" s="46">
        <v>100.27024559889006</v>
      </c>
      <c r="D37" s="46">
        <v>109.13405011199589</v>
      </c>
      <c r="E37" s="46">
        <v>101.24286569961144</v>
      </c>
      <c r="F37" s="46">
        <v>101.06484225428004</v>
      </c>
      <c r="G37" s="282">
        <v>5.3330427201394945</v>
      </c>
      <c r="H37" s="47">
        <v>100.07093865940013</v>
      </c>
      <c r="I37" s="46">
        <v>108.91712460840255</v>
      </c>
      <c r="J37" s="46">
        <v>101.04162548535585</v>
      </c>
      <c r="K37" s="46">
        <v>100.86395589682236</v>
      </c>
      <c r="L37" s="282">
        <v>6.6748793935217092</v>
      </c>
    </row>
    <row r="38" spans="1:12" x14ac:dyDescent="0.3">
      <c r="A38" s="42"/>
      <c r="B38" s="45" t="s">
        <v>28</v>
      </c>
      <c r="C38" s="46">
        <v>100.1651489162043</v>
      </c>
      <c r="D38" s="46">
        <v>108.66802588278942</v>
      </c>
      <c r="E38" s="46">
        <v>103.11971714349075</v>
      </c>
      <c r="F38" s="46">
        <v>101.22509643559435</v>
      </c>
      <c r="G38" s="282">
        <v>5.3102695607045822</v>
      </c>
      <c r="H38" s="47">
        <v>99.981066489781213</v>
      </c>
      <c r="I38" s="46">
        <v>108.46831696111798</v>
      </c>
      <c r="J38" s="46">
        <v>102.9302048435618</v>
      </c>
      <c r="K38" s="46">
        <v>101.03906604909359</v>
      </c>
      <c r="L38" s="282">
        <v>6.6473746560684805</v>
      </c>
    </row>
    <row r="39" spans="1:12" x14ac:dyDescent="0.3">
      <c r="A39" s="42"/>
      <c r="B39" s="45" t="s">
        <v>31</v>
      </c>
      <c r="C39" s="46">
        <v>100.51476361389275</v>
      </c>
      <c r="D39" s="46">
        <v>108.56186172825745</v>
      </c>
      <c r="E39" s="46">
        <v>103.81772527352761</v>
      </c>
      <c r="F39" s="46">
        <v>101.6543453492188</v>
      </c>
      <c r="G39" s="282">
        <v>5.3050816475749452</v>
      </c>
      <c r="H39" s="47">
        <v>100.34734813368243</v>
      </c>
      <c r="I39" s="46">
        <v>108.38104315434545</v>
      </c>
      <c r="J39" s="46">
        <v>103.64480844314262</v>
      </c>
      <c r="K39" s="46">
        <v>101.48503180332527</v>
      </c>
      <c r="L39" s="282">
        <v>6.6420261662280202</v>
      </c>
    </row>
    <row r="40" spans="1:12" x14ac:dyDescent="0.3">
      <c r="A40" s="42"/>
      <c r="B40" s="45" t="s">
        <v>32</v>
      </c>
      <c r="C40" s="46">
        <v>100.56410596159668</v>
      </c>
      <c r="D40" s="46">
        <v>107.68726785601255</v>
      </c>
      <c r="E40" s="46">
        <v>104.41583301485109</v>
      </c>
      <c r="F40" s="46">
        <v>101.95105682420763</v>
      </c>
      <c r="G40" s="282">
        <v>5.2623429562254742</v>
      </c>
      <c r="H40" s="47">
        <v>100.39522031278231</v>
      </c>
      <c r="I40" s="46">
        <v>107.5064196902877</v>
      </c>
      <c r="J40" s="46">
        <v>104.2404788411468</v>
      </c>
      <c r="K40" s="46">
        <v>101.77984195370844</v>
      </c>
      <c r="L40" s="282">
        <v>6.5884257231542662</v>
      </c>
    </row>
    <row r="41" spans="1:12" x14ac:dyDescent="0.3">
      <c r="A41" s="42"/>
      <c r="B41" s="45" t="s">
        <v>33</v>
      </c>
      <c r="C41" s="46">
        <v>100.52491400396178</v>
      </c>
      <c r="D41" s="46">
        <v>106.31428166648894</v>
      </c>
      <c r="E41" s="46">
        <v>104.167140621383</v>
      </c>
      <c r="F41" s="46">
        <v>102.46096476625654</v>
      </c>
      <c r="G41" s="282">
        <v>5.1952493773160802</v>
      </c>
      <c r="H41" s="47">
        <v>100.3757052078051</v>
      </c>
      <c r="I41" s="46">
        <v>106.15647973112895</v>
      </c>
      <c r="J41" s="46">
        <v>104.0125256803487</v>
      </c>
      <c r="K41" s="46">
        <v>102.30888229638009</v>
      </c>
      <c r="L41" s="282">
        <v>6.5056959738308517</v>
      </c>
    </row>
    <row r="42" spans="1:12" x14ac:dyDescent="0.3">
      <c r="A42" s="42"/>
      <c r="B42" s="45" t="s">
        <v>34</v>
      </c>
      <c r="C42" s="46">
        <v>100.69387069952739</v>
      </c>
      <c r="D42" s="46">
        <v>106.37196123755108</v>
      </c>
      <c r="E42" s="46">
        <v>104.90615755879007</v>
      </c>
      <c r="F42" s="46">
        <v>103.06491657300727</v>
      </c>
      <c r="G42" s="282">
        <v>5.1980679991507692</v>
      </c>
      <c r="H42" s="47">
        <v>100.56591449383438</v>
      </c>
      <c r="I42" s="46">
        <v>106.23678962822146</v>
      </c>
      <c r="J42" s="46">
        <v>104.7728486117628</v>
      </c>
      <c r="K42" s="46">
        <v>102.93394737326206</v>
      </c>
      <c r="L42" s="282">
        <v>6.5106176872815684</v>
      </c>
    </row>
    <row r="43" spans="1:12" x14ac:dyDescent="0.3">
      <c r="A43" s="42"/>
      <c r="B43" s="45" t="s">
        <v>38</v>
      </c>
      <c r="C43" s="46">
        <v>100.91897779975314</v>
      </c>
      <c r="D43" s="46">
        <v>108.92019672934499</v>
      </c>
      <c r="E43" s="46">
        <v>104.79804575131455</v>
      </c>
      <c r="F43" s="46">
        <v>103.463786473021</v>
      </c>
      <c r="G43" s="282">
        <v>5.3225923682616596</v>
      </c>
      <c r="H43" s="47">
        <v>100.81031983665996</v>
      </c>
      <c r="I43" s="46">
        <v>108.80292397277975</v>
      </c>
      <c r="J43" s="46">
        <v>104.68521125342576</v>
      </c>
      <c r="K43" s="46">
        <v>103.35238855226133</v>
      </c>
      <c r="L43" s="282">
        <v>6.6678807193262006</v>
      </c>
    </row>
    <row r="44" spans="1:12" x14ac:dyDescent="0.3">
      <c r="A44" s="42"/>
      <c r="B44" s="45" t="s">
        <v>39</v>
      </c>
      <c r="C44" s="46">
        <v>100.76163224727919</v>
      </c>
      <c r="D44" s="46">
        <v>108.96817413539955</v>
      </c>
      <c r="E44" s="46">
        <v>105.40982989375046</v>
      </c>
      <c r="F44" s="46">
        <v>103.84192036653553</v>
      </c>
      <c r="G44" s="282">
        <v>5.3249368753685422</v>
      </c>
      <c r="H44" s="47">
        <v>100.6684477051086</v>
      </c>
      <c r="I44" s="46">
        <v>108.86740016825047</v>
      </c>
      <c r="J44" s="46">
        <v>105.31234668987756</v>
      </c>
      <c r="K44" s="46">
        <v>103.74588716826678</v>
      </c>
      <c r="L44" s="282">
        <v>6.6718320798681496</v>
      </c>
    </row>
    <row r="45" spans="1:12" x14ac:dyDescent="0.3">
      <c r="A45" s="42"/>
      <c r="B45" s="45" t="s">
        <v>40</v>
      </c>
      <c r="C45" s="46">
        <v>100.89658331667142</v>
      </c>
      <c r="D45" s="46">
        <v>108.84979693022399</v>
      </c>
      <c r="E45" s="46">
        <v>105.87721898667193</v>
      </c>
      <c r="F45" s="46">
        <v>104.33717088144435</v>
      </c>
      <c r="G45" s="282">
        <v>5.3191521483136572</v>
      </c>
      <c r="H45" s="47">
        <v>100.81855730921284</v>
      </c>
      <c r="I45" s="46">
        <v>108.76562049145902</v>
      </c>
      <c r="J45" s="46">
        <v>105.79534132137557</v>
      </c>
      <c r="K45" s="46">
        <v>104.25648417624771</v>
      </c>
      <c r="L45" s="282">
        <v>6.6655946119792651</v>
      </c>
    </row>
    <row r="46" spans="1:12" x14ac:dyDescent="0.3">
      <c r="A46" s="42"/>
      <c r="B46" s="45" t="s">
        <v>41</v>
      </c>
      <c r="C46" s="46">
        <v>101.33818852538694</v>
      </c>
      <c r="D46" s="46">
        <v>109.9422551801935</v>
      </c>
      <c r="E46" s="46">
        <v>106.57815667704573</v>
      </c>
      <c r="F46" s="46">
        <v>104.33748870828303</v>
      </c>
      <c r="G46" s="282">
        <v>5.3725371964363777</v>
      </c>
      <c r="H46" s="47">
        <v>101.2751300606713</v>
      </c>
      <c r="I46" s="46">
        <v>109.87384276903909</v>
      </c>
      <c r="J46" s="46">
        <v>106.51183760197567</v>
      </c>
      <c r="K46" s="46">
        <v>104.27256390603438</v>
      </c>
      <c r="L46" s="282">
        <v>6.7335109297360614</v>
      </c>
    </row>
    <row r="47" spans="1:12" x14ac:dyDescent="0.3">
      <c r="A47" s="42"/>
      <c r="B47" s="45" t="s">
        <v>43</v>
      </c>
      <c r="C47" s="46">
        <v>101.32170711821772</v>
      </c>
      <c r="D47" s="46">
        <v>109.59391889877261</v>
      </c>
      <c r="E47" s="46">
        <v>106.50637009645136</v>
      </c>
      <c r="F47" s="46">
        <v>104.65587323286253</v>
      </c>
      <c r="G47" s="282">
        <v>5.3555150821843576</v>
      </c>
      <c r="H47" s="47">
        <v>101.27201366440116</v>
      </c>
      <c r="I47" s="46">
        <v>109.54016832051774</v>
      </c>
      <c r="J47" s="46">
        <v>106.45413381328862</v>
      </c>
      <c r="K47" s="46">
        <v>104.60454452995113</v>
      </c>
      <c r="L47" s="282">
        <v>6.7130620176977791</v>
      </c>
    </row>
    <row r="48" spans="1:12" x14ac:dyDescent="0.3">
      <c r="A48" s="42"/>
      <c r="B48" s="45" t="s">
        <v>44</v>
      </c>
      <c r="C48" s="46">
        <v>101.3252285526881</v>
      </c>
      <c r="D48" s="46">
        <v>110.07809074435937</v>
      </c>
      <c r="E48" s="46">
        <v>107.31472486464699</v>
      </c>
      <c r="F48" s="46">
        <v>105.09516597984184</v>
      </c>
      <c r="G48" s="282">
        <v>5.3791750593752816</v>
      </c>
      <c r="H48" s="47">
        <v>101.28087629493834</v>
      </c>
      <c r="I48" s="46">
        <v>110.02990716833358</v>
      </c>
      <c r="J48" s="46">
        <v>107.26775087400782</v>
      </c>
      <c r="K48" s="46">
        <v>105.0491635384322</v>
      </c>
      <c r="L48" s="282">
        <v>6.7430751837196157</v>
      </c>
    </row>
    <row r="49" spans="1:12" x14ac:dyDescent="0.3">
      <c r="A49" s="42"/>
      <c r="B49" s="45" t="s">
        <v>45</v>
      </c>
      <c r="C49" s="46">
        <v>101.7062739613112</v>
      </c>
      <c r="D49" s="46">
        <v>111.30373904116779</v>
      </c>
      <c r="E49" s="46">
        <v>108.43174039890604</v>
      </c>
      <c r="F49" s="46">
        <v>105.22309149144917</v>
      </c>
      <c r="G49" s="282">
        <v>5.4390686922060762</v>
      </c>
      <c r="H49" s="47">
        <v>101.6690172655275</v>
      </c>
      <c r="I49" s="46">
        <v>111.26296663467272</v>
      </c>
      <c r="J49" s="46">
        <v>108.39202005316928</v>
      </c>
      <c r="K49" s="46">
        <v>105.18454652704877</v>
      </c>
      <c r="L49" s="282">
        <v>6.8186420264217693</v>
      </c>
    </row>
    <row r="50" spans="1:12" x14ac:dyDescent="0.3">
      <c r="A50" s="42"/>
      <c r="B50" s="45" t="s">
        <v>46</v>
      </c>
      <c r="C50" s="46">
        <v>101.8791143485936</v>
      </c>
      <c r="D50" s="46">
        <v>110.77365309301686</v>
      </c>
      <c r="E50" s="46">
        <v>107.8711256764195</v>
      </c>
      <c r="F50" s="46">
        <v>105.74193203779087</v>
      </c>
      <c r="G50" s="282">
        <v>5.4131650351537317</v>
      </c>
      <c r="H50" s="47">
        <v>101.8505772740949</v>
      </c>
      <c r="I50" s="46">
        <v>110.74262459408436</v>
      </c>
      <c r="J50" s="46">
        <v>107.8409101963442</v>
      </c>
      <c r="K50" s="46">
        <v>105.71231296020551</v>
      </c>
      <c r="L50" s="282">
        <v>6.7867533736796606</v>
      </c>
    </row>
    <row r="51" spans="1:12" x14ac:dyDescent="0.3">
      <c r="A51" s="42"/>
      <c r="B51" s="45" t="s">
        <v>59</v>
      </c>
      <c r="C51" s="46">
        <v>102.09657479148539</v>
      </c>
      <c r="D51" s="46">
        <v>112.41322080337467</v>
      </c>
      <c r="E51" s="46">
        <v>108.21459963043684</v>
      </c>
      <c r="F51" s="46">
        <v>105.71557976335569</v>
      </c>
      <c r="G51" s="282">
        <v>5.493285626599997</v>
      </c>
      <c r="H51" s="47">
        <v>102.07331187112101</v>
      </c>
      <c r="I51" s="46">
        <v>112.3876072134105</v>
      </c>
      <c r="J51" s="46">
        <v>108.18994270518142</v>
      </c>
      <c r="K51" s="46">
        <v>105.69149224505891</v>
      </c>
      <c r="L51" s="282">
        <v>6.8875645236977947</v>
      </c>
    </row>
    <row r="52" spans="1:12" x14ac:dyDescent="0.3">
      <c r="A52" s="42"/>
      <c r="B52" s="45" t="s">
        <v>60</v>
      </c>
      <c r="C52" s="46">
        <v>101.80788485154024</v>
      </c>
      <c r="D52" s="46">
        <v>112.2663183069802</v>
      </c>
      <c r="E52" s="46">
        <v>107.79959900403075</v>
      </c>
      <c r="F52" s="46">
        <v>106.24841402000369</v>
      </c>
      <c r="G52" s="282">
        <v>5.4861069569898904</v>
      </c>
      <c r="H52" s="47">
        <v>101.75917173942888</v>
      </c>
      <c r="I52" s="46">
        <v>112.21260103588676</v>
      </c>
      <c r="J52" s="46">
        <v>107.74801897209608</v>
      </c>
      <c r="K52" s="46">
        <v>106.19757620020833</v>
      </c>
      <c r="L52" s="282">
        <v>6.8768394413721996</v>
      </c>
    </row>
    <row r="53" spans="1:12" x14ac:dyDescent="0.3">
      <c r="A53" s="42"/>
      <c r="B53" s="45" t="s">
        <v>61</v>
      </c>
      <c r="C53" s="46">
        <v>102.26191571371113</v>
      </c>
      <c r="D53" s="46">
        <v>112.31813156010971</v>
      </c>
      <c r="E53" s="46">
        <v>107.23782997601749</v>
      </c>
      <c r="F53" s="46">
        <v>106.10906679699418</v>
      </c>
      <c r="G53" s="282">
        <v>5.488638910052436</v>
      </c>
      <c r="H53" s="47">
        <v>102.18742276835238</v>
      </c>
      <c r="I53" s="46">
        <v>112.23631313945218</v>
      </c>
      <c r="J53" s="46">
        <v>107.15971231361067</v>
      </c>
      <c r="K53" s="46">
        <v>106.03177138491594</v>
      </c>
      <c r="L53" s="282">
        <v>6.8782926144341481</v>
      </c>
    </row>
    <row r="54" spans="1:12" x14ac:dyDescent="0.3">
      <c r="A54" s="42"/>
      <c r="B54" s="45" t="s">
        <v>62</v>
      </c>
      <c r="C54" s="46">
        <v>102.30865308584647</v>
      </c>
      <c r="D54" s="46">
        <v>110.36560299527366</v>
      </c>
      <c r="E54" s="46">
        <v>104.00029569877898</v>
      </c>
      <c r="F54" s="46">
        <v>103.19745022747887</v>
      </c>
      <c r="G54" s="282">
        <v>5.3932248918071926</v>
      </c>
      <c r="H54" s="47">
        <v>102.27937387117365</v>
      </c>
      <c r="I54" s="46">
        <v>110.33401800138377</v>
      </c>
      <c r="J54" s="46">
        <v>103.97053236115346</v>
      </c>
      <c r="K54" s="46">
        <v>103.16791665228472</v>
      </c>
      <c r="L54" s="282">
        <v>6.7617123185151922</v>
      </c>
    </row>
    <row r="55" spans="1:12" x14ac:dyDescent="0.3">
      <c r="A55" s="42"/>
      <c r="B55" s="45" t="s">
        <v>64</v>
      </c>
      <c r="C55" s="46">
        <v>100.88661052143057</v>
      </c>
      <c r="D55" s="46">
        <v>108.21037675030198</v>
      </c>
      <c r="E55" s="46">
        <v>79.936752261301635</v>
      </c>
      <c r="F55" s="46">
        <v>81.448590617202555</v>
      </c>
      <c r="G55" s="282">
        <v>5.2879056662840442</v>
      </c>
      <c r="H55" s="47">
        <v>100.98160550738862</v>
      </c>
      <c r="I55" s="46">
        <v>108.31226780568363</v>
      </c>
      <c r="J55" s="46">
        <v>80.012020828848335</v>
      </c>
      <c r="K55" s="46">
        <v>81.525282734045163</v>
      </c>
      <c r="L55" s="282">
        <v>6.6378113362899756</v>
      </c>
    </row>
    <row r="56" spans="1:12" x14ac:dyDescent="0.3">
      <c r="A56" s="42"/>
      <c r="B56" s="45" t="s">
        <v>65</v>
      </c>
      <c r="C56" s="46">
        <v>100.08329240996159</v>
      </c>
      <c r="D56" s="46">
        <v>110.82997022249805</v>
      </c>
      <c r="E56" s="46">
        <v>95.094350961090583</v>
      </c>
      <c r="F56" s="46">
        <v>94.881306142438419</v>
      </c>
      <c r="G56" s="282">
        <v>5.4159170786918445</v>
      </c>
      <c r="H56" s="47">
        <v>100.04544184385271</v>
      </c>
      <c r="I56" s="46">
        <v>110.78805536324688</v>
      </c>
      <c r="J56" s="46">
        <v>95.05838716602581</v>
      </c>
      <c r="K56" s="46">
        <v>94.845422918933394</v>
      </c>
      <c r="L56" s="282">
        <v>6.7895375539084819</v>
      </c>
    </row>
    <row r="57" spans="1:12" x14ac:dyDescent="0.3">
      <c r="A57" s="42"/>
      <c r="B57" s="45" t="s">
        <v>66</v>
      </c>
      <c r="C57" s="46">
        <v>99.44398852151167</v>
      </c>
      <c r="D57" s="46">
        <v>110.75468570259441</v>
      </c>
      <c r="E57" s="46">
        <v>93.717646778107962</v>
      </c>
      <c r="F57" s="46">
        <v>95.935899103180418</v>
      </c>
      <c r="G57" s="282">
        <v>5.4122381575815286</v>
      </c>
      <c r="H57" s="47">
        <v>99.494044819859397</v>
      </c>
      <c r="I57" s="46">
        <v>110.81043537307077</v>
      </c>
      <c r="J57" s="46">
        <v>93.76482065515485</v>
      </c>
      <c r="K57" s="46">
        <v>95.984189563560577</v>
      </c>
      <c r="L57" s="282">
        <v>6.790909090909091</v>
      </c>
    </row>
    <row r="58" spans="1:12" x14ac:dyDescent="0.3">
      <c r="A58" s="42"/>
      <c r="B58" s="45" t="s">
        <v>67</v>
      </c>
      <c r="C58" s="46">
        <v>99.363497890115241</v>
      </c>
      <c r="D58" s="46">
        <v>110.82779595310977</v>
      </c>
      <c r="E58" s="46">
        <v>90.262416289747279</v>
      </c>
      <c r="F58" s="46">
        <v>94.831225795493481</v>
      </c>
      <c r="G58" s="282">
        <v>5.41581082888694</v>
      </c>
      <c r="H58" s="47">
        <v>99.494035003718963</v>
      </c>
      <c r="I58" s="46">
        <v>110.97339409425784</v>
      </c>
      <c r="J58" s="46">
        <v>90.380997011436293</v>
      </c>
      <c r="K58" s="46">
        <v>94.955808713342364</v>
      </c>
      <c r="L58" s="282">
        <v>6.8008958566629341</v>
      </c>
    </row>
    <row r="59" spans="1:12" x14ac:dyDescent="0.3">
      <c r="A59" s="42"/>
      <c r="B59" s="45" t="s">
        <v>68</v>
      </c>
      <c r="C59" s="46">
        <v>99.689053441680471</v>
      </c>
      <c r="D59" s="46">
        <v>111.13276505737555</v>
      </c>
      <c r="E59" s="46">
        <v>99.505073975576096</v>
      </c>
      <c r="F59" s="46">
        <v>100.92023258369581</v>
      </c>
      <c r="G59" s="282">
        <v>5.4307137236269689</v>
      </c>
      <c r="H59" s="47">
        <v>99.82029923155676</v>
      </c>
      <c r="I59" s="46">
        <v>111.27907708490034</v>
      </c>
      <c r="J59" s="46">
        <v>99.636077546978782</v>
      </c>
      <c r="K59" s="46">
        <v>101.05309928452839</v>
      </c>
      <c r="L59" s="282">
        <v>6.8196293395980163</v>
      </c>
    </row>
    <row r="60" spans="1:12" x14ac:dyDescent="0.3">
      <c r="A60" s="42"/>
      <c r="B60" s="45" t="s">
        <v>69</v>
      </c>
      <c r="C60" s="46">
        <v>100.48991128396219</v>
      </c>
      <c r="D60" s="46">
        <v>111.16637744975533</v>
      </c>
      <c r="E60" s="46">
        <v>102.2719050127499</v>
      </c>
      <c r="F60" s="46">
        <v>102.57679411893923</v>
      </c>
      <c r="G60" s="282">
        <v>5.4323562570462229</v>
      </c>
      <c r="H60" s="47">
        <v>100.47916740836152</v>
      </c>
      <c r="I60" s="46">
        <v>111.15449210012126</v>
      </c>
      <c r="J60" s="46">
        <v>102.26097061534753</v>
      </c>
      <c r="K60" s="46">
        <v>102.56582712432778</v>
      </c>
      <c r="L60" s="282">
        <v>6.8119942707267622</v>
      </c>
    </row>
    <row r="61" spans="1:12" x14ac:dyDescent="0.3">
      <c r="A61" s="42"/>
      <c r="B61" s="45" t="s">
        <v>70</v>
      </c>
      <c r="C61" s="46">
        <v>100.32204979492874</v>
      </c>
      <c r="D61" s="46">
        <v>110.53087579604201</v>
      </c>
      <c r="E61" s="46">
        <v>102.40657783132795</v>
      </c>
      <c r="F61" s="46">
        <v>104.04695361691907</v>
      </c>
      <c r="G61" s="282">
        <v>5.4013012612452389</v>
      </c>
      <c r="H61" s="47">
        <v>100.42637902278558</v>
      </c>
      <c r="I61" s="46">
        <v>110.6458216225049</v>
      </c>
      <c r="J61" s="46">
        <v>102.51307484982422</v>
      </c>
      <c r="K61" s="46">
        <v>104.15515653296664</v>
      </c>
      <c r="L61" s="282">
        <v>6.7808208982994085</v>
      </c>
    </row>
    <row r="62" spans="1:12" x14ac:dyDescent="0.3">
      <c r="A62" s="42"/>
      <c r="B62" s="45" t="s">
        <v>71</v>
      </c>
      <c r="C62" s="46">
        <v>100.21335195006617</v>
      </c>
      <c r="D62" s="46">
        <v>109.03890949268734</v>
      </c>
      <c r="E62" s="46">
        <v>103.10076582332735</v>
      </c>
      <c r="F62" s="46">
        <v>104.20206088462642</v>
      </c>
      <c r="G62" s="282">
        <v>5.3283934930039454</v>
      </c>
      <c r="H62" s="47">
        <v>100.5781631834796</v>
      </c>
      <c r="I62" s="46">
        <v>109.43584880554343</v>
      </c>
      <c r="J62" s="46">
        <v>103.47608824108869</v>
      </c>
      <c r="K62" s="46">
        <v>104.58139239700265</v>
      </c>
      <c r="L62" s="282">
        <v>6.7066688983113885</v>
      </c>
    </row>
    <row r="63" spans="1:12" x14ac:dyDescent="0.3">
      <c r="A63" s="42"/>
      <c r="B63" s="45" t="s">
        <v>72</v>
      </c>
      <c r="C63" s="46">
        <v>100.54130738245949</v>
      </c>
      <c r="D63" s="46">
        <v>108.15863310942042</v>
      </c>
      <c r="E63" s="46">
        <v>103.67335621938565</v>
      </c>
      <c r="F63" s="46">
        <v>104.14067770227747</v>
      </c>
      <c r="G63" s="282">
        <v>5.2853771149562627</v>
      </c>
      <c r="H63" s="47">
        <v>100.96991622423911</v>
      </c>
      <c r="I63" s="46">
        <v>108.61971470535727</v>
      </c>
      <c r="J63" s="46">
        <v>104.11531702424722</v>
      </c>
      <c r="K63" s="46">
        <v>104.58463070442309</v>
      </c>
      <c r="L63" s="282">
        <v>6.656652918663843</v>
      </c>
    </row>
    <row r="64" spans="1:12" x14ac:dyDescent="0.3">
      <c r="A64" s="42"/>
      <c r="B64" s="45" t="s">
        <v>73</v>
      </c>
      <c r="C64" s="46">
        <v>100.3595621704103</v>
      </c>
      <c r="D64" s="46">
        <v>107.6423281885863</v>
      </c>
      <c r="E64" s="46">
        <v>103.29260700267892</v>
      </c>
      <c r="F64" s="46">
        <v>103.94995635665032</v>
      </c>
      <c r="G64" s="282">
        <v>5.260146893988555</v>
      </c>
      <c r="H64" s="47">
        <v>100.56384305621712</v>
      </c>
      <c r="I64" s="46">
        <v>107.86143307183919</v>
      </c>
      <c r="J64" s="46">
        <v>103.50285807192893</v>
      </c>
      <c r="K64" s="46">
        <v>104.1615454539406</v>
      </c>
      <c r="L64" s="282">
        <v>6.6101823708206684</v>
      </c>
    </row>
    <row r="65" spans="1:12" x14ac:dyDescent="0.3">
      <c r="A65" s="42"/>
      <c r="B65" s="45" t="s">
        <v>74</v>
      </c>
      <c r="C65" s="46">
        <v>100.5656404647696</v>
      </c>
      <c r="D65" s="46">
        <v>105.26120414674115</v>
      </c>
      <c r="E65" s="46">
        <v>103.38633779950142</v>
      </c>
      <c r="F65" s="46">
        <v>103.94267742444134</v>
      </c>
      <c r="G65" s="282">
        <v>5.1437887434014575</v>
      </c>
      <c r="H65" s="47">
        <v>100.82478329626187</v>
      </c>
      <c r="I65" s="46">
        <v>105.53244675368711</v>
      </c>
      <c r="J65" s="46">
        <v>103.65274915223726</v>
      </c>
      <c r="K65" s="46">
        <v>104.21052238238263</v>
      </c>
      <c r="L65" s="282">
        <v>6.4674527234973489</v>
      </c>
    </row>
    <row r="66" spans="1:12" x14ac:dyDescent="0.3">
      <c r="A66" s="42"/>
      <c r="B66" s="45" t="s">
        <v>75</v>
      </c>
      <c r="C66" s="46">
        <v>100.21676453927635</v>
      </c>
      <c r="D66" s="46">
        <v>104.4332454603005</v>
      </c>
      <c r="E66" s="46">
        <v>102.30763060148445</v>
      </c>
      <c r="F66" s="46">
        <v>103.16949381938207</v>
      </c>
      <c r="G66" s="282">
        <v>5.1033289690160366</v>
      </c>
      <c r="H66" s="47">
        <v>100.56081202811008</v>
      </c>
      <c r="I66" s="46">
        <v>104.79176826850066</v>
      </c>
      <c r="J66" s="46">
        <v>102.65885610311359</v>
      </c>
      <c r="K66" s="46">
        <v>103.5236781261291</v>
      </c>
      <c r="L66" s="282">
        <v>6.4220609673729454</v>
      </c>
    </row>
    <row r="67" spans="1:12" x14ac:dyDescent="0.3">
      <c r="A67" s="42"/>
      <c r="B67" s="45" t="s">
        <v>77</v>
      </c>
      <c r="C67" s="46">
        <v>100.07239786867697</v>
      </c>
      <c r="D67" s="46">
        <v>103.90878776294618</v>
      </c>
      <c r="E67" s="46">
        <v>101.71329667357851</v>
      </c>
      <c r="F67" s="46">
        <v>103.09049358370545</v>
      </c>
      <c r="G67" s="282">
        <v>5.0777003471328914</v>
      </c>
      <c r="H67" s="47">
        <v>100.25482097834931</v>
      </c>
      <c r="I67" s="46">
        <v>104.09820427129107</v>
      </c>
      <c r="J67" s="46">
        <v>101.89871099630271</v>
      </c>
      <c r="K67" s="46">
        <v>103.27841841430502</v>
      </c>
      <c r="L67" s="282">
        <v>6.3795565765371833</v>
      </c>
    </row>
    <row r="68" spans="1:12" x14ac:dyDescent="0.3">
      <c r="A68" s="42"/>
      <c r="B68" s="45" t="s">
        <v>78</v>
      </c>
      <c r="C68" s="46">
        <v>99.82750524876063</v>
      </c>
      <c r="D68" s="46">
        <v>103.94310687266641</v>
      </c>
      <c r="E68" s="46">
        <v>101.72902627194296</v>
      </c>
      <c r="F68" s="46">
        <v>103.23257488921924</v>
      </c>
      <c r="G68" s="282">
        <v>5.0793774156377927</v>
      </c>
      <c r="H68" s="47">
        <v>99.936707269663728</v>
      </c>
      <c r="I68" s="46">
        <v>104.05681097957702</v>
      </c>
      <c r="J68" s="46">
        <v>101.84030838027277</v>
      </c>
      <c r="K68" s="46">
        <v>103.34550174011878</v>
      </c>
      <c r="L68" s="282">
        <v>6.3770198291626503</v>
      </c>
    </row>
    <row r="69" spans="1:12" x14ac:dyDescent="0.3">
      <c r="A69" s="42"/>
      <c r="B69" s="45" t="s">
        <v>79</v>
      </c>
      <c r="C69" s="46">
        <v>99.661031379061512</v>
      </c>
      <c r="D69" s="46">
        <v>104.26246043868458</v>
      </c>
      <c r="E69" s="46">
        <v>102.02902982166479</v>
      </c>
      <c r="F69" s="46">
        <v>103.53712231339441</v>
      </c>
      <c r="G69" s="282">
        <v>5.0949832344327159</v>
      </c>
      <c r="H69" s="47">
        <v>99.69766911579795</v>
      </c>
      <c r="I69" s="46">
        <v>104.30078976885677</v>
      </c>
      <c r="J69" s="46">
        <v>102.06653809026628</v>
      </c>
      <c r="K69" s="46">
        <v>103.57518499222925</v>
      </c>
      <c r="L69" s="282">
        <v>6.391971830501971</v>
      </c>
    </row>
    <row r="70" spans="1:12" x14ac:dyDescent="0.3">
      <c r="A70" s="42"/>
      <c r="B70" s="45" t="s">
        <v>80</v>
      </c>
      <c r="C70" s="46">
        <v>99.59239415627826</v>
      </c>
      <c r="D70" s="46">
        <v>104.68255111584153</v>
      </c>
      <c r="E70" s="46">
        <v>102.40424367253489</v>
      </c>
      <c r="F70" s="46">
        <v>103.90390476346187</v>
      </c>
      <c r="G70" s="282">
        <v>5.1155117635701499</v>
      </c>
      <c r="H70" s="47">
        <v>99.556943766487336</v>
      </c>
      <c r="I70" s="46">
        <v>104.64528886029662</v>
      </c>
      <c r="J70" s="46">
        <v>102.36779239143853</v>
      </c>
      <c r="K70" s="46">
        <v>103.86691967081596</v>
      </c>
      <c r="L70" s="282">
        <v>6.413084120188338</v>
      </c>
    </row>
    <row r="71" spans="1:12" x14ac:dyDescent="0.3">
      <c r="A71" s="42"/>
      <c r="B71" s="45" t="s">
        <v>339</v>
      </c>
      <c r="C71" s="46">
        <v>99.627448643797194</v>
      </c>
      <c r="D71" s="46">
        <v>105.1186948253067</v>
      </c>
      <c r="E71" s="46">
        <v>102.82106800784985</v>
      </c>
      <c r="F71" s="46">
        <v>104.3418002887535</v>
      </c>
      <c r="G71" s="282">
        <v>5.1368247546330759</v>
      </c>
      <c r="H71" s="47">
        <v>99.520165542576251</v>
      </c>
      <c r="I71" s="46">
        <v>105.00549851514627</v>
      </c>
      <c r="J71" s="46">
        <v>102.71034588059568</v>
      </c>
      <c r="K71" s="46">
        <v>104.22944057188458</v>
      </c>
      <c r="L71" s="282">
        <v>6.4351592163786586</v>
      </c>
    </row>
    <row r="72" spans="1:12" x14ac:dyDescent="0.3">
      <c r="A72" s="42"/>
      <c r="B72" s="45" t="s">
        <v>340</v>
      </c>
      <c r="C72" s="46">
        <v>99.719562209261952</v>
      </c>
      <c r="D72" s="46">
        <v>105.68764647058153</v>
      </c>
      <c r="E72" s="46">
        <v>103.25309372487941</v>
      </c>
      <c r="F72" s="46">
        <v>104.85473152000566</v>
      </c>
      <c r="G72" s="282">
        <v>5.1646276578225985</v>
      </c>
      <c r="H72" s="47">
        <v>99.542457207603746</v>
      </c>
      <c r="I72" s="46">
        <v>105.49994196818746</v>
      </c>
      <c r="J72" s="46">
        <v>103.06971306284842</v>
      </c>
      <c r="K72" s="46">
        <v>104.66850630011562</v>
      </c>
      <c r="L72" s="282">
        <v>6.4654606995277257</v>
      </c>
    </row>
    <row r="73" spans="1:12" x14ac:dyDescent="0.3">
      <c r="A73" s="42"/>
      <c r="B73" s="45" t="s">
        <v>341</v>
      </c>
      <c r="C73" s="46">
        <v>99.844385517560255</v>
      </c>
      <c r="D73" s="46">
        <v>106.19656927671285</v>
      </c>
      <c r="E73" s="46">
        <v>103.6091755839701</v>
      </c>
      <c r="F73" s="46">
        <v>105.42297366331644</v>
      </c>
      <c r="G73" s="282">
        <v>5.1894971377288819</v>
      </c>
      <c r="H73" s="47">
        <v>99.597493020798609</v>
      </c>
      <c r="I73" s="46">
        <v>105.9339692717115</v>
      </c>
      <c r="J73" s="46">
        <v>103.35297361613028</v>
      </c>
      <c r="K73" s="46">
        <v>105.16228658463008</v>
      </c>
      <c r="L73" s="282">
        <v>6.4920596380778806</v>
      </c>
    </row>
    <row r="74" spans="1:12" x14ac:dyDescent="0.3">
      <c r="A74" s="42"/>
      <c r="B74" s="45" t="s">
        <v>342</v>
      </c>
      <c r="C74" s="46">
        <v>99.986341398107314</v>
      </c>
      <c r="D74" s="46">
        <v>106.90934917664772</v>
      </c>
      <c r="E74" s="46">
        <v>103.95386960575577</v>
      </c>
      <c r="F74" s="46">
        <v>106.00210298504041</v>
      </c>
      <c r="G74" s="282">
        <v>5.2243284818649096</v>
      </c>
      <c r="H74" s="47">
        <v>99.669676409880012</v>
      </c>
      <c r="I74" s="46">
        <v>106.57075845190425</v>
      </c>
      <c r="J74" s="46">
        <v>103.62463912852654</v>
      </c>
      <c r="K74" s="46">
        <v>105.66638558379844</v>
      </c>
      <c r="L74" s="282">
        <v>6.5310846398135425</v>
      </c>
    </row>
    <row r="75" spans="1:12" x14ac:dyDescent="0.3">
      <c r="A75" s="42"/>
      <c r="B75" s="45" t="s">
        <v>346</v>
      </c>
      <c r="C75" s="46">
        <v>100.12919400666308</v>
      </c>
      <c r="D75" s="46">
        <v>107.32327384969547</v>
      </c>
      <c r="E75" s="46">
        <v>104.25404393728671</v>
      </c>
      <c r="F75" s="46">
        <v>106.52834376264772</v>
      </c>
      <c r="G75" s="282">
        <v>5.2445556974957599</v>
      </c>
      <c r="H75" s="47">
        <v>99.742798260601219</v>
      </c>
      <c r="I75" s="46">
        <v>106.90911635167126</v>
      </c>
      <c r="J75" s="46">
        <v>103.85173051124983</v>
      </c>
      <c r="K75" s="46">
        <v>106.1172538774919</v>
      </c>
      <c r="L75" s="282">
        <v>6.5518205725781122</v>
      </c>
    </row>
    <row r="76" spans="1:12" x14ac:dyDescent="0.3">
      <c r="A76" s="42"/>
      <c r="B76" s="45" t="s">
        <v>347</v>
      </c>
      <c r="C76" s="46">
        <v>100.26682594990635</v>
      </c>
      <c r="D76" s="46">
        <v>107.68587234850457</v>
      </c>
      <c r="E76" s="46">
        <v>104.53398619398409</v>
      </c>
      <c r="F76" s="46">
        <v>107.0097702993762</v>
      </c>
      <c r="G76" s="282">
        <v>5.2622747620995467</v>
      </c>
      <c r="H76" s="47">
        <v>99.804812173378679</v>
      </c>
      <c r="I76" s="46">
        <v>107.18967277211338</v>
      </c>
      <c r="J76" s="46">
        <v>104.05231001365784</v>
      </c>
      <c r="K76" s="46">
        <v>106.5166860949743</v>
      </c>
      <c r="L76" s="282">
        <v>6.5690141982477419</v>
      </c>
    </row>
    <row r="77" spans="1:12" x14ac:dyDescent="0.3">
      <c r="A77" s="42"/>
      <c r="B77" s="45" t="s">
        <v>348</v>
      </c>
      <c r="C77" s="46">
        <v>100.39093081887344</v>
      </c>
      <c r="D77" s="46">
        <v>108.17541528995892</v>
      </c>
      <c r="E77" s="46">
        <v>104.82996601190482</v>
      </c>
      <c r="F77" s="46">
        <v>107.48695740546064</v>
      </c>
      <c r="G77" s="282">
        <v>5.2861972080954533</v>
      </c>
      <c r="H77" s="47">
        <v>99.853421550902809</v>
      </c>
      <c r="I77" s="46">
        <v>107.59622663406475</v>
      </c>
      <c r="J77" s="46">
        <v>104.26868943210978</v>
      </c>
      <c r="K77" s="46">
        <v>106.9114548643429</v>
      </c>
      <c r="L77" s="282">
        <v>6.5939294538170801</v>
      </c>
    </row>
    <row r="78" spans="1:12" x14ac:dyDescent="0.3">
      <c r="A78" s="42"/>
      <c r="B78" s="45" t="s">
        <v>349</v>
      </c>
      <c r="C78" s="46">
        <v>100.51175440413024</v>
      </c>
      <c r="D78" s="46">
        <v>108.61104868538631</v>
      </c>
      <c r="E78" s="46">
        <v>105.1441274777136</v>
      </c>
      <c r="F78" s="46">
        <v>107.9545022870535</v>
      </c>
      <c r="G78" s="282">
        <v>5.3074852616932944</v>
      </c>
      <c r="H78" s="47">
        <v>99.89883963325326</v>
      </c>
      <c r="I78" s="46">
        <v>107.94874489401003</v>
      </c>
      <c r="J78" s="46">
        <v>104.50296476809692</v>
      </c>
      <c r="K78" s="46">
        <v>107.29620207702622</v>
      </c>
      <c r="L78" s="282">
        <v>6.6155331903976116</v>
      </c>
    </row>
    <row r="79" spans="1:12" x14ac:dyDescent="0.3">
      <c r="A79" s="42"/>
      <c r="B79" s="45" t="s">
        <v>370</v>
      </c>
      <c r="C79" s="46">
        <v>100.619228055883</v>
      </c>
      <c r="D79" s="46">
        <v>109.068154195712</v>
      </c>
      <c r="E79" s="46">
        <v>105.50749903726297</v>
      </c>
      <c r="F79" s="46">
        <v>108.39784919389174</v>
      </c>
      <c r="G79" s="282">
        <v>5.3298225909839818</v>
      </c>
      <c r="H79" s="47">
        <v>99.931073572356354</v>
      </c>
      <c r="I79" s="46">
        <v>108.32221586195639</v>
      </c>
      <c r="J79" s="46">
        <v>104.78591271712276</v>
      </c>
      <c r="K79" s="46">
        <v>107.65649520650042</v>
      </c>
      <c r="L79" s="282">
        <v>6.6384209931833222</v>
      </c>
    </row>
    <row r="80" spans="1:12" x14ac:dyDescent="0.3">
      <c r="A80" s="42"/>
      <c r="B80" s="45" t="s">
        <v>371</v>
      </c>
      <c r="C80" s="46">
        <v>100.73627303653362</v>
      </c>
      <c r="D80" s="46">
        <v>109.48875949236779</v>
      </c>
      <c r="E80" s="46">
        <v>105.91426334279545</v>
      </c>
      <c r="F80" s="46">
        <v>108.84484655410367</v>
      </c>
      <c r="G80" s="282">
        <v>5.3503762679810363</v>
      </c>
      <c r="H80" s="47">
        <v>99.964061733028316</v>
      </c>
      <c r="I80" s="46">
        <v>108.64945449191237</v>
      </c>
      <c r="J80" s="46">
        <v>105.10235926008137</v>
      </c>
      <c r="K80" s="46">
        <v>108.01047757951453</v>
      </c>
      <c r="L80" s="282">
        <v>6.6584754923790239</v>
      </c>
    </row>
    <row r="81" spans="1:13" x14ac:dyDescent="0.3">
      <c r="A81" s="42"/>
      <c r="B81" s="45" t="s">
        <v>372</v>
      </c>
      <c r="C81" s="46">
        <v>100.84494804861525</v>
      </c>
      <c r="D81" s="46">
        <v>109.9253694920704</v>
      </c>
      <c r="E81" s="46">
        <v>106.3516241159173</v>
      </c>
      <c r="F81" s="46">
        <v>109.27287587770151</v>
      </c>
      <c r="G81" s="282">
        <v>5.3717120452023952</v>
      </c>
      <c r="H81" s="47">
        <v>99.988838552895231</v>
      </c>
      <c r="I81" s="46">
        <v>108.99217299126651</v>
      </c>
      <c r="J81" s="46">
        <v>105.44876644131165</v>
      </c>
      <c r="K81" s="46">
        <v>108.34521863285389</v>
      </c>
      <c r="L81" s="282">
        <v>6.6794786602219363</v>
      </c>
    </row>
    <row r="82" spans="1:13" x14ac:dyDescent="0.3">
      <c r="A82" s="42"/>
      <c r="B82" s="45" t="s">
        <v>373</v>
      </c>
      <c r="C82" s="46">
        <v>100.94295635432239</v>
      </c>
      <c r="D82" s="46">
        <v>110.40344720130186</v>
      </c>
      <c r="E82" s="46">
        <v>106.8140583768263</v>
      </c>
      <c r="F82" s="46">
        <v>109.6822251336751</v>
      </c>
      <c r="G82" s="282">
        <v>5.3950742208410825</v>
      </c>
      <c r="H82" s="47">
        <v>100.00314884847164</v>
      </c>
      <c r="I82" s="46">
        <v>109.3755598469093</v>
      </c>
      <c r="J82" s="46">
        <v>105.81958924873203</v>
      </c>
      <c r="K82" s="46">
        <v>108.66105256094738</v>
      </c>
      <c r="L82" s="282">
        <v>6.7029741484812702</v>
      </c>
    </row>
    <row r="83" spans="1:13" x14ac:dyDescent="0.3">
      <c r="A83" s="42"/>
      <c r="B83" s="45" t="s">
        <v>494</v>
      </c>
      <c r="C83" s="46">
        <v>101.04140419253309</v>
      </c>
      <c r="D83" s="46">
        <v>110.77841339704815</v>
      </c>
      <c r="E83" s="46">
        <v>107.17320426200207</v>
      </c>
      <c r="F83" s="46">
        <v>110.08704467360079</v>
      </c>
      <c r="G83" s="282">
        <v>5.4133976564550919</v>
      </c>
      <c r="H83" s="47">
        <v>100.01801204249803</v>
      </c>
      <c r="I83" s="46">
        <v>109.65640049976221</v>
      </c>
      <c r="J83" s="46">
        <v>106.08770652162167</v>
      </c>
      <c r="K83" s="46">
        <v>108.97203426534388</v>
      </c>
      <c r="L83" s="282">
        <v>6.7201851930560412</v>
      </c>
    </row>
    <row r="84" spans="1:13" x14ac:dyDescent="0.3">
      <c r="A84" s="42"/>
      <c r="B84" s="45" t="s">
        <v>495</v>
      </c>
      <c r="C84" s="46">
        <v>101.14315294093379</v>
      </c>
      <c r="D84" s="46">
        <v>111.16580902538573</v>
      </c>
      <c r="E84" s="46">
        <v>107.53214946681013</v>
      </c>
      <c r="F84" s="46">
        <v>110.483440159037</v>
      </c>
      <c r="G84" s="282">
        <v>5.4323284799093612</v>
      </c>
      <c r="H84" s="47">
        <v>100.02935898745982</v>
      </c>
      <c r="I84" s="46">
        <v>109.94164503281326</v>
      </c>
      <c r="J84" s="46">
        <v>106.34799953280367</v>
      </c>
      <c r="K84" s="46">
        <v>109.26679044988619</v>
      </c>
      <c r="L84" s="282">
        <v>6.7376661251190448</v>
      </c>
    </row>
    <row r="85" spans="1:13" x14ac:dyDescent="0.3">
      <c r="A85" s="42"/>
      <c r="B85" s="45" t="s">
        <v>496</v>
      </c>
      <c r="C85" s="46">
        <v>101.23922924394275</v>
      </c>
      <c r="D85" s="46">
        <v>111.5244682454926</v>
      </c>
      <c r="E85" s="46">
        <v>107.8793255393897</v>
      </c>
      <c r="F85" s="46">
        <v>110.87313468039994</v>
      </c>
      <c r="G85" s="282">
        <v>5.4498550441744911</v>
      </c>
      <c r="H85" s="47">
        <v>100.03522689079195</v>
      </c>
      <c r="I85" s="46">
        <v>110.19814718196547</v>
      </c>
      <c r="J85" s="46">
        <v>106.59635486906983</v>
      </c>
      <c r="K85" s="46">
        <v>109.55455969663748</v>
      </c>
      <c r="L85" s="282">
        <v>6.7533856083125814</v>
      </c>
    </row>
    <row r="86" spans="1:13" x14ac:dyDescent="0.3">
      <c r="A86" s="42"/>
      <c r="B86" s="45" t="s">
        <v>497</v>
      </c>
      <c r="C86" s="48">
        <v>101.33248504693655</v>
      </c>
      <c r="D86" s="48">
        <v>111.89513237576209</v>
      </c>
      <c r="E86" s="48">
        <v>108.2244502685125</v>
      </c>
      <c r="F86" s="48">
        <v>111.26266786198838</v>
      </c>
      <c r="G86" s="283">
        <v>5.4679682511847867</v>
      </c>
      <c r="H86" s="299">
        <v>100.0384452109557</v>
      </c>
      <c r="I86" s="48">
        <v>110.46620503148996</v>
      </c>
      <c r="J86" s="48">
        <v>106.84239840419934</v>
      </c>
      <c r="K86" s="48">
        <v>109.8418172393645</v>
      </c>
      <c r="L86" s="283">
        <v>6.7698132712948338</v>
      </c>
    </row>
    <row r="87" spans="1:13" x14ac:dyDescent="0.3">
      <c r="A87" s="42"/>
      <c r="B87" s="49"/>
      <c r="C87" s="570" t="s">
        <v>103</v>
      </c>
      <c r="D87" s="570"/>
      <c r="E87" s="570"/>
      <c r="F87" s="570"/>
      <c r="G87" s="280"/>
      <c r="H87" s="571" t="s">
        <v>103</v>
      </c>
      <c r="I87" s="570"/>
      <c r="J87" s="570"/>
      <c r="K87" s="570"/>
      <c r="L87" s="284"/>
      <c r="M87" s="88"/>
    </row>
    <row r="88" spans="1:13" x14ac:dyDescent="0.3">
      <c r="A88" s="42"/>
      <c r="B88" s="45">
        <v>2008</v>
      </c>
      <c r="C88" s="46">
        <f>100</f>
        <v>100</v>
      </c>
      <c r="D88" s="46">
        <v>100</v>
      </c>
      <c r="E88" s="46">
        <v>100</v>
      </c>
      <c r="F88" s="46">
        <v>100</v>
      </c>
      <c r="G88" s="282">
        <v>19.551234964464214</v>
      </c>
      <c r="H88" s="46">
        <f>100</f>
        <v>100</v>
      </c>
      <c r="I88" s="46">
        <v>100</v>
      </c>
      <c r="J88" s="46">
        <v>100</v>
      </c>
      <c r="K88" s="46">
        <v>100</v>
      </c>
      <c r="L88" s="282">
        <v>24.507070215955594</v>
      </c>
    </row>
    <row r="89" spans="1:13" x14ac:dyDescent="0.3">
      <c r="A89" s="42"/>
      <c r="B89" s="14">
        <v>2009</v>
      </c>
      <c r="C89" s="46">
        <v>97.690817265658865</v>
      </c>
      <c r="D89" s="46">
        <v>100.75023217268451</v>
      </c>
      <c r="E89" s="46">
        <v>96.339580148937515</v>
      </c>
      <c r="F89" s="46">
        <v>94.79624860974991</v>
      </c>
      <c r="G89" s="282">
        <v>19.697914619324767</v>
      </c>
      <c r="H89" s="46">
        <v>97.599044287470036</v>
      </c>
      <c r="I89" s="46">
        <v>100.65558511046824</v>
      </c>
      <c r="J89" s="46">
        <v>96.249076553664224</v>
      </c>
      <c r="K89" s="46">
        <v>94.70719485526665</v>
      </c>
      <c r="L89" s="282">
        <v>24.667734919303392</v>
      </c>
    </row>
    <row r="90" spans="1:13" x14ac:dyDescent="0.3">
      <c r="A90" s="42"/>
      <c r="B90" s="14">
        <v>2010</v>
      </c>
      <c r="C90" s="46">
        <v>97.153955748138188</v>
      </c>
      <c r="D90" s="46">
        <v>100.86323932584216</v>
      </c>
      <c r="E90" s="46">
        <v>97.470621066327837</v>
      </c>
      <c r="F90" s="46">
        <v>96.326724295500583</v>
      </c>
      <c r="G90" s="282">
        <v>19.720008913365273</v>
      </c>
      <c r="H90" s="46">
        <v>96.979497220353565</v>
      </c>
      <c r="I90" s="46">
        <v>100.68212006924709</v>
      </c>
      <c r="J90" s="46">
        <v>97.29559390533845</v>
      </c>
      <c r="K90" s="46">
        <v>96.153751220163613</v>
      </c>
      <c r="L90" s="282">
        <v>24.6742378602831</v>
      </c>
    </row>
    <row r="91" spans="1:13" x14ac:dyDescent="0.3">
      <c r="A91" s="42"/>
      <c r="B91" s="14">
        <v>2011</v>
      </c>
      <c r="C91" s="46">
        <v>96.872937202176288</v>
      </c>
      <c r="D91" s="46">
        <v>97.674020456223531</v>
      </c>
      <c r="E91" s="46">
        <v>96.363844196953622</v>
      </c>
      <c r="F91" s="46">
        <v>96.580348586560291</v>
      </c>
      <c r="G91" s="282">
        <v>19.096477238635106</v>
      </c>
      <c r="H91" s="46">
        <v>96.637989856020667</v>
      </c>
      <c r="I91" s="46">
        <v>97.437130231179111</v>
      </c>
      <c r="J91" s="46">
        <v>96.130131561481676</v>
      </c>
      <c r="K91" s="46">
        <v>96.346110859837509</v>
      </c>
      <c r="L91" s="282">
        <v>23.878985922167157</v>
      </c>
    </row>
    <row r="92" spans="1:13" x14ac:dyDescent="0.3">
      <c r="A92" s="42"/>
      <c r="B92" s="14">
        <v>2012</v>
      </c>
      <c r="C92" s="46">
        <v>97.276318625237835</v>
      </c>
      <c r="D92" s="46">
        <v>99.262510422429855</v>
      </c>
      <c r="E92" s="46">
        <v>97.363680959259426</v>
      </c>
      <c r="F92" s="46">
        <v>97.329574313025873</v>
      </c>
      <c r="G92" s="282">
        <v>19.407046644315042</v>
      </c>
      <c r="H92" s="46">
        <v>97.059584354475987</v>
      </c>
      <c r="I92" s="46">
        <v>99.041350862585901</v>
      </c>
      <c r="J92" s="46">
        <v>97.146752042852796</v>
      </c>
      <c r="K92" s="46">
        <v>97.112721387150216</v>
      </c>
      <c r="L92" s="282">
        <v>24.272133398724865</v>
      </c>
    </row>
    <row r="93" spans="1:13" x14ac:dyDescent="0.3">
      <c r="A93" s="42"/>
      <c r="B93" s="14">
        <v>2013</v>
      </c>
      <c r="C93" s="46">
        <v>97.767957850579549</v>
      </c>
      <c r="D93" s="46">
        <v>100.7029403138484</v>
      </c>
      <c r="E93" s="46">
        <v>99.255939615308094</v>
      </c>
      <c r="F93" s="46">
        <v>98.45378531335858</v>
      </c>
      <c r="G93" s="282">
        <v>19.688668476884658</v>
      </c>
      <c r="H93" s="46">
        <v>97.561567060034591</v>
      </c>
      <c r="I93" s="46">
        <v>100.4903536963255</v>
      </c>
      <c r="J93" s="46">
        <v>99.046407655207247</v>
      </c>
      <c r="K93" s="46">
        <v>98.245946722579987</v>
      </c>
      <c r="L93" s="282">
        <v>24.627241540620613</v>
      </c>
    </row>
    <row r="94" spans="1:13" x14ac:dyDescent="0.3">
      <c r="A94" s="42"/>
      <c r="B94" s="45">
        <v>2014</v>
      </c>
      <c r="C94" s="46">
        <v>99.321671453908067</v>
      </c>
      <c r="D94" s="46">
        <v>102.38558112289215</v>
      </c>
      <c r="E94" s="46">
        <v>101.34147663195716</v>
      </c>
      <c r="F94" s="46">
        <v>100.83486066210615</v>
      </c>
      <c r="G94" s="282">
        <v>20.017645535068763</v>
      </c>
      <c r="H94" s="46">
        <v>99.128470825911123</v>
      </c>
      <c r="I94" s="46">
        <v>102.18642057433094</v>
      </c>
      <c r="J94" s="46">
        <v>101.14434707663627</v>
      </c>
      <c r="K94" s="46">
        <v>100.63871657674466</v>
      </c>
      <c r="L94" s="282">
        <v>25.042897841322969</v>
      </c>
    </row>
    <row r="95" spans="1:13" x14ac:dyDescent="0.3">
      <c r="A95" s="42"/>
      <c r="B95" s="45">
        <v>2015</v>
      </c>
      <c r="C95" s="46">
        <v>100.2363579733566</v>
      </c>
      <c r="D95" s="46">
        <v>107.92283480008126</v>
      </c>
      <c r="E95" s="46">
        <v>103.68525191115435</v>
      </c>
      <c r="F95" s="46">
        <v>102.42937599274369</v>
      </c>
      <c r="G95" s="282">
        <v>21.100247012074441</v>
      </c>
      <c r="H95" s="46">
        <v>100.06693456581388</v>
      </c>
      <c r="I95" s="46">
        <v>107.74041940916734</v>
      </c>
      <c r="J95" s="46">
        <v>103.50999904836193</v>
      </c>
      <c r="K95" s="46">
        <v>102.25624586048392</v>
      </c>
      <c r="L95" s="282">
        <v>26.404020235569678</v>
      </c>
    </row>
    <row r="96" spans="1:13" x14ac:dyDescent="0.3">
      <c r="A96" s="42"/>
      <c r="B96" s="45">
        <v>2016</v>
      </c>
      <c r="C96" s="46">
        <v>100.9180972163025</v>
      </c>
      <c r="D96" s="46">
        <v>107.78158650696305</v>
      </c>
      <c r="E96" s="46">
        <v>106.60572414904125</v>
      </c>
      <c r="F96" s="46">
        <v>103.83629819294927</v>
      </c>
      <c r="G96" s="282">
        <v>21.072631226403605</v>
      </c>
      <c r="H96" s="46">
        <v>100.79986200943436</v>
      </c>
      <c r="I96" s="46">
        <v>107.65531006568304</v>
      </c>
      <c r="J96" s="46">
        <v>106.48082534302159</v>
      </c>
      <c r="K96" s="46">
        <v>103.71464403441962</v>
      </c>
      <c r="L96" s="282">
        <v>26.38316242900164</v>
      </c>
    </row>
    <row r="97" spans="1:13" x14ac:dyDescent="0.3">
      <c r="A97" s="42"/>
      <c r="B97" s="45">
        <v>2017</v>
      </c>
      <c r="C97" s="46">
        <v>101.29524305361899</v>
      </c>
      <c r="D97" s="46">
        <v>108.25414274819633</v>
      </c>
      <c r="E97" s="46">
        <v>108.00916175993082</v>
      </c>
      <c r="F97" s="46">
        <v>105.72698153454013</v>
      </c>
      <c r="G97" s="282">
        <v>21.165021807466363</v>
      </c>
      <c r="H97" s="46">
        <v>101.24299214883712</v>
      </c>
      <c r="I97" s="46">
        <v>108.19830224932925</v>
      </c>
      <c r="J97" s="46">
        <v>107.95344762907372</v>
      </c>
      <c r="K97" s="46">
        <v>105.67244461574219</v>
      </c>
      <c r="L97" s="282">
        <v>26.516233904714966</v>
      </c>
    </row>
    <row r="98" spans="1:13" x14ac:dyDescent="0.3">
      <c r="A98" s="42"/>
      <c r="B98" s="45">
        <v>2018</v>
      </c>
      <c r="C98" s="46">
        <v>101.90329866617517</v>
      </c>
      <c r="D98" s="46">
        <v>110.2050540154171</v>
      </c>
      <c r="E98" s="46">
        <v>110.02095817908372</v>
      </c>
      <c r="F98" s="46">
        <v>106.90043971171202</v>
      </c>
      <c r="G98" s="282">
        <v>21.546449053268901</v>
      </c>
      <c r="H98" s="46">
        <v>101.9049801209562</v>
      </c>
      <c r="I98" s="46">
        <v>110.20687245326353</v>
      </c>
      <c r="J98" s="46">
        <v>110.02277357925784</v>
      </c>
      <c r="K98" s="46">
        <v>106.90220362178954</v>
      </c>
      <c r="L98" s="282">
        <v>27.008475614929903</v>
      </c>
    </row>
    <row r="99" spans="1:13" x14ac:dyDescent="0.3">
      <c r="A99" s="42"/>
      <c r="B99" s="45">
        <v>2019</v>
      </c>
      <c r="C99" s="46">
        <v>102.494541255942</v>
      </c>
      <c r="D99" s="46">
        <v>111.9178879390434</v>
      </c>
      <c r="E99" s="46">
        <v>110.60757967438074</v>
      </c>
      <c r="F99" s="46">
        <v>108.0482214014898</v>
      </c>
      <c r="G99" s="282">
        <v>21.88132923822813</v>
      </c>
      <c r="H99" s="46">
        <v>102.50136668467231</v>
      </c>
      <c r="I99" s="46">
        <v>111.92534089759531</v>
      </c>
      <c r="J99" s="46">
        <v>110.61494537544976</v>
      </c>
      <c r="K99" s="46">
        <v>108.05541666697009</v>
      </c>
      <c r="L99" s="282">
        <v>27.429621883221333</v>
      </c>
    </row>
    <row r="100" spans="1:13" x14ac:dyDescent="0.3">
      <c r="A100" s="42"/>
      <c r="B100" s="45">
        <v>2020</v>
      </c>
      <c r="C100" s="46">
        <v>101.15617227024509</v>
      </c>
      <c r="D100" s="46">
        <v>110.01544288458375</v>
      </c>
      <c r="E100" s="46">
        <v>95.629410621901087</v>
      </c>
      <c r="F100" s="46">
        <v>95.719926346310444</v>
      </c>
      <c r="G100" s="282">
        <v>21.509377735560896</v>
      </c>
      <c r="H100" s="46">
        <v>101.22605802394997</v>
      </c>
      <c r="I100" s="46">
        <v>110.09144924161184</v>
      </c>
      <c r="J100" s="46">
        <v>95.695478102388677</v>
      </c>
      <c r="K100" s="46">
        <v>95.786056361386741</v>
      </c>
      <c r="L100" s="282">
        <v>26.980188767404915</v>
      </c>
    </row>
    <row r="101" spans="1:13" x14ac:dyDescent="0.3">
      <c r="A101" s="42"/>
      <c r="B101" s="45">
        <v>2021</v>
      </c>
      <c r="C101" s="46">
        <v>100.43992187043274</v>
      </c>
      <c r="D101" s="46">
        <v>110.88897243589436</v>
      </c>
      <c r="E101" s="46">
        <v>101.20286874097799</v>
      </c>
      <c r="F101" s="46">
        <v>102.58562999758423</v>
      </c>
      <c r="G101" s="282">
        <v>21.680163550621664</v>
      </c>
      <c r="H101" s="46">
        <v>100.57917682959022</v>
      </c>
      <c r="I101" s="46">
        <v>111.04271448427525</v>
      </c>
      <c r="J101" s="46">
        <v>101.34318148804806</v>
      </c>
      <c r="K101" s="46">
        <v>102.72785987440446</v>
      </c>
      <c r="L101" s="282">
        <v>27.213316008364419</v>
      </c>
    </row>
    <row r="102" spans="1:13" x14ac:dyDescent="0.3">
      <c r="A102" s="42"/>
      <c r="B102" s="45">
        <v>2022</v>
      </c>
      <c r="C102" s="46">
        <v>100.89557042577923</v>
      </c>
      <c r="D102" s="46">
        <v>107.49982419010314</v>
      </c>
      <c r="E102" s="46">
        <v>106.07461553655057</v>
      </c>
      <c r="F102" s="46">
        <v>106.11554939337358</v>
      </c>
      <c r="G102" s="282">
        <v>21.017543213793004</v>
      </c>
      <c r="H102" s="46">
        <v>101.26133616990158</v>
      </c>
      <c r="I102" s="46">
        <v>107.88953161751535</v>
      </c>
      <c r="J102" s="46">
        <v>106.4591563099511</v>
      </c>
      <c r="K102" s="46">
        <v>106.50023855983582</v>
      </c>
      <c r="L102" s="282">
        <v>26.440563269170088</v>
      </c>
    </row>
    <row r="103" spans="1:13" x14ac:dyDescent="0.3">
      <c r="A103" s="42"/>
      <c r="B103" s="45">
        <v>2023</v>
      </c>
      <c r="C103" s="46">
        <v>100.41740261144061</v>
      </c>
      <c r="D103" s="46">
        <v>104.11299144308397</v>
      </c>
      <c r="E103" s="46">
        <v>104.61865150024283</v>
      </c>
      <c r="F103" s="46">
        <v>105.29854629462905</v>
      </c>
      <c r="G103" s="282">
        <v>20.35537558556987</v>
      </c>
      <c r="H103" s="46">
        <v>100.63563516573315</v>
      </c>
      <c r="I103" s="46">
        <v>104.33925545177958</v>
      </c>
      <c r="J103" s="46">
        <v>104.84601443684339</v>
      </c>
      <c r="K103" s="46">
        <v>105.52738681553053</v>
      </c>
      <c r="L103" s="282">
        <v>25.570494596372889</v>
      </c>
    </row>
    <row r="104" spans="1:13" x14ac:dyDescent="0.3">
      <c r="A104" s="42"/>
      <c r="B104" s="45">
        <v>2024</v>
      </c>
      <c r="C104" s="46">
        <v>100.16814269012599</v>
      </c>
      <c r="D104" s="46">
        <v>105.39792473448369</v>
      </c>
      <c r="E104" s="46">
        <v>105.72474187273858</v>
      </c>
      <c r="F104" s="46">
        <v>106.69963780512832</v>
      </c>
      <c r="G104" s="282">
        <v>20.606595912508055</v>
      </c>
      <c r="H104" s="46">
        <v>100.07529803547105</v>
      </c>
      <c r="I104" s="46">
        <v>105.30023265733709</v>
      </c>
      <c r="J104" s="46">
        <v>105.62674687269123</v>
      </c>
      <c r="K104" s="46">
        <v>106.60073918568938</v>
      </c>
      <c r="L104" s="282">
        <v>25.806001954898193</v>
      </c>
    </row>
    <row r="105" spans="1:13" x14ac:dyDescent="0.3">
      <c r="A105" s="42"/>
      <c r="B105" s="45">
        <v>2025</v>
      </c>
      <c r="C105" s="46">
        <v>100.66792600941716</v>
      </c>
      <c r="D105" s="46">
        <v>107.4993788974549</v>
      </c>
      <c r="E105" s="46">
        <v>107.13158353099202</v>
      </c>
      <c r="F105" s="46">
        <v>108.86752238354779</v>
      </c>
      <c r="G105" s="282">
        <v>21.017456153581069</v>
      </c>
      <c r="H105" s="46">
        <v>100.28992791867277</v>
      </c>
      <c r="I105" s="46">
        <v>107.09572937778924</v>
      </c>
      <c r="J105" s="46">
        <v>106.72931504649625</v>
      </c>
      <c r="K105" s="46">
        <v>108.45873562061007</v>
      </c>
      <c r="L105" s="282">
        <v>26.24602559690458</v>
      </c>
    </row>
    <row r="106" spans="1:13" x14ac:dyDescent="0.3">
      <c r="A106" s="42"/>
      <c r="B106" s="45">
        <v>2026</v>
      </c>
      <c r="C106" s="46">
        <v>101.1549062538911</v>
      </c>
      <c r="D106" s="46">
        <v>109.24880561979413</v>
      </c>
      <c r="E106" s="46">
        <v>108.50314031531764</v>
      </c>
      <c r="F106" s="46">
        <v>110.76490332748837</v>
      </c>
      <c r="G106" s="282">
        <v>21.359490682596736</v>
      </c>
      <c r="H106" s="46">
        <v>100.46881783412896</v>
      </c>
      <c r="I106" s="46">
        <v>108.50781990605671</v>
      </c>
      <c r="J106" s="46">
        <v>107.76721211534164</v>
      </c>
      <c r="K106" s="46">
        <v>110.01363460209096</v>
      </c>
      <c r="L106" s="282">
        <v>26.592087614179949</v>
      </c>
    </row>
    <row r="107" spans="1:13" x14ac:dyDescent="0.3">
      <c r="A107" s="42"/>
      <c r="B107" s="45">
        <v>2027</v>
      </c>
      <c r="C107" s="46">
        <v>101.57047869120497</v>
      </c>
      <c r="D107" s="46">
        <v>110.94302477748866</v>
      </c>
      <c r="E107" s="46">
        <v>110.16586807853953</v>
      </c>
      <c r="F107" s="46">
        <v>112.46165736332888</v>
      </c>
      <c r="G107" s="282">
        <v>21.69073145093056</v>
      </c>
      <c r="H107" s="46">
        <v>100.54490606004912</v>
      </c>
      <c r="I107" s="46">
        <v>109.82281611749654</v>
      </c>
      <c r="J107" s="46">
        <v>109.05350648839317</v>
      </c>
      <c r="K107" s="46">
        <v>111.32611483825229</v>
      </c>
      <c r="L107" s="282">
        <v>26.914354659054666</v>
      </c>
    </row>
    <row r="108" spans="1:13" x14ac:dyDescent="0.3">
      <c r="A108" s="42"/>
      <c r="B108" s="49"/>
      <c r="C108" s="570" t="s">
        <v>104</v>
      </c>
      <c r="D108" s="570"/>
      <c r="E108" s="570"/>
      <c r="F108" s="570"/>
      <c r="G108" s="284"/>
      <c r="H108" s="570" t="s">
        <v>104</v>
      </c>
      <c r="I108" s="570"/>
      <c r="J108" s="570"/>
      <c r="K108" s="570"/>
      <c r="L108" s="284"/>
      <c r="M108" s="88"/>
    </row>
    <row r="109" spans="1:13" x14ac:dyDescent="0.3">
      <c r="A109" s="42"/>
      <c r="B109" s="45" t="s">
        <v>319</v>
      </c>
      <c r="C109" s="46">
        <f>100</f>
        <v>100</v>
      </c>
      <c r="D109" s="46">
        <v>100</v>
      </c>
      <c r="E109" s="46">
        <v>100</v>
      </c>
      <c r="F109" s="46">
        <v>100</v>
      </c>
      <c r="G109" s="282">
        <v>19.503335349868927</v>
      </c>
      <c r="H109" s="46">
        <f>100</f>
        <v>100</v>
      </c>
      <c r="I109" s="46">
        <v>100</v>
      </c>
      <c r="J109" s="46">
        <v>100</v>
      </c>
      <c r="K109" s="46">
        <v>100</v>
      </c>
      <c r="L109" s="282">
        <v>24.44003517532067</v>
      </c>
    </row>
    <row r="110" spans="1:13" x14ac:dyDescent="0.3">
      <c r="A110" s="42"/>
      <c r="B110" s="45" t="s">
        <v>320</v>
      </c>
      <c r="C110" s="46">
        <v>97.646336557471017</v>
      </c>
      <c r="D110" s="46">
        <v>101.5741825698645</v>
      </c>
      <c r="E110" s="46">
        <v>97.822335999697387</v>
      </c>
      <c r="F110" s="46">
        <v>96.536074678232509</v>
      </c>
      <c r="G110" s="282">
        <v>19.810353455488787</v>
      </c>
      <c r="H110" s="46">
        <v>97.562217854387953</v>
      </c>
      <c r="I110" s="46">
        <v>101.48668017289064</v>
      </c>
      <c r="J110" s="46">
        <v>97.738065679612134</v>
      </c>
      <c r="K110" s="46">
        <v>96.452912424645234</v>
      </c>
      <c r="L110" s="282">
        <v>24.803380332519662</v>
      </c>
    </row>
    <row r="111" spans="1:13" x14ac:dyDescent="0.3">
      <c r="A111" s="42"/>
      <c r="B111" s="45" t="s">
        <v>321</v>
      </c>
      <c r="C111" s="46">
        <v>97.749046025656483</v>
      </c>
      <c r="D111" s="46">
        <v>100.03342319186272</v>
      </c>
      <c r="E111" s="46">
        <v>99.1548635124405</v>
      </c>
      <c r="F111" s="46">
        <v>98.331839208945212</v>
      </c>
      <c r="G111" s="282">
        <v>19.509853987062545</v>
      </c>
      <c r="H111" s="46">
        <v>97.582431160841594</v>
      </c>
      <c r="I111" s="46">
        <v>99.862914568405614</v>
      </c>
      <c r="J111" s="46">
        <v>98.985852408480156</v>
      </c>
      <c r="K111" s="46">
        <v>98.164230963515394</v>
      </c>
      <c r="L111" s="282">
        <v>24.406531447618764</v>
      </c>
    </row>
    <row r="112" spans="1:13" x14ac:dyDescent="0.3">
      <c r="A112" s="42"/>
      <c r="B112" s="45" t="s">
        <v>82</v>
      </c>
      <c r="C112" s="46">
        <v>97.15107669124319</v>
      </c>
      <c r="D112" s="46">
        <v>98.409867350773439</v>
      </c>
      <c r="E112" s="46">
        <v>97.792896342496562</v>
      </c>
      <c r="F112" s="46">
        <v>98.336442774800446</v>
      </c>
      <c r="G112" s="282">
        <v>19.193206446782519</v>
      </c>
      <c r="H112" s="46">
        <v>96.941600054427497</v>
      </c>
      <c r="I112" s="46">
        <v>98.197676516207281</v>
      </c>
      <c r="J112" s="46">
        <v>97.582035817549439</v>
      </c>
      <c r="K112" s="46">
        <v>98.12441025791594</v>
      </c>
      <c r="L112" s="282">
        <v>23.999546681908665</v>
      </c>
    </row>
    <row r="113" spans="1:12" x14ac:dyDescent="0.3">
      <c r="A113" s="42"/>
      <c r="B113" s="45" t="s">
        <v>83</v>
      </c>
      <c r="C113" s="46">
        <v>97.877440630334689</v>
      </c>
      <c r="D113" s="46">
        <v>99.288307110539108</v>
      </c>
      <c r="E113" s="46">
        <v>99.428842684410441</v>
      </c>
      <c r="F113" s="46">
        <v>99.193705295893835</v>
      </c>
      <c r="G113" s="282">
        <v>19.364531498976199</v>
      </c>
      <c r="H113" s="46">
        <v>97.690959487177935</v>
      </c>
      <c r="I113" s="46">
        <v>99.099137911867473</v>
      </c>
      <c r="J113" s="46">
        <v>99.239405730122158</v>
      </c>
      <c r="K113" s="46">
        <v>99.004716337473909</v>
      </c>
      <c r="L113" s="282">
        <v>24.219864164099953</v>
      </c>
    </row>
    <row r="114" spans="1:12" x14ac:dyDescent="0.3">
      <c r="A114" s="42"/>
      <c r="B114" s="45" t="s">
        <v>84</v>
      </c>
      <c r="C114" s="46">
        <v>98.597012183684143</v>
      </c>
      <c r="D114" s="46">
        <v>101.94450398304133</v>
      </c>
      <c r="E114" s="46">
        <v>101.39652563035978</v>
      </c>
      <c r="F114" s="46">
        <v>100.74059616527845</v>
      </c>
      <c r="G114" s="282">
        <v>19.882578482573038</v>
      </c>
      <c r="H114" s="46">
        <v>98.421407225504097</v>
      </c>
      <c r="I114" s="46">
        <v>101.76293701704367</v>
      </c>
      <c r="J114" s="46">
        <v>101.21593463425788</v>
      </c>
      <c r="K114" s="46">
        <v>100.56117340403206</v>
      </c>
      <c r="L114" s="282">
        <v>24.870897602404892</v>
      </c>
    </row>
    <row r="115" spans="1:12" x14ac:dyDescent="0.3">
      <c r="A115" s="42"/>
      <c r="B115" s="45" t="s">
        <v>85</v>
      </c>
      <c r="C115" s="46">
        <v>100.08070604654631</v>
      </c>
      <c r="D115" s="46">
        <v>103.41225937136632</v>
      </c>
      <c r="E115" s="46">
        <v>103.61887207209223</v>
      </c>
      <c r="F115" s="46">
        <v>103.08093368038945</v>
      </c>
      <c r="G115" s="282">
        <v>20.168839738073832</v>
      </c>
      <c r="H115" s="46">
        <v>99.918983636802466</v>
      </c>
      <c r="I115" s="46">
        <v>103.24515343813266</v>
      </c>
      <c r="J115" s="46">
        <v>103.45143226927306</v>
      </c>
      <c r="K115" s="46">
        <v>102.91436314295053</v>
      </c>
      <c r="L115" s="282">
        <v>25.233151817093422</v>
      </c>
    </row>
    <row r="116" spans="1:12" x14ac:dyDescent="0.3">
      <c r="A116" s="42"/>
      <c r="B116" s="45" t="s">
        <v>86</v>
      </c>
      <c r="C116" s="46">
        <v>100.81899671000679</v>
      </c>
      <c r="D116" s="46">
        <v>109.05024299359009</v>
      </c>
      <c r="E116" s="46">
        <v>106.08542929744983</v>
      </c>
      <c r="F116" s="46">
        <v>104.56631215612563</v>
      </c>
      <c r="G116" s="282">
        <v>21.26843459088682</v>
      </c>
      <c r="H116" s="46">
        <v>100.68951409406569</v>
      </c>
      <c r="I116" s="46">
        <v>108.91018892449003</v>
      </c>
      <c r="J116" s="46">
        <v>105.94918296147233</v>
      </c>
      <c r="K116" s="46">
        <v>104.43201683402243</v>
      </c>
      <c r="L116" s="282">
        <v>26.617688482653559</v>
      </c>
    </row>
    <row r="117" spans="1:12" x14ac:dyDescent="0.3">
      <c r="A117" s="42"/>
      <c r="B117" s="45" t="s">
        <v>87</v>
      </c>
      <c r="C117" s="46">
        <v>101.50807209009226</v>
      </c>
      <c r="D117" s="46">
        <v>107.47111991844729</v>
      </c>
      <c r="E117" s="46">
        <v>108.77676777598052</v>
      </c>
      <c r="F117" s="46">
        <v>106.12408437287422</v>
      </c>
      <c r="G117" s="282">
        <v>20.960452921954555</v>
      </c>
      <c r="H117" s="46">
        <v>101.43256343800256</v>
      </c>
      <c r="I117" s="46">
        <v>107.39117554322155</v>
      </c>
      <c r="J117" s="46">
        <v>108.6958521705088</v>
      </c>
      <c r="K117" s="46">
        <v>106.04514201488975</v>
      </c>
      <c r="L117" s="282">
        <v>26.246441077953715</v>
      </c>
    </row>
    <row r="118" spans="1:12" ht="15" customHeight="1" x14ac:dyDescent="0.3">
      <c r="A118" s="42"/>
      <c r="B118" s="45" t="s">
        <v>88</v>
      </c>
      <c r="C118" s="46">
        <v>101.91642724085428</v>
      </c>
      <c r="D118" s="46">
        <v>109.41372814039923</v>
      </c>
      <c r="E118" s="46">
        <v>110.17352475398154</v>
      </c>
      <c r="F118" s="46">
        <v>107.90033320093707</v>
      </c>
      <c r="G118" s="282">
        <v>21.339326318015971</v>
      </c>
      <c r="H118" s="46">
        <v>101.90953960545215</v>
      </c>
      <c r="I118" s="46">
        <v>109.4063338283357</v>
      </c>
      <c r="J118" s="46">
        <v>110.16607909394403</v>
      </c>
      <c r="K118" s="46">
        <v>107.89304116593371</v>
      </c>
      <c r="L118" s="282">
        <v>26.738946471674002</v>
      </c>
    </row>
    <row r="119" spans="1:12" ht="13.5" customHeight="1" x14ac:dyDescent="0.3">
      <c r="A119" s="42"/>
      <c r="B119" s="45" t="s">
        <v>89</v>
      </c>
      <c r="C119" s="46">
        <v>102.50112805969854</v>
      </c>
      <c r="D119" s="46">
        <v>110.68405030812771</v>
      </c>
      <c r="E119" s="46">
        <v>112.1180382167442</v>
      </c>
      <c r="F119" s="46">
        <v>109.12870069036684</v>
      </c>
      <c r="G119" s="282">
        <v>21.587081510411778</v>
      </c>
      <c r="H119" s="46">
        <v>102.54092430330324</v>
      </c>
      <c r="I119" s="46">
        <v>110.72702358571593</v>
      </c>
      <c r="J119" s="46">
        <v>112.16156824266504</v>
      </c>
      <c r="K119" s="46">
        <v>109.17107010072499</v>
      </c>
      <c r="L119" s="282">
        <v>27.061723512934584</v>
      </c>
    </row>
    <row r="120" spans="1:12" ht="14.25" customHeight="1" x14ac:dyDescent="0.3">
      <c r="A120" s="42"/>
      <c r="B120" s="45" t="s">
        <v>90</v>
      </c>
      <c r="C120" s="46">
        <v>103.06680310322523</v>
      </c>
      <c r="D120" s="46">
        <v>112.08902505955852</v>
      </c>
      <c r="E120" s="46">
        <v>111.36676475146622</v>
      </c>
      <c r="F120" s="46">
        <v>109.27086225863978</v>
      </c>
      <c r="G120" s="282">
        <v>21.861098447764316</v>
      </c>
      <c r="H120" s="46">
        <v>103.10302307387015</v>
      </c>
      <c r="I120" s="46">
        <v>112.12841563998826</v>
      </c>
      <c r="J120" s="46">
        <v>111.40590151353379</v>
      </c>
      <c r="K120" s="46">
        <v>109.30926247388064</v>
      </c>
      <c r="L120" s="282">
        <v>27.40422422394289</v>
      </c>
    </row>
    <row r="121" spans="1:12" ht="16.5" customHeight="1" x14ac:dyDescent="0.3">
      <c r="A121" s="42"/>
      <c r="B121" s="45" t="s">
        <v>91</v>
      </c>
      <c r="C121" s="46">
        <v>100.87140436415743</v>
      </c>
      <c r="D121" s="46">
        <v>110.40194804244966</v>
      </c>
      <c r="E121" s="46">
        <v>93.584555847610432</v>
      </c>
      <c r="F121" s="46">
        <v>95.225401655587547</v>
      </c>
      <c r="G121" s="282">
        <v>21.53206215950701</v>
      </c>
      <c r="H121" s="46">
        <v>101.01035888679105</v>
      </c>
      <c r="I121" s="46">
        <v>110.55403128234069</v>
      </c>
      <c r="J121" s="46">
        <v>93.71347243567277</v>
      </c>
      <c r="K121" s="46">
        <v>95.356578576470653</v>
      </c>
      <c r="L121" s="282">
        <v>27.019444133139078</v>
      </c>
    </row>
    <row r="122" spans="1:12" ht="14.25" customHeight="1" x14ac:dyDescent="0.3">
      <c r="A122" s="42"/>
      <c r="B122" s="45" t="s">
        <v>92</v>
      </c>
      <c r="C122" s="46">
        <v>101.10866172912674</v>
      </c>
      <c r="D122" s="46">
        <v>110.71162709862381</v>
      </c>
      <c r="E122" s="46">
        <v>106.16569846938917</v>
      </c>
      <c r="F122" s="46">
        <v>106.80344325352388</v>
      </c>
      <c r="G122" s="282">
        <v>21.592459904340963</v>
      </c>
      <c r="H122" s="46">
        <v>101.3367605710487</v>
      </c>
      <c r="I122" s="46">
        <v>110.96139001207371</v>
      </c>
      <c r="J122" s="46">
        <v>106.40520587121374</v>
      </c>
      <c r="K122" s="46">
        <v>107.04438939308083</v>
      </c>
      <c r="L122" s="282">
        <v>27.119002749975571</v>
      </c>
    </row>
    <row r="123" spans="1:12" ht="15" customHeight="1" x14ac:dyDescent="0.3">
      <c r="B123" s="14" t="s">
        <v>93</v>
      </c>
      <c r="C123" s="46">
        <v>101.3527810470484</v>
      </c>
      <c r="D123" s="46">
        <v>106.60886790579943</v>
      </c>
      <c r="E123" s="46">
        <v>107.56411559266124</v>
      </c>
      <c r="F123" s="46">
        <v>107.697462812854</v>
      </c>
      <c r="G123" s="282">
        <v>20.792285020366847</v>
      </c>
      <c r="H123" s="46">
        <v>101.74411539464006</v>
      </c>
      <c r="I123" s="46">
        <v>107.02049658868707</v>
      </c>
      <c r="J123" s="46">
        <v>107.97943259299285</v>
      </c>
      <c r="K123" s="46">
        <v>108.11329468161721</v>
      </c>
      <c r="L123" s="282">
        <v>26.155847011077977</v>
      </c>
    </row>
    <row r="124" spans="1:12" ht="15" customHeight="1" x14ac:dyDescent="0.3">
      <c r="B124" s="14" t="s">
        <v>94</v>
      </c>
      <c r="C124" s="46">
        <v>100.71436897085977</v>
      </c>
      <c r="D124" s="46">
        <v>104.43160655820068</v>
      </c>
      <c r="E124" s="46">
        <v>106.31816100773102</v>
      </c>
      <c r="F124" s="46">
        <v>107.32526423084705</v>
      </c>
      <c r="G124" s="282">
        <v>20.367646438301588</v>
      </c>
      <c r="H124" s="46">
        <v>100.86675923396399</v>
      </c>
      <c r="I124" s="46">
        <v>104.58962134955981</v>
      </c>
      <c r="J124" s="46">
        <v>106.47903033247866</v>
      </c>
      <c r="K124" s="46">
        <v>107.48765739699597</v>
      </c>
      <c r="L124" s="282">
        <v>25.561740247567116</v>
      </c>
    </row>
    <row r="125" spans="1:12" ht="15" customHeight="1" x14ac:dyDescent="0.3">
      <c r="B125" s="14" t="s">
        <v>343</v>
      </c>
      <c r="C125" s="46">
        <v>100.72091882599358</v>
      </c>
      <c r="D125" s="46">
        <v>106.21480300266421</v>
      </c>
      <c r="E125" s="46">
        <v>107.82015759779108</v>
      </c>
      <c r="F125" s="46">
        <v>109.10436185782177</v>
      </c>
      <c r="G125" s="282">
        <v>20.715429220812251</v>
      </c>
      <c r="H125" s="46">
        <v>100.58552248029071</v>
      </c>
      <c r="I125" s="46">
        <v>106.07202138039803</v>
      </c>
      <c r="J125" s="46">
        <v>107.6752179417394</v>
      </c>
      <c r="K125" s="46">
        <v>108.95769588149847</v>
      </c>
      <c r="L125" s="282">
        <v>25.924039336542943</v>
      </c>
    </row>
    <row r="126" spans="1:12" ht="15" customHeight="1" x14ac:dyDescent="0.3">
      <c r="B126" s="14" t="s">
        <v>350</v>
      </c>
      <c r="C126" s="46">
        <v>101.25607636200539</v>
      </c>
      <c r="D126" s="46">
        <v>108.18977454177528</v>
      </c>
      <c r="E126" s="46">
        <v>109.15588487680841</v>
      </c>
      <c r="F126" s="46">
        <v>111.27213800862562</v>
      </c>
      <c r="G126" s="282">
        <v>21.10061454314955</v>
      </c>
      <c r="H126" s="46">
        <v>100.83048490104107</v>
      </c>
      <c r="I126" s="46">
        <v>107.73503991385996</v>
      </c>
      <c r="J126" s="46">
        <v>108.69708957101868</v>
      </c>
      <c r="K126" s="46">
        <v>110.80444783652761</v>
      </c>
      <c r="L126" s="282">
        <v>26.330481651093145</v>
      </c>
    </row>
    <row r="127" spans="1:12" ht="15" customHeight="1" x14ac:dyDescent="0.3">
      <c r="B127" s="14" t="s">
        <v>374</v>
      </c>
      <c r="C127" s="46">
        <v>101.72149566210064</v>
      </c>
      <c r="D127" s="46">
        <v>109.96620706351297</v>
      </c>
      <c r="E127" s="46">
        <v>110.67444398095395</v>
      </c>
      <c r="F127" s="46">
        <v>113.14433475013296</v>
      </c>
      <c r="G127" s="282">
        <v>21.447078135128184</v>
      </c>
      <c r="H127" s="46">
        <v>100.97871639837066</v>
      </c>
      <c r="I127" s="46">
        <v>109.16322419557376</v>
      </c>
      <c r="J127" s="46">
        <v>109.86628950506055</v>
      </c>
      <c r="K127" s="46">
        <v>112.3181449156845</v>
      </c>
      <c r="L127" s="282">
        <v>26.679530391912394</v>
      </c>
    </row>
    <row r="128" spans="1:12" ht="15" customHeight="1" thickBot="1" x14ac:dyDescent="0.35">
      <c r="B128" s="14" t="s">
        <v>498</v>
      </c>
      <c r="C128" s="300">
        <v>102.12843829484939</v>
      </c>
      <c r="D128" s="300">
        <v>111.58923956806768</v>
      </c>
      <c r="E128" s="300">
        <v>112.29608976909915</v>
      </c>
      <c r="F128" s="300">
        <v>114.83248994507414</v>
      </c>
      <c r="G128" s="285">
        <v>21.763623607328867</v>
      </c>
      <c r="H128" s="300">
        <v>101.03774865216076</v>
      </c>
      <c r="I128" s="300">
        <v>110.39751246575935</v>
      </c>
      <c r="J128" s="300">
        <v>111.09681379787568</v>
      </c>
      <c r="K128" s="300">
        <v>113.60612626500253</v>
      </c>
      <c r="L128" s="285">
        <v>26.98119087931061</v>
      </c>
    </row>
    <row r="129" spans="2:12" ht="20.25" customHeight="1" x14ac:dyDescent="0.35">
      <c r="B129" s="50" t="s">
        <v>29</v>
      </c>
      <c r="C129" s="18"/>
      <c r="D129" s="344"/>
      <c r="E129" s="18"/>
      <c r="F129" s="344"/>
      <c r="G129" s="341"/>
      <c r="H129" s="344" t="s">
        <v>29</v>
      </c>
      <c r="I129" s="344"/>
      <c r="J129" s="18"/>
      <c r="K129" s="344"/>
      <c r="L129" s="341"/>
    </row>
    <row r="130" spans="2:12" ht="37.5" customHeight="1" x14ac:dyDescent="0.3">
      <c r="B130" s="576" t="s">
        <v>376</v>
      </c>
      <c r="C130" s="577"/>
      <c r="D130" s="577"/>
      <c r="E130" s="577"/>
      <c r="F130" s="577"/>
      <c r="G130" s="578"/>
      <c r="H130" s="576" t="s">
        <v>105</v>
      </c>
      <c r="I130" s="577"/>
      <c r="J130" s="577"/>
      <c r="K130" s="577"/>
      <c r="L130" s="578"/>
    </row>
    <row r="131" spans="2:12" ht="47.25" customHeight="1" x14ac:dyDescent="0.3">
      <c r="B131" s="576" t="s">
        <v>106</v>
      </c>
      <c r="C131" s="577"/>
      <c r="D131" s="577"/>
      <c r="E131" s="577"/>
      <c r="F131" s="577"/>
      <c r="G131" s="578"/>
      <c r="H131" s="576" t="s">
        <v>107</v>
      </c>
      <c r="I131" s="577"/>
      <c r="J131" s="577"/>
      <c r="K131" s="577"/>
      <c r="L131" s="578"/>
    </row>
    <row r="132" spans="2:12" ht="44.25" customHeight="1" x14ac:dyDescent="0.3">
      <c r="B132" s="576" t="s">
        <v>108</v>
      </c>
      <c r="C132" s="577"/>
      <c r="D132" s="577"/>
      <c r="E132" s="577"/>
      <c r="F132" s="577"/>
      <c r="G132" s="578"/>
      <c r="H132" s="576" t="s">
        <v>109</v>
      </c>
      <c r="I132" s="577"/>
      <c r="J132" s="577"/>
      <c r="K132" s="577"/>
      <c r="L132" s="578"/>
    </row>
    <row r="133" spans="2:12" ht="40.5" customHeight="1" thickBot="1" x14ac:dyDescent="0.35">
      <c r="B133" s="579" t="s">
        <v>110</v>
      </c>
      <c r="C133" s="580"/>
      <c r="D133" s="580"/>
      <c r="E133" s="580"/>
      <c r="F133" s="580"/>
      <c r="G133" s="581"/>
      <c r="H133" s="579" t="s">
        <v>111</v>
      </c>
      <c r="I133" s="580"/>
      <c r="J133" s="580"/>
      <c r="K133" s="580"/>
      <c r="L133" s="581"/>
    </row>
    <row r="134" spans="2:12" ht="24" customHeight="1" x14ac:dyDescent="0.3"/>
  </sheetData>
  <mergeCells count="17">
    <mergeCell ref="B132:G132"/>
    <mergeCell ref="B133:G133"/>
    <mergeCell ref="H132:L132"/>
    <mergeCell ref="H133:L133"/>
    <mergeCell ref="C108:F108"/>
    <mergeCell ref="H108:K108"/>
    <mergeCell ref="B130:G130"/>
    <mergeCell ref="B131:G131"/>
    <mergeCell ref="H130:L130"/>
    <mergeCell ref="H131:L131"/>
    <mergeCell ref="C87:F87"/>
    <mergeCell ref="H87:K87"/>
    <mergeCell ref="B2:K2"/>
    <mergeCell ref="C4:F4"/>
    <mergeCell ref="H4:K4"/>
    <mergeCell ref="H3:L3"/>
    <mergeCell ref="C3:G3"/>
  </mergeCells>
  <phoneticPr fontId="93" type="noConversion"/>
  <hyperlinks>
    <hyperlink ref="A1" location="Contents!A1" display="Back to contents" xr:uid="{D3DBB2DF-49B1-4F84-9F99-A49CFE350A98}"/>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86"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ED335-BD26-46F0-9249-31B907233956}">
  <sheetPr>
    <tabColor theme="6"/>
  </sheetPr>
  <dimension ref="A1:AD144"/>
  <sheetViews>
    <sheetView showGridLines="0" zoomScaleNormal="100" zoomScaleSheetLayoutView="25" workbookViewId="0"/>
  </sheetViews>
  <sheetFormatPr defaultColWidth="8.84375" defaultRowHeight="15.5" x14ac:dyDescent="0.35"/>
  <cols>
    <col min="1" max="1" width="9.3046875" style="2" customWidth="1"/>
    <col min="2" max="2" width="6.53515625" style="2" customWidth="1"/>
    <col min="3" max="3" width="12.07421875" style="2" customWidth="1"/>
    <col min="4" max="4" width="12.69140625" style="2" customWidth="1"/>
    <col min="5" max="5" width="11.84375" style="2" customWidth="1"/>
    <col min="6" max="6" width="13.69140625" style="2" customWidth="1"/>
    <col min="7" max="7" width="14.84375" style="2" customWidth="1"/>
    <col min="8" max="8" width="12.84375" style="2" customWidth="1"/>
    <col min="9" max="9" width="8.3046875" style="2" customWidth="1"/>
    <col min="10" max="10" width="9.3046875" style="2" customWidth="1"/>
    <col min="11" max="11" width="8.3046875" style="100" customWidth="1"/>
    <col min="12" max="12" width="12.765625" style="100" customWidth="1"/>
    <col min="13" max="13" width="12.4609375" style="100" customWidth="1"/>
    <col min="14" max="14" width="11.4609375" style="100" customWidth="1"/>
    <col min="15" max="15" width="12.3046875" style="100" customWidth="1"/>
    <col min="16" max="16" width="9.84375" style="2" customWidth="1"/>
    <col min="17" max="18" width="12" style="2" customWidth="1"/>
    <col min="19" max="19" width="13.69140625" style="2" customWidth="1"/>
    <col min="20" max="20" width="13.07421875" style="2" customWidth="1"/>
    <col min="21" max="21" width="14.3046875" style="2" customWidth="1"/>
    <col min="22" max="22" width="12.4609375" style="2" customWidth="1"/>
    <col min="23" max="23" width="8.84375" style="2"/>
    <col min="24" max="24" width="9.23046875" style="2" bestFit="1" customWidth="1"/>
    <col min="25" max="16384" width="8.84375" style="2"/>
  </cols>
  <sheetData>
    <row r="1" spans="1:30" ht="33.75" customHeight="1" thickBot="1" x14ac:dyDescent="0.4">
      <c r="A1" s="9" t="s">
        <v>42</v>
      </c>
      <c r="B1" s="23"/>
      <c r="C1" s="221"/>
      <c r="D1" s="221"/>
      <c r="E1" s="221"/>
      <c r="F1" s="221"/>
      <c r="G1" s="221"/>
      <c r="H1" s="221"/>
      <c r="I1" s="221"/>
      <c r="J1" s="221"/>
      <c r="K1" s="495"/>
      <c r="L1" s="221"/>
      <c r="M1" s="496"/>
      <c r="N1" s="496"/>
      <c r="O1" s="496"/>
      <c r="P1" s="221"/>
      <c r="Q1" s="221"/>
      <c r="R1" s="497"/>
      <c r="S1" s="221"/>
      <c r="T1" s="221"/>
      <c r="U1" s="221"/>
      <c r="V1" s="221"/>
    </row>
    <row r="2" spans="1:30" ht="19" thickBot="1" x14ac:dyDescent="0.5">
      <c r="A2" s="7"/>
      <c r="B2" s="585" t="s">
        <v>112</v>
      </c>
      <c r="C2" s="586"/>
      <c r="D2" s="586"/>
      <c r="E2" s="586"/>
      <c r="F2" s="586"/>
      <c r="G2" s="586"/>
      <c r="H2" s="586"/>
      <c r="I2" s="586"/>
      <c r="J2" s="586"/>
      <c r="K2" s="586"/>
      <c r="L2" s="586"/>
      <c r="M2" s="586"/>
      <c r="N2" s="586"/>
      <c r="O2" s="586"/>
      <c r="P2" s="586"/>
      <c r="Q2" s="586"/>
      <c r="R2" s="586"/>
      <c r="S2" s="586"/>
      <c r="T2" s="586"/>
      <c r="U2" s="586"/>
      <c r="V2" s="587"/>
    </row>
    <row r="3" spans="1:30" ht="95.25" customHeight="1" x14ac:dyDescent="0.35">
      <c r="A3" s="7"/>
      <c r="B3" s="130"/>
      <c r="C3" s="474" t="s">
        <v>113</v>
      </c>
      <c r="D3" s="474" t="s">
        <v>604</v>
      </c>
      <c r="E3" s="474" t="s">
        <v>114</v>
      </c>
      <c r="F3" s="474" t="s">
        <v>115</v>
      </c>
      <c r="G3" s="474" t="s">
        <v>605</v>
      </c>
      <c r="H3" s="474" t="s">
        <v>606</v>
      </c>
      <c r="I3" s="474" t="s">
        <v>116</v>
      </c>
      <c r="J3" s="81" t="s">
        <v>117</v>
      </c>
      <c r="K3" s="51" t="s">
        <v>118</v>
      </c>
      <c r="L3" s="51" t="s">
        <v>607</v>
      </c>
      <c r="M3" s="51" t="s">
        <v>608</v>
      </c>
      <c r="N3" s="51" t="s">
        <v>119</v>
      </c>
      <c r="O3" s="476" t="s">
        <v>120</v>
      </c>
      <c r="P3" s="81" t="s">
        <v>121</v>
      </c>
      <c r="Q3" s="81" t="s">
        <v>122</v>
      </c>
      <c r="R3" s="81" t="s">
        <v>123</v>
      </c>
      <c r="S3" s="52" t="s">
        <v>124</v>
      </c>
      <c r="T3" s="52" t="s">
        <v>609</v>
      </c>
      <c r="U3" s="52" t="s">
        <v>610</v>
      </c>
      <c r="V3" s="53" t="s">
        <v>611</v>
      </c>
      <c r="W3" s="3"/>
      <c r="X3" s="55"/>
      <c r="Y3" s="3"/>
    </row>
    <row r="4" spans="1:30" x14ac:dyDescent="0.35">
      <c r="A4" s="7"/>
      <c r="B4" s="131" t="s">
        <v>56</v>
      </c>
      <c r="C4" s="89">
        <v>29.684000000000008</v>
      </c>
      <c r="D4" s="89">
        <v>60.337012419456471</v>
      </c>
      <c r="E4" s="89">
        <v>25.806000000000004</v>
      </c>
      <c r="F4" s="89">
        <v>1.6220000000000001</v>
      </c>
      <c r="G4" s="89">
        <v>5.1811154411294957</v>
      </c>
      <c r="H4" s="89">
        <v>63.633961420411815</v>
      </c>
      <c r="I4" s="89">
        <v>32.175582805551812</v>
      </c>
      <c r="J4" s="89">
        <v>955.1</v>
      </c>
      <c r="K4" s="90">
        <v>48.217724335658353</v>
      </c>
      <c r="L4" s="89">
        <f>M4+N4</f>
        <v>201.00200000000001</v>
      </c>
      <c r="M4" s="89">
        <v>168.81100000000001</v>
      </c>
      <c r="N4" s="89">
        <v>32.191000000000003</v>
      </c>
      <c r="O4" s="89">
        <v>22.745000000000001</v>
      </c>
      <c r="P4" s="89">
        <v>2.4906683535923291</v>
      </c>
      <c r="Q4" s="89">
        <v>100</v>
      </c>
      <c r="R4" s="89">
        <v>100</v>
      </c>
      <c r="S4" s="89">
        <v>100</v>
      </c>
      <c r="T4" s="89">
        <v>100</v>
      </c>
      <c r="U4" s="89">
        <v>100</v>
      </c>
      <c r="V4" s="91">
        <v>100</v>
      </c>
      <c r="W4" s="3"/>
      <c r="X4" s="55"/>
      <c r="Y4" s="3"/>
      <c r="Z4" s="55"/>
      <c r="AA4" s="55"/>
      <c r="AB4" s="55"/>
      <c r="AC4" s="55"/>
      <c r="AD4" s="55"/>
    </row>
    <row r="5" spans="1:30" x14ac:dyDescent="0.35">
      <c r="A5" s="7"/>
      <c r="B5" s="54" t="s">
        <v>57</v>
      </c>
      <c r="C5" s="89">
        <v>29.722000000000001</v>
      </c>
      <c r="D5" s="89">
        <v>60.269694819020579</v>
      </c>
      <c r="E5" s="89">
        <v>25.863</v>
      </c>
      <c r="F5" s="89">
        <v>1.68</v>
      </c>
      <c r="G5" s="89">
        <v>5.3499777084262146</v>
      </c>
      <c r="H5" s="89">
        <v>63.676366217175293</v>
      </c>
      <c r="I5" s="89">
        <v>31.781172195679968</v>
      </c>
      <c r="J5" s="89">
        <v>944.6</v>
      </c>
      <c r="K5" s="90">
        <v>47.546731302491672</v>
      </c>
      <c r="L5" s="89">
        <f t="shared" ref="L5:L7" si="0">M5+N5</f>
        <v>198.62199999999999</v>
      </c>
      <c r="M5" s="89">
        <v>167.35</v>
      </c>
      <c r="N5" s="89">
        <v>31.271999999999998</v>
      </c>
      <c r="O5" s="89">
        <v>23.32</v>
      </c>
      <c r="P5" s="89">
        <v>2.402543875345553</v>
      </c>
      <c r="Q5" s="89">
        <v>98.916050421915884</v>
      </c>
      <c r="R5" s="89">
        <v>100.14361810043988</v>
      </c>
      <c r="S5" s="89">
        <v>100.62987177279862</v>
      </c>
      <c r="T5" s="89">
        <v>99.396343561760688</v>
      </c>
      <c r="U5" s="89">
        <v>97.535350921658491</v>
      </c>
      <c r="V5" s="91">
        <v>97.149084670755656</v>
      </c>
      <c r="W5" s="3"/>
      <c r="X5" s="55"/>
      <c r="Y5" s="3"/>
      <c r="Z5" s="55"/>
      <c r="AA5" s="55"/>
      <c r="AB5" s="55"/>
      <c r="AC5" s="55"/>
    </row>
    <row r="6" spans="1:30" x14ac:dyDescent="0.35">
      <c r="A6" s="7"/>
      <c r="B6" s="8" t="s">
        <v>58</v>
      </c>
      <c r="C6" s="89">
        <v>29.58</v>
      </c>
      <c r="D6" s="89">
        <v>59.855521155830758</v>
      </c>
      <c r="E6" s="89">
        <v>25.762</v>
      </c>
      <c r="F6" s="89">
        <v>1.84</v>
      </c>
      <c r="G6" s="89">
        <v>5.8561425843411836</v>
      </c>
      <c r="H6" s="89">
        <v>63.578785487363163</v>
      </c>
      <c r="I6" s="89">
        <v>31.954022988505752</v>
      </c>
      <c r="J6" s="89">
        <v>945.2</v>
      </c>
      <c r="K6" s="90">
        <v>47.300671807293838</v>
      </c>
      <c r="L6" s="89">
        <f t="shared" si="0"/>
        <v>197.52100000000002</v>
      </c>
      <c r="M6" s="89">
        <v>166.68700000000001</v>
      </c>
      <c r="N6" s="89">
        <v>30.834</v>
      </c>
      <c r="O6" s="89">
        <v>22.922000000000001</v>
      </c>
      <c r="P6" s="89">
        <v>0.50761794909139901</v>
      </c>
      <c r="Q6" s="89">
        <v>98.910433393843832</v>
      </c>
      <c r="R6" s="89">
        <v>99.596249309247327</v>
      </c>
      <c r="S6" s="89">
        <v>99.04427567827409</v>
      </c>
      <c r="T6" s="89">
        <v>98.362260631915632</v>
      </c>
      <c r="U6" s="89">
        <v>95.097213708967558</v>
      </c>
      <c r="V6" s="91">
        <v>95.493927855476244</v>
      </c>
      <c r="W6" s="3"/>
      <c r="X6" s="55"/>
      <c r="Y6" s="3"/>
      <c r="Z6" s="55"/>
      <c r="AA6" s="55"/>
      <c r="AB6" s="55"/>
      <c r="AC6" s="55"/>
    </row>
    <row r="7" spans="1:30" x14ac:dyDescent="0.35">
      <c r="A7" s="7"/>
      <c r="B7" s="8" t="s">
        <v>63</v>
      </c>
      <c r="C7" s="89">
        <v>29.527999999999999</v>
      </c>
      <c r="D7" s="89">
        <v>59.632045560110662</v>
      </c>
      <c r="E7" s="89">
        <v>25.7</v>
      </c>
      <c r="F7" s="89">
        <v>2.0030000000000001</v>
      </c>
      <c r="G7" s="89">
        <v>6.3524785132092223</v>
      </c>
      <c r="H7" s="89">
        <v>63.677120988751334</v>
      </c>
      <c r="I7" s="89">
        <v>31.817258195610943</v>
      </c>
      <c r="J7" s="89">
        <v>939.5</v>
      </c>
      <c r="K7" s="90">
        <v>47.724279492099129</v>
      </c>
      <c r="L7" s="89">
        <f t="shared" si="0"/>
        <v>196.358</v>
      </c>
      <c r="M7" s="89">
        <v>165.32300000000001</v>
      </c>
      <c r="N7" s="89">
        <v>31.035</v>
      </c>
      <c r="O7" s="89">
        <v>23.469000000000001</v>
      </c>
      <c r="P7" s="89">
        <v>-0.254687701565115</v>
      </c>
      <c r="Q7" s="89">
        <v>98.337713161453109</v>
      </c>
      <c r="R7" s="89">
        <v>99.445188308884738</v>
      </c>
      <c r="S7" s="89">
        <v>97.417455779980671</v>
      </c>
      <c r="T7" s="89">
        <v>96.332562553500551</v>
      </c>
      <c r="U7" s="89">
        <v>93.453690133556194</v>
      </c>
      <c r="V7" s="91">
        <v>95.797561753651152</v>
      </c>
      <c r="W7" s="3"/>
      <c r="X7" s="55"/>
      <c r="Y7" s="3"/>
      <c r="Z7" s="55"/>
      <c r="AA7" s="55"/>
      <c r="AB7" s="55"/>
      <c r="AC7" s="55"/>
    </row>
    <row r="8" spans="1:30" x14ac:dyDescent="0.35">
      <c r="A8" s="7"/>
      <c r="B8" s="8" t="s">
        <v>0</v>
      </c>
      <c r="C8" s="89">
        <v>29.365999999999993</v>
      </c>
      <c r="D8" s="89">
        <v>59.187745641439072</v>
      </c>
      <c r="E8" s="89">
        <v>25.521999999999995</v>
      </c>
      <c r="F8" s="89">
        <v>2.2349999999999999</v>
      </c>
      <c r="G8" s="89">
        <v>7.0725609949052242</v>
      </c>
      <c r="H8" s="89">
        <v>63.692431724276929</v>
      </c>
      <c r="I8" s="89">
        <v>31.447932983722676</v>
      </c>
      <c r="J8" s="89">
        <v>923.5</v>
      </c>
      <c r="K8" s="90">
        <v>47.994709049385648</v>
      </c>
      <c r="L8" s="89">
        <f>M8+N8</f>
        <v>193.57000000000002</v>
      </c>
      <c r="M8" s="89">
        <v>161.96700000000001</v>
      </c>
      <c r="N8" s="89">
        <v>31.603000000000002</v>
      </c>
      <c r="O8" s="89">
        <v>23.809000000000001</v>
      </c>
      <c r="P8" s="89">
        <v>-2.9865868763597425</v>
      </c>
      <c r="Q8" s="89">
        <v>97.013413123640262</v>
      </c>
      <c r="R8" s="89">
        <v>99.258132762638169</v>
      </c>
      <c r="S8" s="89">
        <v>97.181686913332925</v>
      </c>
      <c r="T8" s="89">
        <v>94.983926033758735</v>
      </c>
      <c r="U8" s="89">
        <v>92.555892315164584</v>
      </c>
      <c r="V8" s="91">
        <v>94.849639341393967</v>
      </c>
      <c r="W8" s="3"/>
      <c r="X8" s="55"/>
      <c r="Y8" s="3"/>
      <c r="Z8" s="55"/>
      <c r="AA8" s="55"/>
      <c r="AB8" s="55"/>
      <c r="AC8" s="55"/>
    </row>
    <row r="9" spans="1:30" x14ac:dyDescent="0.35">
      <c r="A9" s="7"/>
      <c r="B9" s="8" t="s">
        <v>1</v>
      </c>
      <c r="C9" s="89">
        <v>29.087</v>
      </c>
      <c r="D9" s="89">
        <v>58.511023495333127</v>
      </c>
      <c r="E9" s="89">
        <v>25.244</v>
      </c>
      <c r="F9" s="89">
        <v>2.448</v>
      </c>
      <c r="G9" s="89">
        <v>7.7628032345013471</v>
      </c>
      <c r="H9" s="89">
        <v>63.4353878339234</v>
      </c>
      <c r="I9" s="89">
        <v>31.632688142469146</v>
      </c>
      <c r="J9" s="89">
        <v>920.1</v>
      </c>
      <c r="K9" s="90">
        <v>48.804071378354905</v>
      </c>
      <c r="L9" s="89">
        <f t="shared" ref="L9:L76" si="1">M9+N9</f>
        <v>195.80099999999999</v>
      </c>
      <c r="M9" s="89">
        <v>164.97399999999999</v>
      </c>
      <c r="N9" s="89">
        <v>30.827000000000002</v>
      </c>
      <c r="O9" s="89">
        <v>23.847000000000001</v>
      </c>
      <c r="P9" s="89">
        <v>0.9974749699579899</v>
      </c>
      <c r="Q9" s="89">
        <v>99.90271326614554</v>
      </c>
      <c r="R9" s="89">
        <v>101.61728932795204</v>
      </c>
      <c r="S9" s="89">
        <v>97.261064019450671</v>
      </c>
      <c r="T9" s="89">
        <v>95.619990013083608</v>
      </c>
      <c r="U9" s="89">
        <v>94.653617172901889</v>
      </c>
      <c r="V9" s="91">
        <v>96.772689592484042</v>
      </c>
      <c r="W9" s="3"/>
      <c r="X9" s="55"/>
      <c r="Y9" s="3"/>
      <c r="Z9" s="55"/>
      <c r="AA9" s="55"/>
      <c r="AB9" s="55"/>
      <c r="AC9" s="55"/>
    </row>
    <row r="10" spans="1:30" x14ac:dyDescent="0.35">
      <c r="A10" s="7"/>
      <c r="B10" s="8" t="s">
        <v>2</v>
      </c>
      <c r="C10" s="89">
        <v>29.068999999999999</v>
      </c>
      <c r="D10" s="89">
        <v>58.34805299076676</v>
      </c>
      <c r="E10" s="89">
        <v>25.187999999999999</v>
      </c>
      <c r="F10" s="89">
        <v>2.4750000000000001</v>
      </c>
      <c r="G10" s="89">
        <v>7.846183109307634</v>
      </c>
      <c r="H10" s="89">
        <v>63.315937374548376</v>
      </c>
      <c r="I10" s="89">
        <v>31.483711169974889</v>
      </c>
      <c r="J10" s="89">
        <v>915.2</v>
      </c>
      <c r="K10" s="90">
        <v>48.350689991278919</v>
      </c>
      <c r="L10" s="89">
        <f t="shared" si="1"/>
        <v>195.529</v>
      </c>
      <c r="M10" s="89">
        <v>164.90899999999999</v>
      </c>
      <c r="N10" s="89">
        <v>30.62</v>
      </c>
      <c r="O10" s="89">
        <v>23.591000000000001</v>
      </c>
      <c r="P10" s="89">
        <v>1.1878851399471646</v>
      </c>
      <c r="Q10" s="89">
        <v>100.08537573398664</v>
      </c>
      <c r="R10" s="89">
        <v>102.28480617065136</v>
      </c>
      <c r="S10" s="89">
        <v>97.911074009977781</v>
      </c>
      <c r="T10" s="89">
        <v>95.805691946635989</v>
      </c>
      <c r="U10" s="89">
        <v>94.623393646060222</v>
      </c>
      <c r="V10" s="91">
        <v>96.821019232636274</v>
      </c>
      <c r="W10" s="3"/>
      <c r="X10" s="55"/>
      <c r="Y10" s="3"/>
      <c r="Z10" s="55"/>
      <c r="AA10" s="55"/>
      <c r="AB10" s="55"/>
      <c r="AC10" s="55"/>
    </row>
    <row r="11" spans="1:30" x14ac:dyDescent="0.35">
      <c r="A11" s="7"/>
      <c r="B11" s="8" t="s">
        <v>3</v>
      </c>
      <c r="C11" s="89">
        <v>29.102</v>
      </c>
      <c r="D11" s="89">
        <v>58.283265240727403</v>
      </c>
      <c r="E11" s="89">
        <v>25.19</v>
      </c>
      <c r="F11" s="89">
        <v>2.4529999999999998</v>
      </c>
      <c r="G11" s="89">
        <v>7.7737284107114561</v>
      </c>
      <c r="H11" s="89">
        <v>63.195946487222621</v>
      </c>
      <c r="I11" s="89">
        <v>31.461755205827775</v>
      </c>
      <c r="J11" s="89">
        <v>915.6</v>
      </c>
      <c r="K11" s="90">
        <v>48.623888674139934</v>
      </c>
      <c r="L11" s="89">
        <f t="shared" si="1"/>
        <v>198.71999999999997</v>
      </c>
      <c r="M11" s="89">
        <v>165.14</v>
      </c>
      <c r="N11" s="89">
        <v>33.58</v>
      </c>
      <c r="O11" s="89">
        <v>23.545000000000002</v>
      </c>
      <c r="P11" s="89">
        <v>1.9116794467981313</v>
      </c>
      <c r="Q11" s="89">
        <v>100.21761501241191</v>
      </c>
      <c r="R11" s="89">
        <v>102.49142647354508</v>
      </c>
      <c r="S11" s="89">
        <v>98.202035415428838</v>
      </c>
      <c r="T11" s="89">
        <v>96.023385734015307</v>
      </c>
      <c r="U11" s="89">
        <v>97.278185824847768</v>
      </c>
      <c r="V11" s="91">
        <v>98.800294031982929</v>
      </c>
      <c r="W11" s="3"/>
      <c r="X11" s="55"/>
      <c r="Y11" s="3"/>
      <c r="Z11" s="55"/>
      <c r="AA11" s="55"/>
      <c r="AB11" s="55"/>
      <c r="AC11" s="55"/>
    </row>
    <row r="12" spans="1:30" x14ac:dyDescent="0.35">
      <c r="A12" s="7"/>
      <c r="B12" s="8" t="s">
        <v>4</v>
      </c>
      <c r="C12" s="89">
        <v>29.013000000000002</v>
      </c>
      <c r="D12" s="89">
        <v>57.976140519153539</v>
      </c>
      <c r="E12" s="89">
        <v>25.059000000000001</v>
      </c>
      <c r="F12" s="89">
        <v>2.5259999999999998</v>
      </c>
      <c r="G12" s="89">
        <v>8.009131551412537</v>
      </c>
      <c r="H12" s="89">
        <v>63.023799532402137</v>
      </c>
      <c r="I12" s="89">
        <v>31.516906214455588</v>
      </c>
      <c r="J12" s="89">
        <v>914.4</v>
      </c>
      <c r="K12" s="90">
        <v>47.618699891221148</v>
      </c>
      <c r="L12" s="89">
        <f t="shared" si="1"/>
        <v>200.19499999999999</v>
      </c>
      <c r="M12" s="89">
        <v>164.54900000000001</v>
      </c>
      <c r="N12" s="89">
        <v>35.646000000000001</v>
      </c>
      <c r="O12" s="89">
        <v>24.562000000000001</v>
      </c>
      <c r="P12" s="89">
        <v>3.4712456469827124</v>
      </c>
      <c r="Q12" s="89">
        <v>100.38098700368398</v>
      </c>
      <c r="R12" s="89">
        <v>102.47886443748284</v>
      </c>
      <c r="S12" s="89">
        <v>99.264882924594374</v>
      </c>
      <c r="T12" s="89">
        <v>97.232799928756435</v>
      </c>
      <c r="U12" s="89">
        <v>97.71711627255894</v>
      </c>
      <c r="V12" s="91">
        <v>99.950176728584836</v>
      </c>
      <c r="W12" s="3"/>
      <c r="X12" s="55"/>
      <c r="Y12" s="55"/>
      <c r="Z12" s="55"/>
      <c r="AA12" s="55"/>
      <c r="AB12" s="55"/>
      <c r="AC12" s="55"/>
    </row>
    <row r="13" spans="1:30" x14ac:dyDescent="0.35">
      <c r="A13" s="7"/>
      <c r="B13" s="8" t="s">
        <v>5</v>
      </c>
      <c r="C13" s="89">
        <v>29.192</v>
      </c>
      <c r="D13" s="89">
        <v>58.203568936297472</v>
      </c>
      <c r="E13" s="89">
        <v>25.242999999999999</v>
      </c>
      <c r="F13" s="89">
        <v>2.488</v>
      </c>
      <c r="G13" s="89">
        <v>7.8535353535353538</v>
      </c>
      <c r="H13" s="89">
        <v>63.164191007875587</v>
      </c>
      <c r="I13" s="89">
        <v>31.59427240339819</v>
      </c>
      <c r="J13" s="89">
        <v>922.3</v>
      </c>
      <c r="K13" s="90">
        <v>47.087037234928211</v>
      </c>
      <c r="L13" s="89">
        <f t="shared" si="1"/>
        <v>200.41800000000001</v>
      </c>
      <c r="M13" s="89">
        <v>164.505</v>
      </c>
      <c r="N13" s="89">
        <v>35.912999999999997</v>
      </c>
      <c r="O13" s="89">
        <v>24.969000000000001</v>
      </c>
      <c r="P13" s="89">
        <v>-0.28033698876299695</v>
      </c>
      <c r="Q13" s="89">
        <v>99.622649008082703</v>
      </c>
      <c r="R13" s="89">
        <v>101.45562941095687</v>
      </c>
      <c r="S13" s="89">
        <v>99.540235271669019</v>
      </c>
      <c r="T13" s="89">
        <v>97.741859946319636</v>
      </c>
      <c r="U13" s="89">
        <v>97.112857830650682</v>
      </c>
      <c r="V13" s="91">
        <v>98.405228562924023</v>
      </c>
      <c r="W13" s="3"/>
      <c r="X13" s="55"/>
      <c r="Y13" s="55"/>
      <c r="Z13" s="55"/>
      <c r="AA13" s="55"/>
      <c r="AB13" s="55"/>
      <c r="AC13" s="55"/>
    </row>
    <row r="14" spans="1:30" x14ac:dyDescent="0.35">
      <c r="A14" s="7"/>
      <c r="B14" s="8" t="s">
        <v>6</v>
      </c>
      <c r="C14" s="89">
        <v>29.385000000000002</v>
      </c>
      <c r="D14" s="89">
        <v>58.456672236810704</v>
      </c>
      <c r="E14" s="89">
        <v>25.338999999999999</v>
      </c>
      <c r="F14" s="89">
        <v>2.4700000000000002</v>
      </c>
      <c r="G14" s="89">
        <v>7.7538847904567572</v>
      </c>
      <c r="H14" s="89">
        <v>63.370335004376535</v>
      </c>
      <c r="I14" s="89">
        <v>31.543304407010375</v>
      </c>
      <c r="J14" s="89">
        <v>926.9</v>
      </c>
      <c r="K14" s="90">
        <v>47.216265370938409</v>
      </c>
      <c r="L14" s="89">
        <f t="shared" si="1"/>
        <v>202.12300000000002</v>
      </c>
      <c r="M14" s="89">
        <v>166.47900000000001</v>
      </c>
      <c r="N14" s="89">
        <v>35.643999999999998</v>
      </c>
      <c r="O14" s="89">
        <v>24.855</v>
      </c>
      <c r="P14" s="89">
        <v>0.35044749057226987</v>
      </c>
      <c r="Q14" s="89">
        <v>100.43612242167622</v>
      </c>
      <c r="R14" s="89">
        <v>102.4493417667736</v>
      </c>
      <c r="S14" s="89">
        <v>99.674509011748142</v>
      </c>
      <c r="T14" s="89">
        <v>97.715817561954793</v>
      </c>
      <c r="U14" s="89">
        <v>97.343405014348207</v>
      </c>
      <c r="V14" s="91">
        <v>98.142562836533813</v>
      </c>
      <c r="W14" s="3"/>
      <c r="X14" s="55"/>
      <c r="Y14" s="55"/>
      <c r="Z14" s="55"/>
      <c r="AA14" s="55"/>
      <c r="AB14" s="55"/>
      <c r="AC14" s="55"/>
    </row>
    <row r="15" spans="1:30" x14ac:dyDescent="0.35">
      <c r="A15" s="7"/>
      <c r="B15" s="8" t="s">
        <v>7</v>
      </c>
      <c r="C15" s="89">
        <v>29.324000000000009</v>
      </c>
      <c r="D15" s="89">
        <v>58.202171367326287</v>
      </c>
      <c r="E15" s="89">
        <v>25.315000000000005</v>
      </c>
      <c r="F15" s="89">
        <v>2.5030000000000001</v>
      </c>
      <c r="G15" s="89">
        <v>7.8643918685392915</v>
      </c>
      <c r="H15" s="89">
        <v>63.170116904511445</v>
      </c>
      <c r="I15" s="89">
        <v>31.745328058927836</v>
      </c>
      <c r="J15" s="89">
        <v>930.9</v>
      </c>
      <c r="K15" s="90">
        <v>47.224287028518859</v>
      </c>
      <c r="L15" s="89">
        <f t="shared" si="1"/>
        <v>202.62599999999998</v>
      </c>
      <c r="M15" s="89">
        <v>166.91399999999999</v>
      </c>
      <c r="N15" s="89">
        <v>35.712000000000003</v>
      </c>
      <c r="O15" s="89">
        <v>25.584</v>
      </c>
      <c r="P15" s="89">
        <v>0.57515728130506094</v>
      </c>
      <c r="Q15" s="89">
        <v>100.79402392230608</v>
      </c>
      <c r="R15" s="89">
        <v>102.16011808089853</v>
      </c>
      <c r="S15" s="89">
        <v>99.382566265732123</v>
      </c>
      <c r="T15" s="89">
        <v>98.05361377632687</v>
      </c>
      <c r="U15" s="89">
        <v>97.230676561601896</v>
      </c>
      <c r="V15" s="91">
        <v>97.659693186800993</v>
      </c>
      <c r="W15" s="3"/>
      <c r="X15" s="55"/>
      <c r="Y15" s="55"/>
      <c r="Z15" s="55"/>
      <c r="AA15" s="55"/>
      <c r="AB15" s="55"/>
      <c r="AC15" s="55"/>
    </row>
    <row r="16" spans="1:30" ht="18.75" customHeight="1" x14ac:dyDescent="0.35">
      <c r="A16" s="7"/>
      <c r="B16" s="8" t="s">
        <v>8</v>
      </c>
      <c r="C16" s="89">
        <v>29.440999999999999</v>
      </c>
      <c r="D16" s="89">
        <v>58.302473414262224</v>
      </c>
      <c r="E16" s="89">
        <v>25.457999999999998</v>
      </c>
      <c r="F16" s="89">
        <v>2.4830000000000001</v>
      </c>
      <c r="G16" s="89">
        <v>7.777847387545421</v>
      </c>
      <c r="H16" s="89">
        <v>63.219597203794287</v>
      </c>
      <c r="I16" s="89">
        <v>31.632757039502735</v>
      </c>
      <c r="J16" s="89">
        <v>931.3</v>
      </c>
      <c r="K16" s="90">
        <v>47.266421328532473</v>
      </c>
      <c r="L16" s="89">
        <f t="shared" si="1"/>
        <v>207.26299999999998</v>
      </c>
      <c r="M16" s="89">
        <v>171.03899999999999</v>
      </c>
      <c r="N16" s="89">
        <v>36.223999999999997</v>
      </c>
      <c r="O16" s="89">
        <v>25.344000000000001</v>
      </c>
      <c r="P16" s="89">
        <v>2.3150110183326689</v>
      </c>
      <c r="Q16" s="89">
        <v>102.70481791313036</v>
      </c>
      <c r="R16" s="89">
        <v>104.46725744348822</v>
      </c>
      <c r="S16" s="89">
        <v>99.591852273564669</v>
      </c>
      <c r="T16" s="89">
        <v>97.911664417159557</v>
      </c>
      <c r="U16" s="89">
        <v>97.999096475618614</v>
      </c>
      <c r="V16" s="91">
        <v>97.652651782275498</v>
      </c>
      <c r="W16" s="3"/>
      <c r="X16" s="55"/>
      <c r="Y16" s="55"/>
      <c r="Z16" s="55"/>
      <c r="AA16" s="55"/>
      <c r="AB16" s="55"/>
      <c r="AC16" s="55"/>
    </row>
    <row r="17" spans="1:29" x14ac:dyDescent="0.35">
      <c r="A17" s="7"/>
      <c r="B17" s="8" t="s">
        <v>9</v>
      </c>
      <c r="C17" s="89">
        <v>29.446999999999999</v>
      </c>
      <c r="D17" s="89">
        <v>58.183003694848949</v>
      </c>
      <c r="E17" s="89">
        <v>25.439</v>
      </c>
      <c r="F17" s="89">
        <v>2.54</v>
      </c>
      <c r="G17" s="89">
        <v>7.9407259199049616</v>
      </c>
      <c r="H17" s="89">
        <v>63.201675525083473</v>
      </c>
      <c r="I17" s="89">
        <v>31.290114442897409</v>
      </c>
      <c r="J17" s="89">
        <v>921.4</v>
      </c>
      <c r="K17" s="90">
        <v>47.252992090515882</v>
      </c>
      <c r="L17" s="89">
        <f t="shared" si="1"/>
        <v>205.548</v>
      </c>
      <c r="M17" s="89">
        <v>169.99299999999999</v>
      </c>
      <c r="N17" s="89">
        <v>35.555</v>
      </c>
      <c r="O17" s="89">
        <v>25.125</v>
      </c>
      <c r="P17" s="89">
        <v>2.5398948478277283</v>
      </c>
      <c r="Q17" s="89">
        <v>102.15295953750847</v>
      </c>
      <c r="R17" s="89">
        <v>105.04375157941843</v>
      </c>
      <c r="S17" s="89">
        <v>100.71782914030545</v>
      </c>
      <c r="T17" s="89">
        <v>97.946085989670593</v>
      </c>
      <c r="U17" s="89">
        <v>98.039712653795334</v>
      </c>
      <c r="V17" s="91">
        <v>96.378157563161935</v>
      </c>
      <c r="W17" s="3"/>
      <c r="X17" s="55"/>
      <c r="Y17" s="55"/>
      <c r="Z17" s="55"/>
      <c r="AA17" s="55"/>
      <c r="AB17" s="55"/>
      <c r="AC17" s="55"/>
    </row>
    <row r="18" spans="1:29" x14ac:dyDescent="0.35">
      <c r="A18" s="7"/>
      <c r="B18" s="8" t="s">
        <v>10</v>
      </c>
      <c r="C18" s="89">
        <v>29.280999999999999</v>
      </c>
      <c r="D18" s="89">
        <v>57.752312577661186</v>
      </c>
      <c r="E18" s="89">
        <v>25.16</v>
      </c>
      <c r="F18" s="89">
        <v>2.6619999999999999</v>
      </c>
      <c r="G18" s="89">
        <v>8.3335942146949247</v>
      </c>
      <c r="H18" s="89">
        <v>63.002702116329075</v>
      </c>
      <c r="I18" s="89">
        <v>31.65875482394727</v>
      </c>
      <c r="J18" s="89">
        <v>927</v>
      </c>
      <c r="K18" s="90">
        <v>46.646811551456643</v>
      </c>
      <c r="L18" s="89">
        <f t="shared" si="1"/>
        <v>204.89099999999999</v>
      </c>
      <c r="M18" s="89">
        <v>169.029</v>
      </c>
      <c r="N18" s="89">
        <v>35.862000000000002</v>
      </c>
      <c r="O18" s="89">
        <v>25.498000000000001</v>
      </c>
      <c r="P18" s="89">
        <v>2.2540688685093624</v>
      </c>
      <c r="Q18" s="89">
        <v>102.70002178992119</v>
      </c>
      <c r="R18" s="89">
        <v>104.37659578241055</v>
      </c>
      <c r="S18" s="89">
        <v>100.26322167531151</v>
      </c>
      <c r="T18" s="89">
        <v>98.652719736596694</v>
      </c>
      <c r="U18" s="89">
        <v>98.359869943391843</v>
      </c>
      <c r="V18" s="91">
        <v>96.330254674799136</v>
      </c>
      <c r="W18" s="3"/>
      <c r="X18" s="55"/>
      <c r="Y18" s="55"/>
      <c r="Z18" s="55"/>
      <c r="AA18" s="55"/>
      <c r="AB18" s="55"/>
      <c r="AC18" s="55"/>
    </row>
    <row r="19" spans="1:29" x14ac:dyDescent="0.35">
      <c r="A19" s="7"/>
      <c r="B19" s="8" t="s">
        <v>11</v>
      </c>
      <c r="C19" s="89">
        <v>29.341999999999999</v>
      </c>
      <c r="D19" s="89">
        <v>57.783729494476063</v>
      </c>
      <c r="E19" s="89">
        <v>25.224</v>
      </c>
      <c r="F19" s="89">
        <v>2.6890000000000001</v>
      </c>
      <c r="G19" s="89">
        <v>8.3949923511598143</v>
      </c>
      <c r="H19" s="89">
        <v>63.079225664152496</v>
      </c>
      <c r="I19" s="89">
        <v>31.558857610251518</v>
      </c>
      <c r="J19" s="89">
        <v>926</v>
      </c>
      <c r="K19" s="90">
        <v>46.302296871679403</v>
      </c>
      <c r="L19" s="89">
        <f t="shared" si="1"/>
        <v>205.14600000000002</v>
      </c>
      <c r="M19" s="89">
        <v>168.983</v>
      </c>
      <c r="N19" s="89">
        <v>36.162999999999997</v>
      </c>
      <c r="O19" s="89">
        <v>24.925000000000001</v>
      </c>
      <c r="P19" s="89">
        <v>1.6047999469073648</v>
      </c>
      <c r="Q19" s="89">
        <v>102.41156636469701</v>
      </c>
      <c r="R19" s="89">
        <v>104.41289968440375</v>
      </c>
      <c r="S19" s="89">
        <v>100.32961422716906</v>
      </c>
      <c r="T19" s="89">
        <v>98.40654724489896</v>
      </c>
      <c r="U19" s="89">
        <v>97.897927196295981</v>
      </c>
      <c r="V19" s="91">
        <v>95.744111092025818</v>
      </c>
      <c r="W19" s="3"/>
      <c r="X19" s="55"/>
      <c r="Y19" s="55"/>
      <c r="Z19" s="55"/>
      <c r="AA19" s="55"/>
      <c r="AB19" s="55"/>
      <c r="AC19" s="55"/>
    </row>
    <row r="20" spans="1:29" ht="18.75" customHeight="1" x14ac:dyDescent="0.35">
      <c r="A20" s="7"/>
      <c r="B20" s="8" t="s">
        <v>12</v>
      </c>
      <c r="C20" s="89">
        <v>29.453999999999994</v>
      </c>
      <c r="D20" s="89">
        <v>57.915331222840514</v>
      </c>
      <c r="E20" s="89">
        <v>25.267999999999997</v>
      </c>
      <c r="F20" s="89">
        <v>2.6349999999999998</v>
      </c>
      <c r="G20" s="89">
        <v>8.2115366636542113</v>
      </c>
      <c r="H20" s="89">
        <v>63.096525552038067</v>
      </c>
      <c r="I20" s="89">
        <v>31.741019895430163</v>
      </c>
      <c r="J20" s="89">
        <v>934.9</v>
      </c>
      <c r="K20" s="90">
        <v>46.307304215268225</v>
      </c>
      <c r="L20" s="89">
        <f t="shared" si="1"/>
        <v>207.63800000000001</v>
      </c>
      <c r="M20" s="89">
        <v>170.708</v>
      </c>
      <c r="N20" s="89">
        <v>36.93</v>
      </c>
      <c r="O20" s="89">
        <v>25.527999999999999</v>
      </c>
      <c r="P20" s="89">
        <v>0.55696092085746329</v>
      </c>
      <c r="Q20" s="89">
        <v>103.27684361274432</v>
      </c>
      <c r="R20" s="89">
        <v>104.69079583785832</v>
      </c>
      <c r="S20" s="89">
        <v>100.19979005536095</v>
      </c>
      <c r="T20" s="89">
        <v>98.846493282986003</v>
      </c>
      <c r="U20" s="89">
        <v>98.578857953665761</v>
      </c>
      <c r="V20" s="91">
        <v>96.623433154133153</v>
      </c>
      <c r="W20" s="3"/>
      <c r="X20" s="55"/>
      <c r="Y20" s="55"/>
      <c r="Z20" s="55"/>
      <c r="AA20" s="55"/>
      <c r="AB20" s="55"/>
      <c r="AC20" s="55"/>
    </row>
    <row r="21" spans="1:29" x14ac:dyDescent="0.35">
      <c r="A21" s="7"/>
      <c r="B21" s="8" t="s">
        <v>13</v>
      </c>
      <c r="C21" s="89">
        <v>29.667000000000002</v>
      </c>
      <c r="D21" s="89">
        <v>58.244821831746336</v>
      </c>
      <c r="E21" s="89">
        <v>25.445</v>
      </c>
      <c r="F21" s="89">
        <v>2.577</v>
      </c>
      <c r="G21" s="89">
        <v>7.9921845924823236</v>
      </c>
      <c r="H21" s="89">
        <v>63.304211249631891</v>
      </c>
      <c r="I21" s="89">
        <v>31.728856979135067</v>
      </c>
      <c r="J21" s="89">
        <v>941.3</v>
      </c>
      <c r="K21" s="90">
        <v>46.470505188357372</v>
      </c>
      <c r="L21" s="89">
        <f t="shared" si="1"/>
        <v>208.41399999999999</v>
      </c>
      <c r="M21" s="89">
        <v>171.179</v>
      </c>
      <c r="N21" s="89">
        <v>37.234999999999999</v>
      </c>
      <c r="O21" s="89">
        <v>26.315999999999999</v>
      </c>
      <c r="P21" s="89">
        <v>0.67393100163450903</v>
      </c>
      <c r="Q21" s="89">
        <v>102.84140000091891</v>
      </c>
      <c r="R21" s="89">
        <v>104.28935349749386</v>
      </c>
      <c r="S21" s="89">
        <v>99.4627521389733</v>
      </c>
      <c r="T21" s="89">
        <v>98.081811180871952</v>
      </c>
      <c r="U21" s="89">
        <v>97.816376697554759</v>
      </c>
      <c r="V21" s="91">
        <v>95.696421579557736</v>
      </c>
      <c r="W21" s="3"/>
      <c r="X21" s="55"/>
      <c r="Y21" s="55"/>
      <c r="Z21" s="55"/>
      <c r="AA21" s="55"/>
      <c r="AB21" s="55"/>
      <c r="AC21" s="55"/>
    </row>
    <row r="22" spans="1:29" x14ac:dyDescent="0.35">
      <c r="A22" s="7"/>
      <c r="B22" s="8" t="s">
        <v>14</v>
      </c>
      <c r="C22" s="89">
        <v>29.759</v>
      </c>
      <c r="D22" s="89">
        <v>58.334966871839114</v>
      </c>
      <c r="E22" s="89">
        <v>25.527000000000001</v>
      </c>
      <c r="F22" s="89">
        <v>2.5390000000000001</v>
      </c>
      <c r="G22" s="89">
        <v>7.8611678741717741</v>
      </c>
      <c r="H22" s="89">
        <v>63.312031991218099</v>
      </c>
      <c r="I22" s="89">
        <v>31.94999831983602</v>
      </c>
      <c r="J22" s="89">
        <v>950.8</v>
      </c>
      <c r="K22" s="90">
        <v>46.041366910642004</v>
      </c>
      <c r="L22" s="89">
        <f t="shared" si="1"/>
        <v>210.42599999999999</v>
      </c>
      <c r="M22" s="89">
        <v>172.68299999999999</v>
      </c>
      <c r="N22" s="89">
        <v>37.743000000000002</v>
      </c>
      <c r="O22" s="89">
        <v>26.032</v>
      </c>
      <c r="P22" s="89">
        <v>0.69298633191015035</v>
      </c>
      <c r="Q22" s="89">
        <v>103.41171890379408</v>
      </c>
      <c r="R22" s="89">
        <v>104.14186227320434</v>
      </c>
      <c r="S22" s="89">
        <v>99.692473991065384</v>
      </c>
      <c r="T22" s="89">
        <v>98.99352548682478</v>
      </c>
      <c r="U22" s="89">
        <v>97.782759651909814</v>
      </c>
      <c r="V22" s="91">
        <v>96.409203755842512</v>
      </c>
      <c r="W22" s="3"/>
      <c r="X22" s="55"/>
      <c r="Y22" s="55"/>
      <c r="Z22" s="55"/>
      <c r="AA22" s="55"/>
      <c r="AB22" s="55"/>
      <c r="AC22" s="55"/>
    </row>
    <row r="23" spans="1:29" x14ac:dyDescent="0.35">
      <c r="A23" s="7"/>
      <c r="B23" s="8" t="s">
        <v>15</v>
      </c>
      <c r="C23" s="89">
        <v>29.908000000000008</v>
      </c>
      <c r="D23" s="89">
        <v>58.53524875719264</v>
      </c>
      <c r="E23" s="89">
        <v>25.650000000000002</v>
      </c>
      <c r="F23" s="89">
        <v>2.5350000000000001</v>
      </c>
      <c r="G23" s="89">
        <v>7.8137040347686719</v>
      </c>
      <c r="H23" s="89">
        <v>63.496692370924173</v>
      </c>
      <c r="I23" s="89">
        <v>31.887789220275511</v>
      </c>
      <c r="J23" s="89">
        <v>953.7</v>
      </c>
      <c r="K23" s="90">
        <v>45.97037060993668</v>
      </c>
      <c r="L23" s="89">
        <f t="shared" si="1"/>
        <v>211.042</v>
      </c>
      <c r="M23" s="89">
        <v>173.18700000000001</v>
      </c>
      <c r="N23" s="89">
        <v>37.854999999999997</v>
      </c>
      <c r="O23" s="89">
        <v>25.81</v>
      </c>
      <c r="P23" s="89">
        <v>0.78568725536698469</v>
      </c>
      <c r="Q23" s="89">
        <v>103.21620098964617</v>
      </c>
      <c r="R23" s="89">
        <v>104.14774755551852</v>
      </c>
      <c r="S23" s="89">
        <v>99.288485355494075</v>
      </c>
      <c r="T23" s="89">
        <v>98.400402322164183</v>
      </c>
      <c r="U23" s="89">
        <v>97.489750512739505</v>
      </c>
      <c r="V23" s="91">
        <v>95.376037673647971</v>
      </c>
      <c r="W23" s="3"/>
      <c r="X23" s="55"/>
      <c r="Y23" s="55"/>
      <c r="Z23" s="55"/>
      <c r="AA23" s="55"/>
      <c r="AB23" s="55"/>
      <c r="AC23" s="55"/>
    </row>
    <row r="24" spans="1:29" ht="18.75" customHeight="1" x14ac:dyDescent="0.35">
      <c r="A24" s="7"/>
      <c r="B24" s="8" t="s">
        <v>16</v>
      </c>
      <c r="C24" s="89">
        <v>29.838999999999999</v>
      </c>
      <c r="D24" s="89">
        <v>58.308906866768289</v>
      </c>
      <c r="E24" s="89">
        <v>25.654</v>
      </c>
      <c r="F24" s="89">
        <v>2.54</v>
      </c>
      <c r="G24" s="89">
        <v>7.8445906297291454</v>
      </c>
      <c r="H24" s="89">
        <v>63.272364872786959</v>
      </c>
      <c r="I24" s="89">
        <v>31.988337410771138</v>
      </c>
      <c r="J24" s="89">
        <v>954.5</v>
      </c>
      <c r="K24" s="90">
        <v>45.641379215875183</v>
      </c>
      <c r="L24" s="89">
        <f t="shared" si="1"/>
        <v>211.643</v>
      </c>
      <c r="M24" s="89">
        <v>173.952</v>
      </c>
      <c r="N24" s="89">
        <v>37.691000000000003</v>
      </c>
      <c r="O24" s="89">
        <v>25.965</v>
      </c>
      <c r="P24" s="89">
        <v>0.36708939862737378</v>
      </c>
      <c r="Q24" s="89">
        <v>103.65596195688369</v>
      </c>
      <c r="R24" s="89">
        <v>104.2627175149719</v>
      </c>
      <c r="S24" s="89">
        <v>99.437776364886318</v>
      </c>
      <c r="T24" s="89">
        <v>98.859099490435312</v>
      </c>
      <c r="U24" s="89">
        <v>96.88602230814422</v>
      </c>
      <c r="V24" s="91">
        <v>94.898289045388253</v>
      </c>
      <c r="W24" s="3"/>
      <c r="X24" s="55"/>
      <c r="Y24" s="55"/>
      <c r="Z24" s="55"/>
      <c r="AA24" s="55"/>
      <c r="AB24" s="55"/>
      <c r="AC24" s="55"/>
    </row>
    <row r="25" spans="1:29" x14ac:dyDescent="0.35">
      <c r="A25" s="7"/>
      <c r="B25" s="8" t="s">
        <v>17</v>
      </c>
      <c r="C25" s="89">
        <v>29.937999999999999</v>
      </c>
      <c r="D25" s="89">
        <v>58.409911228172867</v>
      </c>
      <c r="E25" s="89">
        <v>25.742000000000001</v>
      </c>
      <c r="F25" s="89">
        <v>2.5150000000000001</v>
      </c>
      <c r="G25" s="89">
        <v>7.7496687517332754</v>
      </c>
      <c r="H25" s="89">
        <v>63.316749585406306</v>
      </c>
      <c r="I25" s="89">
        <v>31.969403433763109</v>
      </c>
      <c r="J25" s="89">
        <v>957.1</v>
      </c>
      <c r="K25" s="90">
        <v>46.72802583321846</v>
      </c>
      <c r="L25" s="89">
        <f t="shared" si="1"/>
        <v>218.45099999999999</v>
      </c>
      <c r="M25" s="89">
        <v>180.15299999999999</v>
      </c>
      <c r="N25" s="89">
        <v>38.298000000000002</v>
      </c>
      <c r="O25" s="89">
        <v>26.632999999999999</v>
      </c>
      <c r="P25" s="89">
        <v>4.0282236957616346</v>
      </c>
      <c r="Q25" s="89">
        <v>106.98408164480895</v>
      </c>
      <c r="R25" s="89">
        <v>107.67405106480825</v>
      </c>
      <c r="S25" s="89">
        <v>99.84097176630938</v>
      </c>
      <c r="T25" s="89">
        <v>99.201196289297684</v>
      </c>
      <c r="U25" s="89">
        <v>99.221293482110838</v>
      </c>
      <c r="V25" s="91">
        <v>97.024259772349268</v>
      </c>
      <c r="W25" s="3"/>
      <c r="X25" s="55"/>
      <c r="Y25" s="55"/>
      <c r="Z25" s="55"/>
      <c r="AA25" s="55"/>
      <c r="AB25" s="55"/>
      <c r="AC25" s="55"/>
    </row>
    <row r="26" spans="1:29" x14ac:dyDescent="0.35">
      <c r="A26" s="7"/>
      <c r="B26" s="8" t="s">
        <v>18</v>
      </c>
      <c r="C26" s="89">
        <v>30.105999999999991</v>
      </c>
      <c r="D26" s="89">
        <v>58.634725873989673</v>
      </c>
      <c r="E26" s="89">
        <v>25.861999999999995</v>
      </c>
      <c r="F26" s="89">
        <v>2.4830000000000001</v>
      </c>
      <c r="G26" s="89">
        <v>7.6191352910491279</v>
      </c>
      <c r="H26" s="89">
        <v>63.470639789658186</v>
      </c>
      <c r="I26" s="89">
        <v>32.166345578954363</v>
      </c>
      <c r="J26" s="89">
        <v>968.4</v>
      </c>
      <c r="K26" s="90">
        <v>46.486066837360049</v>
      </c>
      <c r="L26" s="89">
        <f t="shared" si="1"/>
        <v>219.72899999999998</v>
      </c>
      <c r="M26" s="89">
        <v>181.67599999999999</v>
      </c>
      <c r="N26" s="89">
        <v>38.052999999999997</v>
      </c>
      <c r="O26" s="89">
        <v>27.297000000000001</v>
      </c>
      <c r="P26" s="89">
        <v>3.845013080513926</v>
      </c>
      <c r="Q26" s="89">
        <v>107.38791302242925</v>
      </c>
      <c r="R26" s="89">
        <v>107.41875166662587</v>
      </c>
      <c r="S26" s="89">
        <v>99.415045411352381</v>
      </c>
      <c r="T26" s="89">
        <v>99.386504535893778</v>
      </c>
      <c r="U26" s="89">
        <v>98.685859843431487</v>
      </c>
      <c r="V26" s="91">
        <v>96.999294792667996</v>
      </c>
      <c r="W26" s="3"/>
      <c r="X26" s="55"/>
      <c r="Y26" s="55"/>
      <c r="Z26" s="55"/>
      <c r="AA26" s="55"/>
      <c r="AB26" s="55"/>
      <c r="AC26" s="55"/>
    </row>
    <row r="27" spans="1:29" x14ac:dyDescent="0.35">
      <c r="A27" s="7"/>
      <c r="B27" s="8" t="s">
        <v>19</v>
      </c>
      <c r="C27" s="89">
        <v>30.29</v>
      </c>
      <c r="D27" s="89">
        <v>58.881847517592639</v>
      </c>
      <c r="E27" s="89">
        <v>25.866</v>
      </c>
      <c r="F27" s="89">
        <v>2.3570000000000002</v>
      </c>
      <c r="G27" s="89">
        <v>7.2196526480227892</v>
      </c>
      <c r="H27" s="89">
        <v>63.463706698806426</v>
      </c>
      <c r="I27" s="89">
        <v>32.027071640805545</v>
      </c>
      <c r="J27" s="89">
        <v>970.1</v>
      </c>
      <c r="K27" s="90">
        <v>47.195876243064596</v>
      </c>
      <c r="L27" s="89">
        <f t="shared" si="1"/>
        <v>221.92099999999999</v>
      </c>
      <c r="M27" s="89">
        <v>184.46799999999999</v>
      </c>
      <c r="N27" s="89">
        <v>37.453000000000003</v>
      </c>
      <c r="O27" s="89">
        <v>28.956</v>
      </c>
      <c r="P27" s="89">
        <v>5.6243005602461649</v>
      </c>
      <c r="Q27" s="89">
        <v>109.02139036017164</v>
      </c>
      <c r="R27" s="89">
        <v>109.52692810793181</v>
      </c>
      <c r="S27" s="89">
        <v>99.878679083119792</v>
      </c>
      <c r="T27" s="89">
        <v>99.417674256770738</v>
      </c>
      <c r="U27" s="89">
        <v>99.654921556691903</v>
      </c>
      <c r="V27" s="91">
        <v>97.807455993888908</v>
      </c>
      <c r="W27" s="3"/>
      <c r="X27" s="55"/>
      <c r="Y27" s="55"/>
      <c r="Z27" s="55"/>
      <c r="AA27" s="55"/>
      <c r="AB27" s="55"/>
      <c r="AC27" s="55"/>
    </row>
    <row r="28" spans="1:29" ht="18.75" customHeight="1" x14ac:dyDescent="0.35">
      <c r="A28" s="7"/>
      <c r="B28" s="8" t="s">
        <v>20</v>
      </c>
      <c r="C28" s="89">
        <v>30.532</v>
      </c>
      <c r="D28" s="89">
        <v>59.24057509846913</v>
      </c>
      <c r="E28" s="89">
        <v>25.952999999999999</v>
      </c>
      <c r="F28" s="89">
        <v>2.2120000000000002</v>
      </c>
      <c r="G28" s="89">
        <v>6.7554361104324467</v>
      </c>
      <c r="H28" s="89">
        <v>63.532470556277779</v>
      </c>
      <c r="I28" s="89">
        <v>32.061443731167302</v>
      </c>
      <c r="J28" s="89">
        <v>978.9</v>
      </c>
      <c r="K28" s="90">
        <v>46.930582586692758</v>
      </c>
      <c r="L28" s="89">
        <f t="shared" si="1"/>
        <v>223.35400000000001</v>
      </c>
      <c r="M28" s="89">
        <v>186.11600000000001</v>
      </c>
      <c r="N28" s="89">
        <v>37.238</v>
      </c>
      <c r="O28" s="89">
        <v>29.216999999999999</v>
      </c>
      <c r="P28" s="89">
        <v>5.760088948644837</v>
      </c>
      <c r="Q28" s="89">
        <v>109.62663756617361</v>
      </c>
      <c r="R28" s="89">
        <v>110.01690954034319</v>
      </c>
      <c r="S28" s="89">
        <v>99.908462612824522</v>
      </c>
      <c r="T28" s="89">
        <v>99.55404915853768</v>
      </c>
      <c r="U28" s="89">
        <v>99.417693382850459</v>
      </c>
      <c r="V28" s="91">
        <v>97.836368427622361</v>
      </c>
      <c r="W28" s="3"/>
      <c r="X28" s="55"/>
      <c r="Y28" s="55"/>
      <c r="Z28" s="55"/>
      <c r="AA28" s="55"/>
      <c r="AB28" s="55"/>
      <c r="AC28" s="55"/>
    </row>
    <row r="29" spans="1:29" x14ac:dyDescent="0.35">
      <c r="A29" s="7"/>
      <c r="B29" s="8" t="s">
        <v>21</v>
      </c>
      <c r="C29" s="89">
        <v>30.704999999999998</v>
      </c>
      <c r="D29" s="89">
        <v>59.464327213571927</v>
      </c>
      <c r="E29" s="89">
        <v>26.099</v>
      </c>
      <c r="F29" s="89">
        <v>2.0609999999999999</v>
      </c>
      <c r="G29" s="89">
        <v>6.2900567661600437</v>
      </c>
      <c r="H29" s="89">
        <v>63.455728561468753</v>
      </c>
      <c r="I29" s="89">
        <v>32.190197036313307</v>
      </c>
      <c r="J29" s="89">
        <v>988.4</v>
      </c>
      <c r="K29" s="90">
        <v>46.735536742149137</v>
      </c>
      <c r="L29" s="89">
        <f t="shared" si="1"/>
        <v>222.58799999999999</v>
      </c>
      <c r="M29" s="89">
        <v>186.279</v>
      </c>
      <c r="N29" s="89">
        <v>36.308999999999997</v>
      </c>
      <c r="O29" s="89">
        <v>29.291</v>
      </c>
      <c r="P29" s="89">
        <v>1.9860608680202896</v>
      </c>
      <c r="Q29" s="89">
        <v>109.10885062536735</v>
      </c>
      <c r="R29" s="89">
        <v>109.05931560949398</v>
      </c>
      <c r="S29" s="89">
        <v>99.813232252540558</v>
      </c>
      <c r="T29" s="89">
        <v>99.85856767406203</v>
      </c>
      <c r="U29" s="89">
        <v>99.062116240744714</v>
      </c>
      <c r="V29" s="91">
        <v>96.368342272005208</v>
      </c>
      <c r="W29" s="3"/>
      <c r="X29" s="55"/>
      <c r="Y29" s="55"/>
      <c r="Z29" s="55"/>
      <c r="AA29" s="55"/>
      <c r="AB29" s="55"/>
      <c r="AC29" s="55"/>
    </row>
    <row r="30" spans="1:29" x14ac:dyDescent="0.35">
      <c r="A30" s="7"/>
      <c r="B30" s="8" t="s">
        <v>22</v>
      </c>
      <c r="C30" s="89">
        <v>30.832999999999998</v>
      </c>
      <c r="D30" s="89">
        <v>59.597951096936306</v>
      </c>
      <c r="E30" s="89">
        <v>26.303000000000001</v>
      </c>
      <c r="F30" s="89">
        <v>1.9610000000000001</v>
      </c>
      <c r="G30" s="89">
        <v>5.9797523937305597</v>
      </c>
      <c r="H30" s="89">
        <v>63.388421764762739</v>
      </c>
      <c r="I30" s="89">
        <v>32.160347679434373</v>
      </c>
      <c r="J30" s="89">
        <v>991.6</v>
      </c>
      <c r="K30" s="90">
        <v>45.707537634980582</v>
      </c>
      <c r="L30" s="89">
        <f t="shared" si="1"/>
        <v>222.453</v>
      </c>
      <c r="M30" s="89">
        <v>186.054</v>
      </c>
      <c r="N30" s="89">
        <v>36.399000000000001</v>
      </c>
      <c r="O30" s="89">
        <v>28.76</v>
      </c>
      <c r="P30" s="89">
        <v>0.6927668130314979</v>
      </c>
      <c r="Q30" s="89">
        <v>108.13186084505577</v>
      </c>
      <c r="R30" s="89">
        <v>108.18308549454365</v>
      </c>
      <c r="S30" s="89">
        <v>100.2468995203153</v>
      </c>
      <c r="T30" s="89">
        <v>100.19943265184226</v>
      </c>
      <c r="U30" s="89">
        <v>96.95972529465287</v>
      </c>
      <c r="V30" s="91">
        <v>95.673376982928872</v>
      </c>
      <c r="W30" s="3"/>
      <c r="X30" s="55"/>
      <c r="Y30" s="55"/>
      <c r="Z30" s="55"/>
      <c r="AA30" s="55"/>
      <c r="AB30" s="55"/>
      <c r="AC30" s="55"/>
    </row>
    <row r="31" spans="1:29" x14ac:dyDescent="0.35">
      <c r="A31" s="7"/>
      <c r="B31" s="8" t="s">
        <v>23</v>
      </c>
      <c r="C31" s="89">
        <v>30.943999999999999</v>
      </c>
      <c r="D31" s="89">
        <v>59.694812585604872</v>
      </c>
      <c r="E31" s="89">
        <v>26.428000000000001</v>
      </c>
      <c r="F31" s="89">
        <v>1.87</v>
      </c>
      <c r="G31" s="89">
        <v>5.6987871030657642</v>
      </c>
      <c r="H31" s="89">
        <v>63.30227443717807</v>
      </c>
      <c r="I31" s="89">
        <v>32.235651499482934</v>
      </c>
      <c r="J31" s="89">
        <v>997.5</v>
      </c>
      <c r="K31" s="90">
        <v>45.87024392720258</v>
      </c>
      <c r="L31" s="89">
        <f t="shared" si="1"/>
        <v>224.857</v>
      </c>
      <c r="M31" s="89">
        <v>188.09299999999999</v>
      </c>
      <c r="N31" s="89">
        <v>36.764000000000003</v>
      </c>
      <c r="O31" s="89">
        <v>28.765000000000001</v>
      </c>
      <c r="P31" s="89">
        <v>-0.20321069803900249</v>
      </c>
      <c r="Q31" s="89">
        <v>108.79984723180891</v>
      </c>
      <c r="R31" s="89">
        <v>108.59710696073897</v>
      </c>
      <c r="S31" s="89">
        <v>100.30236855137717</v>
      </c>
      <c r="T31" s="89">
        <v>100.48962334994572</v>
      </c>
      <c r="U31" s="89">
        <v>97.755399406558382</v>
      </c>
      <c r="V31" s="91">
        <v>96.151552362978009</v>
      </c>
      <c r="W31" s="3"/>
      <c r="X31" s="55"/>
      <c r="Y31" s="55"/>
      <c r="Z31" s="55"/>
      <c r="AA31" s="55"/>
      <c r="AB31" s="55"/>
      <c r="AC31" s="55"/>
    </row>
    <row r="32" spans="1:29" ht="18.75" customHeight="1" x14ac:dyDescent="0.35">
      <c r="A32" s="7"/>
      <c r="B32" s="8" t="s">
        <v>24</v>
      </c>
      <c r="C32" s="89">
        <v>31.155999999999999</v>
      </c>
      <c r="D32" s="89">
        <v>59.989217498459645</v>
      </c>
      <c r="E32" s="89">
        <v>26.631</v>
      </c>
      <c r="F32" s="89">
        <v>1.8260000000000001</v>
      </c>
      <c r="G32" s="89">
        <v>5.5363531623309683</v>
      </c>
      <c r="H32" s="89">
        <v>63.5050831792976</v>
      </c>
      <c r="I32" s="89">
        <v>32.106175375529595</v>
      </c>
      <c r="J32" s="89">
        <v>1000.3</v>
      </c>
      <c r="K32" s="90">
        <v>46.110130306851623</v>
      </c>
      <c r="L32" s="89">
        <f t="shared" si="1"/>
        <v>227.88200000000001</v>
      </c>
      <c r="M32" s="89">
        <v>190.39500000000001</v>
      </c>
      <c r="N32" s="89">
        <v>37.487000000000002</v>
      </c>
      <c r="O32" s="89">
        <v>28.997</v>
      </c>
      <c r="P32" s="89">
        <v>-0.30533436501581912</v>
      </c>
      <c r="Q32" s="89">
        <v>109.29190976847276</v>
      </c>
      <c r="R32" s="89">
        <v>109.52817804055823</v>
      </c>
      <c r="S32" s="89">
        <v>100.43439180197929</v>
      </c>
      <c r="T32" s="89">
        <v>100.21774015458107</v>
      </c>
      <c r="U32" s="89">
        <v>97.785622933400063</v>
      </c>
      <c r="V32" s="91">
        <v>97.473416030717601</v>
      </c>
      <c r="W32" s="3"/>
      <c r="X32" s="55"/>
      <c r="Y32" s="55"/>
      <c r="Z32" s="55"/>
      <c r="AA32" s="55"/>
      <c r="AB32" s="55"/>
      <c r="AC32" s="55"/>
    </row>
    <row r="33" spans="1:29" x14ac:dyDescent="0.35">
      <c r="A33" s="7"/>
      <c r="B33" s="8" t="s">
        <v>25</v>
      </c>
      <c r="C33" s="89">
        <v>31.11</v>
      </c>
      <c r="D33" s="89">
        <v>59.784384188173803</v>
      </c>
      <c r="E33" s="89">
        <v>26.591999999999999</v>
      </c>
      <c r="F33" s="89">
        <v>1.849</v>
      </c>
      <c r="G33" s="89">
        <v>5.6100003034072632</v>
      </c>
      <c r="H33" s="89">
        <v>63.33762515133462</v>
      </c>
      <c r="I33" s="89">
        <v>32.111861137897783</v>
      </c>
      <c r="J33" s="89">
        <v>999</v>
      </c>
      <c r="K33" s="90">
        <v>46.63372296669484</v>
      </c>
      <c r="L33" s="89">
        <f t="shared" si="1"/>
        <v>229.584</v>
      </c>
      <c r="M33" s="89">
        <v>191.81800000000001</v>
      </c>
      <c r="N33" s="89">
        <v>37.765999999999998</v>
      </c>
      <c r="O33" s="89">
        <v>30.518999999999998</v>
      </c>
      <c r="P33" s="89">
        <v>1.0644288329226148</v>
      </c>
      <c r="Q33" s="89">
        <v>110.27023669069425</v>
      </c>
      <c r="R33" s="89">
        <v>110.48905313812345</v>
      </c>
      <c r="S33" s="89">
        <v>101.20154159421924</v>
      </c>
      <c r="T33" s="89">
        <v>101.00111846471403</v>
      </c>
      <c r="U33" s="89">
        <v>99.19488766392287</v>
      </c>
      <c r="V33" s="91">
        <v>98.125172701114778</v>
      </c>
      <c r="W33" s="3"/>
      <c r="X33" s="55"/>
      <c r="Y33" s="55"/>
      <c r="Z33" s="55"/>
      <c r="AA33" s="55"/>
      <c r="AB33" s="55"/>
      <c r="AC33" s="55"/>
    </row>
    <row r="34" spans="1:29" x14ac:dyDescent="0.35">
      <c r="A34" s="7"/>
      <c r="B34" s="8" t="s">
        <v>26</v>
      </c>
      <c r="C34" s="89">
        <v>31.332999999999998</v>
      </c>
      <c r="D34" s="89">
        <v>60.097435602355333</v>
      </c>
      <c r="E34" s="89">
        <v>26.757000000000001</v>
      </c>
      <c r="F34" s="89">
        <v>1.76</v>
      </c>
      <c r="G34" s="89">
        <v>5.3183452693923181</v>
      </c>
      <c r="H34" s="89">
        <v>63.473157258760573</v>
      </c>
      <c r="I34" s="89">
        <v>31.892892477579551</v>
      </c>
      <c r="J34" s="89">
        <v>999.3</v>
      </c>
      <c r="K34" s="90">
        <v>46.992871205616552</v>
      </c>
      <c r="L34" s="89">
        <f t="shared" si="1"/>
        <v>232.56700000000001</v>
      </c>
      <c r="M34" s="89">
        <v>194.29</v>
      </c>
      <c r="N34" s="89">
        <v>38.277000000000001</v>
      </c>
      <c r="O34" s="89">
        <v>31.748999999999999</v>
      </c>
      <c r="P34" s="89">
        <v>2.6548099208188569</v>
      </c>
      <c r="Q34" s="89">
        <v>111.00255621433635</v>
      </c>
      <c r="R34" s="89">
        <v>111.98645408575234</v>
      </c>
      <c r="S34" s="89">
        <v>101.60709628411072</v>
      </c>
      <c r="T34" s="89">
        <v>100.7143900494964</v>
      </c>
      <c r="U34" s="89">
        <v>99.325962327699386</v>
      </c>
      <c r="V34" s="91">
        <v>98.737454830990288</v>
      </c>
      <c r="W34" s="3"/>
      <c r="X34" s="55"/>
      <c r="Y34" s="55"/>
      <c r="Z34" s="55"/>
      <c r="AA34" s="55"/>
      <c r="AB34" s="55"/>
      <c r="AC34" s="55"/>
    </row>
    <row r="35" spans="1:29" x14ac:dyDescent="0.35">
      <c r="A35" s="7"/>
      <c r="B35" s="8" t="s">
        <v>27</v>
      </c>
      <c r="C35" s="89">
        <v>31.54</v>
      </c>
      <c r="D35" s="89">
        <v>60.379814687188912</v>
      </c>
      <c r="E35" s="89">
        <v>26.86</v>
      </c>
      <c r="F35" s="89">
        <v>1.6879999999999999</v>
      </c>
      <c r="G35" s="89">
        <v>5.0800529673769113</v>
      </c>
      <c r="H35" s="89">
        <v>63.611302549965536</v>
      </c>
      <c r="I35" s="89">
        <v>32.308180088776155</v>
      </c>
      <c r="J35" s="89">
        <v>1019</v>
      </c>
      <c r="K35" s="90">
        <v>46.572756853460476</v>
      </c>
      <c r="L35" s="89">
        <f t="shared" si="1"/>
        <v>233.92</v>
      </c>
      <c r="M35" s="89">
        <v>195.34899999999999</v>
      </c>
      <c r="N35" s="89">
        <v>38.570999999999998</v>
      </c>
      <c r="O35" s="89">
        <v>31.655000000000001</v>
      </c>
      <c r="P35" s="89">
        <v>2.1872822461412866</v>
      </c>
      <c r="Q35" s="89">
        <v>111.17960697413911</v>
      </c>
      <c r="R35" s="89">
        <v>110.72331033984362</v>
      </c>
      <c r="S35" s="89">
        <v>100.37878876815134</v>
      </c>
      <c r="T35" s="89">
        <v>100.7924550804119</v>
      </c>
      <c r="U35" s="89">
        <v>98.881411364470267</v>
      </c>
      <c r="V35" s="91">
        <v>98.536774802013866</v>
      </c>
      <c r="W35" s="3"/>
      <c r="X35" s="55"/>
      <c r="Y35" s="55"/>
      <c r="Z35" s="55"/>
      <c r="AA35" s="55"/>
      <c r="AB35" s="55"/>
      <c r="AC35" s="55"/>
    </row>
    <row r="36" spans="1:29" ht="18.75" customHeight="1" x14ac:dyDescent="0.35">
      <c r="A36" s="7"/>
      <c r="B36" s="8" t="s">
        <v>28</v>
      </c>
      <c r="C36" s="89">
        <v>31.571999999999992</v>
      </c>
      <c r="D36" s="89">
        <v>60.32558850504433</v>
      </c>
      <c r="E36" s="89">
        <v>26.857999999999997</v>
      </c>
      <c r="F36" s="89">
        <v>1.6870000000000001</v>
      </c>
      <c r="G36" s="89">
        <v>5.0723112540966353</v>
      </c>
      <c r="H36" s="89">
        <v>63.548991134209729</v>
      </c>
      <c r="I36" s="89">
        <v>32.113898390979351</v>
      </c>
      <c r="J36" s="89">
        <v>1013.9</v>
      </c>
      <c r="K36" s="90">
        <v>46.384479001443971</v>
      </c>
      <c r="L36" s="89">
        <f t="shared" si="1"/>
        <v>235.55500000000001</v>
      </c>
      <c r="M36" s="89">
        <v>197.024</v>
      </c>
      <c r="N36" s="89">
        <v>38.530999999999999</v>
      </c>
      <c r="O36" s="89">
        <v>31.369</v>
      </c>
      <c r="P36" s="89">
        <v>2.6070963761037236</v>
      </c>
      <c r="Q36" s="89">
        <v>112.14125518742115</v>
      </c>
      <c r="R36" s="89">
        <v>112.35665624497695</v>
      </c>
      <c r="S36" s="89">
        <v>101.25231262538539</v>
      </c>
      <c r="T36" s="89">
        <v>101.0581999137012</v>
      </c>
      <c r="U36" s="89">
        <v>99.049708687620253</v>
      </c>
      <c r="V36" s="91">
        <v>99.3262656124475</v>
      </c>
      <c r="W36" s="3"/>
      <c r="X36" s="55"/>
      <c r="Y36" s="55"/>
      <c r="Z36" s="55"/>
      <c r="AA36" s="55"/>
      <c r="AB36" s="55"/>
      <c r="AC36" s="55"/>
    </row>
    <row r="37" spans="1:29" x14ac:dyDescent="0.35">
      <c r="A37" s="7"/>
      <c r="B37" s="8" t="s">
        <v>31</v>
      </c>
      <c r="C37" s="89">
        <v>31.747</v>
      </c>
      <c r="D37" s="89">
        <v>60.546591906015173</v>
      </c>
      <c r="E37" s="89">
        <v>26.962</v>
      </c>
      <c r="F37" s="89">
        <v>1.643</v>
      </c>
      <c r="G37" s="89">
        <v>4.9206349206349209</v>
      </c>
      <c r="H37" s="89">
        <v>63.680054926192931</v>
      </c>
      <c r="I37" s="89">
        <v>32.018773427410466</v>
      </c>
      <c r="J37" s="89">
        <v>1016.5</v>
      </c>
      <c r="K37" s="90">
        <v>46.650975836524943</v>
      </c>
      <c r="L37" s="89">
        <f t="shared" si="1"/>
        <v>239.86699999999999</v>
      </c>
      <c r="M37" s="89">
        <v>199.29499999999999</v>
      </c>
      <c r="N37" s="89">
        <v>40.572000000000003</v>
      </c>
      <c r="O37" s="89">
        <v>32.015000000000001</v>
      </c>
      <c r="P37" s="89">
        <v>2.4721721691053355</v>
      </c>
      <c r="Q37" s="89">
        <v>112.99630679296817</v>
      </c>
      <c r="R37" s="89">
        <v>113.54969715442731</v>
      </c>
      <c r="S37" s="89">
        <v>101.62904004371029</v>
      </c>
      <c r="T37" s="89">
        <v>101.13374562537246</v>
      </c>
      <c r="U37" s="89">
        <v>100.47382006290736</v>
      </c>
      <c r="V37" s="91">
        <v>100.28443006765082</v>
      </c>
      <c r="W37" s="3"/>
      <c r="X37" s="55"/>
      <c r="Y37" s="55"/>
      <c r="Z37" s="55"/>
      <c r="AA37" s="55"/>
      <c r="AB37" s="55"/>
      <c r="AC37" s="55"/>
    </row>
    <row r="38" spans="1:29" x14ac:dyDescent="0.35">
      <c r="A38" s="7"/>
      <c r="B38" s="8" t="s">
        <v>32</v>
      </c>
      <c r="C38" s="89">
        <v>31.81</v>
      </c>
      <c r="D38" s="89">
        <v>60.575476548664135</v>
      </c>
      <c r="E38" s="89">
        <v>27.023</v>
      </c>
      <c r="F38" s="89">
        <v>1.6180000000000001</v>
      </c>
      <c r="G38" s="89">
        <v>4.8402536795500781</v>
      </c>
      <c r="H38" s="89">
        <v>63.656618361167709</v>
      </c>
      <c r="I38" s="89">
        <v>32.030807922037098</v>
      </c>
      <c r="J38" s="89">
        <v>1018.9</v>
      </c>
      <c r="K38" s="90">
        <v>46.266265429518796</v>
      </c>
      <c r="L38" s="89">
        <f t="shared" si="1"/>
        <v>242.10900000000001</v>
      </c>
      <c r="M38" s="89">
        <v>200.989</v>
      </c>
      <c r="N38" s="89">
        <v>41.12</v>
      </c>
      <c r="O38" s="89">
        <v>31.474</v>
      </c>
      <c r="P38" s="89">
        <v>2.4296523115703073</v>
      </c>
      <c r="Q38" s="89">
        <v>113.69953238730011</v>
      </c>
      <c r="R38" s="89">
        <v>114.21343876759229</v>
      </c>
      <c r="S38" s="89">
        <v>101.83739090396271</v>
      </c>
      <c r="T38" s="89">
        <v>101.37917087747046</v>
      </c>
      <c r="U38" s="89">
        <v>100.32927737138031</v>
      </c>
      <c r="V38" s="91">
        <v>100.19587907134544</v>
      </c>
      <c r="W38" s="3"/>
      <c r="X38" s="55"/>
      <c r="Y38" s="55"/>
      <c r="Z38" s="55"/>
      <c r="AA38" s="55"/>
      <c r="AB38" s="55"/>
      <c r="AC38" s="55"/>
    </row>
    <row r="39" spans="1:29" x14ac:dyDescent="0.35">
      <c r="A39" s="7"/>
      <c r="B39" s="8" t="s">
        <v>33</v>
      </c>
      <c r="C39" s="89">
        <v>31.844999999999999</v>
      </c>
      <c r="D39" s="89">
        <v>60.563701717350376</v>
      </c>
      <c r="E39" s="89">
        <v>27.042000000000002</v>
      </c>
      <c r="F39" s="89">
        <v>1.5849999999999995</v>
      </c>
      <c r="G39" s="89">
        <v>4.7412503739156442</v>
      </c>
      <c r="H39" s="89">
        <v>63.57809855270915</v>
      </c>
      <c r="I39" s="89">
        <v>32.121212121212125</v>
      </c>
      <c r="J39" s="89">
        <v>1022.9</v>
      </c>
      <c r="K39" s="90">
        <v>45.852635551196656</v>
      </c>
      <c r="L39" s="89">
        <f t="shared" si="1"/>
        <v>242.36799999999999</v>
      </c>
      <c r="M39" s="89">
        <v>200.81899999999999</v>
      </c>
      <c r="N39" s="89">
        <v>41.548999999999999</v>
      </c>
      <c r="O39" s="89">
        <v>32.475999999999999</v>
      </c>
      <c r="P39" s="89">
        <v>2.1082440257045088</v>
      </c>
      <c r="Q39" s="89">
        <v>113.52354439597316</v>
      </c>
      <c r="R39" s="89">
        <v>113.71570254910213</v>
      </c>
      <c r="S39" s="89">
        <v>102.0984684391837</v>
      </c>
      <c r="T39" s="89">
        <v>101.92594122708563</v>
      </c>
      <c r="U39" s="89">
        <v>99.838913904306992</v>
      </c>
      <c r="V39" s="91">
        <v>99.496966328216956</v>
      </c>
      <c r="W39" s="3"/>
      <c r="X39" s="55"/>
      <c r="Y39" s="55"/>
      <c r="Z39" s="55"/>
      <c r="AA39" s="55"/>
      <c r="AB39" s="55"/>
      <c r="AC39" s="55"/>
    </row>
    <row r="40" spans="1:29" ht="18.75" customHeight="1" x14ac:dyDescent="0.35">
      <c r="A40" s="7"/>
      <c r="B40" s="8" t="s">
        <v>34</v>
      </c>
      <c r="C40" s="89">
        <v>31.946000000000002</v>
      </c>
      <c r="D40" s="89">
        <v>60.678468299999999</v>
      </c>
      <c r="E40" s="89">
        <v>27.147999999999996</v>
      </c>
      <c r="F40" s="89">
        <v>1.5269999999999999</v>
      </c>
      <c r="G40" s="89">
        <v>4.5618857000000004</v>
      </c>
      <c r="H40" s="89">
        <v>63.578863400000003</v>
      </c>
      <c r="I40" s="89">
        <v>32.219996243661178</v>
      </c>
      <c r="J40" s="89">
        <v>1029.3</v>
      </c>
      <c r="K40" s="90">
        <v>45.874205232639483</v>
      </c>
      <c r="L40" s="89">
        <f t="shared" si="1"/>
        <v>245.13</v>
      </c>
      <c r="M40" s="89">
        <v>203.072</v>
      </c>
      <c r="N40" s="89">
        <v>42.058</v>
      </c>
      <c r="O40" s="89">
        <v>33.003999999999998</v>
      </c>
      <c r="P40" s="89">
        <v>1.9686672772630365</v>
      </c>
      <c r="Q40" s="89">
        <v>114.34894338260794</v>
      </c>
      <c r="R40" s="89">
        <v>114.19131984716779</v>
      </c>
      <c r="S40" s="89">
        <v>102.21361708886943</v>
      </c>
      <c r="T40" s="89">
        <v>102.3547072498137</v>
      </c>
      <c r="U40" s="89">
        <v>100.05688279846527</v>
      </c>
      <c r="V40" s="91">
        <v>100.4008842297077</v>
      </c>
      <c r="W40" s="3"/>
      <c r="X40" s="55"/>
      <c r="Y40" s="55"/>
      <c r="Z40" s="55"/>
      <c r="AA40" s="55"/>
      <c r="AB40" s="55"/>
      <c r="AC40" s="55"/>
    </row>
    <row r="41" spans="1:29" x14ac:dyDescent="0.35">
      <c r="A41" s="7"/>
      <c r="B41" s="8" t="s">
        <v>38</v>
      </c>
      <c r="C41" s="89">
        <v>32.064999999999998</v>
      </c>
      <c r="D41" s="89">
        <v>60.825935200000004</v>
      </c>
      <c r="E41" s="89">
        <v>27.257999999999999</v>
      </c>
      <c r="F41" s="89">
        <v>1.4850000000000001</v>
      </c>
      <c r="G41" s="89">
        <v>4.4262295099999998</v>
      </c>
      <c r="H41" s="89">
        <v>63.642916800000002</v>
      </c>
      <c r="I41" s="89">
        <v>32.271947606424447</v>
      </c>
      <c r="J41" s="89">
        <v>1034.8</v>
      </c>
      <c r="K41" s="90">
        <v>46.692794717270949</v>
      </c>
      <c r="L41" s="89">
        <f t="shared" si="1"/>
        <v>249.024</v>
      </c>
      <c r="M41" s="89">
        <v>206.95400000000001</v>
      </c>
      <c r="N41" s="89">
        <v>42.07</v>
      </c>
      <c r="O41" s="89">
        <v>35.015999999999998</v>
      </c>
      <c r="P41" s="89">
        <v>2.71539460699044</v>
      </c>
      <c r="Q41" s="89">
        <v>116.06460241372278</v>
      </c>
      <c r="R41" s="89">
        <v>115.71803075847713</v>
      </c>
      <c r="S41" s="89">
        <v>102.21550336913063</v>
      </c>
      <c r="T41" s="89">
        <v>102.5216354037169</v>
      </c>
      <c r="U41" s="89">
        <v>100.91977297359203</v>
      </c>
      <c r="V41" s="91">
        <v>100.97169142004859</v>
      </c>
      <c r="W41" s="3"/>
      <c r="X41" s="55"/>
      <c r="Y41" s="55"/>
      <c r="Z41" s="55"/>
      <c r="AA41" s="55"/>
      <c r="AB41" s="55"/>
      <c r="AC41" s="55"/>
    </row>
    <row r="42" spans="1:29" x14ac:dyDescent="0.35">
      <c r="A42" s="7"/>
      <c r="B42" s="8" t="s">
        <v>39</v>
      </c>
      <c r="C42" s="89">
        <v>32.063000000000002</v>
      </c>
      <c r="D42" s="89">
        <v>60.740333800000002</v>
      </c>
      <c r="E42" s="89">
        <v>27.252999999999997</v>
      </c>
      <c r="F42" s="89">
        <v>1.429</v>
      </c>
      <c r="G42" s="89">
        <v>4.2666905499999999</v>
      </c>
      <c r="H42" s="89">
        <v>63.447439699999997</v>
      </c>
      <c r="I42" s="89">
        <v>31.952718086267662</v>
      </c>
      <c r="J42" s="89">
        <v>1024.5</v>
      </c>
      <c r="K42" s="90">
        <v>46.650140219565657</v>
      </c>
      <c r="L42" s="89">
        <f t="shared" si="1"/>
        <v>250.654</v>
      </c>
      <c r="M42" s="89">
        <v>208.43600000000001</v>
      </c>
      <c r="N42" s="89">
        <v>42.218000000000004</v>
      </c>
      <c r="O42" s="89">
        <v>35.262</v>
      </c>
      <c r="P42" s="89">
        <v>2.8299644906946142</v>
      </c>
      <c r="Q42" s="89">
        <v>116.9171887799465</v>
      </c>
      <c r="R42" s="89">
        <v>117.73266608571392</v>
      </c>
      <c r="S42" s="89">
        <v>103.7758098884203</v>
      </c>
      <c r="T42" s="89">
        <v>103.05700498350096</v>
      </c>
      <c r="U42" s="89">
        <v>101.70492823768207</v>
      </c>
      <c r="V42" s="91">
        <v>101.27575207001289</v>
      </c>
      <c r="W42" s="3"/>
      <c r="X42" s="55"/>
      <c r="Y42" s="55"/>
      <c r="Z42" s="55"/>
      <c r="AA42" s="55"/>
      <c r="AB42" s="55"/>
      <c r="AC42" s="55"/>
    </row>
    <row r="43" spans="1:29" x14ac:dyDescent="0.35">
      <c r="A43" s="7"/>
      <c r="B43" s="8" t="s">
        <v>40</v>
      </c>
      <c r="C43" s="89">
        <v>32.154000000000003</v>
      </c>
      <c r="D43" s="89">
        <v>60.830905399999999</v>
      </c>
      <c r="E43" s="89">
        <v>27.378</v>
      </c>
      <c r="F43" s="89">
        <v>1.4630000000000001</v>
      </c>
      <c r="G43" s="89">
        <v>4.3519647800000003</v>
      </c>
      <c r="H43" s="89">
        <v>63.598698400000004</v>
      </c>
      <c r="I43" s="89">
        <v>31.936928531442437</v>
      </c>
      <c r="J43" s="89">
        <v>1026.9000000000001</v>
      </c>
      <c r="K43" s="90">
        <v>46.352070670844505</v>
      </c>
      <c r="L43" s="89">
        <f t="shared" si="1"/>
        <v>252.44600000000003</v>
      </c>
      <c r="M43" s="89">
        <v>210.10300000000001</v>
      </c>
      <c r="N43" s="89">
        <v>42.343000000000004</v>
      </c>
      <c r="O43" s="89">
        <v>35.460999999999999</v>
      </c>
      <c r="P43" s="89">
        <v>3.3390685698715172</v>
      </c>
      <c r="Q43" s="89">
        <v>117.31417338630324</v>
      </c>
      <c r="R43" s="89">
        <v>118.19082402804185</v>
      </c>
      <c r="S43" s="89">
        <v>104.18276333151822</v>
      </c>
      <c r="T43" s="89">
        <v>103.41001394861343</v>
      </c>
      <c r="U43" s="89">
        <v>100.91210786299516</v>
      </c>
      <c r="V43" s="91">
        <v>100.99603227523784</v>
      </c>
      <c r="W43" s="3"/>
      <c r="X43" s="55"/>
      <c r="Y43" s="55"/>
      <c r="Z43" s="55"/>
      <c r="AA43" s="55"/>
      <c r="AB43" s="55"/>
      <c r="AC43" s="55"/>
    </row>
    <row r="44" spans="1:29" ht="18.75" customHeight="1" x14ac:dyDescent="0.35">
      <c r="A44" s="7"/>
      <c r="B44" s="8" t="s">
        <v>41</v>
      </c>
      <c r="C44" s="89">
        <v>32.343000000000004</v>
      </c>
      <c r="D44" s="89">
        <v>61.1063878</v>
      </c>
      <c r="E44" s="89">
        <v>27.591999999999999</v>
      </c>
      <c r="F44" s="89">
        <v>1.417</v>
      </c>
      <c r="G44" s="89">
        <v>4.1972748800000002</v>
      </c>
      <c r="H44" s="89">
        <v>63.783559099999998</v>
      </c>
      <c r="I44" s="89">
        <v>31.904894413010545</v>
      </c>
      <c r="J44" s="89">
        <v>1031.9000000000001</v>
      </c>
      <c r="K44" s="90">
        <v>46.838025295797635</v>
      </c>
      <c r="L44" s="89">
        <f t="shared" si="1"/>
        <v>257.17</v>
      </c>
      <c r="M44" s="89">
        <v>213.714</v>
      </c>
      <c r="N44" s="89">
        <v>43.456000000000003</v>
      </c>
      <c r="O44" s="89">
        <v>35.402000000000001</v>
      </c>
      <c r="P44" s="89">
        <v>3.547015522068131</v>
      </c>
      <c r="Q44" s="89">
        <v>118.40491815370997</v>
      </c>
      <c r="R44" s="89">
        <v>119.40949245347439</v>
      </c>
      <c r="S44" s="89">
        <v>103.83322739732289</v>
      </c>
      <c r="T44" s="89">
        <v>102.95969389875627</v>
      </c>
      <c r="U44" s="89">
        <v>101.27158012840228</v>
      </c>
      <c r="V44" s="91">
        <v>101.59510110283333</v>
      </c>
      <c r="W44" s="3"/>
      <c r="X44" s="55"/>
      <c r="Y44" s="55"/>
      <c r="Z44" s="55"/>
      <c r="AA44" s="55"/>
      <c r="AB44" s="55"/>
      <c r="AC44" s="55"/>
    </row>
    <row r="45" spans="1:29" x14ac:dyDescent="0.35">
      <c r="A45" s="7"/>
      <c r="B45" s="8" t="s">
        <v>43</v>
      </c>
      <c r="C45" s="89">
        <v>32.386000000000003</v>
      </c>
      <c r="D45" s="89">
        <v>61.104507499999997</v>
      </c>
      <c r="E45" s="89">
        <v>27.614999999999995</v>
      </c>
      <c r="F45" s="89">
        <v>1.3620000000000001</v>
      </c>
      <c r="G45" s="89">
        <v>4.0357947100000002</v>
      </c>
      <c r="H45" s="89">
        <v>63.674270300000003</v>
      </c>
      <c r="I45" s="89">
        <v>31.915025010807135</v>
      </c>
      <c r="J45" s="89">
        <v>1033.5999999999999</v>
      </c>
      <c r="K45" s="90">
        <v>46.471840865351474</v>
      </c>
      <c r="L45" s="89">
        <f t="shared" si="1"/>
        <v>256.99900000000002</v>
      </c>
      <c r="M45" s="89">
        <v>213.4</v>
      </c>
      <c r="N45" s="89">
        <v>43.598999999999997</v>
      </c>
      <c r="O45" s="89">
        <v>36.039000000000001</v>
      </c>
      <c r="P45" s="89">
        <v>1.7816600452458253</v>
      </c>
      <c r="Q45" s="89">
        <v>118.13247906160149</v>
      </c>
      <c r="R45" s="89">
        <v>119.09692568890604</v>
      </c>
      <c r="S45" s="89">
        <v>104.1339495358533</v>
      </c>
      <c r="T45" s="89">
        <v>103.29067305464426</v>
      </c>
      <c r="U45" s="89">
        <v>101.22366364290001</v>
      </c>
      <c r="V45" s="91">
        <v>101.09715644613912</v>
      </c>
      <c r="W45" s="3"/>
      <c r="X45" s="55"/>
      <c r="Y45" s="55"/>
      <c r="Z45" s="55"/>
      <c r="AA45" s="55"/>
      <c r="AB45" s="55"/>
      <c r="AC45" s="55"/>
    </row>
    <row r="46" spans="1:29" x14ac:dyDescent="0.35">
      <c r="A46" s="7"/>
      <c r="B46" s="8" t="s">
        <v>44</v>
      </c>
      <c r="C46" s="89">
        <v>32.430999999999997</v>
      </c>
      <c r="D46" s="89">
        <v>61.109854900000002</v>
      </c>
      <c r="E46" s="89">
        <v>27.670999999999999</v>
      </c>
      <c r="F46" s="89">
        <v>1.377</v>
      </c>
      <c r="G46" s="89">
        <v>4.0730004700000002</v>
      </c>
      <c r="H46" s="89">
        <v>63.704541200000001</v>
      </c>
      <c r="I46" s="89">
        <v>32.151336684036878</v>
      </c>
      <c r="J46" s="89">
        <v>1042.7</v>
      </c>
      <c r="K46" s="90">
        <v>46.775334284959804</v>
      </c>
      <c r="L46" s="89">
        <f t="shared" si="1"/>
        <v>261.959</v>
      </c>
      <c r="M46" s="89">
        <v>217.65299999999999</v>
      </c>
      <c r="N46" s="89">
        <v>44.305999999999997</v>
      </c>
      <c r="O46" s="89">
        <v>35.649000000000001</v>
      </c>
      <c r="P46" s="89">
        <v>2.8445753332418056</v>
      </c>
      <c r="Q46" s="89">
        <v>120.24298629230063</v>
      </c>
      <c r="R46" s="89">
        <v>120.33366451465923</v>
      </c>
      <c r="S46" s="89">
        <v>103.79884887207204</v>
      </c>
      <c r="T46" s="89">
        <v>103.72063056851957</v>
      </c>
      <c r="U46" s="89">
        <v>102.44309175014369</v>
      </c>
      <c r="V46" s="91">
        <v>102.63193191601954</v>
      </c>
      <c r="W46" s="3"/>
      <c r="X46" s="55"/>
      <c r="Y46" s="55"/>
      <c r="Z46" s="55"/>
      <c r="AA46" s="55"/>
      <c r="AB46" s="55"/>
      <c r="AC46" s="55"/>
    </row>
    <row r="47" spans="1:29" x14ac:dyDescent="0.35">
      <c r="A47" s="7"/>
      <c r="B47" s="8" t="s">
        <v>45</v>
      </c>
      <c r="C47" s="89">
        <v>32.597000000000001</v>
      </c>
      <c r="D47" s="89">
        <v>61.344047600000003</v>
      </c>
      <c r="E47" s="89">
        <v>27.757000000000005</v>
      </c>
      <c r="F47" s="89">
        <v>1.363</v>
      </c>
      <c r="G47" s="89">
        <v>4.0135453500000002</v>
      </c>
      <c r="H47" s="89">
        <v>63.909067</v>
      </c>
      <c r="I47" s="89">
        <v>31.966131852624475</v>
      </c>
      <c r="J47" s="89">
        <v>1042</v>
      </c>
      <c r="K47" s="90">
        <v>47.073334295701684</v>
      </c>
      <c r="L47" s="89">
        <f t="shared" si="1"/>
        <v>265.86</v>
      </c>
      <c r="M47" s="89">
        <v>221.095</v>
      </c>
      <c r="N47" s="89">
        <v>44.765000000000001</v>
      </c>
      <c r="O47" s="89">
        <v>36.518999999999998</v>
      </c>
      <c r="P47" s="89">
        <v>3.7948633284774047</v>
      </c>
      <c r="Q47" s="89">
        <v>121.76608593124645</v>
      </c>
      <c r="R47" s="89">
        <v>122.56393106465559</v>
      </c>
      <c r="S47" s="89">
        <v>104.13570197441371</v>
      </c>
      <c r="T47" s="89">
        <v>103.45781768730969</v>
      </c>
      <c r="U47" s="89">
        <v>102.91142809875988</v>
      </c>
      <c r="V47" s="91">
        <v>103.3006274318184</v>
      </c>
      <c r="W47" s="3"/>
      <c r="X47" s="55"/>
      <c r="Y47" s="55"/>
      <c r="Z47" s="55"/>
      <c r="AA47" s="55"/>
      <c r="AB47" s="55"/>
      <c r="AC47" s="55"/>
    </row>
    <row r="48" spans="1:29" ht="18.75" customHeight="1" x14ac:dyDescent="0.35">
      <c r="A48" s="7"/>
      <c r="B48" s="8" t="s">
        <v>46</v>
      </c>
      <c r="C48" s="89">
        <v>32.697000000000003</v>
      </c>
      <c r="D48" s="89">
        <v>61.453595499999999</v>
      </c>
      <c r="E48" s="89">
        <v>27.766999999999999</v>
      </c>
      <c r="F48" s="89">
        <v>1.298</v>
      </c>
      <c r="G48" s="89">
        <v>3.81820856</v>
      </c>
      <c r="H48" s="89">
        <v>63.893169899999997</v>
      </c>
      <c r="I48" s="89">
        <v>32.201731045661681</v>
      </c>
      <c r="J48" s="89">
        <v>1052.9000000000001</v>
      </c>
      <c r="K48" s="90">
        <v>47.067084466588405</v>
      </c>
      <c r="L48" s="89">
        <f t="shared" si="1"/>
        <v>268.96800000000002</v>
      </c>
      <c r="M48" s="89">
        <v>222.679</v>
      </c>
      <c r="N48" s="89">
        <v>46.289000000000001</v>
      </c>
      <c r="O48" s="89">
        <v>36.726999999999997</v>
      </c>
      <c r="P48" s="89">
        <v>3.5381761476438678</v>
      </c>
      <c r="Q48" s="89">
        <v>122.59429272546176</v>
      </c>
      <c r="R48" s="89">
        <v>122.4947445055931</v>
      </c>
      <c r="S48" s="89">
        <v>103.70728960272851</v>
      </c>
      <c r="T48" s="89">
        <v>103.79156975784068</v>
      </c>
      <c r="U48" s="89">
        <v>103.86653502641643</v>
      </c>
      <c r="V48" s="91">
        <v>104.18446772849626</v>
      </c>
      <c r="W48" s="3"/>
      <c r="X48" s="55"/>
      <c r="Y48" s="55"/>
      <c r="Z48" s="55"/>
      <c r="AA48" s="55"/>
      <c r="AB48" s="55"/>
      <c r="AC48" s="55"/>
    </row>
    <row r="49" spans="1:29" x14ac:dyDescent="0.35">
      <c r="A49" s="7"/>
      <c r="B49" s="8" t="s">
        <v>59</v>
      </c>
      <c r="C49" s="89">
        <v>32.811</v>
      </c>
      <c r="D49" s="89">
        <v>61.587986899999997</v>
      </c>
      <c r="E49" s="89">
        <v>27.852</v>
      </c>
      <c r="F49" s="89">
        <v>1.329</v>
      </c>
      <c r="G49" s="89">
        <v>3.8927943800000002</v>
      </c>
      <c r="H49" s="89">
        <v>64.082590300000021</v>
      </c>
      <c r="I49" s="89">
        <v>32.080704641736006</v>
      </c>
      <c r="J49" s="89">
        <v>1052.5999999999999</v>
      </c>
      <c r="K49" s="90">
        <v>47.447280100810907</v>
      </c>
      <c r="L49" s="89">
        <f t="shared" si="1"/>
        <v>273.51</v>
      </c>
      <c r="M49" s="89">
        <v>225.79400000000001</v>
      </c>
      <c r="N49" s="89">
        <v>47.716000000000001</v>
      </c>
      <c r="O49" s="89">
        <v>38.15</v>
      </c>
      <c r="P49" s="89">
        <v>4.9075254986155947</v>
      </c>
      <c r="Q49" s="89">
        <v>123.92986059369633</v>
      </c>
      <c r="R49" s="89">
        <v>124.29638114698184</v>
      </c>
      <c r="S49" s="89">
        <v>103.85091967380815</v>
      </c>
      <c r="T49" s="89">
        <v>103.54468793812272</v>
      </c>
      <c r="U49" s="89">
        <v>104.34858437242171</v>
      </c>
      <c r="V49" s="91">
        <v>104.98679096523786</v>
      </c>
      <c r="W49" s="3"/>
      <c r="X49" s="55"/>
      <c r="Y49" s="55"/>
      <c r="Z49" s="55"/>
      <c r="AA49" s="55"/>
      <c r="AB49" s="55"/>
      <c r="AC49" s="55"/>
    </row>
    <row r="50" spans="1:29" x14ac:dyDescent="0.35">
      <c r="A50" s="7"/>
      <c r="B50" s="8" t="s">
        <v>60</v>
      </c>
      <c r="C50" s="89">
        <v>32.753</v>
      </c>
      <c r="D50" s="89">
        <v>61.398444099999999</v>
      </c>
      <c r="E50" s="89">
        <v>27.797999999999998</v>
      </c>
      <c r="F50" s="89">
        <v>1.306</v>
      </c>
      <c r="G50" s="89">
        <v>3.8345224500000001</v>
      </c>
      <c r="H50" s="89">
        <v>63.846658499999997</v>
      </c>
      <c r="I50" s="89">
        <v>32.137514120843889</v>
      </c>
      <c r="J50" s="89">
        <v>1052.5999999999999</v>
      </c>
      <c r="K50" s="90">
        <v>46.82004460353987</v>
      </c>
      <c r="L50" s="89">
        <f t="shared" si="1"/>
        <v>274.39699999999999</v>
      </c>
      <c r="M50" s="89">
        <v>225.97200000000001</v>
      </c>
      <c r="N50" s="89">
        <v>48.424999999999997</v>
      </c>
      <c r="O50" s="89">
        <v>37.710999999999999</v>
      </c>
      <c r="P50" s="89">
        <v>3.3478094019695925</v>
      </c>
      <c r="Q50" s="89">
        <v>124.26849229260328</v>
      </c>
      <c r="R50" s="89">
        <v>124.41569527894589</v>
      </c>
      <c r="S50" s="89">
        <v>104.4852973518599</v>
      </c>
      <c r="T50" s="89">
        <v>104.36167510496728</v>
      </c>
      <c r="U50" s="89">
        <v>104.47162912232999</v>
      </c>
      <c r="V50" s="91">
        <v>104.97366194643625</v>
      </c>
      <c r="W50" s="3"/>
      <c r="X50" s="55"/>
      <c r="Y50" s="55"/>
      <c r="Z50" s="55"/>
      <c r="AA50" s="55"/>
      <c r="AB50" s="55"/>
      <c r="AC50" s="55"/>
    </row>
    <row r="51" spans="1:29" x14ac:dyDescent="0.35">
      <c r="A51" s="7"/>
      <c r="B51" s="8" t="s">
        <v>61</v>
      </c>
      <c r="C51" s="89">
        <v>32.933999999999997</v>
      </c>
      <c r="D51" s="89">
        <v>61.656838</v>
      </c>
      <c r="E51" s="89">
        <v>27.907</v>
      </c>
      <c r="F51" s="89">
        <v>1.29</v>
      </c>
      <c r="G51" s="89">
        <v>3.76928471</v>
      </c>
      <c r="H51" s="89">
        <v>64.071889900000002</v>
      </c>
      <c r="I51" s="89">
        <v>31.884982085382887</v>
      </c>
      <c r="J51" s="89">
        <v>1050.0999999999999</v>
      </c>
      <c r="K51" s="90">
        <v>46.401836071117813</v>
      </c>
      <c r="L51" s="89">
        <f t="shared" si="1"/>
        <v>273.28199999999998</v>
      </c>
      <c r="M51" s="89">
        <v>224.864</v>
      </c>
      <c r="N51" s="89">
        <v>48.417999999999999</v>
      </c>
      <c r="O51" s="89">
        <v>38.575000000000003</v>
      </c>
      <c r="P51" s="89">
        <v>1.1580347846864569</v>
      </c>
      <c r="Q51" s="89">
        <v>123.17617956228149</v>
      </c>
      <c r="R51" s="89">
        <v>124.29881110062144</v>
      </c>
      <c r="S51" s="89">
        <v>104.70774715153644</v>
      </c>
      <c r="T51" s="89">
        <v>103.76205653535115</v>
      </c>
      <c r="U51" s="89">
        <v>102.61660554797905</v>
      </c>
      <c r="V51" s="91">
        <v>103.7563023237702</v>
      </c>
      <c r="W51" s="3"/>
      <c r="X51" s="55"/>
      <c r="Y51" s="55"/>
      <c r="Z51" s="55"/>
      <c r="AA51" s="55"/>
      <c r="AB51" s="55"/>
      <c r="AC51" s="55"/>
    </row>
    <row r="52" spans="1:29" ht="18.75" customHeight="1" x14ac:dyDescent="0.35">
      <c r="A52" s="7"/>
      <c r="B52" s="8" t="s">
        <v>62</v>
      </c>
      <c r="C52" s="89">
        <v>32.984000000000002</v>
      </c>
      <c r="D52" s="89">
        <v>61.712318500000002</v>
      </c>
      <c r="E52" s="89">
        <v>28.011000000000006</v>
      </c>
      <c r="F52" s="89">
        <v>1.3759999999999999</v>
      </c>
      <c r="G52" s="89">
        <v>4.0046565799999998</v>
      </c>
      <c r="H52" s="89">
        <v>64.286783400000004</v>
      </c>
      <c r="I52" s="89">
        <v>31.309119573126363</v>
      </c>
      <c r="J52" s="89">
        <v>1032.7</v>
      </c>
      <c r="K52" s="90">
        <v>47.234451435684853</v>
      </c>
      <c r="L52" s="89">
        <f t="shared" si="1"/>
        <v>275.16699999999997</v>
      </c>
      <c r="M52" s="89">
        <v>226.535</v>
      </c>
      <c r="N52" s="89">
        <v>48.631999999999998</v>
      </c>
      <c r="O52" s="89">
        <v>37.933999999999997</v>
      </c>
      <c r="P52" s="89">
        <v>0.84547016862703828</v>
      </c>
      <c r="Q52" s="89">
        <v>123.63079089889484</v>
      </c>
      <c r="R52" s="89">
        <v>127.05220728396354</v>
      </c>
      <c r="S52" s="89">
        <v>103.66022968551182</v>
      </c>
      <c r="T52" s="89">
        <v>100.86874092740376</v>
      </c>
      <c r="U52" s="89">
        <v>101.63520097054636</v>
      </c>
      <c r="V52" s="91">
        <v>104.21259387205768</v>
      </c>
      <c r="W52" s="3"/>
      <c r="X52" s="55"/>
      <c r="Y52" s="55"/>
      <c r="Z52" s="55"/>
      <c r="AA52" s="55"/>
      <c r="AB52" s="55"/>
      <c r="AC52" s="55"/>
    </row>
    <row r="53" spans="1:29" ht="18.75" customHeight="1" x14ac:dyDescent="0.35">
      <c r="A53" s="7"/>
      <c r="B53" s="8" t="s">
        <v>64</v>
      </c>
      <c r="C53" s="89">
        <v>32.56</v>
      </c>
      <c r="D53" s="89">
        <v>60.929283900000001</v>
      </c>
      <c r="E53" s="89">
        <v>27.873999999999999</v>
      </c>
      <c r="F53" s="89">
        <v>1.397</v>
      </c>
      <c r="G53" s="89">
        <v>4.1140265600000001</v>
      </c>
      <c r="H53" s="89">
        <v>63.543479499999997</v>
      </c>
      <c r="I53" s="89">
        <v>26.056511056511056</v>
      </c>
      <c r="J53" s="89">
        <v>848.4</v>
      </c>
      <c r="K53" s="90">
        <v>53.929179363244714</v>
      </c>
      <c r="L53" s="89">
        <f t="shared" si="1"/>
        <v>266.48099999999999</v>
      </c>
      <c r="M53" s="89">
        <v>219.14599999999999</v>
      </c>
      <c r="N53" s="89">
        <v>47.335000000000001</v>
      </c>
      <c r="O53" s="89">
        <v>37.475999999999999</v>
      </c>
      <c r="P53" s="89">
        <v>-3.0208794224074964</v>
      </c>
      <c r="Q53" s="89">
        <v>120.18608893680307</v>
      </c>
      <c r="R53" s="89">
        <v>148.41040875636392</v>
      </c>
      <c r="S53" s="89">
        <v>99.691975227335774</v>
      </c>
      <c r="T53" s="89">
        <v>80.732805073177644</v>
      </c>
      <c r="U53" s="89">
        <v>90.682906421598048</v>
      </c>
      <c r="V53" s="91">
        <v>100.84556599556393</v>
      </c>
      <c r="W53" s="3"/>
      <c r="X53" s="55"/>
      <c r="Y53" s="55"/>
      <c r="Z53" s="55"/>
      <c r="AA53" s="55"/>
      <c r="AB53" s="55"/>
      <c r="AC53" s="55"/>
    </row>
    <row r="54" spans="1:29" ht="18.75" customHeight="1" x14ac:dyDescent="0.35">
      <c r="A54" s="7"/>
      <c r="B54" s="8" t="s">
        <v>65</v>
      </c>
      <c r="C54" s="89">
        <v>32.332999999999998</v>
      </c>
      <c r="D54" s="89">
        <v>60.3644307</v>
      </c>
      <c r="E54" s="89">
        <v>27.861000000000001</v>
      </c>
      <c r="F54" s="89">
        <v>1.659</v>
      </c>
      <c r="G54" s="89">
        <v>4.8805601300000001</v>
      </c>
      <c r="H54" s="89">
        <v>63.461717999999998</v>
      </c>
      <c r="I54" s="89">
        <v>28.327096155630468</v>
      </c>
      <c r="J54" s="89">
        <v>915.9</v>
      </c>
      <c r="K54" s="90">
        <v>48.878355432998049</v>
      </c>
      <c r="L54" s="89">
        <f t="shared" si="1"/>
        <v>273.08199999999999</v>
      </c>
      <c r="M54" s="89">
        <v>223.43</v>
      </c>
      <c r="N54" s="89">
        <v>49.652000000000001</v>
      </c>
      <c r="O54" s="89">
        <v>37.664000000000001</v>
      </c>
      <c r="P54" s="89">
        <v>-1.3484969749127829</v>
      </c>
      <c r="Q54" s="89">
        <v>122.59273543326783</v>
      </c>
      <c r="R54" s="89">
        <v>139.24804323821178</v>
      </c>
      <c r="S54" s="89">
        <v>107.68208008884079</v>
      </c>
      <c r="T54" s="89">
        <v>94.802342986265003</v>
      </c>
      <c r="U54" s="89">
        <v>97.325222116410416</v>
      </c>
      <c r="V54" s="91">
        <v>103.35286611836176</v>
      </c>
      <c r="W54" s="3"/>
      <c r="X54" s="55"/>
      <c r="Y54" s="55"/>
      <c r="Z54" s="55"/>
      <c r="AA54" s="55"/>
      <c r="AB54" s="55"/>
      <c r="AC54" s="55"/>
    </row>
    <row r="55" spans="1:29" ht="18.75" customHeight="1" x14ac:dyDescent="0.35">
      <c r="A55" s="24"/>
      <c r="B55" s="8" t="s">
        <v>66</v>
      </c>
      <c r="C55" s="89">
        <v>32.158999999999999</v>
      </c>
      <c r="D55" s="89">
        <v>60.031734200000002</v>
      </c>
      <c r="E55" s="89">
        <v>27.834999999999997</v>
      </c>
      <c r="F55" s="89">
        <v>1.7729999999999999</v>
      </c>
      <c r="G55" s="89">
        <v>5.2251561899999999</v>
      </c>
      <c r="H55" s="89">
        <v>63.341422399999999</v>
      </c>
      <c r="I55" s="89">
        <v>30.103547995895394</v>
      </c>
      <c r="J55" s="89">
        <v>968.1</v>
      </c>
      <c r="K55" s="90">
        <v>49.611611626450433</v>
      </c>
      <c r="L55" s="89">
        <f t="shared" si="1"/>
        <v>280.08199999999999</v>
      </c>
      <c r="M55" s="89">
        <v>229.38900000000001</v>
      </c>
      <c r="N55" s="89">
        <v>50.692999999999998</v>
      </c>
      <c r="O55" s="89">
        <v>38.347999999999999</v>
      </c>
      <c r="P55" s="89">
        <v>2.2761998269192452</v>
      </c>
      <c r="Q55" s="89">
        <v>125.97991554828387</v>
      </c>
      <c r="R55" s="89">
        <v>134.65114494520449</v>
      </c>
      <c r="S55" s="89">
        <v>103.11250864594595</v>
      </c>
      <c r="T55" s="89">
        <v>96.472296143298337</v>
      </c>
      <c r="U55" s="89">
        <v>101.0486079149584</v>
      </c>
      <c r="V55" s="91">
        <v>106.09825853263533</v>
      </c>
      <c r="W55" s="3"/>
      <c r="X55" s="55"/>
      <c r="Y55" s="55"/>
      <c r="Z55" s="55"/>
      <c r="AA55" s="55"/>
      <c r="AB55" s="55"/>
      <c r="AC55" s="55"/>
    </row>
    <row r="56" spans="1:29" ht="18.75" customHeight="1" x14ac:dyDescent="0.35">
      <c r="A56" s="56"/>
      <c r="B56" s="8" t="s">
        <v>67</v>
      </c>
      <c r="C56" s="89">
        <v>32.164999999999999</v>
      </c>
      <c r="D56" s="89">
        <v>60.031728299999997</v>
      </c>
      <c r="E56" s="89">
        <v>27.887</v>
      </c>
      <c r="F56" s="89">
        <v>1.673</v>
      </c>
      <c r="G56" s="89">
        <v>4.9441456400000012</v>
      </c>
      <c r="H56" s="89">
        <v>63.154161999999999</v>
      </c>
      <c r="I56" s="89">
        <v>29.60360640447692</v>
      </c>
      <c r="J56" s="89">
        <v>952.2</v>
      </c>
      <c r="K56" s="90">
        <v>49.965328579103826</v>
      </c>
      <c r="L56" s="89">
        <f t="shared" si="1"/>
        <v>280.14800000000002</v>
      </c>
      <c r="M56" s="89">
        <v>230.398</v>
      </c>
      <c r="N56" s="89">
        <v>49.75</v>
      </c>
      <c r="O56" s="89">
        <v>38.369</v>
      </c>
      <c r="P56" s="89">
        <v>2.1574893336603118</v>
      </c>
      <c r="Q56" s="89">
        <v>126.29811202565837</v>
      </c>
      <c r="R56" s="89">
        <v>137.27095632010153</v>
      </c>
      <c r="S56" s="89">
        <v>103.73045753949867</v>
      </c>
      <c r="T56" s="89">
        <v>95.438695103473464</v>
      </c>
      <c r="U56" s="89">
        <v>99.750425780562352</v>
      </c>
      <c r="V56" s="91">
        <v>104.85050884816491</v>
      </c>
      <c r="W56" s="3"/>
      <c r="X56" s="55"/>
      <c r="Y56" s="55"/>
      <c r="Z56" s="55"/>
      <c r="AA56" s="55"/>
      <c r="AB56" s="55"/>
      <c r="AC56" s="55"/>
    </row>
    <row r="57" spans="1:29" ht="18.75" customHeight="1" x14ac:dyDescent="0.35">
      <c r="A57" s="56"/>
      <c r="B57" s="8" t="s">
        <v>68</v>
      </c>
      <c r="C57" s="89">
        <v>32.302999999999997</v>
      </c>
      <c r="D57" s="89">
        <v>60.228586300000003</v>
      </c>
      <c r="E57" s="89">
        <v>28.024000000000001</v>
      </c>
      <c r="F57" s="89">
        <v>1.6</v>
      </c>
      <c r="G57" s="89">
        <v>4.7193463700000002</v>
      </c>
      <c r="H57" s="89">
        <v>63.2117687</v>
      </c>
      <c r="I57" s="89">
        <v>31.055939076865933</v>
      </c>
      <c r="J57" s="89">
        <v>1003.2</v>
      </c>
      <c r="K57" s="90">
        <v>49.121028442964672</v>
      </c>
      <c r="L57" s="89">
        <f t="shared" si="1"/>
        <v>287.875</v>
      </c>
      <c r="M57" s="89">
        <v>237.44200000000001</v>
      </c>
      <c r="N57" s="89">
        <v>50.433</v>
      </c>
      <c r="O57" s="89">
        <v>38.74</v>
      </c>
      <c r="P57" s="89">
        <v>7.7688292950243598</v>
      </c>
      <c r="Q57" s="89">
        <v>129.52314102266945</v>
      </c>
      <c r="R57" s="89">
        <v>134.19277191699831</v>
      </c>
      <c r="S57" s="89">
        <v>104.88479325055519</v>
      </c>
      <c r="T57" s="89">
        <v>101.23501939231021</v>
      </c>
      <c r="U57" s="89">
        <v>104.54575205679053</v>
      </c>
      <c r="V57" s="91">
        <v>106.90452922342911</v>
      </c>
      <c r="W57" s="3"/>
      <c r="X57" s="55"/>
      <c r="Y57" s="55"/>
      <c r="Z57" s="55"/>
      <c r="AA57" s="55"/>
      <c r="AB57" s="55"/>
      <c r="AC57" s="55"/>
    </row>
    <row r="58" spans="1:29" ht="18.75" customHeight="1" x14ac:dyDescent="0.35">
      <c r="A58" s="56"/>
      <c r="B58" s="8" t="s">
        <v>69</v>
      </c>
      <c r="C58" s="89">
        <v>32.591999999999999</v>
      </c>
      <c r="D58" s="89">
        <v>60.626127699999998</v>
      </c>
      <c r="E58" s="89">
        <v>28.311</v>
      </c>
      <c r="F58" s="89">
        <v>1.452</v>
      </c>
      <c r="G58" s="89">
        <v>4.2650687300000003</v>
      </c>
      <c r="H58" s="89">
        <v>63.327070800000001</v>
      </c>
      <c r="I58" s="89">
        <v>31.584437898870892</v>
      </c>
      <c r="J58" s="89">
        <v>1029.4000000000001</v>
      </c>
      <c r="K58" s="90">
        <v>48.700628381795639</v>
      </c>
      <c r="L58" s="89">
        <f t="shared" si="1"/>
        <v>293.72399999999999</v>
      </c>
      <c r="M58" s="89">
        <v>242.232</v>
      </c>
      <c r="N58" s="89">
        <v>51.491999999999997</v>
      </c>
      <c r="O58" s="89">
        <v>38.944000000000003</v>
      </c>
      <c r="P58" s="89">
        <v>6.6919173701760704</v>
      </c>
      <c r="Q58" s="89">
        <v>130.79653999030069</v>
      </c>
      <c r="R58" s="89">
        <v>133.2445717923647</v>
      </c>
      <c r="S58" s="89">
        <v>103.98721063721933</v>
      </c>
      <c r="T58" s="89">
        <v>102.07670880421007</v>
      </c>
      <c r="U58" s="89">
        <v>104.9840260707082</v>
      </c>
      <c r="V58" s="91">
        <v>106.61434760853632</v>
      </c>
      <c r="W58" s="3"/>
      <c r="X58" s="55"/>
      <c r="Y58" s="55"/>
      <c r="Z58" s="55"/>
      <c r="AA58" s="55"/>
      <c r="AB58" s="55"/>
      <c r="AC58" s="55"/>
    </row>
    <row r="59" spans="1:29" ht="18.75" customHeight="1" x14ac:dyDescent="0.35">
      <c r="A59" s="24"/>
      <c r="B59" s="8" t="s">
        <v>70</v>
      </c>
      <c r="C59" s="89">
        <v>32.567</v>
      </c>
      <c r="D59" s="89">
        <v>60.594276800000003</v>
      </c>
      <c r="E59" s="89">
        <v>28.379000000000001</v>
      </c>
      <c r="F59" s="89">
        <v>1.373</v>
      </c>
      <c r="G59" s="89">
        <v>4.0453741900000004</v>
      </c>
      <c r="H59" s="89">
        <v>63.148885499999999</v>
      </c>
      <c r="I59" s="89">
        <v>31.620966008536247</v>
      </c>
      <c r="J59" s="89">
        <v>1029.8</v>
      </c>
      <c r="K59" s="90">
        <v>48.244831164010897</v>
      </c>
      <c r="L59" s="89">
        <f t="shared" si="1"/>
        <v>298.73599999999999</v>
      </c>
      <c r="M59" s="89">
        <v>246.864</v>
      </c>
      <c r="N59" s="89">
        <v>51.872</v>
      </c>
      <c r="O59" s="89">
        <v>39.1</v>
      </c>
      <c r="P59" s="89">
        <v>5.5551217936171238</v>
      </c>
      <c r="Q59" s="89">
        <v>132.97825329248701</v>
      </c>
      <c r="R59" s="89">
        <v>135.31062899833651</v>
      </c>
      <c r="S59" s="89">
        <v>105.5320223403355</v>
      </c>
      <c r="T59" s="89">
        <v>103.71294628609004</v>
      </c>
      <c r="U59" s="89">
        <v>105.51278508209134</v>
      </c>
      <c r="V59" s="91">
        <v>106.52321476390492</v>
      </c>
      <c r="W59" s="3"/>
      <c r="X59" s="55"/>
      <c r="Y59" s="55"/>
      <c r="Z59" s="55"/>
      <c r="AA59" s="55"/>
      <c r="AB59" s="55"/>
      <c r="AC59" s="55"/>
    </row>
    <row r="60" spans="1:29" ht="18.75" customHeight="1" x14ac:dyDescent="0.35">
      <c r="A60" s="24"/>
      <c r="B60" s="8" t="s">
        <v>71</v>
      </c>
      <c r="C60" s="89">
        <v>32.631999999999998</v>
      </c>
      <c r="D60" s="89">
        <v>60.685858799999998</v>
      </c>
      <c r="E60" s="89">
        <v>28.393000000000001</v>
      </c>
      <c r="F60" s="89">
        <v>1.2589999999999999</v>
      </c>
      <c r="G60" s="89">
        <v>3.71485055</v>
      </c>
      <c r="H60" s="89">
        <v>63.0272261</v>
      </c>
      <c r="I60" s="89">
        <v>31.977813189507231</v>
      </c>
      <c r="J60" s="89">
        <v>1043.5</v>
      </c>
      <c r="K60" s="90">
        <v>48.13910205915041</v>
      </c>
      <c r="L60" s="89">
        <f t="shared" si="1"/>
        <v>305.28800000000001</v>
      </c>
      <c r="M60" s="89">
        <v>251.89699999999999</v>
      </c>
      <c r="N60" s="89">
        <v>53.390999999999998</v>
      </c>
      <c r="O60" s="89">
        <v>39.604999999999997</v>
      </c>
      <c r="P60" s="89">
        <v>7.3828199507333103</v>
      </c>
      <c r="Q60" s="89">
        <v>135.62247423768818</v>
      </c>
      <c r="R60" s="89">
        <v>136.46124343363192</v>
      </c>
      <c r="S60" s="89">
        <v>104.62329191961584</v>
      </c>
      <c r="T60" s="89">
        <v>103.98021706383756</v>
      </c>
      <c r="U60" s="89">
        <v>105.97086027822613</v>
      </c>
      <c r="V60" s="91">
        <v>106.80867863776562</v>
      </c>
      <c r="W60" s="3"/>
      <c r="X60" s="55"/>
      <c r="Y60" s="55"/>
      <c r="Z60" s="55"/>
      <c r="AA60" s="55"/>
      <c r="AB60" s="55"/>
      <c r="AC60" s="55"/>
    </row>
    <row r="61" spans="1:29" x14ac:dyDescent="0.35">
      <c r="A61" s="7"/>
      <c r="B61" s="8" t="s">
        <v>72</v>
      </c>
      <c r="C61" s="89">
        <v>32.792000000000002</v>
      </c>
      <c r="D61" s="89">
        <v>60.922230900000002</v>
      </c>
      <c r="E61" s="89">
        <v>28.544</v>
      </c>
      <c r="F61" s="89">
        <v>1.294</v>
      </c>
      <c r="G61" s="89">
        <v>3.7962799999999999</v>
      </c>
      <c r="H61" s="89">
        <v>63.326273499999999</v>
      </c>
      <c r="I61" s="89">
        <v>31.809587704318123</v>
      </c>
      <c r="J61" s="89">
        <v>1043.0999999999999</v>
      </c>
      <c r="K61" s="90">
        <v>47.647815765175892</v>
      </c>
      <c r="L61" s="89">
        <f t="shared" si="1"/>
        <v>308.916</v>
      </c>
      <c r="M61" s="89">
        <v>254.08699999999999</v>
      </c>
      <c r="N61" s="89">
        <v>54.829000000000001</v>
      </c>
      <c r="O61" s="89">
        <v>39.545999999999999</v>
      </c>
      <c r="P61" s="89">
        <v>5.0606771026225239</v>
      </c>
      <c r="Q61" s="89">
        <v>136.07788896300116</v>
      </c>
      <c r="R61" s="89">
        <v>137.6435754223676</v>
      </c>
      <c r="S61" s="89">
        <v>104.77176335811207</v>
      </c>
      <c r="T61" s="89">
        <v>103.57999156120563</v>
      </c>
      <c r="U61" s="89">
        <v>105.10012046991753</v>
      </c>
      <c r="V61" s="91">
        <v>104.22986771761407</v>
      </c>
      <c r="W61" s="3"/>
      <c r="X61" s="3"/>
      <c r="Y61" s="3"/>
      <c r="Z61" s="55"/>
      <c r="AA61" s="55"/>
      <c r="AB61" s="55"/>
      <c r="AC61" s="55"/>
    </row>
    <row r="62" spans="1:29" x14ac:dyDescent="0.35">
      <c r="A62" s="7"/>
      <c r="B62" s="8" t="s">
        <v>73</v>
      </c>
      <c r="C62" s="89">
        <v>32.738999999999997</v>
      </c>
      <c r="D62" s="89">
        <v>60.677218500000002</v>
      </c>
      <c r="E62" s="89">
        <v>28.443999999999999</v>
      </c>
      <c r="F62" s="89">
        <v>1.224</v>
      </c>
      <c r="G62" s="89">
        <v>3.6039219199999999</v>
      </c>
      <c r="H62" s="89">
        <v>62.945733599999997</v>
      </c>
      <c r="I62" s="89">
        <v>31.732795748190235</v>
      </c>
      <c r="J62" s="89">
        <v>1038.9000000000001</v>
      </c>
      <c r="K62" s="90">
        <v>47.574682590008031</v>
      </c>
      <c r="L62" s="89">
        <f t="shared" si="1"/>
        <v>313.42200000000003</v>
      </c>
      <c r="M62" s="89">
        <v>258.48099999999999</v>
      </c>
      <c r="N62" s="89">
        <v>54.941000000000003</v>
      </c>
      <c r="O62" s="89">
        <v>39.375999999999998</v>
      </c>
      <c r="P62" s="89">
        <v>6.2090807581323348</v>
      </c>
      <c r="Q62" s="89">
        <v>138.91780278714128</v>
      </c>
      <c r="R62" s="89">
        <v>140.85620763490076</v>
      </c>
      <c r="S62" s="89">
        <v>105.02281121194682</v>
      </c>
      <c r="T62" s="89">
        <v>103.57753073906738</v>
      </c>
      <c r="U62" s="89">
        <v>104.89478500997906</v>
      </c>
      <c r="V62" s="91">
        <v>103.74319891007593</v>
      </c>
      <c r="W62" s="3"/>
      <c r="X62" s="3"/>
      <c r="Y62" s="3"/>
      <c r="Z62" s="3"/>
      <c r="AA62" s="3"/>
      <c r="AB62" s="3"/>
      <c r="AC62" s="55"/>
    </row>
    <row r="63" spans="1:29" x14ac:dyDescent="0.35">
      <c r="A63" s="7"/>
      <c r="B63" s="8" t="s">
        <v>74</v>
      </c>
      <c r="C63" s="89">
        <v>32.813000000000002</v>
      </c>
      <c r="D63" s="89">
        <v>60.834662000000002</v>
      </c>
      <c r="E63" s="89">
        <v>28.507999999999999</v>
      </c>
      <c r="F63" s="89">
        <v>1.27</v>
      </c>
      <c r="G63" s="89">
        <v>3.7261978099999999</v>
      </c>
      <c r="H63" s="89">
        <v>63.189217200000002</v>
      </c>
      <c r="I63" s="89">
        <v>31.560661932770543</v>
      </c>
      <c r="J63" s="89">
        <v>1035.5999999999999</v>
      </c>
      <c r="K63" s="90">
        <v>47.781547648704127</v>
      </c>
      <c r="L63" s="89">
        <f t="shared" si="1"/>
        <v>316.82600000000002</v>
      </c>
      <c r="M63" s="89">
        <v>262.98700000000002</v>
      </c>
      <c r="N63" s="89">
        <v>53.838999999999999</v>
      </c>
      <c r="O63" s="89">
        <v>40.0655547</v>
      </c>
      <c r="P63" s="89">
        <v>6.0490682450531796</v>
      </c>
      <c r="Q63" s="89">
        <v>141.02219858522921</v>
      </c>
      <c r="R63" s="89">
        <v>143.76984353704566</v>
      </c>
      <c r="S63" s="89">
        <v>105.37184747777077</v>
      </c>
      <c r="T63" s="89">
        <v>103.3580425123973</v>
      </c>
      <c r="U63" s="89">
        <v>101.37554587931372</v>
      </c>
      <c r="V63" s="91">
        <v>103.41239159170948</v>
      </c>
      <c r="W63" s="3"/>
      <c r="X63" s="3"/>
      <c r="Y63" s="3"/>
      <c r="Z63" s="3"/>
      <c r="AA63" s="3"/>
      <c r="AB63" s="3"/>
      <c r="AC63" s="55"/>
    </row>
    <row r="64" spans="1:29" x14ac:dyDescent="0.35">
      <c r="A64" s="7"/>
      <c r="B64" s="8" t="s">
        <v>75</v>
      </c>
      <c r="C64" s="89">
        <v>32.805858999999991</v>
      </c>
      <c r="D64" s="89">
        <v>60.675389600000003</v>
      </c>
      <c r="E64" s="89">
        <v>28.501795866145425</v>
      </c>
      <c r="F64" s="89">
        <v>1.30301478</v>
      </c>
      <c r="G64" s="89">
        <v>3.8201635999999999</v>
      </c>
      <c r="H64" s="89">
        <v>63.085353300000001</v>
      </c>
      <c r="I64" s="89">
        <v>31.573766962540265</v>
      </c>
      <c r="J64" s="89">
        <v>1035.8045500000001</v>
      </c>
      <c r="K64" s="90">
        <v>49.131624645030293</v>
      </c>
      <c r="L64" s="89">
        <f t="shared" si="1"/>
        <v>320.4825472</v>
      </c>
      <c r="M64" s="89">
        <v>267.50008600000001</v>
      </c>
      <c r="N64" s="89">
        <v>52.982461199999996</v>
      </c>
      <c r="O64" s="89">
        <v>40.753114500000009</v>
      </c>
      <c r="P64" s="89">
        <v>5.7888722804284587</v>
      </c>
      <c r="Q64" s="89">
        <v>143.47348605486494</v>
      </c>
      <c r="R64" s="89">
        <v>146.2081809972201</v>
      </c>
      <c r="S64" s="89">
        <v>104.90856471783998</v>
      </c>
      <c r="T64" s="89">
        <v>102.94634272185159</v>
      </c>
      <c r="U64" s="89">
        <v>103.79939531736824</v>
      </c>
      <c r="V64" s="91">
        <v>103.48827232738691</v>
      </c>
      <c r="W64" s="3"/>
      <c r="X64" s="3"/>
      <c r="Y64" s="3"/>
      <c r="Z64" s="3"/>
      <c r="AA64" s="3"/>
      <c r="AB64" s="3"/>
      <c r="AC64" s="55"/>
    </row>
    <row r="65" spans="1:29" x14ac:dyDescent="0.35">
      <c r="A65" s="7"/>
      <c r="B65" s="8" t="s">
        <v>77</v>
      </c>
      <c r="C65" s="89">
        <v>32.798446600000005</v>
      </c>
      <c r="D65" s="89">
        <v>60.490763700000002</v>
      </c>
      <c r="E65" s="89">
        <v>28.495355955781488</v>
      </c>
      <c r="F65" s="89">
        <v>1.35890998</v>
      </c>
      <c r="G65" s="89">
        <v>3.9783815699999998</v>
      </c>
      <c r="H65" s="89">
        <v>62.997025800000003</v>
      </c>
      <c r="I65" s="89">
        <v>31.612110464551247</v>
      </c>
      <c r="J65" s="89">
        <v>1036.8281199999999</v>
      </c>
      <c r="K65" s="90">
        <v>48.8852667807285</v>
      </c>
      <c r="L65" s="89">
        <f t="shared" si="1"/>
        <v>323.53182420000002</v>
      </c>
      <c r="M65" s="89">
        <v>269.415142</v>
      </c>
      <c r="N65" s="89">
        <v>54.1166822</v>
      </c>
      <c r="O65" s="89">
        <v>41.044869599999998</v>
      </c>
      <c r="P65" s="89">
        <v>6.2136420935696268</v>
      </c>
      <c r="Q65" s="89">
        <v>144.53328195164715</v>
      </c>
      <c r="R65" s="89">
        <v>147.10952597615085</v>
      </c>
      <c r="S65" s="89">
        <v>104.85212688841996</v>
      </c>
      <c r="T65" s="89">
        <v>103.01591233548535</v>
      </c>
      <c r="U65" s="89">
        <v>105.06309930072304</v>
      </c>
      <c r="V65" s="91">
        <v>103.45669589560795</v>
      </c>
      <c r="W65" s="3"/>
      <c r="X65" s="3"/>
      <c r="Y65" s="3"/>
      <c r="Z65" s="3"/>
      <c r="AA65" s="3"/>
      <c r="AB65" s="3"/>
      <c r="AC65" s="55"/>
    </row>
    <row r="66" spans="1:29" x14ac:dyDescent="0.35">
      <c r="A66" s="7"/>
      <c r="B66" s="8" t="s">
        <v>78</v>
      </c>
      <c r="C66" s="89">
        <v>32.755609799999995</v>
      </c>
      <c r="D66" s="89">
        <v>60.298823499999997</v>
      </c>
      <c r="E66" s="89">
        <v>28.458139279523845</v>
      </c>
      <c r="F66" s="89">
        <v>1.4199125799999999</v>
      </c>
      <c r="G66" s="89">
        <v>4.1547648099999996</v>
      </c>
      <c r="H66" s="89">
        <v>62.9126981</v>
      </c>
      <c r="I66" s="89">
        <v>31.670294857104448</v>
      </c>
      <c r="J66" s="89">
        <v>1037.3798200000001</v>
      </c>
      <c r="K66" s="90">
        <v>48.719952487502894</v>
      </c>
      <c r="L66" s="89">
        <f t="shared" si="1"/>
        <v>324.94437950000003</v>
      </c>
      <c r="M66" s="89">
        <v>270.71921500000002</v>
      </c>
      <c r="N66" s="89">
        <v>54.225164499999998</v>
      </c>
      <c r="O66" s="89">
        <v>41.243542399999995</v>
      </c>
      <c r="P66" s="89">
        <v>4.6826302713460999</v>
      </c>
      <c r="Q66" s="89">
        <v>145.42280987274083</v>
      </c>
      <c r="R66" s="89">
        <v>147.74297751462348</v>
      </c>
      <c r="S66" s="89">
        <v>105.06083722038046</v>
      </c>
      <c r="T66" s="89">
        <v>103.4109533558965</v>
      </c>
      <c r="U66" s="89">
        <v>105.4307488859714</v>
      </c>
      <c r="V66" s="91">
        <v>103.58418799269829</v>
      </c>
      <c r="W66" s="3"/>
      <c r="X66" s="3"/>
      <c r="Y66" s="3"/>
      <c r="Z66" s="3"/>
      <c r="AA66" s="3"/>
      <c r="AB66" s="3"/>
      <c r="AC66" s="55"/>
    </row>
    <row r="67" spans="1:29" x14ac:dyDescent="0.35">
      <c r="A67" s="7"/>
      <c r="B67" s="8" t="s">
        <v>79</v>
      </c>
      <c r="C67" s="89">
        <v>32.738349700000001</v>
      </c>
      <c r="D67" s="89">
        <v>60.154594899999999</v>
      </c>
      <c r="E67" s="89">
        <v>28.443143644494768</v>
      </c>
      <c r="F67" s="89">
        <v>1.47409144</v>
      </c>
      <c r="G67" s="89">
        <v>4.3086415200000001</v>
      </c>
      <c r="H67" s="89">
        <v>62.863142400000001</v>
      </c>
      <c r="I67" s="89">
        <v>31.738787156760836</v>
      </c>
      <c r="J67" s="89">
        <v>1039.0755099999999</v>
      </c>
      <c r="K67" s="90">
        <v>48.448155502934362</v>
      </c>
      <c r="L67" s="89">
        <f t="shared" si="1"/>
        <v>326.11953119999998</v>
      </c>
      <c r="M67" s="89">
        <v>271.66359</v>
      </c>
      <c r="N67" s="89">
        <v>54.455941199999998</v>
      </c>
      <c r="O67" s="89">
        <v>41.387416199999997</v>
      </c>
      <c r="P67" s="89">
        <v>3.5347906676173935</v>
      </c>
      <c r="Q67" s="89">
        <v>146.00703810008878</v>
      </c>
      <c r="R67" s="89">
        <v>148.0164168086261</v>
      </c>
      <c r="S67" s="89">
        <v>105.31901978757014</v>
      </c>
      <c r="T67" s="89">
        <v>103.88927444756642</v>
      </c>
      <c r="U67" s="89">
        <v>105.57740722437731</v>
      </c>
      <c r="V67" s="91">
        <v>103.88514509027402</v>
      </c>
      <c r="W67" s="3"/>
      <c r="X67" s="3"/>
      <c r="Y67" s="3"/>
      <c r="Z67" s="3"/>
      <c r="AA67" s="3"/>
      <c r="AB67" s="3"/>
      <c r="AC67" s="55"/>
    </row>
    <row r="68" spans="1:29" x14ac:dyDescent="0.35">
      <c r="A68" s="7"/>
      <c r="B68" s="8" t="s">
        <v>80</v>
      </c>
      <c r="C68" s="89">
        <v>32.753140500000001</v>
      </c>
      <c r="D68" s="89">
        <v>60.069685499999999</v>
      </c>
      <c r="E68" s="89">
        <v>28.45599394616638</v>
      </c>
      <c r="F68" s="89">
        <v>1.5079213600000001</v>
      </c>
      <c r="G68" s="89">
        <v>4.4012686099999998</v>
      </c>
      <c r="H68" s="89">
        <v>62.835232900000001</v>
      </c>
      <c r="I68" s="89">
        <v>31.784148800033179</v>
      </c>
      <c r="J68" s="89">
        <v>1041.03069</v>
      </c>
      <c r="K68" s="90">
        <v>48.230870438729347</v>
      </c>
      <c r="L68" s="89">
        <f t="shared" si="1"/>
        <v>327.47374240000005</v>
      </c>
      <c r="M68" s="89">
        <v>272.73161300000004</v>
      </c>
      <c r="N68" s="89">
        <v>54.742129399999996</v>
      </c>
      <c r="O68" s="89">
        <v>41.550127400000001</v>
      </c>
      <c r="P68" s="89">
        <v>2.1198153445765922</v>
      </c>
      <c r="Q68" s="89">
        <v>146.51485902765492</v>
      </c>
      <c r="R68" s="89">
        <v>148.31924583483703</v>
      </c>
      <c r="S68" s="89">
        <v>105.61401015491462</v>
      </c>
      <c r="T68" s="89">
        <v>104.3291565041304</v>
      </c>
      <c r="U68" s="89">
        <v>105.69101056869013</v>
      </c>
      <c r="V68" s="91">
        <v>104.18291861950064</v>
      </c>
      <c r="W68" s="3"/>
      <c r="X68" s="3"/>
      <c r="Y68" s="3"/>
      <c r="Z68" s="3"/>
      <c r="AA68" s="3"/>
      <c r="AB68" s="3"/>
      <c r="AC68" s="55"/>
    </row>
    <row r="69" spans="1:29" x14ac:dyDescent="0.35">
      <c r="A69" s="7"/>
      <c r="B69" s="8" t="s">
        <v>339</v>
      </c>
      <c r="C69" s="89">
        <v>32.802019999999992</v>
      </c>
      <c r="D69" s="89">
        <v>60.047494700000001</v>
      </c>
      <c r="E69" s="89">
        <v>28.498460569684152</v>
      </c>
      <c r="F69" s="89">
        <v>1.5234442899999998</v>
      </c>
      <c r="G69" s="89">
        <v>4.4382335900000003</v>
      </c>
      <c r="H69" s="89">
        <v>62.836317200000003</v>
      </c>
      <c r="I69" s="89">
        <v>31.828184889017713</v>
      </c>
      <c r="J69" s="89">
        <v>1044.0287599999997</v>
      </c>
      <c r="K69" s="90">
        <v>48.027573969408671</v>
      </c>
      <c r="L69" s="89">
        <f t="shared" si="1"/>
        <v>328.87284629999999</v>
      </c>
      <c r="M69" s="89">
        <v>274.32006100000001</v>
      </c>
      <c r="N69" s="89">
        <v>54.552785300000011</v>
      </c>
      <c r="O69" s="89">
        <v>41.792124300000012</v>
      </c>
      <c r="P69" s="89">
        <v>1.8094881526404372</v>
      </c>
      <c r="Q69" s="89">
        <v>147.1485945651846</v>
      </c>
      <c r="R69" s="89">
        <v>148.75469029702998</v>
      </c>
      <c r="S69" s="89">
        <v>105.87510809705407</v>
      </c>
      <c r="T69" s="89">
        <v>104.73198064578088</v>
      </c>
      <c r="U69" s="89">
        <v>105.46897687529028</v>
      </c>
      <c r="V69" s="91">
        <v>104.0961983883719</v>
      </c>
      <c r="W69" s="3"/>
      <c r="X69" s="3"/>
      <c r="Y69" s="3"/>
      <c r="Z69" s="3"/>
      <c r="AA69" s="3"/>
      <c r="AB69" s="3"/>
      <c r="AC69" s="55"/>
    </row>
    <row r="70" spans="1:29" x14ac:dyDescent="0.35">
      <c r="A70" s="7"/>
      <c r="B70" s="8" t="s">
        <v>340</v>
      </c>
      <c r="C70" s="89">
        <v>32.866948399999998</v>
      </c>
      <c r="D70" s="89">
        <v>60.0609447</v>
      </c>
      <c r="E70" s="89">
        <v>28.543917001809358</v>
      </c>
      <c r="F70" s="89">
        <v>1.5189942300000001</v>
      </c>
      <c r="G70" s="89">
        <v>4.4174860799999998</v>
      </c>
      <c r="H70" s="89">
        <v>62.836749400000002</v>
      </c>
      <c r="I70" s="89">
        <v>31.859404308526567</v>
      </c>
      <c r="J70" s="89">
        <v>1047.1214</v>
      </c>
      <c r="K70" s="90">
        <v>47.868755459898196</v>
      </c>
      <c r="L70" s="89">
        <f t="shared" si="1"/>
        <v>330.7553499</v>
      </c>
      <c r="M70" s="89">
        <v>275.84639700000002</v>
      </c>
      <c r="N70" s="89">
        <v>54.908952899999989</v>
      </c>
      <c r="O70" s="89">
        <v>42.1475765</v>
      </c>
      <c r="P70" s="89">
        <v>1.5877085335627594</v>
      </c>
      <c r="Q70" s="89">
        <v>147.73170023483704</v>
      </c>
      <c r="R70" s="89">
        <v>149.19781642002584</v>
      </c>
      <c r="S70" s="89">
        <v>106.19313458106501</v>
      </c>
      <c r="T70" s="89">
        <v>105.14961080438154</v>
      </c>
      <c r="U70" s="89">
        <v>105.50989528873541</v>
      </c>
      <c r="V70" s="91">
        <v>104.31627428617762</v>
      </c>
      <c r="W70" s="3"/>
      <c r="X70" s="3"/>
      <c r="Y70" s="3"/>
      <c r="Z70" s="3"/>
      <c r="AA70" s="3"/>
      <c r="AB70" s="3"/>
      <c r="AC70" s="55"/>
    </row>
    <row r="71" spans="1:29" x14ac:dyDescent="0.35">
      <c r="A71" s="7"/>
      <c r="B71" s="8" t="s">
        <v>341</v>
      </c>
      <c r="C71" s="89">
        <v>32.942732999999997</v>
      </c>
      <c r="D71" s="89">
        <v>60.094151699999998</v>
      </c>
      <c r="E71" s="89">
        <v>28.590815872512767</v>
      </c>
      <c r="F71" s="89">
        <v>1.5094714100000002</v>
      </c>
      <c r="G71" s="89">
        <v>4.3813492900000002</v>
      </c>
      <c r="H71" s="89">
        <v>62.847730300000002</v>
      </c>
      <c r="I71" s="89">
        <v>31.884467474454645</v>
      </c>
      <c r="J71" s="89">
        <v>1050.3615</v>
      </c>
      <c r="K71" s="90">
        <v>47.757195672168443</v>
      </c>
      <c r="L71" s="89">
        <f t="shared" si="1"/>
        <v>332.70800899999995</v>
      </c>
      <c r="M71" s="89">
        <v>277.38712699999996</v>
      </c>
      <c r="N71" s="89">
        <v>55.320881999999997</v>
      </c>
      <c r="O71" s="89">
        <v>42.5961985</v>
      </c>
      <c r="P71" s="89">
        <v>1.5794630871410753</v>
      </c>
      <c r="Q71" s="89">
        <v>148.31316537150764</v>
      </c>
      <c r="R71" s="89">
        <v>149.66731184412984</v>
      </c>
      <c r="S71" s="89">
        <v>106.55132829435885</v>
      </c>
      <c r="T71" s="89">
        <v>105.58728281295413</v>
      </c>
      <c r="U71" s="89">
        <v>105.71373123755269</v>
      </c>
      <c r="V71" s="91">
        <v>104.65364291330643</v>
      </c>
      <c r="W71" s="3"/>
      <c r="X71" s="3"/>
      <c r="Y71" s="3"/>
      <c r="Z71" s="3"/>
      <c r="AA71" s="3"/>
      <c r="AB71" s="3"/>
      <c r="AC71" s="55"/>
    </row>
    <row r="72" spans="1:29" x14ac:dyDescent="0.35">
      <c r="A72" s="7"/>
      <c r="B72" s="8" t="s">
        <v>342</v>
      </c>
      <c r="C72" s="89">
        <v>33.024262900000004</v>
      </c>
      <c r="D72" s="89">
        <v>60.137704999999997</v>
      </c>
      <c r="E72" s="89">
        <v>28.642610723321976</v>
      </c>
      <c r="F72" s="89">
        <v>1.4968591499999999</v>
      </c>
      <c r="G72" s="89">
        <v>4.3360674899999996</v>
      </c>
      <c r="H72" s="89">
        <v>62.863509200000003</v>
      </c>
      <c r="I72" s="89">
        <v>31.905690468384712</v>
      </c>
      <c r="J72" s="89">
        <v>1053.66191</v>
      </c>
      <c r="K72" s="90">
        <v>47.646894430944315</v>
      </c>
      <c r="L72" s="89">
        <f t="shared" si="1"/>
        <v>334.81773710000004</v>
      </c>
      <c r="M72" s="89">
        <v>279.09632500000004</v>
      </c>
      <c r="N72" s="89">
        <v>55.721412100000002</v>
      </c>
      <c r="O72" s="89">
        <v>43.073472899999999</v>
      </c>
      <c r="P72" s="89">
        <v>1.666950225425623</v>
      </c>
      <c r="Q72" s="89">
        <v>148.95718880049841</v>
      </c>
      <c r="R72" s="89">
        <v>150.21722755922039</v>
      </c>
      <c r="S72" s="89">
        <v>106.91338467424083</v>
      </c>
      <c r="T72" s="89">
        <v>106.01658341228521</v>
      </c>
      <c r="U72" s="89">
        <v>105.90408961434778</v>
      </c>
      <c r="V72" s="91">
        <v>105.00879855501846</v>
      </c>
      <c r="W72" s="3"/>
      <c r="X72" s="3"/>
      <c r="Y72" s="3"/>
      <c r="Z72" s="3"/>
      <c r="AA72" s="3"/>
      <c r="AB72" s="3"/>
      <c r="AC72" s="55"/>
    </row>
    <row r="73" spans="1:29" x14ac:dyDescent="0.35">
      <c r="A73" s="7"/>
      <c r="B73" s="8" t="s">
        <v>346</v>
      </c>
      <c r="C73" s="89">
        <v>33.106187800000001</v>
      </c>
      <c r="D73" s="89">
        <v>60.181824499999998</v>
      </c>
      <c r="E73" s="89">
        <v>28.694654266115883</v>
      </c>
      <c r="F73" s="89">
        <v>1.48487105</v>
      </c>
      <c r="G73" s="89">
        <v>4.2926441100000012</v>
      </c>
      <c r="H73" s="89">
        <v>62.8810857</v>
      </c>
      <c r="I73" s="89">
        <v>31.915908720830551</v>
      </c>
      <c r="J73" s="89">
        <v>1056.6140700000003</v>
      </c>
      <c r="K73" s="90">
        <v>47.59229596256224</v>
      </c>
      <c r="L73" s="89">
        <f t="shared" si="1"/>
        <v>336.64558549999998</v>
      </c>
      <c r="M73" s="89">
        <v>280.85781199999997</v>
      </c>
      <c r="N73" s="89">
        <v>55.7877735</v>
      </c>
      <c r="O73" s="89">
        <v>43.561774899999989</v>
      </c>
      <c r="P73" s="89">
        <v>1.683232287823877</v>
      </c>
      <c r="Q73" s="89">
        <v>149.62544721998484</v>
      </c>
      <c r="R73" s="89">
        <v>150.84282939639201</v>
      </c>
      <c r="S73" s="89">
        <v>107.25651040600965</v>
      </c>
      <c r="T73" s="89">
        <v>106.39089325966626</v>
      </c>
      <c r="U73" s="89">
        <v>106.08752627325886</v>
      </c>
      <c r="V73" s="91">
        <v>105.45774570500998</v>
      </c>
      <c r="W73" s="3"/>
      <c r="X73" s="3"/>
      <c r="Y73" s="3"/>
      <c r="Z73" s="3"/>
      <c r="AA73" s="3"/>
      <c r="AB73" s="3"/>
      <c r="AC73" s="55"/>
    </row>
    <row r="74" spans="1:29" x14ac:dyDescent="0.35">
      <c r="A74" s="7"/>
      <c r="B74" s="8" t="s">
        <v>347</v>
      </c>
      <c r="C74" s="89">
        <v>33.183412799999999</v>
      </c>
      <c r="D74" s="89">
        <v>60.219241799999999</v>
      </c>
      <c r="E74" s="89">
        <v>28.742532837284553</v>
      </c>
      <c r="F74" s="89">
        <v>1.4776364000000002</v>
      </c>
      <c r="G74" s="89">
        <v>4.2631034899999998</v>
      </c>
      <c r="H74" s="89">
        <v>62.900766599999997</v>
      </c>
      <c r="I74" s="89">
        <v>31.92129299298848</v>
      </c>
      <c r="J74" s="89">
        <v>1059.2574400000001</v>
      </c>
      <c r="K74" s="90">
        <v>47.476469045020949</v>
      </c>
      <c r="L74" s="89">
        <f t="shared" si="1"/>
        <v>338.6315171</v>
      </c>
      <c r="M74" s="89">
        <v>282.43879900000002</v>
      </c>
      <c r="N74" s="89">
        <v>56.1927181</v>
      </c>
      <c r="O74" s="89">
        <v>44.024945000000002</v>
      </c>
      <c r="P74" s="89">
        <v>1.6823497182670621</v>
      </c>
      <c r="Q74" s="89">
        <v>150.21706407752899</v>
      </c>
      <c r="R74" s="89">
        <v>151.41371598819799</v>
      </c>
      <c r="S74" s="89">
        <v>107.57518782884929</v>
      </c>
      <c r="T74" s="89">
        <v>106.72500045183175</v>
      </c>
      <c r="U74" s="89">
        <v>106.19022157556837</v>
      </c>
      <c r="V74" s="91">
        <v>105.75166033118073</v>
      </c>
      <c r="W74" s="3"/>
      <c r="X74" s="3"/>
      <c r="Y74" s="3"/>
      <c r="Z74" s="3"/>
      <c r="AA74" s="3"/>
      <c r="AB74" s="3"/>
      <c r="AC74" s="55"/>
    </row>
    <row r="75" spans="1:29" x14ac:dyDescent="0.35">
      <c r="A75" s="7"/>
      <c r="B75" s="8" t="s">
        <v>348</v>
      </c>
      <c r="C75" s="89">
        <v>33.256243799999986</v>
      </c>
      <c r="D75" s="89">
        <v>60.248571400000003</v>
      </c>
      <c r="E75" s="89">
        <v>28.786519283725696</v>
      </c>
      <c r="F75" s="89">
        <v>1.46902595</v>
      </c>
      <c r="G75" s="89">
        <v>4.23042344</v>
      </c>
      <c r="H75" s="89">
        <v>62.909927699999997</v>
      </c>
      <c r="I75" s="89">
        <v>31.927688472334776</v>
      </c>
      <c r="J75" s="89">
        <v>1061.7949900000001</v>
      </c>
      <c r="K75" s="90">
        <v>47.423289530147699</v>
      </c>
      <c r="L75" s="89">
        <f t="shared" si="1"/>
        <v>340.80160159999997</v>
      </c>
      <c r="M75" s="89">
        <v>283.91871399999997</v>
      </c>
      <c r="N75" s="89">
        <v>56.882887600000004</v>
      </c>
      <c r="O75" s="89">
        <v>44.475014000000002</v>
      </c>
      <c r="P75" s="89">
        <v>1.6588307627749321</v>
      </c>
      <c r="Q75" s="89">
        <v>150.77342978393551</v>
      </c>
      <c r="R75" s="89">
        <v>151.94407131809004</v>
      </c>
      <c r="S75" s="89">
        <v>107.89969909402122</v>
      </c>
      <c r="T75" s="89">
        <v>107.0683940599251</v>
      </c>
      <c r="U75" s="89">
        <v>106.53979537081617</v>
      </c>
      <c r="V75" s="91">
        <v>106.22131454487457</v>
      </c>
      <c r="W75" s="3"/>
      <c r="X75" s="3"/>
      <c r="Y75" s="3"/>
      <c r="Z75" s="3"/>
      <c r="AA75" s="3"/>
      <c r="AB75" s="3"/>
      <c r="AC75" s="55"/>
    </row>
    <row r="76" spans="1:29" x14ac:dyDescent="0.35">
      <c r="A76" s="7"/>
      <c r="B76" s="8" t="s">
        <v>349</v>
      </c>
      <c r="C76" s="89">
        <v>33.328065299999999</v>
      </c>
      <c r="D76" s="89">
        <v>60.275975299999999</v>
      </c>
      <c r="E76" s="89">
        <v>28.829548871907509</v>
      </c>
      <c r="F76" s="89">
        <v>1.46173321</v>
      </c>
      <c r="G76" s="89">
        <v>4.20161447</v>
      </c>
      <c r="H76" s="89">
        <v>62.919615</v>
      </c>
      <c r="I76" s="89">
        <v>31.931072208253092</v>
      </c>
      <c r="J76" s="89">
        <v>1064.2008599999997</v>
      </c>
      <c r="K76" s="90">
        <v>47.389360548250266</v>
      </c>
      <c r="L76" s="89">
        <f t="shared" si="1"/>
        <v>342.82646929999999</v>
      </c>
      <c r="M76" s="89">
        <v>285.510828</v>
      </c>
      <c r="N76" s="89">
        <v>57.315641300000003</v>
      </c>
      <c r="O76" s="89">
        <v>44.945324900000003</v>
      </c>
      <c r="P76" s="89">
        <v>1.6349833850553663</v>
      </c>
      <c r="Q76" s="89">
        <v>151.39261408823214</v>
      </c>
      <c r="R76" s="89">
        <v>152.55189527913794</v>
      </c>
      <c r="S76" s="89">
        <v>108.22730041827941</v>
      </c>
      <c r="T76" s="89">
        <v>107.40485309761314</v>
      </c>
      <c r="U76" s="89">
        <v>106.82045952486496</v>
      </c>
      <c r="V76" s="91">
        <v>106.52045474670682</v>
      </c>
      <c r="W76" s="3"/>
      <c r="X76" s="3"/>
      <c r="Y76" s="3"/>
      <c r="Z76" s="3"/>
      <c r="AA76" s="3"/>
      <c r="AB76" s="3"/>
      <c r="AC76" s="55"/>
    </row>
    <row r="77" spans="1:29" x14ac:dyDescent="0.35">
      <c r="A77" s="7"/>
      <c r="B77" s="8" t="s">
        <v>370</v>
      </c>
      <c r="C77" s="89">
        <v>33.395532399999986</v>
      </c>
      <c r="D77" s="89">
        <v>60.295424300000001</v>
      </c>
      <c r="E77" s="89">
        <v>28.868731761638372</v>
      </c>
      <c r="F77" s="89">
        <v>1.4577517600000001</v>
      </c>
      <c r="G77" s="89">
        <v>4.18253772</v>
      </c>
      <c r="H77" s="89">
        <v>62.927385999999998</v>
      </c>
      <c r="I77" s="89">
        <v>31.934522028816779</v>
      </c>
      <c r="J77" s="89">
        <v>1066.47037</v>
      </c>
      <c r="K77" s="90">
        <v>47.337757032846355</v>
      </c>
      <c r="L77" s="89">
        <f t="shared" ref="L77:L84" si="2">M77+N77</f>
        <v>345.04014720000004</v>
      </c>
      <c r="M77" s="89">
        <v>287.36009000000001</v>
      </c>
      <c r="N77" s="89">
        <v>57.6800572</v>
      </c>
      <c r="O77" s="89">
        <v>45.459074600000001</v>
      </c>
      <c r="P77" s="89">
        <v>1.6981927610039804</v>
      </c>
      <c r="Q77" s="89">
        <v>152.16637573329444</v>
      </c>
      <c r="R77" s="89">
        <v>153.31501787149179</v>
      </c>
      <c r="S77" s="89">
        <v>108.54396585120544</v>
      </c>
      <c r="T77" s="89">
        <v>107.7307500385776</v>
      </c>
      <c r="U77" s="89">
        <v>106.98222008242008</v>
      </c>
      <c r="V77" s="91">
        <v>106.79562643428611</v>
      </c>
      <c r="W77" s="3"/>
      <c r="X77" s="3"/>
      <c r="Y77" s="3"/>
      <c r="Z77" s="3"/>
      <c r="AA77" s="3"/>
      <c r="AB77" s="3"/>
      <c r="AC77" s="55"/>
    </row>
    <row r="78" spans="1:29" x14ac:dyDescent="0.35">
      <c r="A78" s="7"/>
      <c r="B78" s="8" t="s">
        <v>371</v>
      </c>
      <c r="C78" s="89">
        <v>33.463065700000001</v>
      </c>
      <c r="D78" s="89">
        <v>60.315328399999999</v>
      </c>
      <c r="E78" s="89">
        <v>28.907894361271129</v>
      </c>
      <c r="F78" s="89">
        <v>1.45325894</v>
      </c>
      <c r="G78" s="89">
        <v>4.1621188699999996</v>
      </c>
      <c r="H78" s="89">
        <v>62.934747399999999</v>
      </c>
      <c r="I78" s="89">
        <v>31.935764052097067</v>
      </c>
      <c r="J78" s="89">
        <v>1068.66857</v>
      </c>
      <c r="K78" s="90">
        <v>47.305655597564652</v>
      </c>
      <c r="L78" s="89">
        <f t="shared" si="2"/>
        <v>347.74364180000003</v>
      </c>
      <c r="M78" s="89">
        <v>289.57008300000001</v>
      </c>
      <c r="N78" s="89">
        <v>58.173558800000002</v>
      </c>
      <c r="O78" s="89">
        <v>46.033333599999999</v>
      </c>
      <c r="P78" s="89">
        <v>1.9384235306821429</v>
      </c>
      <c r="Q78" s="89">
        <v>153.12890699470771</v>
      </c>
      <c r="R78" s="89">
        <v>154.27881455600075</v>
      </c>
      <c r="S78" s="89">
        <v>108.86069507498497</v>
      </c>
      <c r="T78" s="89">
        <v>108.04930849184603</v>
      </c>
      <c r="U78" s="89">
        <v>107.20227705111699</v>
      </c>
      <c r="V78" s="91">
        <v>107.06375138294253</v>
      </c>
      <c r="W78" s="3"/>
      <c r="X78" s="3"/>
      <c r="Y78" s="3"/>
      <c r="Z78" s="3"/>
      <c r="AA78" s="3"/>
      <c r="AB78" s="3"/>
      <c r="AC78" s="55"/>
    </row>
    <row r="79" spans="1:29" x14ac:dyDescent="0.35">
      <c r="A79" s="7"/>
      <c r="B79" s="8" t="s">
        <v>372</v>
      </c>
      <c r="C79" s="89">
        <v>33.527882899999994</v>
      </c>
      <c r="D79" s="89">
        <v>60.330278</v>
      </c>
      <c r="E79" s="89">
        <v>28.944634584721911</v>
      </c>
      <c r="F79" s="89">
        <v>1.4513608899999999</v>
      </c>
      <c r="G79" s="89">
        <v>4.1492060200000003</v>
      </c>
      <c r="H79" s="89">
        <v>62.941865700000001</v>
      </c>
      <c r="I79" s="89">
        <v>31.936334180862069</v>
      </c>
      <c r="J79" s="89">
        <v>1070.75767</v>
      </c>
      <c r="K79" s="90">
        <v>47.278134375756103</v>
      </c>
      <c r="L79" s="89">
        <f t="shared" si="2"/>
        <v>350.62616150000002</v>
      </c>
      <c r="M79" s="89">
        <v>291.65039000000002</v>
      </c>
      <c r="N79" s="89">
        <v>58.9757715</v>
      </c>
      <c r="O79" s="89">
        <v>46.590605600000004</v>
      </c>
      <c r="P79" s="89">
        <v>2.1620566409294995</v>
      </c>
      <c r="Q79" s="89">
        <v>154.03323673533626</v>
      </c>
      <c r="R79" s="89">
        <v>155.18716480294506</v>
      </c>
      <c r="S79" s="89">
        <v>109.16906331538728</v>
      </c>
      <c r="T79" s="89">
        <v>108.35731272753569</v>
      </c>
      <c r="U79" s="89">
        <v>107.538834580805</v>
      </c>
      <c r="V79" s="91">
        <v>107.38129205505524</v>
      </c>
      <c r="W79" s="3"/>
      <c r="X79" s="3"/>
      <c r="Y79" s="3"/>
      <c r="Z79" s="3"/>
      <c r="AA79" s="3"/>
      <c r="AB79" s="3"/>
      <c r="AC79" s="55"/>
    </row>
    <row r="80" spans="1:29" x14ac:dyDescent="0.35">
      <c r="A80" s="7"/>
      <c r="B80" s="8" t="s">
        <v>373</v>
      </c>
      <c r="C80" s="89">
        <v>33.589212599999996</v>
      </c>
      <c r="D80" s="89">
        <v>60.338912399999998</v>
      </c>
      <c r="E80" s="89">
        <v>28.978291602031483</v>
      </c>
      <c r="F80" s="89">
        <v>1.4525571099999999</v>
      </c>
      <c r="G80" s="89">
        <v>4.1452161800000003</v>
      </c>
      <c r="H80" s="89">
        <v>62.948253600000001</v>
      </c>
      <c r="I80" s="89">
        <v>31.935458265555067</v>
      </c>
      <c r="J80" s="89">
        <v>1072.6868999999999</v>
      </c>
      <c r="K80" s="90">
        <v>47.274527651438696</v>
      </c>
      <c r="L80" s="89">
        <f t="shared" si="2"/>
        <v>353.47705589999998</v>
      </c>
      <c r="M80" s="89">
        <v>293.96156099999996</v>
      </c>
      <c r="N80" s="89">
        <v>59.5154949</v>
      </c>
      <c r="O80" s="89">
        <v>47.188472999999995</v>
      </c>
      <c r="P80" s="89">
        <v>2.4313813491688263</v>
      </c>
      <c r="Q80" s="89">
        <v>155.07354587119252</v>
      </c>
      <c r="R80" s="89">
        <v>156.23955257267943</v>
      </c>
      <c r="S80" s="89">
        <v>109.47463394114547</v>
      </c>
      <c r="T80" s="89">
        <v>108.65763098970574</v>
      </c>
      <c r="U80" s="89">
        <v>107.83060190418826</v>
      </c>
      <c r="V80" s="91">
        <v>107.70995707943878</v>
      </c>
      <c r="W80" s="3"/>
      <c r="X80" s="3"/>
      <c r="Y80" s="3"/>
      <c r="Z80" s="3"/>
      <c r="AA80" s="3"/>
      <c r="AB80" s="3"/>
      <c r="AC80" s="55"/>
    </row>
    <row r="81" spans="1:29" x14ac:dyDescent="0.35">
      <c r="A81" s="7"/>
      <c r="B81" s="8" t="s">
        <v>494</v>
      </c>
      <c r="C81" s="89">
        <v>33.650744500000002</v>
      </c>
      <c r="D81" s="89">
        <v>60.347880400000001</v>
      </c>
      <c r="E81" s="89">
        <v>29.012052502424353</v>
      </c>
      <c r="F81" s="89">
        <v>1.4541108999999999</v>
      </c>
      <c r="G81" s="89">
        <v>4.1421931000000001</v>
      </c>
      <c r="H81" s="89">
        <v>62.955623899999999</v>
      </c>
      <c r="I81" s="89">
        <v>31.934165071261845</v>
      </c>
      <c r="J81" s="89">
        <v>1074.60843</v>
      </c>
      <c r="K81" s="90">
        <v>47.260577590484019</v>
      </c>
      <c r="L81" s="89">
        <f t="shared" si="2"/>
        <v>355.19368499999996</v>
      </c>
      <c r="M81" s="89">
        <v>296.16717899999998</v>
      </c>
      <c r="N81" s="89">
        <v>59.026505999999998</v>
      </c>
      <c r="O81" s="89">
        <v>47.773216999999995</v>
      </c>
      <c r="P81" s="89">
        <v>2.5556822013192537</v>
      </c>
      <c r="Q81" s="89">
        <v>156.05526471430281</v>
      </c>
      <c r="R81" s="89">
        <v>157.23502014132754</v>
      </c>
      <c r="S81" s="89">
        <v>109.77607430956641</v>
      </c>
      <c r="T81" s="89">
        <v>108.9524096288294</v>
      </c>
      <c r="U81" s="89">
        <v>107.75890215424815</v>
      </c>
      <c r="V81" s="91">
        <v>107.70694527868491</v>
      </c>
      <c r="W81" s="3"/>
      <c r="X81" s="3"/>
      <c r="Y81" s="3"/>
      <c r="Z81" s="3"/>
      <c r="AA81" s="3"/>
      <c r="AB81" s="3"/>
      <c r="AC81" s="55"/>
    </row>
    <row r="82" spans="1:29" x14ac:dyDescent="0.35">
      <c r="A82" s="7"/>
      <c r="B82" s="8" t="s">
        <v>495</v>
      </c>
      <c r="C82" s="89">
        <v>33.712237000000002</v>
      </c>
      <c r="D82" s="89">
        <v>60.354726700000001</v>
      </c>
      <c r="E82" s="89">
        <v>29.045708740115334</v>
      </c>
      <c r="F82" s="89">
        <v>1.4560300500000001</v>
      </c>
      <c r="G82" s="89">
        <v>4.1401814000000012</v>
      </c>
      <c r="H82" s="89">
        <v>62.961444700000001</v>
      </c>
      <c r="I82" s="89">
        <v>31.933005644084353</v>
      </c>
      <c r="J82" s="89">
        <v>1076.53305</v>
      </c>
      <c r="K82" s="90">
        <v>47.181773443904198</v>
      </c>
      <c r="L82" s="89">
        <f t="shared" si="2"/>
        <v>357.63769809999997</v>
      </c>
      <c r="M82" s="89">
        <v>298.21993099999997</v>
      </c>
      <c r="N82" s="89">
        <v>59.417767099999999</v>
      </c>
      <c r="O82" s="89">
        <v>48.3369292</v>
      </c>
      <c r="P82" s="89">
        <v>2.4984869359893747</v>
      </c>
      <c r="Q82" s="89">
        <v>156.95481273119378</v>
      </c>
      <c r="R82" s="89">
        <v>158.1471107663366</v>
      </c>
      <c r="S82" s="89">
        <v>110.06451537029218</v>
      </c>
      <c r="T82" s="89">
        <v>109.23472037083033</v>
      </c>
      <c r="U82" s="89">
        <v>107.84185247949571</v>
      </c>
      <c r="V82" s="91">
        <v>107.734077090577</v>
      </c>
      <c r="W82" s="3"/>
      <c r="X82" s="3"/>
      <c r="Y82" s="3"/>
      <c r="Z82" s="3"/>
      <c r="AA82" s="3"/>
      <c r="AB82" s="3"/>
      <c r="AC82" s="55"/>
    </row>
    <row r="83" spans="1:29" x14ac:dyDescent="0.35">
      <c r="A83" s="7"/>
      <c r="B83" s="8" t="s">
        <v>496</v>
      </c>
      <c r="C83" s="89">
        <v>33.771892800000003</v>
      </c>
      <c r="D83" s="89">
        <v>60.358267300000001</v>
      </c>
      <c r="E83" s="89">
        <v>29.077713054028465</v>
      </c>
      <c r="F83" s="89">
        <v>1.4585957000000001</v>
      </c>
      <c r="G83" s="89">
        <v>4.14015179</v>
      </c>
      <c r="H83" s="89">
        <v>62.965118799999999</v>
      </c>
      <c r="I83" s="89">
        <v>31.932127974114593</v>
      </c>
      <c r="J83" s="89">
        <v>1078.4084</v>
      </c>
      <c r="K83" s="90">
        <v>47.130425344192304</v>
      </c>
      <c r="L83" s="89">
        <f t="shared" si="2"/>
        <v>360.07399149999998</v>
      </c>
      <c r="M83" s="89">
        <v>300.24379499999998</v>
      </c>
      <c r="N83" s="89">
        <v>59.8301965</v>
      </c>
      <c r="O83" s="89">
        <v>48.899451200000009</v>
      </c>
      <c r="P83" s="89">
        <v>2.4753247867993711</v>
      </c>
      <c r="Q83" s="89">
        <v>157.8460596241554</v>
      </c>
      <c r="R83" s="89">
        <v>159.04949910115272</v>
      </c>
      <c r="S83" s="89">
        <v>110.35094510256644</v>
      </c>
      <c r="T83" s="89">
        <v>109.51598056124827</v>
      </c>
      <c r="U83" s="89">
        <v>107.99997242765971</v>
      </c>
      <c r="V83" s="91">
        <v>107.75740227650743</v>
      </c>
      <c r="W83" s="3"/>
      <c r="X83" s="3"/>
      <c r="Y83" s="3"/>
      <c r="Z83" s="3"/>
      <c r="AA83" s="3"/>
      <c r="AB83" s="3"/>
      <c r="AC83" s="55"/>
    </row>
    <row r="84" spans="1:29" x14ac:dyDescent="0.35">
      <c r="A84" s="7"/>
      <c r="B84" s="92" t="s">
        <v>497</v>
      </c>
      <c r="C84" s="89">
        <v>33.830659399999988</v>
      </c>
      <c r="D84" s="89">
        <v>60.360209099999999</v>
      </c>
      <c r="E84" s="89">
        <v>29.108883706083908</v>
      </c>
      <c r="F84" s="97">
        <v>1.4610474999999998</v>
      </c>
      <c r="G84" s="97">
        <v>4.1399173500000002</v>
      </c>
      <c r="H84" s="97">
        <v>62.966990500000001</v>
      </c>
      <c r="I84" s="97">
        <v>31.931706688982292</v>
      </c>
      <c r="J84" s="97">
        <v>1080.2706900000001</v>
      </c>
      <c r="K84" s="301">
        <v>47.110215072105213</v>
      </c>
      <c r="L84" s="97">
        <f t="shared" si="2"/>
        <v>362.57508760000002</v>
      </c>
      <c r="M84" s="97">
        <v>302.31075300000003</v>
      </c>
      <c r="N84" s="97">
        <v>60.264334600000005</v>
      </c>
      <c r="O84" s="97">
        <v>49.472501600000008</v>
      </c>
      <c r="P84" s="97">
        <v>2.378857131359724</v>
      </c>
      <c r="Q84" s="97">
        <v>158.7625239760018</v>
      </c>
      <c r="R84" s="89">
        <v>159.97506126248692</v>
      </c>
      <c r="S84" s="97">
        <v>110.63819109108795</v>
      </c>
      <c r="T84" s="89">
        <v>109.79960449731485</v>
      </c>
      <c r="U84" s="97">
        <v>108.23943184011435</v>
      </c>
      <c r="V84" s="302">
        <v>107.81934316498332</v>
      </c>
      <c r="W84" s="3"/>
      <c r="X84" s="3"/>
      <c r="Y84" s="3"/>
      <c r="Z84" s="3"/>
      <c r="AA84" s="3"/>
      <c r="AB84" s="3"/>
      <c r="AC84" s="55"/>
    </row>
    <row r="85" spans="1:29" x14ac:dyDescent="0.35">
      <c r="A85" s="7"/>
      <c r="B85" s="8">
        <v>2008</v>
      </c>
      <c r="C85" s="93">
        <v>29.628499999999999</v>
      </c>
      <c r="D85" s="93">
        <v>60.023568488604617</v>
      </c>
      <c r="E85" s="93">
        <v>25.78275</v>
      </c>
      <c r="F85" s="93">
        <v>1.7862499999999999</v>
      </c>
      <c r="G85" s="93">
        <v>5.6849285617765286</v>
      </c>
      <c r="H85" s="93">
        <v>63.641558528425399</v>
      </c>
      <c r="I85" s="93">
        <v>31.932009046337122</v>
      </c>
      <c r="J85" s="93">
        <v>946.1</v>
      </c>
      <c r="K85" s="94">
        <f ca="1">AVERAGE(OFFSET(K$4,4*(ROW()-ROW(K$85)),0):OFFSET(K$7,4*(ROW()-ROW(K$85)),0))</f>
        <v>47.697351734385748</v>
      </c>
      <c r="L85" s="93">
        <f ca="1">SUM(OFFSET(L$4,4*(ROW()-ROW(L$85)),0):OFFSET(L$7,4*(ROW()-ROW(L$85)),0))</f>
        <v>793.50299999999993</v>
      </c>
      <c r="M85" s="93">
        <v>668.17100000000005</v>
      </c>
      <c r="N85" s="93">
        <v>125.33199999999999</v>
      </c>
      <c r="O85" s="93">
        <v>92.456000000000003</v>
      </c>
      <c r="P85" s="93">
        <v>1.2762287132330075</v>
      </c>
      <c r="Q85" s="93">
        <f ca="1">AVERAGE(OFFSET(Q$4,4*(ROW()-ROW(Q$85)),0):OFFSET(Q$7,4*(ROW()-ROW(Q$85)),0))</f>
        <v>99.04104924430321</v>
      </c>
      <c r="R85" s="93">
        <f ca="1">AVERAGE(OFFSET(R$4,4*(ROW()-ROW(R$85)),0):OFFSET(R$7,4*(ROW()-ROW(R$85)),0))</f>
        <v>99.79626392964299</v>
      </c>
      <c r="S85" s="93">
        <f ca="1">AVERAGE(OFFSET(S$4,4*(ROW()-ROW(S$85)),0):OFFSET(S$7,4*(ROW()-ROW(S$85)),0))</f>
        <v>99.272900807763349</v>
      </c>
      <c r="T85" s="93">
        <f ca="1">AVERAGE(OFFSET(T$4,4*(ROW()-ROW(T$85)),0):OFFSET(T$7,4*(ROW()-ROW(T$85)),0))</f>
        <v>98.522791686794221</v>
      </c>
      <c r="U85" s="93">
        <f ca="1">AVERAGE(OFFSET(U$4,4*(ROW()-ROW(U$85)),0):OFFSET(U$7,4*(ROW()-ROW(U$85)),0))</f>
        <v>96.521563691045571</v>
      </c>
      <c r="V85" s="95">
        <f ca="1">AVERAGE(OFFSET(V$4,4*(ROW()-ROW(V$85)),0):OFFSET(V$7,4*(ROW()-ROW(V$85)),0))</f>
        <v>97.110143569970774</v>
      </c>
      <c r="W85" s="3"/>
      <c r="X85" s="3"/>
      <c r="Y85" s="3"/>
      <c r="Z85" s="3"/>
      <c r="AA85" s="3"/>
      <c r="AB85" s="3"/>
      <c r="AC85" s="55"/>
    </row>
    <row r="86" spans="1:29" x14ac:dyDescent="0.35">
      <c r="A86" s="7"/>
      <c r="B86" s="8">
        <v>2009</v>
      </c>
      <c r="C86" s="89">
        <v>29.155999999999999</v>
      </c>
      <c r="D86" s="89">
        <v>58.582521842066598</v>
      </c>
      <c r="E86" s="89">
        <v>25.286000000000001</v>
      </c>
      <c r="F86" s="89">
        <v>2.4027500000000002</v>
      </c>
      <c r="G86" s="89">
        <v>7.6138189373564158</v>
      </c>
      <c r="H86" s="89">
        <v>63.409925854992828</v>
      </c>
      <c r="I86" s="89">
        <v>31.50652187549862</v>
      </c>
      <c r="J86" s="89">
        <v>918.6</v>
      </c>
      <c r="K86" s="96">
        <f ca="1">AVERAGE(OFFSET(K$4,4*(ROW()-ROW(K$85)),0):OFFSET(K$7,4*(ROW()-ROW(K$85)),0))</f>
        <v>48.44333977328985</v>
      </c>
      <c r="L86" s="80">
        <f ca="1">SUM(OFFSET(L$4,4*(ROW()-ROW(L$85)),0):OFFSET(L$7,4*(ROW()-ROW(L$85)),0))</f>
        <v>783.61999999999989</v>
      </c>
      <c r="M86" s="89">
        <v>656.99</v>
      </c>
      <c r="N86" s="89">
        <v>126.63</v>
      </c>
      <c r="O86" s="89">
        <v>94.792000000000002</v>
      </c>
      <c r="P86" s="89">
        <v>0.25827792807866512</v>
      </c>
      <c r="Q86" s="80">
        <f ca="1">AVERAGE(OFFSET(Q$4,4*(ROW()-ROW(Q$85)),0):OFFSET(Q$7,4*(ROW()-ROW(Q$85)),0))</f>
        <v>99.304779284046077</v>
      </c>
      <c r="R86" s="80">
        <f ca="1">AVERAGE(OFFSET(R$4,4*(ROW()-ROW(R$85)),0):OFFSET(R$7,4*(ROW()-ROW(R$85)),0))</f>
        <v>101.41291368369666</v>
      </c>
      <c r="S86" s="80">
        <f ca="1">AVERAGE(OFFSET(S$4,4*(ROW()-ROW(S$85)),0):OFFSET(S$7,4*(ROW()-ROW(S$85)),0))</f>
        <v>97.638965089547554</v>
      </c>
      <c r="T86" s="80">
        <f ca="1">AVERAGE(OFFSET(T$4,4*(ROW()-ROW(T$85)),0):OFFSET(T$7,4*(ROW()-ROW(T$85)),0))</f>
        <v>95.60824843187342</v>
      </c>
      <c r="U86" s="80">
        <f ca="1">AVERAGE(OFFSET(U$4,4*(ROW()-ROW(U$85)),0):OFFSET(U$7,4*(ROW()-ROW(U$85)),0))</f>
        <v>94.777772239743612</v>
      </c>
      <c r="V86" s="85">
        <f ca="1">AVERAGE(OFFSET(V$4,4*(ROW()-ROW(V$85)),0):OFFSET(V$7,4*(ROW()-ROW(V$85)),0))</f>
        <v>96.81091054962431</v>
      </c>
      <c r="W86" s="3"/>
      <c r="X86" s="3"/>
      <c r="Y86" s="3"/>
      <c r="Z86" s="3"/>
      <c r="AA86" s="3"/>
      <c r="AB86" s="3"/>
      <c r="AC86" s="55"/>
    </row>
    <row r="87" spans="1:29" x14ac:dyDescent="0.35">
      <c r="A87" s="7"/>
      <c r="B87" s="8">
        <v>2010</v>
      </c>
      <c r="C87" s="89">
        <v>29.2285</v>
      </c>
      <c r="D87" s="89">
        <v>58.209638264897002</v>
      </c>
      <c r="E87" s="89">
        <v>25.239000000000001</v>
      </c>
      <c r="F87" s="89">
        <v>2.49675</v>
      </c>
      <c r="G87" s="89">
        <v>7.8702358909859846</v>
      </c>
      <c r="H87" s="89">
        <v>63.182110612291424</v>
      </c>
      <c r="I87" s="89">
        <v>31.599952770948001</v>
      </c>
      <c r="J87" s="89">
        <v>923.625</v>
      </c>
      <c r="K87" s="96">
        <f ca="1">AVERAGE(OFFSET(K$4,4*(ROW()-ROW(K$85)),0):OFFSET(K$7,4*(ROW()-ROW(K$85)),0))</f>
        <v>47.286572381401655</v>
      </c>
      <c r="L87" s="80">
        <f ca="1">SUM(OFFSET(L$4,4*(ROW()-ROW(L$85)),0):OFFSET(L$7,4*(ROW()-ROW(L$85)),0))</f>
        <v>805.36199999999997</v>
      </c>
      <c r="M87" s="89">
        <v>662.447</v>
      </c>
      <c r="N87" s="89">
        <v>142.91499999999999</v>
      </c>
      <c r="O87" s="89">
        <v>99.97</v>
      </c>
      <c r="P87" s="89">
        <v>1.0183727417997224</v>
      </c>
      <c r="Q87" s="80">
        <f ca="1">AVERAGE(OFFSET(Q$4,4*(ROW()-ROW(Q$85)),0):OFFSET(Q$7,4*(ROW()-ROW(Q$85)),0))</f>
        <v>100.30844558893725</v>
      </c>
      <c r="R87" s="80">
        <f ca="1">AVERAGE(OFFSET(R$4,4*(ROW()-ROW(R$85)),0):OFFSET(R$7,4*(ROW()-ROW(R$85)),0))</f>
        <v>102.13598842402797</v>
      </c>
      <c r="S87" s="80">
        <f ca="1">AVERAGE(OFFSET(S$4,4*(ROW()-ROW(S$85)),0):OFFSET(S$7,4*(ROW()-ROW(S$85)),0))</f>
        <v>99.465548368435904</v>
      </c>
      <c r="T87" s="80">
        <f ca="1">AVERAGE(OFFSET(T$4,4*(ROW()-ROW(T$85)),0):OFFSET(T$7,4*(ROW()-ROW(T$85)),0))</f>
        <v>97.686022803339426</v>
      </c>
      <c r="U87" s="80">
        <f ca="1">AVERAGE(OFFSET(U$4,4*(ROW()-ROW(U$85)),0):OFFSET(U$7,4*(ROW()-ROW(U$85)),0))</f>
        <v>97.351013919789935</v>
      </c>
      <c r="V87" s="85">
        <f ca="1">AVERAGE(OFFSET(V$4,4*(ROW()-ROW(V$85)),0):OFFSET(V$7,4*(ROW()-ROW(V$85)),0))</f>
        <v>98.539415328710916</v>
      </c>
      <c r="W87" s="3"/>
      <c r="X87" s="3"/>
      <c r="Y87" s="3"/>
      <c r="Z87" s="3"/>
      <c r="AA87" s="3"/>
      <c r="AB87" s="3"/>
      <c r="AC87" s="55"/>
    </row>
    <row r="88" spans="1:29" x14ac:dyDescent="0.35">
      <c r="A88" s="7"/>
      <c r="B88" s="8">
        <v>2011</v>
      </c>
      <c r="C88" s="89">
        <v>29.377749999999999</v>
      </c>
      <c r="D88" s="89">
        <v>58.005379795312109</v>
      </c>
      <c r="E88" s="89">
        <v>25.320250000000001</v>
      </c>
      <c r="F88" s="89">
        <v>2.5935000000000001</v>
      </c>
      <c r="G88" s="89">
        <v>8.1117899683262813</v>
      </c>
      <c r="H88" s="89">
        <v>63.125800127339829</v>
      </c>
      <c r="I88" s="89">
        <v>31.535120979149731</v>
      </c>
      <c r="J88" s="89">
        <v>926.42499999999995</v>
      </c>
      <c r="K88" s="96">
        <f ca="1">AVERAGE(OFFSET(K$4,4*(ROW()-ROW(K$85)),0):OFFSET(K$7,4*(ROW()-ROW(K$85)),0))</f>
        <v>46.8671304605461</v>
      </c>
      <c r="L88" s="80">
        <f ca="1">SUM(OFFSET(L$4,4*(ROW()-ROW(L$85)),0):OFFSET(L$7,4*(ROW()-ROW(L$85)),0))</f>
        <v>822.84799999999996</v>
      </c>
      <c r="M88" s="89">
        <v>679.04399999999998</v>
      </c>
      <c r="N88" s="89">
        <v>143.804</v>
      </c>
      <c r="O88" s="89">
        <v>100.892</v>
      </c>
      <c r="P88" s="89">
        <v>2.1764789843062182</v>
      </c>
      <c r="Q88" s="80">
        <f ca="1">AVERAGE(OFFSET(Q$4,4*(ROW()-ROW(Q$85)),0):OFFSET(Q$7,4*(ROW()-ROW(Q$85)),0))</f>
        <v>102.49234140131426</v>
      </c>
      <c r="R88" s="80">
        <f ca="1">AVERAGE(OFFSET(R$4,4*(ROW()-ROW(R$85)),0):OFFSET(R$7,4*(ROW()-ROW(R$85)),0))</f>
        <v>104.57512612243025</v>
      </c>
      <c r="S88" s="80">
        <f ca="1">AVERAGE(OFFSET(S$4,4*(ROW()-ROW(S$85)),0):OFFSET(S$7,4*(ROW()-ROW(S$85)),0))</f>
        <v>100.22562932908767</v>
      </c>
      <c r="T88" s="80">
        <f ca="1">AVERAGE(OFFSET(T$4,4*(ROW()-ROW(T$85)),0):OFFSET(T$7,4*(ROW()-ROW(T$85)),0))</f>
        <v>98.229254347081451</v>
      </c>
      <c r="U88" s="80">
        <f ca="1">AVERAGE(OFFSET(U$4,4*(ROW()-ROW(U$85)),0):OFFSET(U$7,4*(ROW()-ROW(U$85)),0))</f>
        <v>98.07415156727545</v>
      </c>
      <c r="V88" s="85">
        <f ca="1">AVERAGE(OFFSET(V$4,4*(ROW()-ROW(V$85)),0):OFFSET(V$7,4*(ROW()-ROW(V$85)),0))</f>
        <v>96.526293778065593</v>
      </c>
      <c r="W88" s="3"/>
      <c r="X88" s="3"/>
      <c r="Y88" s="3"/>
      <c r="Z88" s="3"/>
      <c r="AA88" s="3"/>
      <c r="AB88" s="3"/>
      <c r="AC88" s="55"/>
    </row>
    <row r="89" spans="1:29" x14ac:dyDescent="0.35">
      <c r="A89" s="7"/>
      <c r="B89" s="8">
        <v>2012</v>
      </c>
      <c r="C89" s="89">
        <v>29.696999999999999</v>
      </c>
      <c r="D89" s="89">
        <v>58.257592170904651</v>
      </c>
      <c r="E89" s="89">
        <v>25.4725</v>
      </c>
      <c r="F89" s="89">
        <v>2.5714999999999999</v>
      </c>
      <c r="G89" s="89">
        <v>7.9696482912692455</v>
      </c>
      <c r="H89" s="89">
        <v>63.302365290953055</v>
      </c>
      <c r="I89" s="89">
        <v>31.826916103669188</v>
      </c>
      <c r="J89" s="89">
        <v>945.17499999999995</v>
      </c>
      <c r="K89" s="96">
        <f ca="1">AVERAGE(OFFSET(K$4,4*(ROW()-ROW(K$85)),0):OFFSET(K$7,4*(ROW()-ROW(K$85)),0))</f>
        <v>46.197386731051068</v>
      </c>
      <c r="L89" s="80">
        <f ca="1">SUM(OFFSET(L$4,4*(ROW()-ROW(L$85)),0):OFFSET(L$7,4*(ROW()-ROW(L$85)),0))</f>
        <v>837.5200000000001</v>
      </c>
      <c r="M89" s="89">
        <v>687.75699999999995</v>
      </c>
      <c r="N89" s="89">
        <v>149.76300000000001</v>
      </c>
      <c r="O89" s="89">
        <v>103.68600000000001</v>
      </c>
      <c r="P89" s="89">
        <v>0.67775475352362946</v>
      </c>
      <c r="Q89" s="80">
        <f ca="1">AVERAGE(OFFSET(Q$4,4*(ROW()-ROW(Q$85)),0):OFFSET(Q$7,4*(ROW()-ROW(Q$85)),0))</f>
        <v>103.18654087677587</v>
      </c>
      <c r="R89" s="80">
        <f ca="1">AVERAGE(OFFSET(R$4,4*(ROW()-ROW(R$85)),0):OFFSET(R$7,4*(ROW()-ROW(R$85)),0))</f>
        <v>104.31743979101876</v>
      </c>
      <c r="S89" s="80">
        <f ca="1">AVERAGE(OFFSET(S$4,4*(ROW()-ROW(S$85)),0):OFFSET(S$7,4*(ROW()-ROW(S$85)),0))</f>
        <v>99.660875385223434</v>
      </c>
      <c r="T89" s="80">
        <f ca="1">AVERAGE(OFFSET(T$4,4*(ROW()-ROW(T$85)),0):OFFSET(T$7,4*(ROW()-ROW(T$85)),0))</f>
        <v>98.58055806821173</v>
      </c>
      <c r="U89" s="80">
        <f ca="1">AVERAGE(OFFSET(U$4,4*(ROW()-ROW(U$85)),0):OFFSET(U$7,4*(ROW()-ROW(U$85)),0))</f>
        <v>97.916936203967452</v>
      </c>
      <c r="V89" s="85">
        <f ca="1">AVERAGE(OFFSET(V$4,4*(ROW()-ROW(V$85)),0):OFFSET(V$7,4*(ROW()-ROW(V$85)),0))</f>
        <v>96.026274040795329</v>
      </c>
      <c r="W89" s="3"/>
      <c r="X89" s="3"/>
      <c r="Y89" s="3"/>
      <c r="Z89" s="3"/>
      <c r="AA89" s="3"/>
      <c r="AB89" s="3"/>
      <c r="AC89" s="55"/>
    </row>
    <row r="90" spans="1:29" x14ac:dyDescent="0.35">
      <c r="A90" s="7"/>
      <c r="B90" s="8">
        <v>2013</v>
      </c>
      <c r="C90" s="89">
        <v>30.04325</v>
      </c>
      <c r="D90" s="89">
        <v>58.558847871630867</v>
      </c>
      <c r="E90" s="89">
        <v>25.780999999999999</v>
      </c>
      <c r="F90" s="89">
        <v>2.4737499999999999</v>
      </c>
      <c r="G90" s="89">
        <v>7.6082618301335838</v>
      </c>
      <c r="H90" s="89">
        <v>63.380865236664469</v>
      </c>
      <c r="I90" s="89">
        <v>32.037789516073538</v>
      </c>
      <c r="J90" s="89">
        <v>962.52499999999998</v>
      </c>
      <c r="K90" s="96">
        <f ca="1">AVERAGE(OFFSET(K$4,4*(ROW()-ROW(K$85)),0):OFFSET(K$7,4*(ROW()-ROW(K$85)),0))</f>
        <v>46.512837032379572</v>
      </c>
      <c r="L90" s="80">
        <f ca="1">SUM(OFFSET(L$4,4*(ROW()-ROW(L$85)),0):OFFSET(L$7,4*(ROW()-ROW(L$85)),0))</f>
        <v>871.74399999999991</v>
      </c>
      <c r="M90" s="89">
        <v>720.24900000000002</v>
      </c>
      <c r="N90" s="89">
        <v>151.495</v>
      </c>
      <c r="O90" s="89">
        <v>108.851</v>
      </c>
      <c r="P90" s="89">
        <v>3.4711930580107575</v>
      </c>
      <c r="Q90" s="80">
        <f ca="1">AVERAGE(OFFSET(Q$4,4*(ROW()-ROW(Q$85)),0):OFFSET(Q$7,4*(ROW()-ROW(Q$85)),0))</f>
        <v>106.76233674607337</v>
      </c>
      <c r="R90" s="80">
        <f ca="1">AVERAGE(OFFSET(R$4,4*(ROW()-ROW(R$85)),0):OFFSET(R$7,4*(ROW()-ROW(R$85)),0))</f>
        <v>107.22061208858446</v>
      </c>
      <c r="S90" s="80">
        <f ca="1">AVERAGE(OFFSET(S$4,4*(ROW()-ROW(S$85)),0):OFFSET(S$7,4*(ROW()-ROW(S$85)),0))</f>
        <v>99.643118156416961</v>
      </c>
      <c r="T90" s="80">
        <f ca="1">AVERAGE(OFFSET(T$4,4*(ROW()-ROW(T$85)),0):OFFSET(T$7,4*(ROW()-ROW(T$85)),0))</f>
        <v>99.216118643099378</v>
      </c>
      <c r="U90" s="80">
        <f ca="1">AVERAGE(OFFSET(U$4,4*(ROW()-ROW(U$85)),0):OFFSET(U$7,4*(ROW()-ROW(U$85)),0))</f>
        <v>98.612024297594616</v>
      </c>
      <c r="V90" s="85">
        <f ca="1">AVERAGE(OFFSET(V$4,4*(ROW()-ROW(V$85)),0):OFFSET(V$7,4*(ROW()-ROW(V$85)),0))</f>
        <v>96.682324901073599</v>
      </c>
      <c r="W90" s="3"/>
      <c r="X90" s="3"/>
      <c r="Y90" s="3"/>
      <c r="Z90" s="3"/>
      <c r="AA90" s="3"/>
      <c r="AB90" s="3"/>
      <c r="AC90" s="55"/>
    </row>
    <row r="91" spans="1:29" x14ac:dyDescent="0.35">
      <c r="A91" s="7"/>
      <c r="B91" s="8">
        <v>2014</v>
      </c>
      <c r="C91" s="89">
        <v>30.753499999999999</v>
      </c>
      <c r="D91" s="89">
        <v>59.499416498645559</v>
      </c>
      <c r="E91" s="89">
        <v>26.19575</v>
      </c>
      <c r="F91" s="89">
        <v>2.0259999999999998</v>
      </c>
      <c r="G91" s="89">
        <v>6.181008093347204</v>
      </c>
      <c r="H91" s="89">
        <v>63.419723829921836</v>
      </c>
      <c r="I91" s="89">
        <v>32.161909986599483</v>
      </c>
      <c r="J91" s="89">
        <v>989.1</v>
      </c>
      <c r="K91" s="96">
        <f ca="1">AVERAGE(OFFSET(K$4,4*(ROW()-ROW(K$85)),0):OFFSET(K$7,4*(ROW()-ROW(K$85)),0))</f>
        <v>46.310975222756262</v>
      </c>
      <c r="L91" s="80">
        <f ca="1">SUM(OFFSET(L$4,4*(ROW()-ROW(L$85)),0):OFFSET(L$7,4*(ROW()-ROW(L$85)),0))</f>
        <v>893.25199999999995</v>
      </c>
      <c r="M91" s="89">
        <v>746.54200000000003</v>
      </c>
      <c r="N91" s="89">
        <v>146.71</v>
      </c>
      <c r="O91" s="89">
        <v>116.033</v>
      </c>
      <c r="P91" s="89">
        <v>2.0094729505470088</v>
      </c>
      <c r="Q91" s="80">
        <f ca="1">AVERAGE(OFFSET(Q$4,4*(ROW()-ROW(Q$85)),0):OFFSET(Q$7,4*(ROW()-ROW(Q$85)),0))</f>
        <v>108.91679906710141</v>
      </c>
      <c r="R91" s="80">
        <f ca="1">AVERAGE(OFFSET(R$4,4*(ROW()-ROW(R$85)),0):OFFSET(R$7,4*(ROW()-ROW(R$85)),0))</f>
        <v>108.96410440127995</v>
      </c>
      <c r="S91" s="80">
        <f ca="1">AVERAGE(OFFSET(S$4,4*(ROW()-ROW(S$85)),0):OFFSET(S$7,4*(ROW()-ROW(S$85)),0))</f>
        <v>100.06774073426439</v>
      </c>
      <c r="T91" s="80">
        <f ca="1">AVERAGE(OFFSET(T$4,4*(ROW()-ROW(T$85)),0):OFFSET(T$7,4*(ROW()-ROW(T$85)),0))</f>
        <v>100.02541820859692</v>
      </c>
      <c r="U91" s="80">
        <f ca="1">AVERAGE(OFFSET(U$4,4*(ROW()-ROW(U$85)),0):OFFSET(U$7,4*(ROW()-ROW(U$85)),0))</f>
        <v>98.298733581201617</v>
      </c>
      <c r="V91" s="85">
        <f ca="1">AVERAGE(OFFSET(V$4,4*(ROW()-ROW(V$85)),0):OFFSET(V$7,4*(ROW()-ROW(V$85)),0))</f>
        <v>96.507410011383612</v>
      </c>
      <c r="W91" s="3"/>
      <c r="X91" s="3"/>
      <c r="Y91" s="3"/>
      <c r="Z91" s="3"/>
      <c r="AA91" s="3"/>
      <c r="AB91" s="3"/>
      <c r="AC91" s="55"/>
    </row>
    <row r="92" spans="1:29" x14ac:dyDescent="0.35">
      <c r="A92" s="57"/>
      <c r="B92" s="8">
        <v>2015</v>
      </c>
      <c r="C92" s="89">
        <v>31.284749999999999</v>
      </c>
      <c r="D92" s="89">
        <v>60.062712994044418</v>
      </c>
      <c r="E92" s="89">
        <v>26.71</v>
      </c>
      <c r="F92" s="89">
        <v>1.7807500000000001</v>
      </c>
      <c r="G92" s="89">
        <v>5.3861879256268654</v>
      </c>
      <c r="H92" s="89">
        <v>63.481792034839579</v>
      </c>
      <c r="I92" s="89">
        <v>32.104777269945771</v>
      </c>
      <c r="J92" s="89">
        <v>1004.4</v>
      </c>
      <c r="K92" s="96">
        <f ca="1">AVERAGE(OFFSET(K$4,4*(ROW()-ROW(K$85)),0):OFFSET(K$7,4*(ROW()-ROW(K$85)),0))</f>
        <v>46.577370333155869</v>
      </c>
      <c r="L92" s="80">
        <f ca="1">SUM(OFFSET(L$4,4*(ROW()-ROW(L$85)),0):OFFSET(L$7,4*(ROW()-ROW(L$85)),0))</f>
        <v>923.95299999999997</v>
      </c>
      <c r="M92" s="89">
        <v>771.85199999999998</v>
      </c>
      <c r="N92" s="89">
        <v>152.101</v>
      </c>
      <c r="O92" s="89">
        <v>122.92</v>
      </c>
      <c r="P92" s="89">
        <v>1.3997156163946478</v>
      </c>
      <c r="Q92" s="80">
        <f ca="1">AVERAGE(OFFSET(Q$4,4*(ROW()-ROW(Q$85)),0):OFFSET(Q$7,4*(ROW()-ROW(Q$85)),0))</f>
        <v>110.43607741191062</v>
      </c>
      <c r="R92" s="80">
        <f ca="1">AVERAGE(OFFSET(R$4,4*(ROW()-ROW(R$85)),0):OFFSET(R$7,4*(ROW()-ROW(R$85)),0))</f>
        <v>110.68174890106941</v>
      </c>
      <c r="S92" s="80">
        <f ca="1">AVERAGE(OFFSET(S$4,4*(ROW()-ROW(S$85)),0):OFFSET(S$7,4*(ROW()-ROW(S$85)),0))</f>
        <v>100.90545461211516</v>
      </c>
      <c r="T92" s="80">
        <f ca="1">AVERAGE(OFFSET(T$4,4*(ROW()-ROW(T$85)),0):OFFSET(T$7,4*(ROW()-ROW(T$85)),0))</f>
        <v>100.68142593730084</v>
      </c>
      <c r="U92" s="80">
        <f ca="1">AVERAGE(OFFSET(U$4,4*(ROW()-ROW(U$85)),0):OFFSET(U$7,4*(ROW()-ROW(U$85)),0))</f>
        <v>98.79697107237314</v>
      </c>
      <c r="V92" s="85">
        <f ca="1">AVERAGE(OFFSET(V$4,4*(ROW()-ROW(V$85)),0):OFFSET(V$7,4*(ROW()-ROW(V$85)),0))</f>
        <v>98.218204591209116</v>
      </c>
      <c r="W92" s="3"/>
      <c r="X92" s="3"/>
      <c r="Y92" s="3"/>
      <c r="Z92" s="3"/>
      <c r="AA92" s="3"/>
      <c r="AB92" s="3"/>
      <c r="AC92" s="55"/>
    </row>
    <row r="93" spans="1:29" x14ac:dyDescent="0.35">
      <c r="A93" s="57"/>
      <c r="B93" s="8">
        <v>2016</v>
      </c>
      <c r="C93" s="89">
        <v>31.743500000000001</v>
      </c>
      <c r="D93" s="89">
        <v>60.502839669268504</v>
      </c>
      <c r="E93" s="89">
        <v>26.971250000000001</v>
      </c>
      <c r="F93" s="89">
        <v>1.6332500000000001</v>
      </c>
      <c r="G93" s="89">
        <v>4.8936125570493196</v>
      </c>
      <c r="H93" s="89">
        <v>63.61594074356988</v>
      </c>
      <c r="I93" s="89">
        <v>32.071172965409758</v>
      </c>
      <c r="J93" s="89">
        <v>1018.0500000000001</v>
      </c>
      <c r="K93" s="96">
        <f ca="1">AVERAGE(OFFSET(K$4,4*(ROW()-ROW(K$85)),0):OFFSET(K$7,4*(ROW()-ROW(K$85)),0))</f>
        <v>46.288588954671098</v>
      </c>
      <c r="L93" s="80">
        <f ca="1">SUM(OFFSET(L$4,4*(ROW()-ROW(L$85)),0):OFFSET(L$7,4*(ROW()-ROW(L$85)),0))</f>
        <v>959.89900000000011</v>
      </c>
      <c r="M93" s="89">
        <v>798.12699999999995</v>
      </c>
      <c r="N93" s="89">
        <v>161.77199999999999</v>
      </c>
      <c r="O93" s="89">
        <v>127.334</v>
      </c>
      <c r="P93" s="89">
        <v>2.4025526066234315</v>
      </c>
      <c r="Q93" s="80">
        <f ca="1">AVERAGE(OFFSET(Q$4,4*(ROW()-ROW(Q$85)),0):OFFSET(Q$7,4*(ROW()-ROW(Q$85)),0))</f>
        <v>113.09015969091564</v>
      </c>
      <c r="R93" s="80">
        <f ca="1">AVERAGE(OFFSET(R$4,4*(ROW()-ROW(R$85)),0):OFFSET(R$7,4*(ROW()-ROW(R$85)),0))</f>
        <v>113.45887367902466</v>
      </c>
      <c r="S93" s="80">
        <f ca="1">AVERAGE(OFFSET(S$4,4*(ROW()-ROW(S$85)),0):OFFSET(S$7,4*(ROW()-ROW(S$85)),0))</f>
        <v>101.70430300306053</v>
      </c>
      <c r="T93" s="80">
        <f ca="1">AVERAGE(OFFSET(T$4,4*(ROW()-ROW(T$85)),0):OFFSET(T$7,4*(ROW()-ROW(T$85)),0))</f>
        <v>101.37426441090743</v>
      </c>
      <c r="U93" s="80">
        <f ca="1">AVERAGE(OFFSET(U$4,4*(ROW()-ROW(U$85)),0):OFFSET(U$7,4*(ROW()-ROW(U$85)),0))</f>
        <v>99.922930006553727</v>
      </c>
      <c r="V93" s="85">
        <f ca="1">AVERAGE(OFFSET(V$4,4*(ROW()-ROW(V$85)),0):OFFSET(V$7,4*(ROW()-ROW(V$85)),0))</f>
        <v>99.82588526991519</v>
      </c>
      <c r="W93" s="3"/>
      <c r="X93" s="3"/>
      <c r="Y93" s="3"/>
      <c r="Z93" s="3"/>
      <c r="AA93" s="3"/>
      <c r="AB93" s="3"/>
      <c r="AC93" s="55"/>
    </row>
    <row r="94" spans="1:29" x14ac:dyDescent="0.35">
      <c r="A94" s="57"/>
      <c r="B94" s="8">
        <v>2017</v>
      </c>
      <c r="C94" s="89">
        <v>32.057000000000002</v>
      </c>
      <c r="D94" s="89">
        <v>60.768910675000001</v>
      </c>
      <c r="E94" s="89">
        <v>27.259250000000002</v>
      </c>
      <c r="F94" s="89">
        <v>1.476</v>
      </c>
      <c r="G94" s="89">
        <v>4.4016926349999999</v>
      </c>
      <c r="H94" s="89">
        <v>63.566979575000005</v>
      </c>
      <c r="I94" s="89">
        <v>32.095397616948929</v>
      </c>
      <c r="J94" s="89">
        <v>1028.875</v>
      </c>
      <c r="K94" s="96">
        <f ca="1">AVERAGE(OFFSET(K$4,4*(ROW()-ROW(K$85)),0):OFFSET(K$7,4*(ROW()-ROW(K$85)),0))</f>
        <v>46.392302710080152</v>
      </c>
      <c r="L94" s="80">
        <f ca="1">SUM(OFFSET(L$4,4*(ROW()-ROW(L$85)),0):OFFSET(L$7,4*(ROW()-ROW(L$85)),0))</f>
        <v>997.25400000000002</v>
      </c>
      <c r="M94" s="89">
        <v>828.56500000000005</v>
      </c>
      <c r="N94" s="89">
        <v>168.68899999999999</v>
      </c>
      <c r="O94" s="89">
        <v>138.74299999999999</v>
      </c>
      <c r="P94" s="89">
        <v>2.7168643184202423</v>
      </c>
      <c r="Q94" s="80">
        <f ca="1">AVERAGE(OFFSET(Q$4,4*(ROW()-ROW(Q$85)),0):OFFSET(Q$7,4*(ROW()-ROW(Q$85)),0))</f>
        <v>116.16122699064512</v>
      </c>
      <c r="R94" s="80">
        <f ca="1">AVERAGE(OFFSET(R$4,4*(ROW()-ROW(R$85)),0):OFFSET(R$7,4*(ROW()-ROW(R$85)),0))</f>
        <v>116.45821017985017</v>
      </c>
      <c r="S94" s="80">
        <f ca="1">AVERAGE(OFFSET(S$4,4*(ROW()-ROW(S$85)),0):OFFSET(S$7,4*(ROW()-ROW(S$85)),0))</f>
        <v>103.09692341948465</v>
      </c>
      <c r="T94" s="80">
        <f ca="1">AVERAGE(OFFSET(T$4,4*(ROW()-ROW(T$85)),0):OFFSET(T$7,4*(ROW()-ROW(T$85)),0))</f>
        <v>102.83584039641124</v>
      </c>
      <c r="U94" s="80">
        <f ca="1">AVERAGE(OFFSET(U$4,4*(ROW()-ROW(U$85)),0):OFFSET(U$7,4*(ROW()-ROW(U$85)),0))</f>
        <v>100.89842296818364</v>
      </c>
      <c r="V94" s="85">
        <f ca="1">AVERAGE(OFFSET(V$4,4*(ROW()-ROW(V$85)),0):OFFSET(V$7,4*(ROW()-ROW(V$85)),0))</f>
        <v>100.91108999875176</v>
      </c>
      <c r="W94" s="55"/>
      <c r="X94" s="55"/>
      <c r="Y94" s="55"/>
      <c r="Z94" s="3"/>
      <c r="AA94" s="3"/>
      <c r="AB94" s="3"/>
      <c r="AC94" s="55"/>
    </row>
    <row r="95" spans="1:29" x14ac:dyDescent="0.35">
      <c r="A95" s="57"/>
      <c r="B95" s="8">
        <v>2018</v>
      </c>
      <c r="C95" s="89">
        <v>32.439250000000001</v>
      </c>
      <c r="D95" s="89">
        <v>61.166199450000008</v>
      </c>
      <c r="E95" s="89">
        <v>27.658750000000001</v>
      </c>
      <c r="F95" s="89">
        <v>1.37975</v>
      </c>
      <c r="G95" s="89">
        <v>4.0799038525000002</v>
      </c>
      <c r="H95" s="89">
        <v>63.767859399999999</v>
      </c>
      <c r="I95" s="89">
        <v>31.984346990119757</v>
      </c>
      <c r="J95" s="89">
        <v>1037.55</v>
      </c>
      <c r="K95" s="96">
        <f ca="1">AVERAGE(OFFSET(K$4,4*(ROW()-ROW(K$85)),0):OFFSET(K$7,4*(ROW()-ROW(K$85)),0))</f>
        <v>46.789633685452642</v>
      </c>
      <c r="L95" s="80">
        <f ca="1">SUM(OFFSET(L$4,4*(ROW()-ROW(L$85)),0):OFFSET(L$7,4*(ROW()-ROW(L$85)),0))</f>
        <v>1041.9880000000003</v>
      </c>
      <c r="M95" s="89">
        <v>865.86199999999997</v>
      </c>
      <c r="N95" s="89">
        <v>176.126</v>
      </c>
      <c r="O95" s="89">
        <v>143.60900000000001</v>
      </c>
      <c r="P95" s="89">
        <v>2.9919900934683996</v>
      </c>
      <c r="Q95" s="80">
        <f ca="1">AVERAGE(OFFSET(Q$4,4*(ROW()-ROW(Q$85)),0):OFFSET(Q$7,4*(ROW()-ROW(Q$85)),0))</f>
        <v>119.63661735971463</v>
      </c>
      <c r="R95" s="80">
        <f ca="1">AVERAGE(OFFSET(R$4,4*(ROW()-ROW(R$85)),0):OFFSET(R$7,4*(ROW()-ROW(R$85)),0))</f>
        <v>120.35100343042382</v>
      </c>
      <c r="S95" s="80">
        <f ca="1">AVERAGE(OFFSET(S$4,4*(ROW()-ROW(S$85)),0):OFFSET(S$7,4*(ROW()-ROW(S$85)),0))</f>
        <v>103.97543194491547</v>
      </c>
      <c r="T95" s="80">
        <f ca="1">AVERAGE(OFFSET(T$4,4*(ROW()-ROW(T$85)),0):OFFSET(T$7,4*(ROW()-ROW(T$85)),0))</f>
        <v>103.35720380230745</v>
      </c>
      <c r="U95" s="80">
        <f ca="1">AVERAGE(OFFSET(U$4,4*(ROW()-ROW(U$85)),0):OFFSET(U$7,4*(ROW()-ROW(U$85)),0))</f>
        <v>101.96244090505147</v>
      </c>
      <c r="V95" s="85">
        <f ca="1">AVERAGE(OFFSET(V$4,4*(ROW()-ROW(V$85)),0):OFFSET(V$7,4*(ROW()-ROW(V$85)),0))</f>
        <v>102.1562042242026</v>
      </c>
      <c r="W95" s="55"/>
      <c r="X95" s="55"/>
      <c r="Y95" s="55"/>
      <c r="Z95" s="55"/>
      <c r="AA95" s="55"/>
      <c r="AB95" s="55"/>
      <c r="AC95" s="55"/>
    </row>
    <row r="96" spans="1:29" x14ac:dyDescent="0.35">
      <c r="A96" s="7"/>
      <c r="B96" s="8">
        <v>2019</v>
      </c>
      <c r="C96" s="89">
        <v>32.798749999999998</v>
      </c>
      <c r="D96" s="89">
        <v>61.524216124999995</v>
      </c>
      <c r="E96" s="89">
        <v>27.831</v>
      </c>
      <c r="F96" s="89">
        <v>1.30575</v>
      </c>
      <c r="G96" s="89">
        <v>3.8287025249999997</v>
      </c>
      <c r="H96" s="89">
        <v>63.973577150000004</v>
      </c>
      <c r="I96" s="89">
        <v>32.076232973406114</v>
      </c>
      <c r="J96" s="89">
        <v>1052.05</v>
      </c>
      <c r="K96" s="96">
        <f ca="1">AVERAGE(OFFSET(K$4,4*(ROW()-ROW(K$85)),0):OFFSET(K$7,4*(ROW()-ROW(K$85)),0))</f>
        <v>46.934061310514252</v>
      </c>
      <c r="L96" s="80">
        <f ca="1">SUM(OFFSET(L$4,4*(ROW()-ROW(L$85)),0):OFFSET(L$7,4*(ROW()-ROW(L$85)),0))</f>
        <v>1090.1569999999999</v>
      </c>
      <c r="M96" s="89">
        <v>899.30899999999997</v>
      </c>
      <c r="N96" s="89">
        <v>190.84800000000001</v>
      </c>
      <c r="O96" s="89">
        <v>151.16300000000001</v>
      </c>
      <c r="P96" s="89">
        <v>3.2200338220908176</v>
      </c>
      <c r="Q96" s="80">
        <f ca="1">AVERAGE(OFFSET(Q$4,4*(ROW()-ROW(Q$85)),0):OFFSET(Q$7,4*(ROW()-ROW(Q$85)),0))</f>
        <v>123.49220629351072</v>
      </c>
      <c r="R96" s="80">
        <f ca="1">AVERAGE(OFFSET(R$4,4*(ROW()-ROW(R$85)),0):OFFSET(R$7,4*(ROW()-ROW(R$85)),0))</f>
        <v>123.87640800803557</v>
      </c>
      <c r="S96" s="80">
        <f ca="1">AVERAGE(OFFSET(S$4,4*(ROW()-ROW(S$85)),0):OFFSET(S$7,4*(ROW()-ROW(S$85)),0))</f>
        <v>104.18781344498325</v>
      </c>
      <c r="T96" s="80">
        <f ca="1">AVERAGE(OFFSET(T$4,4*(ROW()-ROW(T$85)),0):OFFSET(T$7,4*(ROW()-ROW(T$85)),0))</f>
        <v>103.86499733407047</v>
      </c>
      <c r="U96" s="80">
        <f ca="1">AVERAGE(OFFSET(U$4,4*(ROW()-ROW(U$85)),0):OFFSET(U$7,4*(ROW()-ROW(U$85)),0))</f>
        <v>103.8258385172868</v>
      </c>
      <c r="V96" s="85">
        <f ca="1">AVERAGE(OFFSET(V$4,4*(ROW()-ROW(V$85)),0):OFFSET(V$7,4*(ROW()-ROW(V$85)),0))</f>
        <v>104.47530574098514</v>
      </c>
      <c r="W96" s="55"/>
      <c r="X96" s="55"/>
      <c r="Y96" s="55"/>
      <c r="Z96" s="55"/>
      <c r="AA96" s="55"/>
      <c r="AB96" s="55"/>
      <c r="AC96" s="55"/>
    </row>
    <row r="97" spans="1:29" x14ac:dyDescent="0.35">
      <c r="A97" s="7"/>
      <c r="B97" s="8">
        <v>2020</v>
      </c>
      <c r="C97" s="89">
        <v>32.509</v>
      </c>
      <c r="D97" s="89">
        <v>60.75944182500001</v>
      </c>
      <c r="E97" s="89">
        <v>27.895250000000001</v>
      </c>
      <c r="F97" s="89">
        <v>1.55125</v>
      </c>
      <c r="G97" s="89">
        <v>4.5560998650000002</v>
      </c>
      <c r="H97" s="89">
        <v>63.658350824999999</v>
      </c>
      <c r="I97" s="89">
        <v>28.949068695290823</v>
      </c>
      <c r="J97" s="89">
        <v>941.27499999999998</v>
      </c>
      <c r="K97" s="96">
        <f ca="1">AVERAGE(OFFSET(K$4,4*(ROW()-ROW(K$85)),0):OFFSET(K$7,4*(ROW()-ROW(K$85)),0))</f>
        <v>49.913399464594519</v>
      </c>
      <c r="L97" s="80">
        <f ca="1">SUM(OFFSET(L$4,4*(ROW()-ROW(L$85)),0):OFFSET(L$7,4*(ROW()-ROW(L$85)),0))</f>
        <v>1094.8119999999999</v>
      </c>
      <c r="M97" s="89">
        <v>898.5</v>
      </c>
      <c r="N97" s="89">
        <v>196.31200000000001</v>
      </c>
      <c r="O97" s="89">
        <v>151.422</v>
      </c>
      <c r="P97" s="89">
        <v>-0.3200767116402492</v>
      </c>
      <c r="Q97" s="80">
        <f ca="1">AVERAGE(OFFSET(Q$4,4*(ROW()-ROW(Q$85)),0):OFFSET(Q$7,4*(ROW()-ROW(Q$85)),0))</f>
        <v>123.09738270431241</v>
      </c>
      <c r="R97" s="80">
        <f ca="1">AVERAGE(OFFSET(R$4,4*(ROW()-ROW(R$85)),0):OFFSET(R$7,4*(ROW()-ROW(R$85)),0))</f>
        <v>137.34045105593594</v>
      </c>
      <c r="S97" s="80">
        <f ca="1">AVERAGE(OFFSET(S$4,4*(ROW()-ROW(S$85)),0):OFFSET(S$7,4*(ROW()-ROW(S$85)),0))</f>
        <v>103.53669841190859</v>
      </c>
      <c r="T97" s="80">
        <f ca="1">AVERAGE(OFFSET(T$4,4*(ROW()-ROW(T$85)),0):OFFSET(T$7,4*(ROW()-ROW(T$85)),0))</f>
        <v>93.219046282536198</v>
      </c>
      <c r="U97" s="80">
        <f ca="1">AVERAGE(OFFSET(U$4,4*(ROW()-ROW(U$85)),0):OFFSET(U$7,4*(ROW()-ROW(U$85)),0))</f>
        <v>97.672984355878299</v>
      </c>
      <c r="V97" s="85">
        <f ca="1">AVERAGE(OFFSET(V$4,4*(ROW()-ROW(V$85)),0):OFFSET(V$7,4*(ROW()-ROW(V$85)),0))</f>
        <v>103.62732112965467</v>
      </c>
      <c r="W97" s="55"/>
      <c r="X97" s="55"/>
      <c r="Y97" s="55"/>
      <c r="Z97" s="55"/>
      <c r="AA97" s="55"/>
      <c r="AB97" s="55"/>
      <c r="AC97" s="55"/>
    </row>
    <row r="98" spans="1:29" x14ac:dyDescent="0.35">
      <c r="A98" s="7"/>
      <c r="B98" s="8">
        <v>2021</v>
      </c>
      <c r="C98" s="89">
        <v>32.406750000000002</v>
      </c>
      <c r="D98" s="89">
        <v>60.370179774999997</v>
      </c>
      <c r="E98" s="89">
        <v>28.15025</v>
      </c>
      <c r="F98" s="89">
        <v>1.5245</v>
      </c>
      <c r="G98" s="89">
        <v>4.4934837325000005</v>
      </c>
      <c r="H98" s="89">
        <v>63.210471750000004</v>
      </c>
      <c r="I98" s="89">
        <v>30.966237347187498</v>
      </c>
      <c r="J98" s="89">
        <v>1003.6500000000001</v>
      </c>
      <c r="K98" s="96">
        <f ca="1">AVERAGE(OFFSET(K$4,4*(ROW()-ROW(K$85)),0):OFFSET(K$7,4*(ROW()-ROW(K$85)),0))</f>
        <v>49.00795414196876</v>
      </c>
      <c r="L98" s="80">
        <f ca="1">SUM(OFFSET(L$4,4*(ROW()-ROW(L$85)),0):OFFSET(L$7,4*(ROW()-ROW(L$85)),0))</f>
        <v>1160.4830000000002</v>
      </c>
      <c r="M98" s="89">
        <v>956.93600000000004</v>
      </c>
      <c r="N98" s="89">
        <v>203.547</v>
      </c>
      <c r="O98" s="89">
        <v>155.15299999999999</v>
      </c>
      <c r="P98" s="89">
        <v>5.5389607787573736</v>
      </c>
      <c r="Q98" s="80">
        <f ca="1">AVERAGE(OFFSET(Q$4,4*(ROW()-ROW(Q$85)),0):OFFSET(Q$7,4*(ROW()-ROW(Q$85)),0))</f>
        <v>129.89901158277888</v>
      </c>
      <c r="R98" s="80">
        <f ca="1">AVERAGE(OFFSET(R$4,4*(ROW()-ROW(R$85)),0):OFFSET(R$7,4*(ROW()-ROW(R$85)),0))</f>
        <v>135.00473225695026</v>
      </c>
      <c r="S98" s="80">
        <f ca="1">AVERAGE(OFFSET(S$4,4*(ROW()-ROW(S$85)),0):OFFSET(S$7,4*(ROW()-ROW(S$85)),0))</f>
        <v>104.53362094190217</v>
      </c>
      <c r="T98" s="80">
        <f ca="1">AVERAGE(OFFSET(T$4,4*(ROW()-ROW(T$85)),0):OFFSET(T$7,4*(ROW()-ROW(T$85)),0))</f>
        <v>100.61584239652095</v>
      </c>
      <c r="U98" s="80">
        <f ca="1">AVERAGE(OFFSET(U$4,4*(ROW()-ROW(U$85)),0):OFFSET(U$7,4*(ROW()-ROW(U$85)),0))</f>
        <v>103.69824724753811</v>
      </c>
      <c r="V98" s="85">
        <f ca="1">AVERAGE(OFFSET(V$4,4*(ROW()-ROW(V$85)),0):OFFSET(V$7,4*(ROW()-ROW(V$85)),0))</f>
        <v>106.22315011100881</v>
      </c>
      <c r="W98" s="55"/>
      <c r="X98" s="55"/>
      <c r="Y98" s="55"/>
      <c r="Z98" s="55"/>
      <c r="AA98" s="55"/>
      <c r="AB98" s="55"/>
      <c r="AC98" s="55"/>
    </row>
    <row r="99" spans="1:29" x14ac:dyDescent="0.35">
      <c r="A99" s="7"/>
      <c r="B99" s="8">
        <v>2022</v>
      </c>
      <c r="C99" s="89">
        <v>32.744</v>
      </c>
      <c r="D99" s="89">
        <v>60.779992550000003</v>
      </c>
      <c r="E99" s="89">
        <v>28.472249999999999</v>
      </c>
      <c r="F99" s="89">
        <v>1.2617499999999999</v>
      </c>
      <c r="G99" s="89">
        <v>3.7103125700000001</v>
      </c>
      <c r="H99" s="89">
        <v>63.122112600000001</v>
      </c>
      <c r="I99" s="89">
        <v>31.77021464369653</v>
      </c>
      <c r="J99" s="89">
        <v>1040.2750000000001</v>
      </c>
      <c r="K99" s="96">
        <f ca="1">AVERAGE(OFFSET(K$4,4*(ROW()-ROW(K$85)),0):OFFSET(K$7,4*(ROW()-ROW(K$85)),0))</f>
        <v>47.785787015759617</v>
      </c>
      <c r="L99" s="80">
        <f ca="1">SUM(OFFSET(L$4,4*(ROW()-ROW(L$85)),0):OFFSET(L$7,4*(ROW()-ROW(L$85)),0))</f>
        <v>1244.452</v>
      </c>
      <c r="M99" s="89">
        <v>1027.452</v>
      </c>
      <c r="N99" s="89">
        <v>217</v>
      </c>
      <c r="O99" s="89">
        <v>158.59255469999999</v>
      </c>
      <c r="P99" s="89">
        <v>6.1546729363779473</v>
      </c>
      <c r="Q99" s="80">
        <f ca="1">AVERAGE(OFFSET(Q$4,4*(ROW()-ROW(Q$85)),0):OFFSET(Q$7,4*(ROW()-ROW(Q$85)),0))</f>
        <v>137.91009114326496</v>
      </c>
      <c r="R99" s="80">
        <f ca="1">AVERAGE(OFFSET(R$4,4*(ROW()-ROW(R$85)),0):OFFSET(R$7,4*(ROW()-ROW(R$85)),0))</f>
        <v>139.68271750698648</v>
      </c>
      <c r="S99" s="80">
        <f ca="1">AVERAGE(OFFSET(S$4,4*(ROW()-ROW(S$85)),0):OFFSET(S$7,4*(ROW()-ROW(S$85)),0))</f>
        <v>104.94742849186137</v>
      </c>
      <c r="T99" s="80">
        <f ca="1">AVERAGE(OFFSET(T$4,4*(ROW()-ROW(T$85)),0):OFFSET(T$7,4*(ROW()-ROW(T$85)),0))</f>
        <v>103.62394546912697</v>
      </c>
      <c r="U99" s="80">
        <f ca="1">AVERAGE(OFFSET(U$4,4*(ROW()-ROW(U$85)),0):OFFSET(U$7,4*(ROW()-ROW(U$85)),0))</f>
        <v>104.33532790935911</v>
      </c>
      <c r="V99" s="85">
        <f ca="1">AVERAGE(OFFSET(V$4,4*(ROW()-ROW(V$85)),0):OFFSET(V$7,4*(ROW()-ROW(V$85)),0))</f>
        <v>104.54853421429128</v>
      </c>
      <c r="W99" s="55"/>
      <c r="X99" s="55"/>
      <c r="Y99" s="55"/>
      <c r="Z99" s="55"/>
      <c r="AA99" s="55"/>
      <c r="AB99" s="55"/>
      <c r="AC99" s="55"/>
    </row>
    <row r="100" spans="1:29" x14ac:dyDescent="0.35">
      <c r="A100" s="7"/>
      <c r="B100" s="8">
        <v>2023</v>
      </c>
      <c r="C100" s="89">
        <v>32.774566274999998</v>
      </c>
      <c r="D100" s="89">
        <v>60.404892924999999</v>
      </c>
      <c r="E100" s="89">
        <v>28.474608686486384</v>
      </c>
      <c r="F100" s="89">
        <v>1.3889821950000001</v>
      </c>
      <c r="G100" s="89">
        <v>4.0654878750000005</v>
      </c>
      <c r="H100" s="89">
        <v>62.964554899999996</v>
      </c>
      <c r="I100" s="89">
        <v>31.6487398602392</v>
      </c>
      <c r="J100" s="89">
        <v>1037.2719999999999</v>
      </c>
      <c r="K100" s="96">
        <f ca="1">AVERAGE(OFFSET(K$4,4*(ROW()-ROW(K$85)),0):OFFSET(K$7,4*(ROW()-ROW(K$85)),0))</f>
        <v>48.796249854049009</v>
      </c>
      <c r="L100" s="80">
        <f ca="1">SUM(OFFSET(L$4,4*(ROW()-ROW(L$85)),0):OFFSET(L$7,4*(ROW()-ROW(L$85)),0))</f>
        <v>1295.0782821</v>
      </c>
      <c r="M100" s="89">
        <v>1079.298033</v>
      </c>
      <c r="N100" s="89">
        <v>215.78024910000002</v>
      </c>
      <c r="O100" s="89">
        <v>164.42894270000002</v>
      </c>
      <c r="P100" s="89">
        <v>5.0373768252465867</v>
      </c>
      <c r="Q100" s="80">
        <f ca="1">AVERAGE(OFFSET(Q$4,4*(ROW()-ROW(Q$85)),0):OFFSET(Q$7,4*(ROW()-ROW(Q$85)),0))</f>
        <v>144.85915399483542</v>
      </c>
      <c r="R100" s="80">
        <f ca="1">AVERAGE(OFFSET(R$4,4*(ROW()-ROW(R$85)),0):OFFSET(R$7,4*(ROW()-ROW(R$85)),0))</f>
        <v>147.26927532415513</v>
      </c>
      <c r="S100" s="80">
        <f ca="1">AVERAGE(OFFSET(S$4,4*(ROW()-ROW(S$85)),0):OFFSET(S$7,4*(ROW()-ROW(S$85)),0))</f>
        <v>105.03513715355264</v>
      </c>
      <c r="T100" s="80">
        <f ca="1">AVERAGE(OFFSET(T$4,4*(ROW()-ROW(T$85)),0):OFFSET(T$7,4*(ROW()-ROW(T$85)),0))</f>
        <v>103.31562071519997</v>
      </c>
      <c r="U100" s="80">
        <f ca="1">AVERAGE(OFFSET(U$4,4*(ROW()-ROW(U$85)),0):OFFSET(U$7,4*(ROW()-ROW(U$85)),0))</f>
        <v>104.96766268210999</v>
      </c>
      <c r="V100" s="85">
        <f ca="1">AVERAGE(OFFSET(V$4,4*(ROW()-ROW(V$85)),0):OFFSET(V$7,4*(ROW()-ROW(V$85)),0))</f>
        <v>103.60357532649179</v>
      </c>
      <c r="W100" s="55"/>
      <c r="X100" s="55"/>
      <c r="Y100" s="55"/>
      <c r="Z100" s="55"/>
      <c r="AA100" s="55"/>
      <c r="AB100" s="55"/>
      <c r="AC100" s="55"/>
    </row>
    <row r="101" spans="1:29" x14ac:dyDescent="0.35">
      <c r="A101" s="7"/>
      <c r="B101" s="8">
        <v>2024</v>
      </c>
      <c r="C101" s="89">
        <v>32.841210474999997</v>
      </c>
      <c r="D101" s="89">
        <v>60.068069149999999</v>
      </c>
      <c r="E101" s="89">
        <v>28.522296847543167</v>
      </c>
      <c r="F101" s="89">
        <v>1.5149578225</v>
      </c>
      <c r="G101" s="89">
        <v>4.4095843925000002</v>
      </c>
      <c r="H101" s="89">
        <v>62.839007450000004</v>
      </c>
      <c r="I101" s="89">
        <v>31.839051368008029</v>
      </c>
      <c r="J101" s="89">
        <v>1045.6355874999999</v>
      </c>
      <c r="K101" s="96">
        <f ca="1">AVERAGE(OFFSET(K$4,4*(ROW()-ROW(K$85)),0):OFFSET(K$7,4*(ROW()-ROW(K$85)),0))</f>
        <v>47.971098885051163</v>
      </c>
      <c r="L101" s="80">
        <f ca="1">SUM(OFFSET(L$4,4*(ROW()-ROW(L$85)),0):OFFSET(L$7,4*(ROW()-ROW(L$85)),0))</f>
        <v>1319.8099476</v>
      </c>
      <c r="M101" s="89">
        <v>1100.2851979999998</v>
      </c>
      <c r="N101" s="89">
        <v>219.52474959999998</v>
      </c>
      <c r="O101" s="89">
        <v>168.08602670000002</v>
      </c>
      <c r="P101" s="89">
        <v>1.7740727176807969</v>
      </c>
      <c r="Q101" s="80">
        <f ca="1">AVERAGE(OFFSET(Q$4,4*(ROW()-ROW(Q$85)),0):OFFSET(Q$7,4*(ROW()-ROW(Q$85)),0))</f>
        <v>147.42707979979605</v>
      </c>
      <c r="R101" s="80">
        <f ca="1">AVERAGE(OFFSET(R$4,4*(ROW()-ROW(R$85)),0):OFFSET(R$7,4*(ROW()-ROW(R$85)),0))</f>
        <v>148.98476609900567</v>
      </c>
      <c r="S101" s="80">
        <f ca="1">AVERAGE(OFFSET(S$4,4*(ROW()-ROW(S$85)),0):OFFSET(S$7,4*(ROW()-ROW(S$85)),0))</f>
        <v>106.05839528184814</v>
      </c>
      <c r="T101" s="80">
        <f ca="1">AVERAGE(OFFSET(T$4,4*(ROW()-ROW(T$85)),0):OFFSET(T$7,4*(ROW()-ROW(T$85)),0))</f>
        <v>104.94950769181173</v>
      </c>
      <c r="U101" s="80">
        <f ca="1">AVERAGE(OFFSET(U$4,4*(ROW()-ROW(U$85)),0):OFFSET(U$7,4*(ROW()-ROW(U$85)),0))</f>
        <v>105.59590349256712</v>
      </c>
      <c r="V101" s="85">
        <f ca="1">AVERAGE(OFFSET(V$4,4*(ROW()-ROW(V$85)),0):OFFSET(V$7,4*(ROW()-ROW(V$85)),0))</f>
        <v>104.31225855183915</v>
      </c>
      <c r="W101" s="55"/>
      <c r="X101" s="55"/>
      <c r="Y101" s="55"/>
      <c r="Z101" s="55"/>
      <c r="AA101" s="55"/>
      <c r="AB101" s="55"/>
      <c r="AC101" s="55"/>
    </row>
    <row r="102" spans="1:29" x14ac:dyDescent="0.35">
      <c r="A102" s="7"/>
      <c r="B102" s="8">
        <v>2025</v>
      </c>
      <c r="C102" s="89">
        <v>33.142526824999997</v>
      </c>
      <c r="D102" s="89">
        <v>60.196835674999996</v>
      </c>
      <c r="E102" s="89">
        <v>28.716579277612023</v>
      </c>
      <c r="F102" s="89">
        <v>1.4820981375000002</v>
      </c>
      <c r="G102" s="89">
        <v>4.2805596325000002</v>
      </c>
      <c r="H102" s="89">
        <v>62.888822300000001</v>
      </c>
      <c r="I102" s="89">
        <v>31.917645163634631</v>
      </c>
      <c r="J102" s="89">
        <v>1057.8321025000002</v>
      </c>
      <c r="K102" s="96">
        <f ca="1">AVERAGE(OFFSET(K$4,4*(ROW()-ROW(K$85)),0):OFFSET(K$7,4*(ROW()-ROW(K$85)),0))</f>
        <v>47.534737242168802</v>
      </c>
      <c r="L102" s="80">
        <f ca="1">SUM(OFFSET(L$4,4*(ROW()-ROW(L$85)),0):OFFSET(L$7,4*(ROW()-ROW(L$85)),0))</f>
        <v>1350.8964413000001</v>
      </c>
      <c r="M102" s="89">
        <v>1126.3116499999999</v>
      </c>
      <c r="N102" s="89">
        <v>224.58479129999998</v>
      </c>
      <c r="O102" s="89">
        <v>175.13520679999999</v>
      </c>
      <c r="P102" s="89">
        <v>1.672872951029869</v>
      </c>
      <c r="Q102" s="80">
        <f ca="1">AVERAGE(OFFSET(Q$4,4*(ROW()-ROW(Q$85)),0):OFFSET(Q$7,4*(ROW()-ROW(Q$85)),0))</f>
        <v>149.89328247048695</v>
      </c>
      <c r="R102" s="80">
        <f ca="1">AVERAGE(OFFSET(R$4,4*(ROW()-ROW(R$85)),0):OFFSET(R$7,4*(ROW()-ROW(R$85)),0))</f>
        <v>151.10446106547511</v>
      </c>
      <c r="S102" s="80">
        <f ca="1">AVERAGE(OFFSET(S$4,4*(ROW()-ROW(S$85)),0):OFFSET(S$7,4*(ROW()-ROW(S$85)),0))</f>
        <v>107.41119550078025</v>
      </c>
      <c r="T102" s="80">
        <f ca="1">AVERAGE(OFFSET(T$4,4*(ROW()-ROW(T$85)),0):OFFSET(T$7,4*(ROW()-ROW(T$85)),0))</f>
        <v>106.55021779592708</v>
      </c>
      <c r="U102" s="80">
        <f ca="1">AVERAGE(OFFSET(U$4,4*(ROW()-ROW(U$85)),0):OFFSET(U$7,4*(ROW()-ROW(U$85)),0))</f>
        <v>106.18040820849779</v>
      </c>
      <c r="V102" s="85">
        <f ca="1">AVERAGE(OFFSET(V$4,4*(ROW()-ROW(V$85)),0):OFFSET(V$7,4*(ROW()-ROW(V$85)),0))</f>
        <v>105.60987978402095</v>
      </c>
      <c r="W102" s="55"/>
      <c r="X102" s="55"/>
      <c r="Y102" s="55"/>
      <c r="Z102" s="55"/>
      <c r="AA102" s="55"/>
      <c r="AB102" s="55"/>
      <c r="AC102" s="55"/>
    </row>
    <row r="103" spans="1:29" x14ac:dyDescent="0.35">
      <c r="A103" s="7"/>
      <c r="B103" s="8">
        <v>2026</v>
      </c>
      <c r="C103" s="89">
        <v>33.428636574999999</v>
      </c>
      <c r="D103" s="89">
        <v>60.304251499999999</v>
      </c>
      <c r="E103" s="89">
        <v>28.887702394884727</v>
      </c>
      <c r="F103" s="89">
        <v>1.4560261999999999</v>
      </c>
      <c r="G103" s="89">
        <v>4.17386927</v>
      </c>
      <c r="H103" s="89">
        <v>62.930903524999998</v>
      </c>
      <c r="I103" s="89">
        <v>31.934423117507251</v>
      </c>
      <c r="J103" s="89">
        <v>1067.5243674999999</v>
      </c>
      <c r="K103" s="96">
        <f ca="1">AVERAGE(OFFSET(K$4,4*(ROW()-ROW(K$85)),0):OFFSET(K$7,4*(ROW()-ROW(K$85)),0))</f>
        <v>47.327726888604346</v>
      </c>
      <c r="L103" s="80">
        <f ca="1">SUM(OFFSET(L$4,4*(ROW()-ROW(L$85)),0):OFFSET(L$7,4*(ROW()-ROW(L$85)),0))</f>
        <v>1386.2364198</v>
      </c>
      <c r="M103" s="89">
        <v>1154.0913910000002</v>
      </c>
      <c r="N103" s="89">
        <v>232.14502880000001</v>
      </c>
      <c r="O103" s="89">
        <v>183.02833870000003</v>
      </c>
      <c r="P103" s="89">
        <v>1.859450816441921</v>
      </c>
      <c r="Q103" s="80">
        <f ca="1">AVERAGE(OFFSET(Q$4,4*(ROW()-ROW(Q$85)),0):OFFSET(Q$7,4*(ROW()-ROW(Q$85)),0))</f>
        <v>152.68028338789262</v>
      </c>
      <c r="R103" s="80">
        <f ca="1">AVERAGE(OFFSET(R$4,4*(ROW()-ROW(R$85)),0):OFFSET(R$7,4*(ROW()-ROW(R$85)),0))</f>
        <v>153.83322312739389</v>
      </c>
      <c r="S103" s="80">
        <f ca="1">AVERAGE(OFFSET(S$4,4*(ROW()-ROW(S$85)),0):OFFSET(S$7,4*(ROW()-ROW(S$85)),0))</f>
        <v>108.70025616496427</v>
      </c>
      <c r="T103" s="80">
        <f ca="1">AVERAGE(OFFSET(T$4,4*(ROW()-ROW(T$85)),0):OFFSET(T$7,4*(ROW()-ROW(T$85)),0))</f>
        <v>107.88555608889311</v>
      </c>
      <c r="U103" s="80">
        <f ca="1">AVERAGE(OFFSET(U$4,4*(ROW()-ROW(U$85)),0):OFFSET(U$7,4*(ROW()-ROW(U$85)),0))</f>
        <v>107.13594780980176</v>
      </c>
      <c r="V103" s="85">
        <f ca="1">AVERAGE(OFFSET(V$4,4*(ROW()-ROW(V$85)),0):OFFSET(V$7,4*(ROW()-ROW(V$85)),0))</f>
        <v>106.94028115474768</v>
      </c>
      <c r="W103" s="55"/>
      <c r="X103" s="55"/>
      <c r="Y103" s="55"/>
      <c r="Z103" s="55"/>
      <c r="AA103" s="55"/>
      <c r="AB103" s="55"/>
      <c r="AC103" s="55"/>
    </row>
    <row r="104" spans="1:29" x14ac:dyDescent="0.35">
      <c r="A104" s="7"/>
      <c r="B104" s="8">
        <v>2027</v>
      </c>
      <c r="C104" s="97">
        <v>33.681021725000001</v>
      </c>
      <c r="D104" s="97">
        <v>60.349946699999997</v>
      </c>
      <c r="E104" s="97">
        <v>29.02844147464991</v>
      </c>
      <c r="F104" s="97">
        <v>1.4553234399999999</v>
      </c>
      <c r="G104" s="97">
        <v>4.1419356175000006</v>
      </c>
      <c r="H104" s="97">
        <v>62.957610249999995</v>
      </c>
      <c r="I104" s="97">
        <v>31.933689238753963</v>
      </c>
      <c r="J104" s="97">
        <v>1075.559195</v>
      </c>
      <c r="K104" s="98">
        <f ca="1">AVERAGE(OFFSET(K$4,4*(ROW()-ROW(K$85)),0):OFFSET(K$7,4*(ROW()-ROW(K$85)),0))</f>
        <v>47.211826007504804</v>
      </c>
      <c r="L104" s="99">
        <f ca="1">SUM(OFFSET(L$4,4*(ROW()-ROW(L$85)),0):OFFSET(L$7,4*(ROW()-ROW(L$85)),0))</f>
        <v>1426.3824304999998</v>
      </c>
      <c r="M104" s="97">
        <v>1188.5924660000001</v>
      </c>
      <c r="N104" s="97">
        <v>237.78996449999997</v>
      </c>
      <c r="O104" s="97">
        <v>192.19807040000003</v>
      </c>
      <c r="P104" s="97">
        <v>2.4901321496682227</v>
      </c>
      <c r="Q104" s="99">
        <f ca="1">AVERAGE(OFFSET(Q$4,4*(ROW()-ROW(Q$85)),0):OFFSET(Q$7,4*(ROW()-ROW(Q$85)),0))</f>
        <v>156.48242073521112</v>
      </c>
      <c r="R104" s="99">
        <f ca="1">AVERAGE(OFFSET(R$4,4*(ROW()-ROW(R$85)),0):OFFSET(R$7,4*(ROW()-ROW(R$85)),0))</f>
        <v>157.66779564537407</v>
      </c>
      <c r="S104" s="99">
        <f ca="1">AVERAGE(OFFSET(S$4,4*(ROW()-ROW(S$85)),0):OFFSET(S$7,4*(ROW()-ROW(S$85)),0))</f>
        <v>109.91654218089263</v>
      </c>
      <c r="T104" s="99">
        <f ca="1">AVERAGE(OFFSET(T$4,4*(ROW()-ROW(T$85)),0):OFFSET(T$7,4*(ROW()-ROW(T$85)),0))</f>
        <v>109.09018538765343</v>
      </c>
      <c r="U104" s="99">
        <f ca="1">AVERAGE(OFFSET(U$4,4*(ROW()-ROW(U$85)),0):OFFSET(U$7,4*(ROW()-ROW(U$85)),0))</f>
        <v>107.85783224139796</v>
      </c>
      <c r="V104" s="83">
        <f ca="1">AVERAGE(OFFSET(V$4,4*(ROW()-ROW(V$85)),0):OFFSET(V$7,4*(ROW()-ROW(V$85)),0))</f>
        <v>107.72709543130203</v>
      </c>
      <c r="W104" s="55"/>
      <c r="X104" s="55"/>
      <c r="Y104" s="55"/>
      <c r="Z104" s="55"/>
      <c r="AA104" s="55"/>
      <c r="AB104" s="55"/>
      <c r="AC104" s="55"/>
    </row>
    <row r="105" spans="1:29" x14ac:dyDescent="0.35">
      <c r="A105" s="7"/>
      <c r="B105" s="58" t="s">
        <v>351</v>
      </c>
      <c r="C105" s="80">
        <v>29.548999999999999</v>
      </c>
      <c r="D105" s="89">
        <v>59.736251794100269</v>
      </c>
      <c r="E105" s="89">
        <v>25.711749999999999</v>
      </c>
      <c r="F105" s="89">
        <v>1.9395</v>
      </c>
      <c r="G105" s="89">
        <v>6.1577899502204616</v>
      </c>
      <c r="H105" s="89">
        <v>63.656176104391683</v>
      </c>
      <c r="I105" s="89">
        <v>31.750096590879835</v>
      </c>
      <c r="J105" s="89">
        <v>938.2</v>
      </c>
      <c r="K105" s="96">
        <f ca="1">AVERAGE(OFFSET(K$5,4*(ROW()-ROW(K$105)),0):OFFSET(K$8,4*(ROW()-ROW(K$105)),0))</f>
        <v>47.641597912817574</v>
      </c>
      <c r="L105" s="80">
        <f ca="1">SUM(OFFSET(L$5,4*(ROW()-ROW(L$105)),0):OFFSET(L$8,4*(ROW()-ROW(L$105)),0))</f>
        <v>786.07100000000003</v>
      </c>
      <c r="M105" s="89">
        <v>661.327</v>
      </c>
      <c r="N105" s="89">
        <v>124.744</v>
      </c>
      <c r="O105" s="89">
        <v>93.52</v>
      </c>
      <c r="P105" s="89">
        <v>-0.10738448307168191</v>
      </c>
      <c r="Q105" s="80">
        <f ca="1">AVERAGE(OFFSET(Q$5,4*(ROW()-ROW(Q$105)),0):OFFSET(Q$8,4*(ROW()-ROW(Q$105)),0))</f>
        <v>98.294402525213272</v>
      </c>
      <c r="R105" s="80">
        <f ca="1">AVERAGE(OFFSET(R$5,4*(ROW()-ROW(R$105)),0):OFFSET(R$8,4*(ROW()-ROW(R$105)),0))</f>
        <v>99.610797120302536</v>
      </c>
      <c r="S105" s="80">
        <f ca="1">AVERAGE(OFFSET(S$5,4*(ROW()-ROW(S$105)),0):OFFSET(S$8,4*(ROW()-ROW(S$105)),0))</f>
        <v>98.568322536096588</v>
      </c>
      <c r="T105" s="80">
        <f ca="1">AVERAGE(OFFSET(T$5,4*(ROW()-ROW(T$105)),0):OFFSET(T$8,4*(ROW()-ROW(T$105)),0))</f>
        <v>97.268773195233905</v>
      </c>
      <c r="U105" s="80">
        <f ca="1">AVERAGE(OFFSET(U$5,4*(ROW()-ROW(U$105)),0):OFFSET(U$8,4*(ROW()-ROW(U$105)),0))</f>
        <v>94.66053676983671</v>
      </c>
      <c r="V105" s="85">
        <f ca="1">AVERAGE(OFFSET(V$5,4*(ROW()-ROW(V$105)),0):OFFSET(V$8,4*(ROW()-ROW(V$105)),0))</f>
        <v>95.822553405319255</v>
      </c>
      <c r="W105" s="55"/>
      <c r="X105" s="55"/>
      <c r="Y105" s="55"/>
      <c r="Z105" s="55"/>
      <c r="AA105" s="55"/>
      <c r="AB105" s="55"/>
      <c r="AC105" s="55"/>
    </row>
    <row r="106" spans="1:29" x14ac:dyDescent="0.35">
      <c r="A106" s="7"/>
      <c r="B106" s="8" t="s">
        <v>352</v>
      </c>
      <c r="C106" s="80">
        <v>29.06775</v>
      </c>
      <c r="D106" s="89">
        <v>58.279620561495207</v>
      </c>
      <c r="E106" s="89">
        <v>25.170249999999999</v>
      </c>
      <c r="F106" s="89">
        <v>2.4754999999999998</v>
      </c>
      <c r="G106" s="89">
        <v>7.8479615764832431</v>
      </c>
      <c r="H106" s="89">
        <v>63.24276780702413</v>
      </c>
      <c r="I106" s="89">
        <v>31.523765183181848</v>
      </c>
      <c r="J106" s="89">
        <v>916.32500000000005</v>
      </c>
      <c r="K106" s="96">
        <f ca="1">AVERAGE(OFFSET(K$5,4*(ROW()-ROW(K$105)),0):OFFSET(K$8,4*(ROW()-ROW(K$105)),0))</f>
        <v>48.349337483748734</v>
      </c>
      <c r="L106" s="80">
        <f ca="1">SUM(OFFSET(L$5,4*(ROW()-ROW(L$105)),0):OFFSET(L$8,4*(ROW()-ROW(L$105)),0))</f>
        <v>790.24499999999989</v>
      </c>
      <c r="M106" s="89">
        <v>659.572</v>
      </c>
      <c r="N106" s="89">
        <v>130.673</v>
      </c>
      <c r="O106" s="89">
        <v>95.545000000000002</v>
      </c>
      <c r="P106" s="89">
        <v>1.880264631386197</v>
      </c>
      <c r="Q106" s="80">
        <f ca="1">AVERAGE(OFFSET(Q$5,4*(ROW()-ROW(Q$105)),0):OFFSET(Q$8,4*(ROW()-ROW(Q$105)),0))</f>
        <v>100.14667275405701</v>
      </c>
      <c r="R106" s="80">
        <f ca="1">AVERAGE(OFFSET(R$5,4*(ROW()-ROW(R$105)),0):OFFSET(R$8,4*(ROW()-ROW(R$105)),0))</f>
        <v>102.21809660240783</v>
      </c>
      <c r="S106" s="80">
        <f ca="1">AVERAGE(OFFSET(S$5,4*(ROW()-ROW(S$105)),0):OFFSET(S$8,4*(ROW()-ROW(S$105)),0))</f>
        <v>98.15976409236292</v>
      </c>
      <c r="T106" s="80">
        <f ca="1">AVERAGE(OFFSET(T$5,4*(ROW()-ROW(T$105)),0):OFFSET(T$8,4*(ROW()-ROW(T$105)),0))</f>
        <v>96.170466905622845</v>
      </c>
      <c r="U106" s="80">
        <f ca="1">AVERAGE(OFFSET(U$5,4*(ROW()-ROW(U$105)),0):OFFSET(U$8,4*(ROW()-ROW(U$105)),0))</f>
        <v>96.068078229092208</v>
      </c>
      <c r="V106" s="85">
        <f ca="1">AVERAGE(OFFSET(V$5,4*(ROW()-ROW(V$105)),0):OFFSET(V$8,4*(ROW()-ROW(V$105)),0))</f>
        <v>98.086044896422024</v>
      </c>
      <c r="W106" s="3"/>
      <c r="X106" s="28"/>
      <c r="Y106" s="55"/>
      <c r="Z106" s="55"/>
      <c r="AA106" s="55"/>
      <c r="AB106" s="55"/>
      <c r="AC106" s="55"/>
    </row>
    <row r="107" spans="1:29" x14ac:dyDescent="0.35">
      <c r="A107" s="7"/>
      <c r="B107" s="8" t="s">
        <v>353</v>
      </c>
      <c r="C107" s="80">
        <v>29.3355</v>
      </c>
      <c r="D107" s="89">
        <v>58.291221488674168</v>
      </c>
      <c r="E107" s="89">
        <v>25.338750000000001</v>
      </c>
      <c r="F107" s="89">
        <v>2.4860000000000002</v>
      </c>
      <c r="G107" s="89">
        <v>7.8124148500192057</v>
      </c>
      <c r="H107" s="89">
        <v>63.23106003013946</v>
      </c>
      <c r="I107" s="89">
        <v>31.628915477209784</v>
      </c>
      <c r="J107" s="89">
        <v>927.84999999999991</v>
      </c>
      <c r="K107" s="96">
        <f ca="1">AVERAGE(OFFSET(K$5,4*(ROW()-ROW(K$105)),0):OFFSET(K$8,4*(ROW()-ROW(K$105)),0))</f>
        <v>47.198502740729495</v>
      </c>
      <c r="L107" s="80">
        <f ca="1">SUM(OFFSET(L$5,4*(ROW()-ROW(L$105)),0):OFFSET(L$8,4*(ROW()-ROW(L$105)),0))</f>
        <v>812.43000000000006</v>
      </c>
      <c r="M107" s="89">
        <v>668.93700000000001</v>
      </c>
      <c r="N107" s="89">
        <v>143.49299999999999</v>
      </c>
      <c r="O107" s="89">
        <v>100.752</v>
      </c>
      <c r="P107" s="89">
        <v>0.74542883860495568</v>
      </c>
      <c r="Q107" s="80">
        <f ca="1">AVERAGE(OFFSET(Q$5,4*(ROW()-ROW(Q$105)),0):OFFSET(Q$8,4*(ROW()-ROW(Q$105)),0))</f>
        <v>100.88940331629883</v>
      </c>
      <c r="R107" s="80">
        <f ca="1">AVERAGE(OFFSET(R$5,4*(ROW()-ROW(R$105)),0):OFFSET(R$8,4*(ROW()-ROW(R$105)),0))</f>
        <v>102.63308667552931</v>
      </c>
      <c r="S107" s="80">
        <f ca="1">AVERAGE(OFFSET(S$5,4*(ROW()-ROW(S$105)),0):OFFSET(S$8,4*(ROW()-ROW(S$105)),0))</f>
        <v>99.547290705678478</v>
      </c>
      <c r="T107" s="80">
        <f ca="1">AVERAGE(OFFSET(T$5,4*(ROW()-ROW(T$105)),0):OFFSET(T$8,4*(ROW()-ROW(T$105)),0))</f>
        <v>97.855738925440207</v>
      </c>
      <c r="U107" s="80">
        <f ca="1">AVERAGE(OFFSET(U$5,4*(ROW()-ROW(U$105)),0):OFFSET(U$8,4*(ROW()-ROW(U$105)),0))</f>
        <v>97.421508970554854</v>
      </c>
      <c r="V107" s="85">
        <f ca="1">AVERAGE(OFFSET(V$5,4*(ROW()-ROW(V$105)),0):OFFSET(V$8,4*(ROW()-ROW(V$105)),0))</f>
        <v>97.965034092133578</v>
      </c>
      <c r="W107" s="55"/>
      <c r="X107" s="55"/>
      <c r="Y107" s="55"/>
      <c r="Z107" s="55"/>
      <c r="AA107" s="55"/>
      <c r="AB107" s="55"/>
      <c r="AC107" s="55"/>
    </row>
    <row r="108" spans="1:29" x14ac:dyDescent="0.35">
      <c r="A108" s="7"/>
      <c r="B108" s="8" t="s">
        <v>354</v>
      </c>
      <c r="C108" s="80">
        <v>29.381</v>
      </c>
      <c r="D108" s="89">
        <v>57.908594247456676</v>
      </c>
      <c r="E108" s="89">
        <v>25.272749999999998</v>
      </c>
      <c r="F108" s="89">
        <v>2.6315</v>
      </c>
      <c r="G108" s="89">
        <v>8.220212287353478</v>
      </c>
      <c r="H108" s="89">
        <v>63.095032214400774</v>
      </c>
      <c r="I108" s="89">
        <v>31.562186693131594</v>
      </c>
      <c r="J108" s="89">
        <v>927.32500000000005</v>
      </c>
      <c r="K108" s="96">
        <f ca="1">AVERAGE(OFFSET(K$5,4*(ROW()-ROW(K$105)),0):OFFSET(K$8,4*(ROW()-ROW(K$105)),0))</f>
        <v>46.627351182230043</v>
      </c>
      <c r="L108" s="80">
        <f ca="1">SUM(OFFSET(L$5,4*(ROW()-ROW(L$105)),0):OFFSET(L$8,4*(ROW()-ROW(L$105)),0))</f>
        <v>823.22300000000007</v>
      </c>
      <c r="M108" s="89">
        <v>678.71299999999997</v>
      </c>
      <c r="N108" s="89">
        <v>144.51</v>
      </c>
      <c r="O108" s="89">
        <v>101.07599999999999</v>
      </c>
      <c r="P108" s="89">
        <v>1.7263904866673396</v>
      </c>
      <c r="Q108" s="80">
        <f ca="1">AVERAGE(OFFSET(Q$5,4*(ROW()-ROW(Q$105)),0):OFFSET(Q$8,4*(ROW()-ROW(Q$105)),0))</f>
        <v>102.63534782621774</v>
      </c>
      <c r="R108" s="80">
        <f ca="1">AVERAGE(OFFSET(R$5,4*(ROW()-ROW(R$105)),0):OFFSET(R$8,4*(ROW()-ROW(R$105)),0))</f>
        <v>104.63101072102276</v>
      </c>
      <c r="S108" s="80">
        <f ca="1">AVERAGE(OFFSET(S$5,4*(ROW()-ROW(S$105)),0):OFFSET(S$8,4*(ROW()-ROW(S$105)),0))</f>
        <v>100.37761377453674</v>
      </c>
      <c r="T108" s="80">
        <f ca="1">AVERAGE(OFFSET(T$5,4*(ROW()-ROW(T$105)),0):OFFSET(T$8,4*(ROW()-ROW(T$105)),0))</f>
        <v>98.462961563538059</v>
      </c>
      <c r="U108" s="80">
        <f ca="1">AVERAGE(OFFSET(U$5,4*(ROW()-ROW(U$105)),0):OFFSET(U$8,4*(ROW()-ROW(U$105)),0))</f>
        <v>98.219091936787237</v>
      </c>
      <c r="V108" s="85">
        <f ca="1">AVERAGE(OFFSET(V$5,4*(ROW()-ROW(V$105)),0):OFFSET(V$8,4*(ROW()-ROW(V$105)),0))</f>
        <v>96.268989121030017</v>
      </c>
      <c r="W108" s="55"/>
      <c r="X108" s="55"/>
      <c r="Y108" s="55"/>
      <c r="Z108" s="55"/>
      <c r="AA108" s="55"/>
      <c r="AB108" s="55"/>
      <c r="AC108" s="55"/>
    </row>
    <row r="109" spans="1:29" x14ac:dyDescent="0.35">
      <c r="A109" s="7"/>
      <c r="B109" s="8" t="s">
        <v>355</v>
      </c>
      <c r="C109" s="80">
        <v>29.79325</v>
      </c>
      <c r="D109" s="89">
        <v>58.355986081886599</v>
      </c>
      <c r="E109" s="89">
        <v>25.568999999999999</v>
      </c>
      <c r="F109" s="89">
        <v>2.5477500000000002</v>
      </c>
      <c r="G109" s="89">
        <v>7.8779117827879794</v>
      </c>
      <c r="H109" s="89">
        <v>63.346325121140282</v>
      </c>
      <c r="I109" s="89">
        <v>31.888745482504433</v>
      </c>
      <c r="J109" s="89">
        <v>950.07500000000005</v>
      </c>
      <c r="K109" s="96">
        <f ca="1">AVERAGE(OFFSET(K$5,4*(ROW()-ROW(K$105)),0):OFFSET(K$8,4*(ROW()-ROW(K$105)),0))</f>
        <v>46.030905481202808</v>
      </c>
      <c r="L109" s="80">
        <f ca="1">SUM(OFFSET(L$5,4*(ROW()-ROW(L$105)),0):OFFSET(L$8,4*(ROW()-ROW(L$105)),0))</f>
        <v>841.52499999999998</v>
      </c>
      <c r="M109" s="89">
        <v>691.00099999999998</v>
      </c>
      <c r="N109" s="89">
        <v>150.524</v>
      </c>
      <c r="O109" s="89">
        <v>104.123</v>
      </c>
      <c r="P109" s="89">
        <v>0.63087902297620513</v>
      </c>
      <c r="Q109" s="80">
        <f ca="1">AVERAGE(OFFSET(Q$5,4*(ROW()-ROW(Q$105)),0):OFFSET(Q$8,4*(ROW()-ROW(Q$105)),0))</f>
        <v>103.28132046281071</v>
      </c>
      <c r="R109" s="80">
        <f ca="1">AVERAGE(OFFSET(R$5,4*(ROW()-ROW(R$105)),0):OFFSET(R$8,4*(ROW()-ROW(R$105)),0))</f>
        <v>104.21042021029714</v>
      </c>
      <c r="S109" s="80">
        <f ca="1">AVERAGE(OFFSET(S$5,4*(ROW()-ROW(S$105)),0):OFFSET(S$8,4*(ROW()-ROW(S$105)),0))</f>
        <v>99.470371962604759</v>
      </c>
      <c r="T109" s="80">
        <f ca="1">AVERAGE(OFFSET(T$5,4*(ROW()-ROW(T$105)),0):OFFSET(T$8,4*(ROW()-ROW(T$105)),0))</f>
        <v>98.58370962007406</v>
      </c>
      <c r="U109" s="80">
        <f ca="1">AVERAGE(OFFSET(U$5,4*(ROW()-ROW(U$105)),0):OFFSET(U$8,4*(ROW()-ROW(U$105)),0))</f>
        <v>97.493727292587067</v>
      </c>
      <c r="V109" s="85">
        <f ca="1">AVERAGE(OFFSET(V$5,4*(ROW()-ROW(V$105)),0):OFFSET(V$8,4*(ROW()-ROW(V$105)),0))</f>
        <v>95.594988013609125</v>
      </c>
      <c r="W109" s="55"/>
      <c r="X109" s="55"/>
      <c r="Y109" s="55"/>
      <c r="Z109" s="55"/>
      <c r="AA109" s="55"/>
      <c r="AB109" s="55"/>
      <c r="AC109" s="55"/>
    </row>
    <row r="110" spans="1:29" x14ac:dyDescent="0.35">
      <c r="A110" s="7"/>
      <c r="B110" s="8" t="s">
        <v>356</v>
      </c>
      <c r="C110" s="80">
        <v>30.2165</v>
      </c>
      <c r="D110" s="89">
        <v>58.791764929556074</v>
      </c>
      <c r="E110" s="89">
        <v>25.85575</v>
      </c>
      <c r="F110" s="89">
        <v>2.39175</v>
      </c>
      <c r="G110" s="89">
        <v>7.3359732003094109</v>
      </c>
      <c r="H110" s="89">
        <v>63.445891657537175</v>
      </c>
      <c r="I110" s="89">
        <v>32.056066096172579</v>
      </c>
      <c r="J110" s="89">
        <v>968.625</v>
      </c>
      <c r="K110" s="96">
        <f ca="1">AVERAGE(OFFSET(K$5,4*(ROW()-ROW(K$105)),0):OFFSET(K$8,4*(ROW()-ROW(K$105)),0))</f>
        <v>46.835137875083966</v>
      </c>
      <c r="L110" s="80">
        <f ca="1">SUM(OFFSET(L$5,4*(ROW()-ROW(L$105)),0):OFFSET(L$8,4*(ROW()-ROW(L$105)),0))</f>
        <v>883.45499999999993</v>
      </c>
      <c r="M110" s="89">
        <v>732.41300000000001</v>
      </c>
      <c r="N110" s="89">
        <v>151.042</v>
      </c>
      <c r="O110" s="89">
        <v>112.10299999999999</v>
      </c>
      <c r="P110" s="89">
        <v>4.8175421075422387</v>
      </c>
      <c r="Q110" s="80">
        <f ca="1">AVERAGE(OFFSET(Q$5,4*(ROW()-ROW(Q$105)),0):OFFSET(Q$8,4*(ROW()-ROW(Q$105)),0))</f>
        <v>108.25500564839587</v>
      </c>
      <c r="R110" s="80">
        <f ca="1">AVERAGE(OFFSET(R$5,4*(ROW()-ROW(R$105)),0):OFFSET(R$8,4*(ROW()-ROW(R$105)),0))</f>
        <v>108.65916009492729</v>
      </c>
      <c r="S110" s="80">
        <f ca="1">AVERAGE(OFFSET(S$5,4*(ROW()-ROW(S$105)),0):OFFSET(S$8,4*(ROW()-ROW(S$105)),0))</f>
        <v>99.760789718401512</v>
      </c>
      <c r="T110" s="80">
        <f ca="1">AVERAGE(OFFSET(T$5,4*(ROW()-ROW(T$105)),0):OFFSET(T$8,4*(ROW()-ROW(T$105)),0))</f>
        <v>99.38985606012497</v>
      </c>
      <c r="U110" s="80">
        <f ca="1">AVERAGE(OFFSET(U$5,4*(ROW()-ROW(U$105)),0):OFFSET(U$8,4*(ROW()-ROW(U$105)),0))</f>
        <v>99.244942066271179</v>
      </c>
      <c r="V110" s="85">
        <f ca="1">AVERAGE(OFFSET(V$5,4*(ROW()-ROW(V$105)),0):OFFSET(V$8,4*(ROW()-ROW(V$105)),0))</f>
        <v>97.416844746632137</v>
      </c>
      <c r="W110" s="55"/>
      <c r="X110" s="55"/>
      <c r="Y110" s="55"/>
      <c r="Z110" s="55"/>
      <c r="AA110" s="55"/>
      <c r="AB110" s="55"/>
      <c r="AC110" s="55"/>
    </row>
    <row r="111" spans="1:29" x14ac:dyDescent="0.35">
      <c r="A111" s="7"/>
      <c r="B111" s="8" t="s">
        <v>357</v>
      </c>
      <c r="C111" s="80">
        <v>30.909500000000001</v>
      </c>
      <c r="D111" s="89">
        <v>59.686577098643191</v>
      </c>
      <c r="E111" s="89">
        <v>26.36525</v>
      </c>
      <c r="F111" s="89">
        <v>1.9295</v>
      </c>
      <c r="G111" s="89">
        <v>5.876237356321834</v>
      </c>
      <c r="H111" s="89">
        <v>63.412876985676796</v>
      </c>
      <c r="I111" s="89">
        <v>32.173092897690054</v>
      </c>
      <c r="J111" s="89">
        <v>994.45</v>
      </c>
      <c r="K111" s="96">
        <f ca="1">AVERAGE(OFFSET(K$5,4*(ROW()-ROW(K$105)),0):OFFSET(K$8,4*(ROW()-ROW(K$105)),0))</f>
        <v>46.105862152795986</v>
      </c>
      <c r="L111" s="80">
        <f ca="1">SUM(OFFSET(L$5,4*(ROW()-ROW(L$105)),0):OFFSET(L$8,4*(ROW()-ROW(L$105)),0))</f>
        <v>897.78</v>
      </c>
      <c r="M111" s="89">
        <v>750.82100000000003</v>
      </c>
      <c r="N111" s="89">
        <v>146.959</v>
      </c>
      <c r="O111" s="89">
        <v>115.813</v>
      </c>
      <c r="P111" s="89">
        <v>0.53229871525115602</v>
      </c>
      <c r="Q111" s="80">
        <f ca="1">AVERAGE(OFFSET(Q$5,4*(ROW()-ROW(Q$105)),0):OFFSET(Q$8,4*(ROW()-ROW(Q$105)),0))</f>
        <v>108.8331171176762</v>
      </c>
      <c r="R111" s="80">
        <f ca="1">AVERAGE(OFFSET(R$5,4*(ROW()-ROW(R$105)),0):OFFSET(R$8,4*(ROW()-ROW(R$105)),0))</f>
        <v>108.84192152633372</v>
      </c>
      <c r="S111" s="80">
        <f ca="1">AVERAGE(OFFSET(S$5,4*(ROW()-ROW(S$105)),0):OFFSET(S$8,4*(ROW()-ROW(S$105)),0))</f>
        <v>100.19922303155309</v>
      </c>
      <c r="T111" s="80">
        <f ca="1">AVERAGE(OFFSET(T$5,4*(ROW()-ROW(T$105)),0):OFFSET(T$8,4*(ROW()-ROW(T$105)),0))</f>
        <v>100.19134095760776</v>
      </c>
      <c r="U111" s="80">
        <f ca="1">AVERAGE(OFFSET(U$5,4*(ROW()-ROW(U$105)),0):OFFSET(U$8,4*(ROW()-ROW(U$105)),0))</f>
        <v>97.890715968839004</v>
      </c>
      <c r="V111" s="85">
        <f ca="1">AVERAGE(OFFSET(V$5,4*(ROW()-ROW(V$105)),0):OFFSET(V$8,4*(ROW()-ROW(V$105)),0))</f>
        <v>96.416671912157426</v>
      </c>
      <c r="W111" s="55"/>
      <c r="X111" s="55"/>
      <c r="Y111" s="55"/>
      <c r="Z111" s="55"/>
      <c r="AA111" s="55"/>
      <c r="AB111" s="55"/>
      <c r="AC111" s="55"/>
    </row>
    <row r="112" spans="1:29" x14ac:dyDescent="0.35">
      <c r="A112" s="7"/>
      <c r="B112" s="8" t="s">
        <v>358</v>
      </c>
      <c r="C112" s="80">
        <v>31.388750000000002</v>
      </c>
      <c r="D112" s="89">
        <v>60.146805745690592</v>
      </c>
      <c r="E112" s="89">
        <v>26.766749999999998</v>
      </c>
      <c r="F112" s="89">
        <v>1.746</v>
      </c>
      <c r="G112" s="89">
        <v>5.2701774485682824</v>
      </c>
      <c r="H112" s="89">
        <v>63.492769023567611</v>
      </c>
      <c r="I112" s="89">
        <v>32.10670802380821</v>
      </c>
      <c r="J112" s="89">
        <v>1007.8000000000001</v>
      </c>
      <c r="K112" s="96">
        <f ca="1">AVERAGE(OFFSET(K$5,4*(ROW()-ROW(K$105)),0):OFFSET(K$8,4*(ROW()-ROW(K$105)),0))</f>
        <v>46.64595750680396</v>
      </c>
      <c r="L112" s="80">
        <f ca="1">SUM(OFFSET(L$5,4*(ROW()-ROW(L$105)),0):OFFSET(L$8,4*(ROW()-ROW(L$105)),0))</f>
        <v>931.62599999999998</v>
      </c>
      <c r="M112" s="89">
        <v>778.48099999999999</v>
      </c>
      <c r="N112" s="89">
        <v>153.14500000000001</v>
      </c>
      <c r="O112" s="89">
        <v>125.292</v>
      </c>
      <c r="P112" s="89">
        <v>2.128712616569417</v>
      </c>
      <c r="Q112" s="80">
        <f ca="1">AVERAGE(OFFSET(Q$5,4*(ROW()-ROW(Q$105)),0):OFFSET(Q$8,4*(ROW()-ROW(Q$105)),0))</f>
        <v>111.14841376664772</v>
      </c>
      <c r="R112" s="80">
        <f ca="1">AVERAGE(OFFSET(R$5,4*(ROW()-ROW(R$105)),0):OFFSET(R$8,4*(ROW()-ROW(R$105)),0))</f>
        <v>111.38886845217409</v>
      </c>
      <c r="S112" s="80">
        <f ca="1">AVERAGE(OFFSET(S$5,4*(ROW()-ROW(S$105)),0):OFFSET(S$8,4*(ROW()-ROW(S$105)),0))</f>
        <v>101.10993481796667</v>
      </c>
      <c r="T112" s="80">
        <f ca="1">AVERAGE(OFFSET(T$5,4*(ROW()-ROW(T$105)),0):OFFSET(T$8,4*(ROW()-ROW(T$105)),0))</f>
        <v>100.89154087708087</v>
      </c>
      <c r="U112" s="80">
        <f ca="1">AVERAGE(OFFSET(U$5,4*(ROW()-ROW(U$105)),0):OFFSET(U$8,4*(ROW()-ROW(U$105)),0))</f>
        <v>99.11299251092818</v>
      </c>
      <c r="V112" s="85">
        <f ca="1">AVERAGE(OFFSET(V$5,4*(ROW()-ROW(V$105)),0):OFFSET(V$8,4*(ROW()-ROW(V$105)),0))</f>
        <v>98.681416986641608</v>
      </c>
      <c r="W112" s="55"/>
      <c r="X112" s="55"/>
      <c r="Y112" s="55"/>
      <c r="Z112" s="55"/>
      <c r="AA112" s="55"/>
      <c r="AB112" s="55"/>
      <c r="AC112" s="55"/>
    </row>
    <row r="113" spans="1:29" ht="15" customHeight="1" x14ac:dyDescent="0.35">
      <c r="A113" s="7"/>
      <c r="B113" s="8" t="s">
        <v>359</v>
      </c>
      <c r="C113" s="80">
        <v>31.837</v>
      </c>
      <c r="D113" s="89">
        <v>60.591059618007421</v>
      </c>
      <c r="E113" s="89">
        <v>27.043749999999999</v>
      </c>
      <c r="F113" s="89">
        <v>1.5932500000000001</v>
      </c>
      <c r="G113" s="89">
        <v>4.7660061685251609</v>
      </c>
      <c r="H113" s="89">
        <v>63.623408810017452</v>
      </c>
      <c r="I113" s="89">
        <v>32.097697428580219</v>
      </c>
      <c r="J113" s="89">
        <v>1021.9000000000001</v>
      </c>
      <c r="K113" s="96">
        <f ca="1">AVERAGE(OFFSET(K$5,4*(ROW()-ROW(K$105)),0):OFFSET(K$8,4*(ROW()-ROW(K$105)),0))</f>
        <v>46.161020512469975</v>
      </c>
      <c r="L113" s="80">
        <f ca="1">SUM(OFFSET(L$5,4*(ROW()-ROW(L$105)),0):OFFSET(L$8,4*(ROW()-ROW(L$105)),0))</f>
        <v>969.47400000000005</v>
      </c>
      <c r="M113" s="89">
        <v>804.17499999999995</v>
      </c>
      <c r="N113" s="89">
        <v>165.29900000000001</v>
      </c>
      <c r="O113" s="89">
        <v>128.96899999999999</v>
      </c>
      <c r="P113" s="89">
        <v>2.2424576839437549</v>
      </c>
      <c r="Q113" s="80">
        <f ca="1">AVERAGE(OFFSET(Q$5,4*(ROW()-ROW(Q$105)),0):OFFSET(Q$8,4*(ROW()-ROW(Q$105)),0))</f>
        <v>113.64208173971235</v>
      </c>
      <c r="R113" s="80">
        <f ca="1">AVERAGE(OFFSET(R$5,4*(ROW()-ROW(R$105)),0):OFFSET(R$8,4*(ROW()-ROW(R$105)),0))</f>
        <v>113.91753957957239</v>
      </c>
      <c r="S113" s="80">
        <f ca="1">AVERAGE(OFFSET(S$5,4*(ROW()-ROW(S$105)),0):OFFSET(S$8,4*(ROW()-ROW(S$105)),0))</f>
        <v>101.94462911893154</v>
      </c>
      <c r="T113" s="80">
        <f ca="1">AVERAGE(OFFSET(T$5,4*(ROW()-ROW(T$105)),0):OFFSET(T$8,4*(ROW()-ROW(T$105)),0))</f>
        <v>101.69839124493556</v>
      </c>
      <c r="U113" s="80">
        <f ca="1">AVERAGE(OFFSET(U$5,4*(ROW()-ROW(U$105)),0):OFFSET(U$8,4*(ROW()-ROW(U$105)),0))</f>
        <v>100.17472353426498</v>
      </c>
      <c r="V113" s="85">
        <f ca="1">AVERAGE(OFFSET(V$5,4*(ROW()-ROW(V$105)),0):OFFSET(V$8,4*(ROW()-ROW(V$105)),0))</f>
        <v>100.09453992423022</v>
      </c>
      <c r="W113" s="55"/>
      <c r="X113" s="55"/>
      <c r="Y113" s="55"/>
      <c r="Z113" s="55"/>
      <c r="AA113" s="55"/>
      <c r="AB113" s="55"/>
      <c r="AC113" s="55"/>
    </row>
    <row r="114" spans="1:29" ht="15" customHeight="1" x14ac:dyDescent="0.35">
      <c r="A114" s="7"/>
      <c r="B114" s="8" t="s">
        <v>360</v>
      </c>
      <c r="C114" s="80">
        <v>32.15625</v>
      </c>
      <c r="D114" s="89">
        <v>60.875890550000001</v>
      </c>
      <c r="E114" s="89">
        <v>27.370249999999999</v>
      </c>
      <c r="F114" s="89">
        <v>1.4484999999999999</v>
      </c>
      <c r="G114" s="89">
        <v>4.3105399299999991</v>
      </c>
      <c r="H114" s="89">
        <v>63.618153499999998</v>
      </c>
      <c r="I114" s="89">
        <v>32.016622159286271</v>
      </c>
      <c r="J114" s="89">
        <v>1029.5250000000001</v>
      </c>
      <c r="K114" s="96">
        <f ca="1">AVERAGE(OFFSET(K$5,4*(ROW()-ROW(K$105)),0):OFFSET(K$8,4*(ROW()-ROW(K$105)),0))</f>
        <v>46.633257725869683</v>
      </c>
      <c r="L114" s="80">
        <f ca="1">SUM(OFFSET(L$5,4*(ROW()-ROW(L$105)),0):OFFSET(L$8,4*(ROW()-ROW(L$105)),0))</f>
        <v>1009.2940000000001</v>
      </c>
      <c r="M114" s="89">
        <v>839.20699999999999</v>
      </c>
      <c r="N114" s="89">
        <v>170.08699999999999</v>
      </c>
      <c r="O114" s="89">
        <v>141.14099999999999</v>
      </c>
      <c r="P114" s="89">
        <v>3.1113987470656967</v>
      </c>
      <c r="Q114" s="80">
        <f ca="1">AVERAGE(OFFSET(Q$5,4*(ROW()-ROW(Q$105)),0):OFFSET(Q$8,4*(ROW()-ROW(Q$105)),0))</f>
        <v>117.17522068342062</v>
      </c>
      <c r="R114" s="80">
        <f ca="1">AVERAGE(OFFSET(R$5,4*(ROW()-ROW(R$105)),0):OFFSET(R$8,4*(ROW()-ROW(R$105)),0))</f>
        <v>117.76275333142682</v>
      </c>
      <c r="S114" s="80">
        <f ca="1">AVERAGE(OFFSET(S$5,4*(ROW()-ROW(S$105)),0):OFFSET(S$8,4*(ROW()-ROW(S$105)),0))</f>
        <v>103.50182599659801</v>
      </c>
      <c r="T114" s="80">
        <f ca="1">AVERAGE(OFFSET(T$5,4*(ROW()-ROW(T$105)),0):OFFSET(T$8,4*(ROW()-ROW(T$105)),0))</f>
        <v>102.98708705864688</v>
      </c>
      <c r="U114" s="80">
        <f ca="1">AVERAGE(OFFSET(U$5,4*(ROW()-ROW(U$105)),0):OFFSET(U$8,4*(ROW()-ROW(U$105)),0))</f>
        <v>101.20209730066789</v>
      </c>
      <c r="V114" s="85">
        <f ca="1">AVERAGE(OFFSET(V$5,4*(ROW()-ROW(V$105)),0):OFFSET(V$8,4*(ROW()-ROW(V$105)),0))</f>
        <v>101.20964421703316</v>
      </c>
      <c r="W114" s="55"/>
      <c r="X114" s="55"/>
      <c r="Y114" s="55"/>
      <c r="Z114" s="55"/>
      <c r="AA114" s="55"/>
      <c r="AB114" s="55"/>
      <c r="AC114" s="55"/>
    </row>
    <row r="115" spans="1:29" ht="15" customHeight="1" x14ac:dyDescent="0.35">
      <c r="A115" s="7"/>
      <c r="B115" s="8" t="s">
        <v>361</v>
      </c>
      <c r="C115" s="80">
        <v>32.527749999999997</v>
      </c>
      <c r="D115" s="89">
        <v>61.253001375000004</v>
      </c>
      <c r="E115" s="89">
        <v>27.702500000000001</v>
      </c>
      <c r="F115" s="89">
        <v>1.35</v>
      </c>
      <c r="G115" s="89">
        <v>3.9851372725000007</v>
      </c>
      <c r="H115" s="89">
        <v>63.795262100000002</v>
      </c>
      <c r="I115" s="89">
        <v>32.058556148282541</v>
      </c>
      <c r="J115" s="89">
        <v>1042.8000000000002</v>
      </c>
      <c r="K115" s="96">
        <f ca="1">AVERAGE(OFFSET(K$5,4*(ROW()-ROW(K$105)),0):OFFSET(K$8,4*(ROW()-ROW(K$105)),0))</f>
        <v>46.846898478150344</v>
      </c>
      <c r="L115" s="80">
        <f ca="1">SUM(OFFSET(L$5,4*(ROW()-ROW(L$105)),0):OFFSET(L$8,4*(ROW()-ROW(L$105)),0))</f>
        <v>1053.7860000000001</v>
      </c>
      <c r="M115" s="89">
        <v>874.827</v>
      </c>
      <c r="N115" s="89">
        <v>178.959</v>
      </c>
      <c r="O115" s="89">
        <v>144.934</v>
      </c>
      <c r="P115" s="89">
        <v>2.9942267263461719</v>
      </c>
      <c r="Q115" s="80">
        <f ca="1">AVERAGE(OFFSET(Q$5,4*(ROW()-ROW(Q$105)),0):OFFSET(Q$8,4*(ROW()-ROW(Q$105)),0))</f>
        <v>120.68396100265258</v>
      </c>
      <c r="R115" s="80">
        <f ca="1">AVERAGE(OFFSET(R$5,4*(ROW()-ROW(R$105)),0):OFFSET(R$8,4*(ROW()-ROW(R$105)),0))</f>
        <v>121.12231644345349</v>
      </c>
      <c r="S115" s="80">
        <f ca="1">AVERAGE(OFFSET(S$5,4*(ROW()-ROW(S$105)),0):OFFSET(S$8,4*(ROW()-ROW(S$105)),0))</f>
        <v>103.94394749626689</v>
      </c>
      <c r="T115" s="80">
        <f ca="1">AVERAGE(OFFSET(T$5,4*(ROW()-ROW(T$105)),0):OFFSET(T$8,4*(ROW()-ROW(T$105)),0))</f>
        <v>103.56517276707854</v>
      </c>
      <c r="U115" s="80">
        <f ca="1">AVERAGE(OFFSET(U$5,4*(ROW()-ROW(U$105)),0):OFFSET(U$8,4*(ROW()-ROW(U$105)),0))</f>
        <v>102.61117962955501</v>
      </c>
      <c r="V115" s="85">
        <f ca="1">AVERAGE(OFFSET(V$5,4*(ROW()-ROW(V$105)),0):OFFSET(V$8,4*(ROW()-ROW(V$105)),0))</f>
        <v>102.80354588061833</v>
      </c>
      <c r="W115" s="55"/>
      <c r="X115" s="55"/>
      <c r="Y115" s="55"/>
      <c r="Z115" s="55"/>
      <c r="AA115" s="55"/>
      <c r="AB115" s="55"/>
      <c r="AC115" s="55"/>
    </row>
    <row r="116" spans="1:29" ht="15" customHeight="1" x14ac:dyDescent="0.35">
      <c r="A116" s="7"/>
      <c r="B116" s="8" t="s">
        <v>362</v>
      </c>
      <c r="C116" s="80">
        <v>32.8705</v>
      </c>
      <c r="D116" s="89">
        <v>61.588896875000003</v>
      </c>
      <c r="E116" s="89">
        <v>27.891999999999999</v>
      </c>
      <c r="F116" s="89">
        <v>1.32525</v>
      </c>
      <c r="G116" s="89">
        <v>3.8753145299999998</v>
      </c>
      <c r="H116" s="89">
        <v>64.071980525000001</v>
      </c>
      <c r="I116" s="89">
        <v>31.853080105272287</v>
      </c>
      <c r="J116" s="89">
        <v>1047</v>
      </c>
      <c r="K116" s="96">
        <f ca="1">AVERAGE(OFFSET(K$5,4*(ROW()-ROW(K$105)),0):OFFSET(K$8,4*(ROW()-ROW(K$105)),0))</f>
        <v>46.975903052788361</v>
      </c>
      <c r="L116" s="80">
        <f ca="1">SUM(OFFSET(L$5,4*(ROW()-ROW(L$105)),0):OFFSET(L$8,4*(ROW()-ROW(L$105)),0))</f>
        <v>1096.3559999999998</v>
      </c>
      <c r="M116" s="89">
        <v>903.16499999999996</v>
      </c>
      <c r="N116" s="89">
        <v>193.191</v>
      </c>
      <c r="O116" s="89">
        <v>152.37</v>
      </c>
      <c r="P116" s="89">
        <v>2.5378549426178676</v>
      </c>
      <c r="Q116" s="80">
        <f ca="1">AVERAGE(OFFSET(Q$5,4*(ROW()-ROW(Q$105)),0):OFFSET(Q$8,4*(ROW()-ROW(Q$105)),0))</f>
        <v>123.75133083686899</v>
      </c>
      <c r="R116" s="80">
        <f ca="1">AVERAGE(OFFSET(R$5,4*(ROW()-ROW(R$105)),0):OFFSET(R$8,4*(ROW()-ROW(R$105)),0))</f>
        <v>125.01577370262817</v>
      </c>
      <c r="S116" s="80">
        <f ca="1">AVERAGE(OFFSET(S$5,4*(ROW()-ROW(S$105)),0):OFFSET(S$8,4*(ROW()-ROW(S$105)),0))</f>
        <v>104.17604846567907</v>
      </c>
      <c r="T116" s="80">
        <f ca="1">AVERAGE(OFFSET(T$5,4*(ROW()-ROW(T$105)),0):OFFSET(T$8,4*(ROW()-ROW(T$105)),0))</f>
        <v>103.13429012646122</v>
      </c>
      <c r="U116" s="80">
        <f ca="1">AVERAGE(OFFSET(U$5,4*(ROW()-ROW(U$105)),0):OFFSET(U$8,4*(ROW()-ROW(U$105)),0))</f>
        <v>103.26800500331927</v>
      </c>
      <c r="V116" s="85">
        <f ca="1">AVERAGE(OFFSET(V$5,4*(ROW()-ROW(V$105)),0):OFFSET(V$8,4*(ROW()-ROW(V$105)),0))</f>
        <v>104.48233727687551</v>
      </c>
      <c r="W116" s="55"/>
      <c r="X116" s="55"/>
      <c r="Y116" s="55"/>
      <c r="Z116" s="55"/>
      <c r="AA116" s="55"/>
      <c r="AB116" s="55"/>
      <c r="AC116" s="55"/>
    </row>
    <row r="117" spans="1:29" ht="15" customHeight="1" x14ac:dyDescent="0.35">
      <c r="A117" s="7"/>
      <c r="B117" s="8" t="s">
        <v>363</v>
      </c>
      <c r="C117" s="80">
        <v>32.304250000000003</v>
      </c>
      <c r="D117" s="89">
        <v>60.339294275</v>
      </c>
      <c r="E117" s="89">
        <v>27.864249999999998</v>
      </c>
      <c r="F117" s="89">
        <v>1.6254999999999999</v>
      </c>
      <c r="G117" s="89">
        <v>4.7909721300000001</v>
      </c>
      <c r="H117" s="89">
        <v>63.375195474999998</v>
      </c>
      <c r="I117" s="89">
        <v>28.522690403128461</v>
      </c>
      <c r="J117" s="89">
        <v>921.15000000000009</v>
      </c>
      <c r="K117" s="96">
        <f ca="1">AVERAGE(OFFSET(K$5,4*(ROW()-ROW(K$105)),0):OFFSET(K$8,4*(ROW()-ROW(K$105)),0))</f>
        <v>50.59611875044925</v>
      </c>
      <c r="L117" s="80">
        <f ca="1">SUM(OFFSET(L$5,4*(ROW()-ROW(L$105)),0):OFFSET(L$8,4*(ROW()-ROW(L$105)),0))</f>
        <v>1099.7930000000001</v>
      </c>
      <c r="M117" s="89">
        <v>902.36300000000006</v>
      </c>
      <c r="N117" s="89">
        <v>197.43</v>
      </c>
      <c r="O117" s="89">
        <v>151.857</v>
      </c>
      <c r="P117" s="89">
        <v>1.0702706457133004E-2</v>
      </c>
      <c r="Q117" s="80">
        <f ca="1">AVERAGE(OFFSET(Q$5,4*(ROW()-ROW(Q$105)),0):OFFSET(Q$8,4*(ROW()-ROW(Q$105)),0))</f>
        <v>123.76421298600329</v>
      </c>
      <c r="R117" s="80">
        <f ca="1">AVERAGE(OFFSET(R$5,4*(ROW()-ROW(R$105)),0):OFFSET(R$8,4*(ROW()-ROW(R$105)),0))</f>
        <v>139.89513831497041</v>
      </c>
      <c r="S117" s="80">
        <f ca="1">AVERAGE(OFFSET(S$5,4*(ROW()-ROW(S$105)),0):OFFSET(S$8,4*(ROW()-ROW(S$105)),0))</f>
        <v>103.5542553754053</v>
      </c>
      <c r="T117" s="80">
        <f ca="1">AVERAGE(OFFSET(T$5,4*(ROW()-ROW(T$105)),0):OFFSET(T$8,4*(ROW()-ROW(T$105)),0))</f>
        <v>91.861534826553623</v>
      </c>
      <c r="U117" s="80">
        <f ca="1">AVERAGE(OFFSET(U$5,4*(ROW()-ROW(U$105)),0):OFFSET(U$8,4*(ROW()-ROW(U$105)),0))</f>
        <v>97.201790558382299</v>
      </c>
      <c r="V117" s="85">
        <f ca="1">AVERAGE(OFFSET(V$5,4*(ROW()-ROW(V$105)),0):OFFSET(V$8,4*(ROW()-ROW(V$105)),0))</f>
        <v>103.78679987368149</v>
      </c>
      <c r="W117" s="55"/>
      <c r="X117" s="55"/>
      <c r="Y117" s="55"/>
      <c r="Z117" s="55"/>
      <c r="AA117" s="55"/>
      <c r="AB117" s="55"/>
      <c r="AC117" s="55"/>
    </row>
    <row r="118" spans="1:29" ht="15" customHeight="1" x14ac:dyDescent="0.35">
      <c r="A118" s="7"/>
      <c r="B118" s="8" t="s">
        <v>364</v>
      </c>
      <c r="C118" s="80">
        <v>32.523499999999999</v>
      </c>
      <c r="D118" s="89">
        <v>60.533712399999999</v>
      </c>
      <c r="E118" s="89">
        <v>28.27675</v>
      </c>
      <c r="F118" s="89">
        <v>1.421</v>
      </c>
      <c r="G118" s="89">
        <v>4.1861599600000003</v>
      </c>
      <c r="H118" s="89">
        <v>63.178737775000002</v>
      </c>
      <c r="I118" s="89">
        <v>31.559789043445075</v>
      </c>
      <c r="J118" s="89">
        <v>1026.4749999999999</v>
      </c>
      <c r="K118" s="96">
        <f ca="1">AVERAGE(OFFSET(K$5,4*(ROW()-ROW(K$105)),0):OFFSET(K$8,4*(ROW()-ROW(K$105)),0))</f>
        <v>48.551397511980404</v>
      </c>
      <c r="L118" s="80">
        <f ca="1">SUM(OFFSET(L$5,4*(ROW()-ROW(L$105)),0):OFFSET(L$8,4*(ROW()-ROW(L$105)),0))</f>
        <v>1185.623</v>
      </c>
      <c r="M118" s="89">
        <v>978.43499999999995</v>
      </c>
      <c r="N118" s="89">
        <v>207.18799999999999</v>
      </c>
      <c r="O118" s="89">
        <v>156.38900000000001</v>
      </c>
      <c r="P118" s="89">
        <v>6.8485335442592277</v>
      </c>
      <c r="Q118" s="80">
        <f ca="1">AVERAGE(OFFSET(Q$5,4*(ROW()-ROW(Q$105)),0):OFFSET(Q$8,4*(ROW()-ROW(Q$105)),0))</f>
        <v>132.23010213578632</v>
      </c>
      <c r="R118" s="80">
        <f ca="1">AVERAGE(OFFSET(R$5,4*(ROW()-ROW(R$105)),0):OFFSET(R$8,4*(ROW()-ROW(R$105)),0))</f>
        <v>134.80230403533287</v>
      </c>
      <c r="S118" s="80">
        <f ca="1">AVERAGE(OFFSET(S$5,4*(ROW()-ROW(S$105)),0):OFFSET(S$8,4*(ROW()-ROW(S$105)),0))</f>
        <v>104.75682953693146</v>
      </c>
      <c r="T118" s="80">
        <f ca="1">AVERAGE(OFFSET(T$5,4*(ROW()-ROW(T$105)),0):OFFSET(T$8,4*(ROW()-ROW(T$105)),0))</f>
        <v>102.75122288661197</v>
      </c>
      <c r="U118" s="80">
        <f ca="1">AVERAGE(OFFSET(U$5,4*(ROW()-ROW(U$105)),0):OFFSET(U$8,4*(ROW()-ROW(U$105)),0))</f>
        <v>105.25335587195406</v>
      </c>
      <c r="V118" s="85">
        <f ca="1">AVERAGE(OFFSET(V$5,4*(ROW()-ROW(V$105)),0):OFFSET(V$8,4*(ROW()-ROW(V$105)),0))</f>
        <v>106.712692558409</v>
      </c>
      <c r="W118" s="55"/>
      <c r="X118" s="55"/>
      <c r="Y118" s="55"/>
      <c r="Z118" s="55"/>
      <c r="AA118" s="55"/>
      <c r="AB118" s="55"/>
      <c r="AC118" s="55"/>
    </row>
    <row r="119" spans="1:29" ht="15" customHeight="1" x14ac:dyDescent="0.35">
      <c r="A119" s="7"/>
      <c r="B119" s="59" t="s">
        <v>365</v>
      </c>
      <c r="C119" s="80">
        <v>32.787464749999998</v>
      </c>
      <c r="D119" s="89">
        <v>60.777375250000006</v>
      </c>
      <c r="E119" s="89">
        <v>28.49944896653636</v>
      </c>
      <c r="F119" s="89">
        <v>1.2727536949999998</v>
      </c>
      <c r="G119" s="89">
        <v>3.7366408325</v>
      </c>
      <c r="H119" s="89">
        <v>63.136644400000002</v>
      </c>
      <c r="I119" s="89">
        <v>31.669203086954791</v>
      </c>
      <c r="J119" s="89">
        <v>1038.3511375</v>
      </c>
      <c r="K119" s="96">
        <f ca="1">AVERAGE(OFFSET(K$5,4*(ROW()-ROW(K$105)),0):OFFSET(K$8,4*(ROW()-ROW(K$105)),0))</f>
        <v>48.033917662229584</v>
      </c>
      <c r="L119" s="80">
        <f ca="1">SUM(OFFSET(L$5,4*(ROW()-ROW(L$105)),0):OFFSET(L$8,4*(ROW()-ROW(L$105)),0))</f>
        <v>1259.6465472</v>
      </c>
      <c r="M119" s="89">
        <v>1043.0550860000001</v>
      </c>
      <c r="N119" s="89">
        <v>216.5914612</v>
      </c>
      <c r="O119" s="89">
        <v>159.74066920000001</v>
      </c>
      <c r="P119" s="89">
        <v>5.7714101579086741</v>
      </c>
      <c r="Q119" s="80">
        <f ca="1">AVERAGE(OFFSET(Q$5,4*(ROW()-ROW(Q$105)),0):OFFSET(Q$8,4*(ROW()-ROW(Q$105)),0))</f>
        <v>139.87284409755915</v>
      </c>
      <c r="R119" s="80">
        <f ca="1">AVERAGE(OFFSET(R$5,4*(ROW()-ROW(R$105)),0):OFFSET(R$8,4*(ROW()-ROW(R$105)),0))</f>
        <v>142.11945189788352</v>
      </c>
      <c r="S119" s="80">
        <f ca="1">AVERAGE(OFFSET(S$5,4*(ROW()-ROW(S$105)),0):OFFSET(S$8,4*(ROW()-ROW(S$105)),0))</f>
        <v>105.01874669141741</v>
      </c>
      <c r="T119" s="80">
        <f ca="1">AVERAGE(OFFSET(T$5,4*(ROW()-ROW(T$105)),0):OFFSET(T$8,4*(ROW()-ROW(T$105)),0))</f>
        <v>103.36547688363046</v>
      </c>
      <c r="U119" s="80">
        <f ca="1">AVERAGE(OFFSET(U$5,4*(ROW()-ROW(U$105)),0):OFFSET(U$8,4*(ROW()-ROW(U$105)),0))</f>
        <v>103.79246166914464</v>
      </c>
      <c r="V119" s="85">
        <f ca="1">AVERAGE(OFFSET(V$5,4*(ROW()-ROW(V$105)),0):OFFSET(V$8,4*(ROW()-ROW(V$105)),0))</f>
        <v>103.7184326366966</v>
      </c>
      <c r="W119" s="55"/>
      <c r="X119" s="55"/>
      <c r="Y119" s="55"/>
      <c r="Z119" s="55"/>
      <c r="AA119" s="55"/>
      <c r="AB119" s="55"/>
      <c r="AC119" s="55"/>
    </row>
    <row r="120" spans="1:29" ht="15" customHeight="1" x14ac:dyDescent="0.35">
      <c r="A120" s="7"/>
      <c r="B120" s="59" t="s">
        <v>366</v>
      </c>
      <c r="C120" s="80">
        <v>32.761386649999999</v>
      </c>
      <c r="D120" s="89">
        <v>60.253466899999999</v>
      </c>
      <c r="E120" s="89">
        <v>28.46315820649162</v>
      </c>
      <c r="F120" s="89">
        <v>1.4402088399999999</v>
      </c>
      <c r="G120" s="89">
        <v>4.2107641275000001</v>
      </c>
      <c r="H120" s="89">
        <v>62.9020248</v>
      </c>
      <c r="I120" s="89">
        <v>31.701335319612429</v>
      </c>
      <c r="J120" s="89">
        <v>1038.5785350000001</v>
      </c>
      <c r="K120" s="96">
        <f ca="1">AVERAGE(OFFSET(K$5,4*(ROW()-ROW(K$105)),0):OFFSET(K$8,4*(ROW()-ROW(K$105)),0))</f>
        <v>48.571061302473773</v>
      </c>
      <c r="L120" s="80">
        <f ca="1">SUM(OFFSET(L$5,4*(ROW()-ROW(L$105)),0):OFFSET(L$8,4*(ROW()-ROW(L$105)),0))</f>
        <v>1302.0694773</v>
      </c>
      <c r="M120" s="89">
        <v>1084.5295599999999</v>
      </c>
      <c r="N120" s="89">
        <v>217.53991730000001</v>
      </c>
      <c r="O120" s="89">
        <v>165.22595559999999</v>
      </c>
      <c r="P120" s="89">
        <v>4.1088201732308205</v>
      </c>
      <c r="Q120" s="80">
        <f ca="1">AVERAGE(OFFSET(Q$5,4*(ROW()-ROW(Q$105)),0):OFFSET(Q$8,4*(ROW()-ROW(Q$105)),0))</f>
        <v>145.61949723803292</v>
      </c>
      <c r="R120" s="80">
        <f ca="1">AVERAGE(OFFSET(R$5,4*(ROW()-ROW(R$105)),0):OFFSET(R$8,4*(ROW()-ROW(R$105)),0))</f>
        <v>147.79704153355937</v>
      </c>
      <c r="S120" s="80">
        <f ca="1">AVERAGE(OFFSET(S$5,4*(ROW()-ROW(S$105)),0):OFFSET(S$8,4*(ROW()-ROW(S$105)),0))</f>
        <v>105.21149851282131</v>
      </c>
      <c r="T120" s="80">
        <f ca="1">AVERAGE(OFFSET(T$5,4*(ROW()-ROW(T$105)),0):OFFSET(T$8,4*(ROW()-ROW(T$105)),0))</f>
        <v>103.66132416076968</v>
      </c>
      <c r="U120" s="80">
        <f ca="1">AVERAGE(OFFSET(U$5,4*(ROW()-ROW(U$105)),0):OFFSET(U$8,4*(ROW()-ROW(U$105)),0))</f>
        <v>105.44056649494047</v>
      </c>
      <c r="V120" s="85">
        <f ca="1">AVERAGE(OFFSET(V$5,4*(ROW()-ROW(V$105)),0):OFFSET(V$8,4*(ROW()-ROW(V$105)),0))</f>
        <v>103.77723689952022</v>
      </c>
      <c r="W120" s="55"/>
      <c r="X120" s="55"/>
      <c r="Y120" s="55"/>
      <c r="Z120" s="55"/>
      <c r="AA120" s="55"/>
      <c r="AB120" s="55"/>
      <c r="AC120" s="55"/>
    </row>
    <row r="121" spans="1:29" ht="15" customHeight="1" x14ac:dyDescent="0.35">
      <c r="A121" s="7"/>
      <c r="B121" s="59" t="s">
        <v>367</v>
      </c>
      <c r="C121" s="80">
        <v>32.908991074999996</v>
      </c>
      <c r="D121" s="89">
        <v>60.085074024999997</v>
      </c>
      <c r="E121" s="89">
        <v>28.568951041832065</v>
      </c>
      <c r="F121" s="89">
        <v>1.5121922700000001</v>
      </c>
      <c r="G121" s="89">
        <v>4.3932841124999999</v>
      </c>
      <c r="H121" s="89">
        <v>62.846076525000001</v>
      </c>
      <c r="I121" s="89">
        <v>31.869436785095907</v>
      </c>
      <c r="J121" s="89">
        <v>1048.7933925</v>
      </c>
      <c r="K121" s="96">
        <f ca="1">AVERAGE(OFFSET(K$5,4*(ROW()-ROW(K$105)),0):OFFSET(K$8,4*(ROW()-ROW(K$105)),0))</f>
        <v>47.825104883104906</v>
      </c>
      <c r="L121" s="80">
        <f ca="1">SUM(OFFSET(L$5,4*(ROW()-ROW(L$105)),0):OFFSET(L$8,4*(ROW()-ROW(L$105)),0))</f>
        <v>1327.1539422999999</v>
      </c>
      <c r="M121" s="89">
        <v>1106.6499099999999</v>
      </c>
      <c r="N121" s="89">
        <v>220.50403230000003</v>
      </c>
      <c r="O121" s="89">
        <v>169.60937220000002</v>
      </c>
      <c r="P121" s="89">
        <v>1.6617664015033951</v>
      </c>
      <c r="Q121" s="80">
        <f ca="1">AVERAGE(OFFSET(Q$5,4*(ROW()-ROW(Q$105)),0):OFFSET(Q$8,4*(ROW()-ROW(Q$105)),0))</f>
        <v>148.03766224300691</v>
      </c>
      <c r="R121" s="80">
        <f ca="1">AVERAGE(OFFSET(R$5,4*(ROW()-ROW(R$105)),0):OFFSET(R$8,4*(ROW()-ROW(R$105)),0))</f>
        <v>149.45926153010151</v>
      </c>
      <c r="S121" s="80">
        <f ca="1">AVERAGE(OFFSET(S$5,4*(ROW()-ROW(S$105)),0):OFFSET(S$8,4*(ROW()-ROW(S$105)),0))</f>
        <v>106.3832389116797</v>
      </c>
      <c r="T121" s="80">
        <f ca="1">AVERAGE(OFFSET(T$5,4*(ROW()-ROW(T$105)),0):OFFSET(T$8,4*(ROW()-ROW(T$105)),0))</f>
        <v>105.37136441885045</v>
      </c>
      <c r="U121" s="80">
        <f ca="1">AVERAGE(OFFSET(U$5,4*(ROW()-ROW(U$105)),0):OFFSET(U$8,4*(ROW()-ROW(U$105)),0))</f>
        <v>105.64917325398153</v>
      </c>
      <c r="V121" s="85">
        <f ca="1">AVERAGE(OFFSET(V$5,4*(ROW()-ROW(V$105)),0):OFFSET(V$8,4*(ROW()-ROW(V$105)),0))</f>
        <v>104.51872853571861</v>
      </c>
      <c r="W121" s="55"/>
      <c r="X121" s="55"/>
      <c r="Y121" s="55"/>
      <c r="Z121" s="55"/>
      <c r="AA121" s="55"/>
      <c r="AB121" s="55"/>
      <c r="AC121" s="55"/>
    </row>
    <row r="122" spans="1:29" ht="15" customHeight="1" x14ac:dyDescent="0.35">
      <c r="A122" s="7"/>
      <c r="B122" s="59" t="s">
        <v>368</v>
      </c>
      <c r="C122" s="80">
        <v>33.218477425000003</v>
      </c>
      <c r="D122" s="89">
        <v>60.23140325</v>
      </c>
      <c r="E122" s="89">
        <v>28.763313814758412</v>
      </c>
      <c r="F122" s="89">
        <v>1.4733166525000001</v>
      </c>
      <c r="G122" s="89">
        <v>4.2469463774999996</v>
      </c>
      <c r="H122" s="89">
        <v>62.902848749999997</v>
      </c>
      <c r="I122" s="89">
        <v>31.923990598601726</v>
      </c>
      <c r="J122" s="89">
        <v>1060.46684</v>
      </c>
      <c r="K122" s="96">
        <f ca="1">AVERAGE(OFFSET(K$5,4*(ROW()-ROW(K$105)),0):OFFSET(K$8,4*(ROW()-ROW(K$105)),0))</f>
        <v>47.47035377149529</v>
      </c>
      <c r="L122" s="80">
        <f ca="1">SUM(OFFSET(L$5,4*(ROW()-ROW(L$105)),0):OFFSET(L$8,4*(ROW()-ROW(L$105)),0))</f>
        <v>1358.9051734999998</v>
      </c>
      <c r="M122" s="89">
        <v>1132.7261529999998</v>
      </c>
      <c r="N122" s="89">
        <v>226.17902050000004</v>
      </c>
      <c r="O122" s="89">
        <v>177.00705880000001</v>
      </c>
      <c r="P122" s="89">
        <v>1.6646687620700096</v>
      </c>
      <c r="Q122" s="80">
        <f ca="1">AVERAGE(OFFSET(Q$5,4*(ROW()-ROW(Q$105)),0):OFFSET(Q$8,4*(ROW()-ROW(Q$105)),0))</f>
        <v>150.50213879242037</v>
      </c>
      <c r="R122" s="80">
        <f ca="1">AVERAGE(OFFSET(R$5,4*(ROW()-ROW(R$105)),0):OFFSET(R$8,4*(ROW()-ROW(R$105)),0))</f>
        <v>151.68812799545449</v>
      </c>
      <c r="S122" s="80">
        <f ca="1">AVERAGE(OFFSET(S$5,4*(ROW()-ROW(S$105)),0):OFFSET(S$8,4*(ROW()-ROW(S$105)),0))</f>
        <v>107.7396744367899</v>
      </c>
      <c r="T122" s="80">
        <f ca="1">AVERAGE(OFFSET(T$5,4*(ROW()-ROW(T$105)),0):OFFSET(T$8,4*(ROW()-ROW(T$105)),0))</f>
        <v>106.89728521725905</v>
      </c>
      <c r="U122" s="80">
        <f ca="1">AVERAGE(OFFSET(U$5,4*(ROW()-ROW(U$105)),0):OFFSET(U$8,4*(ROW()-ROW(U$105)),0))</f>
        <v>106.4095006861271</v>
      </c>
      <c r="V122" s="85">
        <f ca="1">AVERAGE(OFFSET(V$5,4*(ROW()-ROW(V$105)),0):OFFSET(V$8,4*(ROW()-ROW(V$105)),0))</f>
        <v>105.98779383194304</v>
      </c>
      <c r="W122" s="55"/>
      <c r="X122" s="55"/>
      <c r="Y122" s="55"/>
      <c r="Z122" s="55"/>
      <c r="AA122" s="55"/>
      <c r="AB122" s="55"/>
      <c r="AC122" s="55"/>
    </row>
    <row r="123" spans="1:29" ht="15" customHeight="1" x14ac:dyDescent="0.35">
      <c r="A123" s="7"/>
      <c r="B123" s="59" t="s">
        <v>375</v>
      </c>
      <c r="C123" s="80">
        <v>33.4939234</v>
      </c>
      <c r="D123" s="89">
        <v>60.319985774999999</v>
      </c>
      <c r="E123" s="89">
        <v>28.924888077415726</v>
      </c>
      <c r="F123" s="89">
        <v>1.4537321749999998</v>
      </c>
      <c r="G123" s="89">
        <v>4.1597696974999998</v>
      </c>
      <c r="H123" s="89">
        <v>62.938063174999996</v>
      </c>
      <c r="I123" s="89">
        <v>31.935519631832747</v>
      </c>
      <c r="J123" s="89">
        <v>1069.6458774999999</v>
      </c>
      <c r="K123" s="96">
        <f ca="1">AVERAGE(OFFSET(K$5,4*(ROW()-ROW(K$105)),0):OFFSET(K$8,4*(ROW()-ROW(K$105)),0))</f>
        <v>47.299018664401451</v>
      </c>
      <c r="L123" s="80">
        <f ca="1">SUM(OFFSET(L$5,4*(ROW()-ROW(L$105)),0):OFFSET(L$8,4*(ROW()-ROW(L$105)),0))</f>
        <v>1396.8870064000002</v>
      </c>
      <c r="M123" s="89">
        <v>1162.5421239999998</v>
      </c>
      <c r="N123" s="89">
        <v>234.34488239999999</v>
      </c>
      <c r="O123" s="89">
        <v>185.27148680000002</v>
      </c>
      <c r="P123" s="89">
        <v>2.0589282905965289</v>
      </c>
      <c r="Q123" s="80">
        <f ca="1">AVERAGE(OFFSET(Q$5,4*(ROW()-ROW(Q$105)),0):OFFSET(Q$8,4*(ROW()-ROW(Q$105)),0))</f>
        <v>153.60051633363273</v>
      </c>
      <c r="R123" s="80">
        <f ca="1">AVERAGE(OFFSET(R$5,4*(ROW()-ROW(R$105)),0):OFFSET(R$8,4*(ROW()-ROW(R$105)),0))</f>
        <v>154.75513745077927</v>
      </c>
      <c r="S123" s="80">
        <f ca="1">AVERAGE(OFFSET(S$5,4*(ROW()-ROW(S$105)),0):OFFSET(S$8,4*(ROW()-ROW(S$105)),0))</f>
        <v>109.01208954568079</v>
      </c>
      <c r="T123" s="80">
        <f ca="1">AVERAGE(OFFSET(T$5,4*(ROW()-ROW(T$105)),0):OFFSET(T$8,4*(ROW()-ROW(T$105)),0))</f>
        <v>108.19875056191627</v>
      </c>
      <c r="U123" s="80">
        <f ca="1">AVERAGE(OFFSET(U$5,4*(ROW()-ROW(U$105)),0):OFFSET(U$8,4*(ROW()-ROW(U$105)),0))</f>
        <v>107.38848340463258</v>
      </c>
      <c r="V123" s="85">
        <f ca="1">AVERAGE(OFFSET(V$5,4*(ROW()-ROW(V$105)),0):OFFSET(V$8,4*(ROW()-ROW(V$105)),0))</f>
        <v>107.23765673793066</v>
      </c>
      <c r="W123" s="55"/>
      <c r="X123" s="55"/>
      <c r="Y123" s="55"/>
      <c r="Z123" s="55"/>
      <c r="AA123" s="55"/>
      <c r="AB123" s="55"/>
      <c r="AC123" s="55"/>
    </row>
    <row r="124" spans="1:29" ht="15" customHeight="1" thickBot="1" x14ac:dyDescent="0.4">
      <c r="A124" s="7"/>
      <c r="B124" s="306" t="s">
        <v>499</v>
      </c>
      <c r="C124" s="296">
        <v>33.741383424999995</v>
      </c>
      <c r="D124" s="303">
        <v>60.355270874999995</v>
      </c>
      <c r="E124" s="303">
        <v>29.061089500663016</v>
      </c>
      <c r="F124" s="303">
        <v>1.4574460374999998</v>
      </c>
      <c r="G124" s="303">
        <v>4.1406109100000004</v>
      </c>
      <c r="H124" s="303">
        <v>62.962294475</v>
      </c>
      <c r="I124" s="303">
        <v>31.932751344610768</v>
      </c>
      <c r="J124" s="303">
        <v>1077.4551425000002</v>
      </c>
      <c r="K124" s="304">
        <f ca="1">AVERAGE(OFFSET(K$5,4*(ROW()-ROW(K$105)),0):OFFSET(K$8,4*(ROW()-ROW(K$105)),0))</f>
        <v>47.170747862671433</v>
      </c>
      <c r="L124" s="296">
        <f ca="1">SUM(OFFSET(L$5,4*(ROW()-ROW(L$105)),0):OFFSET(L$8,4*(ROW()-ROW(L$105)),0))</f>
        <v>1435.4804621999999</v>
      </c>
      <c r="M124" s="303">
        <v>1196.941658</v>
      </c>
      <c r="N124" s="303">
        <v>238.53880419999999</v>
      </c>
      <c r="O124" s="303">
        <v>194.48209900000001</v>
      </c>
      <c r="P124" s="303">
        <v>2.476451549737213</v>
      </c>
      <c r="Q124" s="296">
        <f ca="1">AVERAGE(OFFSET(Q$5,4*(ROW()-ROW(Q$105)),0):OFFSET(Q$8,4*(ROW()-ROW(Q$105)),0))</f>
        <v>157.40466526141344</v>
      </c>
      <c r="R124" s="296">
        <f ca="1">AVERAGE(OFFSET(R$5,4*(ROW()-ROW(R$105)),0):OFFSET(R$8,4*(ROW()-ROW(R$105)),0))</f>
        <v>158.60167281782594</v>
      </c>
      <c r="S124" s="296">
        <f ca="1">AVERAGE(OFFSET(S$5,4*(ROW()-ROW(S$105)),0):OFFSET(S$8,4*(ROW()-ROW(S$105)),0))</f>
        <v>110.20743146837825</v>
      </c>
      <c r="T124" s="296">
        <f ca="1">AVERAGE(OFFSET(T$5,4*(ROW()-ROW(T$105)),0):OFFSET(T$8,4*(ROW()-ROW(T$105)),0))</f>
        <v>109.37567876455572</v>
      </c>
      <c r="U124" s="296">
        <f ca="1">AVERAGE(OFFSET(U$5,4*(ROW()-ROW(U$105)),0):OFFSET(U$8,4*(ROW()-ROW(U$105)),0))</f>
        <v>107.96003972537949</v>
      </c>
      <c r="V124" s="305">
        <f ca="1">AVERAGE(OFFSET(V$5,4*(ROW()-ROW(V$105)),0):OFFSET(V$8,4*(ROW()-ROW(V$105)),0))</f>
        <v>107.75444195268817</v>
      </c>
      <c r="W124" s="55"/>
      <c r="X124" s="55"/>
      <c r="Y124" s="55"/>
      <c r="Z124" s="55"/>
      <c r="AA124" s="55"/>
      <c r="AB124" s="55"/>
      <c r="AC124" s="55"/>
    </row>
    <row r="125" spans="1:29" ht="15" customHeight="1" x14ac:dyDescent="0.35">
      <c r="A125" s="7"/>
      <c r="B125" s="588" t="s">
        <v>29</v>
      </c>
      <c r="C125" s="529"/>
      <c r="D125" s="529"/>
      <c r="E125" s="529"/>
      <c r="F125" s="529"/>
      <c r="G125" s="529"/>
      <c r="H125" s="529"/>
      <c r="I125" s="529"/>
      <c r="J125" s="529"/>
      <c r="K125" s="529"/>
      <c r="L125" s="529"/>
      <c r="M125" s="529"/>
      <c r="N125" s="529"/>
      <c r="O125" s="529"/>
      <c r="P125" s="529"/>
      <c r="Q125" s="529"/>
      <c r="R125" s="529"/>
      <c r="S125" s="529"/>
      <c r="T125" s="529"/>
      <c r="U125" s="529"/>
      <c r="V125" s="530"/>
      <c r="W125" s="55"/>
      <c r="X125" s="55"/>
      <c r="Y125" s="55"/>
      <c r="Z125" s="55"/>
      <c r="AA125" s="55"/>
      <c r="AB125" s="55"/>
      <c r="AC125" s="55"/>
    </row>
    <row r="126" spans="1:29" ht="15" customHeight="1" x14ac:dyDescent="0.35">
      <c r="A126" s="7"/>
      <c r="B126" s="528" t="s">
        <v>125</v>
      </c>
      <c r="C126" s="529"/>
      <c r="D126" s="529"/>
      <c r="E126" s="529"/>
      <c r="F126" s="529"/>
      <c r="G126" s="529"/>
      <c r="H126" s="529"/>
      <c r="I126" s="529"/>
      <c r="J126" s="529"/>
      <c r="K126" s="529"/>
      <c r="L126" s="529"/>
      <c r="M126" s="529"/>
      <c r="N126" s="529"/>
      <c r="O126" s="529"/>
      <c r="P126" s="529"/>
      <c r="Q126" s="529"/>
      <c r="R126" s="529"/>
      <c r="S126" s="529"/>
      <c r="T126" s="529"/>
      <c r="U126" s="529"/>
      <c r="V126" s="530"/>
      <c r="W126" s="55"/>
      <c r="X126" s="55"/>
      <c r="Y126" s="55"/>
      <c r="Z126" s="55"/>
      <c r="AA126" s="55"/>
      <c r="AB126" s="55"/>
      <c r="AC126" s="55"/>
    </row>
    <row r="127" spans="1:29" ht="15" customHeight="1" x14ac:dyDescent="0.35">
      <c r="A127" s="7"/>
      <c r="B127" s="528" t="s">
        <v>126</v>
      </c>
      <c r="C127" s="529"/>
      <c r="D127" s="529"/>
      <c r="E127" s="529"/>
      <c r="F127" s="529"/>
      <c r="G127" s="529"/>
      <c r="H127" s="529"/>
      <c r="I127" s="529"/>
      <c r="J127" s="529"/>
      <c r="K127" s="529"/>
      <c r="L127" s="529"/>
      <c r="M127" s="529"/>
      <c r="N127" s="529"/>
      <c r="O127" s="529"/>
      <c r="P127" s="529"/>
      <c r="Q127" s="529"/>
      <c r="R127" s="529"/>
      <c r="S127" s="529"/>
      <c r="T127" s="529"/>
      <c r="U127" s="529"/>
      <c r="V127" s="530"/>
      <c r="W127" s="55"/>
      <c r="X127" s="55"/>
      <c r="Y127" s="55"/>
      <c r="Z127" s="55"/>
      <c r="AA127" s="55"/>
      <c r="AB127" s="55"/>
      <c r="AC127" s="55"/>
    </row>
    <row r="128" spans="1:29" ht="15" customHeight="1" x14ac:dyDescent="0.35">
      <c r="A128" s="7"/>
      <c r="B128" s="528" t="s">
        <v>127</v>
      </c>
      <c r="C128" s="529"/>
      <c r="D128" s="529"/>
      <c r="E128" s="529"/>
      <c r="F128" s="529"/>
      <c r="G128" s="529"/>
      <c r="H128" s="529"/>
      <c r="I128" s="529"/>
      <c r="J128" s="529"/>
      <c r="K128" s="529"/>
      <c r="L128" s="529"/>
      <c r="M128" s="529"/>
      <c r="N128" s="529"/>
      <c r="O128" s="529"/>
      <c r="P128" s="529"/>
      <c r="Q128" s="529"/>
      <c r="R128" s="529"/>
      <c r="S128" s="529"/>
      <c r="T128" s="529"/>
      <c r="U128" s="529"/>
      <c r="V128" s="530"/>
      <c r="W128" s="55"/>
      <c r="X128" s="55"/>
      <c r="Y128" s="55"/>
      <c r="Z128" s="55"/>
      <c r="AA128" s="55"/>
      <c r="AB128" s="55"/>
      <c r="AC128" s="55"/>
    </row>
    <row r="129" spans="1:29" ht="15" customHeight="1" x14ac:dyDescent="0.35">
      <c r="A129" s="7"/>
      <c r="B129" s="528" t="s">
        <v>128</v>
      </c>
      <c r="C129" s="529"/>
      <c r="D129" s="529"/>
      <c r="E129" s="529"/>
      <c r="F129" s="529"/>
      <c r="G129" s="529"/>
      <c r="H129" s="529"/>
      <c r="I129" s="529"/>
      <c r="J129" s="529"/>
      <c r="K129" s="529"/>
      <c r="L129" s="529"/>
      <c r="M129" s="529"/>
      <c r="N129" s="529"/>
      <c r="O129" s="529"/>
      <c r="P129" s="529"/>
      <c r="Q129" s="529"/>
      <c r="R129" s="529"/>
      <c r="S129" s="529"/>
      <c r="T129" s="529"/>
      <c r="U129" s="529"/>
      <c r="V129" s="530"/>
      <c r="W129" s="55"/>
      <c r="X129" s="55"/>
      <c r="Y129" s="55"/>
      <c r="Z129" s="55"/>
      <c r="AA129" s="55"/>
      <c r="AB129" s="55"/>
      <c r="AC129" s="55"/>
    </row>
    <row r="130" spans="1:29" ht="15" customHeight="1" x14ac:dyDescent="0.35">
      <c r="A130" s="7"/>
      <c r="B130" s="528" t="s">
        <v>129</v>
      </c>
      <c r="C130" s="529"/>
      <c r="D130" s="529"/>
      <c r="E130" s="529"/>
      <c r="F130" s="529"/>
      <c r="G130" s="529"/>
      <c r="H130" s="529"/>
      <c r="I130" s="529"/>
      <c r="J130" s="529"/>
      <c r="K130" s="529"/>
      <c r="L130" s="529"/>
      <c r="M130" s="529"/>
      <c r="N130" s="529"/>
      <c r="O130" s="529"/>
      <c r="P130" s="529"/>
      <c r="Q130" s="529"/>
      <c r="R130" s="529"/>
      <c r="S130" s="529"/>
      <c r="T130" s="529"/>
      <c r="U130" s="529"/>
      <c r="V130" s="530"/>
      <c r="W130" s="55"/>
      <c r="X130" s="55"/>
      <c r="Y130" s="55"/>
      <c r="Z130" s="55"/>
      <c r="AA130" s="55"/>
      <c r="AB130" s="55"/>
      <c r="AC130" s="55"/>
    </row>
    <row r="131" spans="1:29" ht="15" customHeight="1" x14ac:dyDescent="0.35">
      <c r="A131" s="7"/>
      <c r="B131" s="528" t="s">
        <v>130</v>
      </c>
      <c r="C131" s="529"/>
      <c r="D131" s="529"/>
      <c r="E131" s="529"/>
      <c r="F131" s="529"/>
      <c r="G131" s="529"/>
      <c r="H131" s="529"/>
      <c r="I131" s="529"/>
      <c r="J131" s="529"/>
      <c r="K131" s="529"/>
      <c r="L131" s="529"/>
      <c r="M131" s="529"/>
      <c r="N131" s="529"/>
      <c r="O131" s="529"/>
      <c r="P131" s="529"/>
      <c r="Q131" s="529"/>
      <c r="R131" s="529"/>
      <c r="S131" s="529"/>
      <c r="T131" s="529"/>
      <c r="U131" s="529"/>
      <c r="V131" s="530"/>
      <c r="W131" s="55"/>
      <c r="X131" s="55"/>
      <c r="Y131" s="55"/>
      <c r="Z131" s="55"/>
      <c r="AA131" s="55"/>
      <c r="AB131" s="55"/>
      <c r="AC131" s="55"/>
    </row>
    <row r="132" spans="1:29" ht="15" customHeight="1" x14ac:dyDescent="0.35">
      <c r="A132" s="7"/>
      <c r="B132" s="528" t="s">
        <v>131</v>
      </c>
      <c r="C132" s="529"/>
      <c r="D132" s="529"/>
      <c r="E132" s="529"/>
      <c r="F132" s="529"/>
      <c r="G132" s="529"/>
      <c r="H132" s="529"/>
      <c r="I132" s="529"/>
      <c r="J132" s="529"/>
      <c r="K132" s="529"/>
      <c r="L132" s="529"/>
      <c r="M132" s="529"/>
      <c r="N132" s="529"/>
      <c r="O132" s="529"/>
      <c r="P132" s="529"/>
      <c r="Q132" s="529"/>
      <c r="R132" s="529"/>
      <c r="S132" s="529"/>
      <c r="T132" s="529"/>
      <c r="U132" s="529"/>
      <c r="V132" s="530"/>
      <c r="W132" s="55"/>
      <c r="X132" s="55"/>
      <c r="Y132" s="55"/>
      <c r="Z132" s="55"/>
      <c r="AA132" s="55"/>
      <c r="AB132" s="55"/>
      <c r="AC132" s="55"/>
    </row>
    <row r="133" spans="1:29" x14ac:dyDescent="0.35">
      <c r="A133" s="7"/>
      <c r="B133" s="528" t="s">
        <v>132</v>
      </c>
      <c r="C133" s="529"/>
      <c r="D133" s="529"/>
      <c r="E133" s="529"/>
      <c r="F133" s="529"/>
      <c r="G133" s="529"/>
      <c r="H133" s="529"/>
      <c r="I133" s="529"/>
      <c r="J133" s="529"/>
      <c r="K133" s="529"/>
      <c r="L133" s="529"/>
      <c r="M133" s="529"/>
      <c r="N133" s="529"/>
      <c r="O133" s="529"/>
      <c r="P133" s="529"/>
      <c r="Q133" s="529"/>
      <c r="R133" s="529"/>
      <c r="S133" s="529"/>
      <c r="T133" s="529"/>
      <c r="U133" s="529"/>
      <c r="V133" s="530"/>
      <c r="W133" s="55"/>
      <c r="X133" s="55"/>
      <c r="Y133" s="55"/>
      <c r="Z133" s="55"/>
      <c r="AA133" s="55"/>
      <c r="AB133" s="55"/>
      <c r="AC133" s="55"/>
    </row>
    <row r="134" spans="1:29" x14ac:dyDescent="0.35">
      <c r="A134" s="7"/>
      <c r="B134" s="528" t="s">
        <v>491</v>
      </c>
      <c r="C134" s="529"/>
      <c r="D134" s="529"/>
      <c r="E134" s="529"/>
      <c r="F134" s="529"/>
      <c r="G134" s="529"/>
      <c r="H134" s="529"/>
      <c r="I134" s="529"/>
      <c r="J134" s="529"/>
      <c r="K134" s="529"/>
      <c r="L134" s="529"/>
      <c r="M134" s="529"/>
      <c r="N134" s="529"/>
      <c r="O134" s="529"/>
      <c r="P134" s="529"/>
      <c r="Q134" s="529"/>
      <c r="R134" s="529"/>
      <c r="S134" s="529"/>
      <c r="T134" s="529"/>
      <c r="U134" s="529"/>
      <c r="V134" s="530"/>
      <c r="Z134" s="55"/>
      <c r="AA134" s="55"/>
      <c r="AB134" s="55"/>
      <c r="AC134" s="55"/>
    </row>
    <row r="135" spans="1:29" ht="16.5" customHeight="1" x14ac:dyDescent="0.35">
      <c r="B135" s="528" t="s">
        <v>133</v>
      </c>
      <c r="C135" s="529"/>
      <c r="D135" s="529"/>
      <c r="E135" s="529"/>
      <c r="F135" s="529"/>
      <c r="G135" s="529"/>
      <c r="H135" s="529"/>
      <c r="I135" s="529"/>
      <c r="J135" s="529"/>
      <c r="K135" s="529"/>
      <c r="L135" s="529"/>
      <c r="M135" s="529"/>
      <c r="N135" s="529"/>
      <c r="O135" s="529"/>
      <c r="P135" s="529"/>
      <c r="Q135" s="529"/>
      <c r="R135" s="529"/>
      <c r="S135" s="529"/>
      <c r="T135" s="529"/>
      <c r="U135" s="529"/>
      <c r="V135" s="530"/>
    </row>
    <row r="136" spans="1:29" x14ac:dyDescent="0.35">
      <c r="B136" s="528" t="s">
        <v>134</v>
      </c>
      <c r="C136" s="529"/>
      <c r="D136" s="529"/>
      <c r="E136" s="529"/>
      <c r="F136" s="529"/>
      <c r="G136" s="529"/>
      <c r="H136" s="529"/>
      <c r="I136" s="529"/>
      <c r="J136" s="529"/>
      <c r="K136" s="529"/>
      <c r="L136" s="529"/>
      <c r="M136" s="529"/>
      <c r="N136" s="529"/>
      <c r="O136" s="529"/>
      <c r="P136" s="529"/>
      <c r="Q136" s="529"/>
      <c r="R136" s="529"/>
      <c r="S136" s="529"/>
      <c r="T136" s="529"/>
      <c r="U136" s="529"/>
      <c r="V136" s="530"/>
    </row>
    <row r="137" spans="1:29" x14ac:dyDescent="0.35">
      <c r="B137" s="528" t="s">
        <v>135</v>
      </c>
      <c r="C137" s="529"/>
      <c r="D137" s="529"/>
      <c r="E137" s="529"/>
      <c r="F137" s="529"/>
      <c r="G137" s="529"/>
      <c r="H137" s="529"/>
      <c r="I137" s="529"/>
      <c r="J137" s="529"/>
      <c r="K137" s="529"/>
      <c r="L137" s="529"/>
      <c r="M137" s="529"/>
      <c r="N137" s="529"/>
      <c r="O137" s="529"/>
      <c r="P137" s="529"/>
      <c r="Q137" s="529"/>
      <c r="R137" s="529"/>
      <c r="S137" s="529"/>
      <c r="T137" s="529"/>
      <c r="U137" s="529"/>
      <c r="V137" s="530"/>
    </row>
    <row r="138" spans="1:29" x14ac:dyDescent="0.35">
      <c r="B138" s="528" t="s">
        <v>136</v>
      </c>
      <c r="C138" s="529"/>
      <c r="D138" s="529"/>
      <c r="E138" s="529"/>
      <c r="F138" s="529"/>
      <c r="G138" s="529"/>
      <c r="H138" s="529"/>
      <c r="I138" s="529"/>
      <c r="J138" s="529"/>
      <c r="K138" s="529"/>
      <c r="L138" s="529"/>
      <c r="M138" s="529"/>
      <c r="N138" s="529"/>
      <c r="O138" s="529"/>
      <c r="P138" s="529"/>
      <c r="Q138" s="529"/>
      <c r="R138" s="529"/>
      <c r="S138" s="529"/>
      <c r="T138" s="529"/>
      <c r="U138" s="529"/>
      <c r="V138" s="530"/>
    </row>
    <row r="139" spans="1:29" x14ac:dyDescent="0.35">
      <c r="B139" s="528" t="s">
        <v>504</v>
      </c>
      <c r="C139" s="529"/>
      <c r="D139" s="529"/>
      <c r="E139" s="529"/>
      <c r="F139" s="529"/>
      <c r="G139" s="529"/>
      <c r="H139" s="529"/>
      <c r="I139" s="529"/>
      <c r="J139" s="529"/>
      <c r="K139" s="529"/>
      <c r="L139" s="529"/>
      <c r="M139" s="529"/>
      <c r="N139" s="529"/>
      <c r="O139" s="529"/>
      <c r="P139" s="529"/>
      <c r="Q139" s="529"/>
      <c r="R139" s="529"/>
      <c r="S139" s="529"/>
      <c r="T139" s="529"/>
      <c r="U139" s="529"/>
      <c r="V139" s="530"/>
    </row>
    <row r="140" spans="1:29" x14ac:dyDescent="0.35">
      <c r="B140" s="528" t="s">
        <v>505</v>
      </c>
      <c r="C140" s="529"/>
      <c r="D140" s="529"/>
      <c r="E140" s="529"/>
      <c r="F140" s="529"/>
      <c r="G140" s="529"/>
      <c r="H140" s="529"/>
      <c r="I140" s="529"/>
      <c r="J140" s="529"/>
      <c r="K140" s="529"/>
      <c r="L140" s="529"/>
      <c r="M140" s="529"/>
      <c r="N140" s="529"/>
      <c r="O140" s="529"/>
      <c r="P140" s="529"/>
      <c r="Q140" s="529"/>
      <c r="R140" s="529"/>
      <c r="S140" s="529"/>
      <c r="T140" s="529"/>
      <c r="U140" s="529"/>
      <c r="V140" s="530"/>
    </row>
    <row r="141" spans="1:29" x14ac:dyDescent="0.35">
      <c r="B141" s="528" t="s">
        <v>137</v>
      </c>
      <c r="C141" s="529"/>
      <c r="D141" s="529"/>
      <c r="E141" s="529"/>
      <c r="F141" s="529"/>
      <c r="G141" s="529"/>
      <c r="H141" s="529"/>
      <c r="I141" s="529"/>
      <c r="J141" s="529"/>
      <c r="K141" s="529"/>
      <c r="L141" s="529"/>
      <c r="M141" s="529"/>
      <c r="N141" s="529"/>
      <c r="O141" s="529"/>
      <c r="P141" s="529"/>
      <c r="Q141" s="529"/>
      <c r="R141" s="529"/>
      <c r="S141" s="529"/>
      <c r="T141" s="529"/>
      <c r="U141" s="529"/>
      <c r="V141" s="530"/>
    </row>
    <row r="142" spans="1:29" ht="20.25" customHeight="1" thickBot="1" x14ac:dyDescent="0.4">
      <c r="B142" s="582" t="s">
        <v>138</v>
      </c>
      <c r="C142" s="583"/>
      <c r="D142" s="583"/>
      <c r="E142" s="583"/>
      <c r="F142" s="583"/>
      <c r="G142" s="583"/>
      <c r="H142" s="583"/>
      <c r="I142" s="583"/>
      <c r="J142" s="583"/>
      <c r="K142" s="583"/>
      <c r="L142" s="583"/>
      <c r="M142" s="583"/>
      <c r="N142" s="583"/>
      <c r="O142" s="583"/>
      <c r="P142" s="583"/>
      <c r="Q142" s="583"/>
      <c r="R142" s="583"/>
      <c r="S142" s="583"/>
      <c r="T142" s="583"/>
      <c r="U142" s="583"/>
      <c r="V142" s="584"/>
    </row>
    <row r="143" spans="1:29" ht="19.149999999999999" customHeight="1" x14ac:dyDescent="0.35"/>
    <row r="144" spans="1:29" x14ac:dyDescent="0.35">
      <c r="B144" s="4"/>
      <c r="C144" s="100"/>
      <c r="D144" s="100"/>
      <c r="E144" s="100"/>
      <c r="F144" s="100"/>
      <c r="G144" s="100"/>
      <c r="H144" s="100"/>
      <c r="I144" s="100"/>
      <c r="J144" s="100"/>
      <c r="P144" s="4"/>
      <c r="Q144" s="4"/>
      <c r="R144" s="4"/>
      <c r="S144" s="4"/>
      <c r="T144" s="4"/>
    </row>
  </sheetData>
  <mergeCells count="19">
    <mergeCell ref="B135:V135"/>
    <mergeCell ref="B2:V2"/>
    <mergeCell ref="B125:V125"/>
    <mergeCell ref="B126:V126"/>
    <mergeCell ref="B127:V127"/>
    <mergeCell ref="B128:V128"/>
    <mergeCell ref="B129:V129"/>
    <mergeCell ref="B130:V130"/>
    <mergeCell ref="B131:V131"/>
    <mergeCell ref="B132:V132"/>
    <mergeCell ref="B133:V133"/>
    <mergeCell ref="B134:V134"/>
    <mergeCell ref="B142:V142"/>
    <mergeCell ref="B136:V136"/>
    <mergeCell ref="B137:V137"/>
    <mergeCell ref="B138:V138"/>
    <mergeCell ref="B139:V139"/>
    <mergeCell ref="B140:V140"/>
    <mergeCell ref="B141:V141"/>
  </mergeCells>
  <hyperlinks>
    <hyperlink ref="A1" location="Contents!A1" display="Back to contents" xr:uid="{402B8B5A-2988-40ED-8911-3CAA78DE43B0}"/>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BE4C-8A6F-4B72-8484-B35F210BEB55}">
  <sheetPr>
    <tabColor theme="6"/>
  </sheetPr>
  <dimension ref="A1:AP136"/>
  <sheetViews>
    <sheetView showGridLines="0" zoomScaleNormal="100" zoomScaleSheetLayoutView="40" workbookViewId="0">
      <pane xSplit="2" ySplit="4" topLeftCell="C5" activePane="bottomRight" state="frozen"/>
      <selection pane="topRight"/>
      <selection pane="bottomLeft"/>
      <selection pane="bottomRight"/>
    </sheetView>
  </sheetViews>
  <sheetFormatPr defaultColWidth="8.84375" defaultRowHeight="15.5" x14ac:dyDescent="0.35"/>
  <cols>
    <col min="1" max="1" width="9.3046875" style="2" customWidth="1"/>
    <col min="2" max="2" width="7.07421875" style="2" bestFit="1" customWidth="1"/>
    <col min="3" max="5" width="10.84375" style="2" customWidth="1"/>
    <col min="6" max="7" width="14.3046875" style="2" customWidth="1"/>
    <col min="8" max="8" width="10.765625" style="2" customWidth="1"/>
    <col min="9" max="12" width="10.84375" style="31" customWidth="1"/>
    <col min="13" max="14" width="14.3046875" style="31" customWidth="1"/>
    <col min="15" max="16" width="10.84375" style="31" customWidth="1"/>
    <col min="17" max="17" width="11.765625" style="31" customWidth="1"/>
    <col min="18" max="18" width="9.4609375" style="31" bestFit="1" customWidth="1"/>
    <col min="19" max="19" width="10.69140625" style="31" bestFit="1" customWidth="1"/>
    <col min="20" max="42" width="8.84375" style="31"/>
    <col min="43" max="16384" width="8.84375" style="2"/>
  </cols>
  <sheetData>
    <row r="1" spans="1:24" ht="33.75" customHeight="1" thickBot="1" x14ac:dyDescent="0.4">
      <c r="A1" s="9" t="s">
        <v>42</v>
      </c>
      <c r="B1" s="23"/>
      <c r="C1" s="23"/>
      <c r="D1" s="23"/>
      <c r="E1" s="23"/>
      <c r="F1" s="23"/>
      <c r="G1" s="23"/>
      <c r="H1" s="23"/>
      <c r="I1" s="135"/>
      <c r="J1" s="274"/>
      <c r="K1" s="136"/>
      <c r="L1" s="136"/>
      <c r="M1" s="136"/>
      <c r="N1" s="136"/>
      <c r="O1" s="137"/>
      <c r="P1" s="137"/>
    </row>
    <row r="2" spans="1:24" ht="19" thickBot="1" x14ac:dyDescent="0.5">
      <c r="A2" s="7"/>
      <c r="B2" s="585" t="s">
        <v>377</v>
      </c>
      <c r="C2" s="586"/>
      <c r="D2" s="586"/>
      <c r="E2" s="586"/>
      <c r="F2" s="586"/>
      <c r="G2" s="586"/>
      <c r="H2" s="586"/>
      <c r="I2" s="586"/>
      <c r="J2" s="586"/>
      <c r="K2" s="586"/>
      <c r="L2" s="586"/>
      <c r="M2" s="586"/>
      <c r="N2" s="586"/>
      <c r="O2" s="586"/>
      <c r="P2" s="587"/>
    </row>
    <row r="3" spans="1:24" x14ac:dyDescent="0.35">
      <c r="A3" s="7"/>
      <c r="B3" s="32"/>
      <c r="C3" s="598" t="s">
        <v>378</v>
      </c>
      <c r="D3" s="598"/>
      <c r="E3" s="598"/>
      <c r="F3" s="598"/>
      <c r="G3" s="598"/>
      <c r="H3" s="598"/>
      <c r="I3" s="599"/>
      <c r="J3" s="138" t="s">
        <v>379</v>
      </c>
      <c r="K3" s="138" t="s">
        <v>379</v>
      </c>
      <c r="L3" s="138" t="s">
        <v>380</v>
      </c>
      <c r="M3" s="138" t="s">
        <v>379</v>
      </c>
      <c r="N3" s="138" t="s">
        <v>381</v>
      </c>
      <c r="O3" s="138" t="s">
        <v>382</v>
      </c>
      <c r="P3" s="139" t="s">
        <v>382</v>
      </c>
    </row>
    <row r="4" spans="1:24" ht="48.75" customHeight="1" thickBot="1" x14ac:dyDescent="0.4">
      <c r="A4" s="7"/>
      <c r="B4" s="32"/>
      <c r="C4" s="140" t="s">
        <v>383</v>
      </c>
      <c r="D4" s="140" t="s">
        <v>384</v>
      </c>
      <c r="E4" s="140" t="s">
        <v>385</v>
      </c>
      <c r="F4" s="34" t="s">
        <v>386</v>
      </c>
      <c r="G4" s="34" t="s">
        <v>387</v>
      </c>
      <c r="H4" s="141" t="s">
        <v>388</v>
      </c>
      <c r="I4" s="142" t="s">
        <v>389</v>
      </c>
      <c r="J4" s="143" t="s">
        <v>383</v>
      </c>
      <c r="K4" s="143" t="s">
        <v>384</v>
      </c>
      <c r="L4" s="143" t="s">
        <v>385</v>
      </c>
      <c r="M4" s="34" t="s">
        <v>386</v>
      </c>
      <c r="N4" s="34" t="s">
        <v>387</v>
      </c>
      <c r="O4" s="143" t="s">
        <v>388</v>
      </c>
      <c r="P4" s="35" t="s">
        <v>389</v>
      </c>
    </row>
    <row r="5" spans="1:24" ht="16" thickBot="1" x14ac:dyDescent="0.4">
      <c r="A5" s="7"/>
      <c r="B5" s="144" t="s">
        <v>56</v>
      </c>
      <c r="C5" s="145">
        <v>3.9901477832512189</v>
      </c>
      <c r="D5" s="145">
        <v>3.4989858012170361</v>
      </c>
      <c r="E5" s="145">
        <v>2.3757201646090742</v>
      </c>
      <c r="F5" s="145">
        <v>11.749539594843462</v>
      </c>
      <c r="G5" s="146">
        <v>3.2925821906492514</v>
      </c>
      <c r="H5" s="145">
        <v>3.7982602526467124</v>
      </c>
      <c r="I5" s="147">
        <v>2.6448362720402852</v>
      </c>
      <c r="J5" s="145">
        <v>211.1</v>
      </c>
      <c r="K5" s="145">
        <v>204.1</v>
      </c>
      <c r="L5" s="145">
        <v>82.924333333333351</v>
      </c>
      <c r="M5" s="145">
        <v>404.5333333333333</v>
      </c>
      <c r="N5" s="145">
        <v>83.36399999999999</v>
      </c>
      <c r="O5" s="145">
        <v>83.098883851846082</v>
      </c>
      <c r="P5" s="147">
        <v>81.5</v>
      </c>
      <c r="R5" s="36"/>
    </row>
    <row r="6" spans="1:24" ht="16" thickBot="1" x14ac:dyDescent="0.4">
      <c r="A6" s="7"/>
      <c r="B6" s="8" t="s">
        <v>57</v>
      </c>
      <c r="C6" s="145">
        <v>4.3625787687833428</v>
      </c>
      <c r="D6" s="145">
        <v>4.3833333333333169</v>
      </c>
      <c r="E6" s="145">
        <v>3.4197229013855024</v>
      </c>
      <c r="F6" s="145">
        <v>4.1721795889565483</v>
      </c>
      <c r="G6" s="146">
        <v>3.4293759333330787</v>
      </c>
      <c r="H6" s="145">
        <v>3.7908955608053629</v>
      </c>
      <c r="I6" s="147">
        <v>2.2277227722772297</v>
      </c>
      <c r="J6" s="145">
        <v>215.30000000000004</v>
      </c>
      <c r="K6" s="145">
        <v>208.76666666666665</v>
      </c>
      <c r="L6" s="145">
        <v>84.597333333333339</v>
      </c>
      <c r="M6" s="145">
        <v>393.66666666666674</v>
      </c>
      <c r="N6" s="145">
        <v>84.728999999999999</v>
      </c>
      <c r="O6" s="145">
        <v>84.338302123903674</v>
      </c>
      <c r="P6" s="147">
        <v>82.6</v>
      </c>
      <c r="Q6" s="37"/>
      <c r="R6" s="37"/>
      <c r="T6" s="37"/>
      <c r="U6" s="37"/>
      <c r="V6" s="37"/>
      <c r="W6" s="37"/>
      <c r="X6" s="37"/>
    </row>
    <row r="7" spans="1:24" ht="16" thickBot="1" x14ac:dyDescent="0.4">
      <c r="A7" s="7"/>
      <c r="B7" s="8" t="s">
        <v>58</v>
      </c>
      <c r="C7" s="145">
        <v>4.9573474971833287</v>
      </c>
      <c r="D7" s="145">
        <v>5.3473263368316148</v>
      </c>
      <c r="E7" s="145">
        <v>4.8388412892696575</v>
      </c>
      <c r="F7" s="145">
        <v>-1.6894409937888266</v>
      </c>
      <c r="G7" s="146">
        <v>3.0344883288910385</v>
      </c>
      <c r="H7" s="145">
        <v>4.864374328510257</v>
      </c>
      <c r="I7" s="147">
        <v>3.7082818294190245</v>
      </c>
      <c r="J7" s="145">
        <v>217.36666666666667</v>
      </c>
      <c r="K7" s="145">
        <v>210.80000000000004</v>
      </c>
      <c r="L7" s="145">
        <v>85.653333333333322</v>
      </c>
      <c r="M7" s="145">
        <v>395.7</v>
      </c>
      <c r="N7" s="145">
        <v>85.044666666666672</v>
      </c>
      <c r="O7" s="145">
        <v>85.659082870052146</v>
      </c>
      <c r="P7" s="147">
        <v>83.9</v>
      </c>
      <c r="Q7" s="37"/>
      <c r="R7" s="37"/>
      <c r="T7" s="37"/>
      <c r="U7" s="37"/>
    </row>
    <row r="8" spans="1:24" ht="16" thickBot="1" x14ac:dyDescent="0.4">
      <c r="A8" s="7"/>
      <c r="B8" s="8" t="s">
        <v>63</v>
      </c>
      <c r="C8" s="145">
        <v>2.7327613600254264</v>
      </c>
      <c r="D8" s="145">
        <v>3.7860082304526532</v>
      </c>
      <c r="E8" s="145">
        <v>3.8240516545601455</v>
      </c>
      <c r="F8" s="145">
        <v>-13.529838125150972</v>
      </c>
      <c r="G8" s="146">
        <v>3.5605923603994505</v>
      </c>
      <c r="H8" s="145">
        <v>3.937638521614395</v>
      </c>
      <c r="I8" s="147">
        <v>4.8267326732673421</v>
      </c>
      <c r="J8" s="145">
        <v>215.53333333333336</v>
      </c>
      <c r="K8" s="145">
        <v>210.16666666666663</v>
      </c>
      <c r="L8" s="145">
        <v>85.75866666666667</v>
      </c>
      <c r="M8" s="145">
        <v>357.90000000000009</v>
      </c>
      <c r="N8" s="145">
        <v>85.898333333333326</v>
      </c>
      <c r="O8" s="145">
        <v>85.089607939632543</v>
      </c>
      <c r="P8" s="147">
        <v>84.7</v>
      </c>
      <c r="Q8" s="37"/>
      <c r="R8" s="37"/>
      <c r="T8" s="37"/>
      <c r="U8" s="37"/>
    </row>
    <row r="9" spans="1:24" ht="16" thickBot="1" x14ac:dyDescent="0.4">
      <c r="A9" s="7"/>
      <c r="B9" s="8" t="s">
        <v>0</v>
      </c>
      <c r="C9" s="145">
        <v>-7.89515237644145E-2</v>
      </c>
      <c r="D9" s="145">
        <v>2.3844520659807245</v>
      </c>
      <c r="E9" s="145">
        <v>3.0055512455129607</v>
      </c>
      <c r="F9" s="145">
        <v>-38.900791034937377</v>
      </c>
      <c r="G9" s="146">
        <v>2.9169265710218717</v>
      </c>
      <c r="H9" s="145">
        <v>2.6615599359358866</v>
      </c>
      <c r="I9" s="147">
        <v>3.6809815950920255</v>
      </c>
      <c r="J9" s="145">
        <v>210.93333333333331</v>
      </c>
      <c r="K9" s="145">
        <v>208.96666666666664</v>
      </c>
      <c r="L9" s="145">
        <v>85.416666666666671</v>
      </c>
      <c r="M9" s="145">
        <v>247.16666666666663</v>
      </c>
      <c r="N9" s="145">
        <v>85.795666666666662</v>
      </c>
      <c r="O9" s="145">
        <v>85.310610451656714</v>
      </c>
      <c r="P9" s="147">
        <v>84.5</v>
      </c>
      <c r="Q9" s="37"/>
      <c r="R9" s="37"/>
      <c r="T9" s="37"/>
      <c r="U9" s="37"/>
    </row>
    <row r="10" spans="1:24" ht="16" thickBot="1" x14ac:dyDescent="0.4">
      <c r="A10" s="7"/>
      <c r="B10" s="8" t="s">
        <v>1</v>
      </c>
      <c r="C10" s="145">
        <v>-1.2695463694070375</v>
      </c>
      <c r="D10" s="145">
        <v>1.4370110170844663</v>
      </c>
      <c r="E10" s="145">
        <v>2.0887183205144266</v>
      </c>
      <c r="F10" s="145">
        <v>-45.791701947502126</v>
      </c>
      <c r="G10" s="146">
        <v>1.5846601124368975</v>
      </c>
      <c r="H10" s="145">
        <v>1.3897796347769553</v>
      </c>
      <c r="I10" s="147">
        <v>2.5423728813559476</v>
      </c>
      <c r="J10" s="145">
        <v>212.56666666666669</v>
      </c>
      <c r="K10" s="145">
        <v>211.76666666666665</v>
      </c>
      <c r="L10" s="145">
        <v>86.364333333333335</v>
      </c>
      <c r="M10" s="145">
        <v>213.4</v>
      </c>
      <c r="N10" s="145">
        <v>86.071666666666658</v>
      </c>
      <c r="O10" s="145">
        <v>85.510418671138353</v>
      </c>
      <c r="P10" s="147">
        <v>84.7</v>
      </c>
      <c r="Q10" s="37"/>
      <c r="R10" s="37"/>
      <c r="T10" s="37"/>
      <c r="U10" s="37"/>
    </row>
    <row r="11" spans="1:24" ht="16" thickBot="1" x14ac:dyDescent="0.4">
      <c r="A11" s="7"/>
      <c r="B11" s="8" t="s">
        <v>2</v>
      </c>
      <c r="C11" s="145">
        <v>-1.3801564177273407</v>
      </c>
      <c r="D11" s="145">
        <v>1.3124604680581742</v>
      </c>
      <c r="E11" s="145">
        <v>1.4897260273972979</v>
      </c>
      <c r="F11" s="145">
        <v>-45.539550164265854</v>
      </c>
      <c r="G11" s="146">
        <v>1.9170318342518033</v>
      </c>
      <c r="H11" s="145">
        <v>-0.14046549768336192</v>
      </c>
      <c r="I11" s="147">
        <v>1.5494636471990342</v>
      </c>
      <c r="J11" s="145">
        <v>214.36666666666667</v>
      </c>
      <c r="K11" s="145">
        <v>213.56666666666669</v>
      </c>
      <c r="L11" s="145">
        <v>86.929333333333346</v>
      </c>
      <c r="M11" s="145">
        <v>215.5</v>
      </c>
      <c r="N11" s="145">
        <v>86.674999999999997</v>
      </c>
      <c r="O11" s="145">
        <v>85.538761412987725</v>
      </c>
      <c r="P11" s="147">
        <v>85.2</v>
      </c>
      <c r="Q11" s="37"/>
      <c r="R11" s="37"/>
      <c r="T11" s="37"/>
      <c r="U11" s="37"/>
    </row>
    <row r="12" spans="1:24" ht="16" thickBot="1" x14ac:dyDescent="0.4">
      <c r="A12" s="7"/>
      <c r="B12" s="8" t="s">
        <v>3</v>
      </c>
      <c r="C12" s="145">
        <v>0.61862047633776118</v>
      </c>
      <c r="D12" s="145">
        <v>2.7914353687549687</v>
      </c>
      <c r="E12" s="145">
        <v>2.1031887933581128</v>
      </c>
      <c r="F12" s="145">
        <v>-39.051876688087937</v>
      </c>
      <c r="G12" s="146">
        <v>0.99303440113314156</v>
      </c>
      <c r="H12" s="145">
        <v>0.11386103744719378</v>
      </c>
      <c r="I12" s="147">
        <v>-0.23612750885478873</v>
      </c>
      <c r="J12" s="145">
        <v>216.86666666666667</v>
      </c>
      <c r="K12" s="145">
        <v>216.03333333333333</v>
      </c>
      <c r="L12" s="145">
        <v>87.562333333333342</v>
      </c>
      <c r="M12" s="145">
        <v>218.13333333333333</v>
      </c>
      <c r="N12" s="145">
        <v>86.751333333333335</v>
      </c>
      <c r="O12" s="145">
        <v>85.186491849992365</v>
      </c>
      <c r="P12" s="147">
        <v>84.5</v>
      </c>
      <c r="Q12" s="37"/>
      <c r="R12" s="37"/>
      <c r="T12" s="37"/>
      <c r="U12" s="37"/>
    </row>
    <row r="13" spans="1:24" ht="16" thickBot="1" x14ac:dyDescent="0.4">
      <c r="A13" s="7"/>
      <c r="B13" s="8" t="s">
        <v>4</v>
      </c>
      <c r="C13" s="145">
        <v>3.9506953223767516</v>
      </c>
      <c r="D13" s="145">
        <v>4.5461796139735222</v>
      </c>
      <c r="E13" s="145">
        <v>3.2745365853658281</v>
      </c>
      <c r="F13" s="145">
        <v>-10.923803101820639</v>
      </c>
      <c r="G13" s="146">
        <v>1.132924351268727</v>
      </c>
      <c r="H13" s="145">
        <v>-4.1796096110868763E-2</v>
      </c>
      <c r="I13" s="147">
        <v>1.4201183431952646</v>
      </c>
      <c r="J13" s="145">
        <v>219.26666666666665</v>
      </c>
      <c r="K13" s="145">
        <v>218.46666666666664</v>
      </c>
      <c r="L13" s="145">
        <v>88.213666666666654</v>
      </c>
      <c r="M13" s="145">
        <v>220.16666666666663</v>
      </c>
      <c r="N13" s="145">
        <v>86.76766666666667</v>
      </c>
      <c r="O13" s="145">
        <v>85.274953946919567</v>
      </c>
      <c r="P13" s="147">
        <v>85.7</v>
      </c>
      <c r="Q13" s="37"/>
      <c r="R13" s="37"/>
      <c r="T13" s="37"/>
      <c r="U13" s="37"/>
    </row>
    <row r="14" spans="1:24" ht="16" thickBot="1" x14ac:dyDescent="0.4">
      <c r="A14" s="7"/>
      <c r="B14" s="8" t="s">
        <v>5</v>
      </c>
      <c r="C14" s="145">
        <v>5.1434843970519006</v>
      </c>
      <c r="D14" s="145">
        <v>5.1629151581929822</v>
      </c>
      <c r="E14" s="145">
        <v>3.4566738584214773</v>
      </c>
      <c r="F14" s="145">
        <v>4.6391752577319645</v>
      </c>
      <c r="G14" s="146">
        <v>1.6443661290010514</v>
      </c>
      <c r="H14" s="145">
        <v>0.6639051809953056</v>
      </c>
      <c r="I14" s="147">
        <v>1.4167650531286879</v>
      </c>
      <c r="J14" s="145">
        <v>223.5</v>
      </c>
      <c r="K14" s="145">
        <v>222.7</v>
      </c>
      <c r="L14" s="145">
        <v>89.34966666666665</v>
      </c>
      <c r="M14" s="145">
        <v>223.3</v>
      </c>
      <c r="N14" s="145">
        <v>87.487000000000009</v>
      </c>
      <c r="O14" s="145">
        <v>86.078126770986813</v>
      </c>
      <c r="P14" s="147">
        <v>85.9</v>
      </c>
      <c r="Q14" s="37"/>
      <c r="R14" s="37"/>
      <c r="T14" s="37"/>
      <c r="U14" s="37"/>
    </row>
    <row r="15" spans="1:24" ht="16" thickBot="1" x14ac:dyDescent="0.4">
      <c r="A15" s="7"/>
      <c r="B15" s="8" t="s">
        <v>6</v>
      </c>
      <c r="C15" s="145">
        <v>4.7115534131550341</v>
      </c>
      <c r="D15" s="145">
        <v>4.6823786483533469</v>
      </c>
      <c r="E15" s="145">
        <v>3.0852646594168531</v>
      </c>
      <c r="F15" s="145">
        <v>5.2436194895591814</v>
      </c>
      <c r="G15" s="146">
        <v>1.1952696856071698</v>
      </c>
      <c r="H15" s="145">
        <v>1.3727997715774709</v>
      </c>
      <c r="I15" s="147">
        <v>0.8215962441314506</v>
      </c>
      <c r="J15" s="145">
        <v>224.46666666666667</v>
      </c>
      <c r="K15" s="145">
        <v>223.56666666666663</v>
      </c>
      <c r="L15" s="145">
        <v>89.611333333333349</v>
      </c>
      <c r="M15" s="145">
        <v>226.80000000000004</v>
      </c>
      <c r="N15" s="145">
        <v>87.711000000000013</v>
      </c>
      <c r="O15" s="145">
        <v>86.713037334275413</v>
      </c>
      <c r="P15" s="147">
        <v>85.9</v>
      </c>
      <c r="Q15" s="37"/>
      <c r="R15" s="37"/>
      <c r="T15" s="37"/>
      <c r="U15" s="37"/>
    </row>
    <row r="16" spans="1:24" ht="16" thickBot="1" x14ac:dyDescent="0.4">
      <c r="A16" s="7"/>
      <c r="B16" s="8" t="s">
        <v>7</v>
      </c>
      <c r="C16" s="145">
        <v>4.6726098985551801</v>
      </c>
      <c r="D16" s="145">
        <v>4.659774726122512</v>
      </c>
      <c r="E16" s="145">
        <v>3.3762614822964165</v>
      </c>
      <c r="F16" s="145">
        <v>4.7677261613692012</v>
      </c>
      <c r="G16" s="146">
        <v>1.5177480461395332</v>
      </c>
      <c r="H16" s="145">
        <v>2.6470653173309877</v>
      </c>
      <c r="I16" s="147">
        <v>2.130177514792897</v>
      </c>
      <c r="J16" s="145">
        <v>227</v>
      </c>
      <c r="K16" s="145">
        <v>226.1</v>
      </c>
      <c r="L16" s="145">
        <v>90.518666666666675</v>
      </c>
      <c r="M16" s="145">
        <v>228.53333333333336</v>
      </c>
      <c r="N16" s="145">
        <v>88.067999999999998</v>
      </c>
      <c r="O16" s="145">
        <v>87.441433930804507</v>
      </c>
      <c r="P16" s="147">
        <v>86.3</v>
      </c>
      <c r="Q16" s="37"/>
      <c r="R16" s="37"/>
      <c r="T16" s="37"/>
      <c r="U16" s="37"/>
    </row>
    <row r="17" spans="1:21" ht="16" thickBot="1" x14ac:dyDescent="0.4">
      <c r="A17" s="7"/>
      <c r="B17" s="8" t="s">
        <v>8</v>
      </c>
      <c r="C17" s="145">
        <v>5.3207661903313941</v>
      </c>
      <c r="D17" s="145">
        <v>5.3402502288678821</v>
      </c>
      <c r="E17" s="145">
        <v>4.1184094679206806</v>
      </c>
      <c r="F17" s="145">
        <v>4.6025738077214662</v>
      </c>
      <c r="G17" s="146">
        <v>1.8666707644552805</v>
      </c>
      <c r="H17" s="145">
        <v>4.3055598481661628</v>
      </c>
      <c r="I17" s="147">
        <v>2.3337222870478458</v>
      </c>
      <c r="J17" s="145">
        <v>230.93333333333331</v>
      </c>
      <c r="K17" s="145">
        <v>230.13333333333333</v>
      </c>
      <c r="L17" s="145">
        <v>91.846666666666636</v>
      </c>
      <c r="M17" s="145">
        <v>230.30000000000004</v>
      </c>
      <c r="N17" s="145">
        <v>88.387333333333345</v>
      </c>
      <c r="O17" s="145">
        <v>88.946518124600317</v>
      </c>
      <c r="P17" s="147">
        <v>87.7</v>
      </c>
      <c r="Q17" s="37"/>
      <c r="R17" s="37"/>
      <c r="T17" s="37"/>
      <c r="U17" s="37"/>
    </row>
    <row r="18" spans="1:21" ht="16" thickBot="1" x14ac:dyDescent="0.4">
      <c r="A18" s="7"/>
      <c r="B18" s="8" t="s">
        <v>9</v>
      </c>
      <c r="C18" s="145">
        <v>5.1155853840417542</v>
      </c>
      <c r="D18" s="145">
        <v>5.1788654393055022</v>
      </c>
      <c r="E18" s="145">
        <v>4.3771847684565213</v>
      </c>
      <c r="F18" s="145">
        <v>3.9259590983728998</v>
      </c>
      <c r="G18" s="146">
        <v>2.2879589729521754</v>
      </c>
      <c r="H18" s="145">
        <v>3.9099645977522135</v>
      </c>
      <c r="I18" s="147">
        <v>1.5133876600698537</v>
      </c>
      <c r="J18" s="145">
        <v>234.93333333333331</v>
      </c>
      <c r="K18" s="145">
        <v>234.23333333333335</v>
      </c>
      <c r="L18" s="145">
        <v>93.260666666666651</v>
      </c>
      <c r="M18" s="145">
        <v>232.06666666666669</v>
      </c>
      <c r="N18" s="145">
        <v>89.488666666666674</v>
      </c>
      <c r="O18" s="145">
        <v>89.443751054140662</v>
      </c>
      <c r="P18" s="147">
        <v>87.2</v>
      </c>
      <c r="Q18" s="37"/>
      <c r="R18" s="37"/>
      <c r="T18" s="37"/>
      <c r="U18" s="37"/>
    </row>
    <row r="19" spans="1:21" ht="16" thickBot="1" x14ac:dyDescent="0.4">
      <c r="A19" s="7"/>
      <c r="B19" s="8" t="s">
        <v>10</v>
      </c>
      <c r="C19" s="145">
        <v>5.2420552420552324</v>
      </c>
      <c r="D19" s="145">
        <v>5.3526166691516552</v>
      </c>
      <c r="E19" s="145">
        <v>4.7058779767440218</v>
      </c>
      <c r="F19" s="145">
        <v>2.3956496178718201</v>
      </c>
      <c r="G19" s="146">
        <v>2.988222685866071</v>
      </c>
      <c r="H19" s="145">
        <v>4.0113357083234602</v>
      </c>
      <c r="I19" s="147">
        <v>2.3282887077997749</v>
      </c>
      <c r="J19" s="145">
        <v>236.23333333333332</v>
      </c>
      <c r="K19" s="145">
        <v>235.53333333333336</v>
      </c>
      <c r="L19" s="145">
        <v>93.828333333333347</v>
      </c>
      <c r="M19" s="145">
        <v>232.23333333333335</v>
      </c>
      <c r="N19" s="145">
        <v>90.331999999999994</v>
      </c>
      <c r="O19" s="145">
        <v>90.191388364637064</v>
      </c>
      <c r="P19" s="147">
        <v>87.9</v>
      </c>
      <c r="Q19" s="37"/>
      <c r="R19" s="38"/>
      <c r="T19" s="37"/>
      <c r="U19" s="37"/>
    </row>
    <row r="20" spans="1:21" ht="16" thickBot="1" x14ac:dyDescent="0.4">
      <c r="A20" s="7"/>
      <c r="B20" s="8" t="s">
        <v>11</v>
      </c>
      <c r="C20" s="145">
        <v>5.1248164464023471</v>
      </c>
      <c r="D20" s="145">
        <v>5.2779006339378043</v>
      </c>
      <c r="E20" s="145">
        <v>4.6458189102800196</v>
      </c>
      <c r="F20" s="145">
        <v>1.3710618436405753</v>
      </c>
      <c r="G20" s="146">
        <v>2.8852704728164591</v>
      </c>
      <c r="H20" s="145">
        <v>3.6418409749094716</v>
      </c>
      <c r="I20" s="147">
        <v>2.3174971031286296</v>
      </c>
      <c r="J20" s="145">
        <v>238.63333333333333</v>
      </c>
      <c r="K20" s="145">
        <v>238.03333333333336</v>
      </c>
      <c r="L20" s="145">
        <v>94.724000000000004</v>
      </c>
      <c r="M20" s="145">
        <v>231.66666666666663</v>
      </c>
      <c r="N20" s="145">
        <v>90.608999999999995</v>
      </c>
      <c r="O20" s="145">
        <v>90.625911900744939</v>
      </c>
      <c r="P20" s="147">
        <v>88.3</v>
      </c>
      <c r="Q20" s="37"/>
      <c r="R20" s="38"/>
      <c r="T20" s="37"/>
      <c r="U20" s="37"/>
    </row>
    <row r="21" spans="1:21" ht="16" thickBot="1" x14ac:dyDescent="0.4">
      <c r="A21" s="7"/>
      <c r="B21" s="8" t="s">
        <v>12</v>
      </c>
      <c r="C21" s="145">
        <v>3.7384526558891684</v>
      </c>
      <c r="D21" s="145">
        <v>3.8238702201622177</v>
      </c>
      <c r="E21" s="145">
        <v>3.490237352108605</v>
      </c>
      <c r="F21" s="145">
        <v>0.83948473006223434</v>
      </c>
      <c r="G21" s="146">
        <v>2.9868533198572855</v>
      </c>
      <c r="H21" s="145">
        <v>2.0092794349551468</v>
      </c>
      <c r="I21" s="147">
        <v>1.0262257696693089</v>
      </c>
      <c r="J21" s="145">
        <v>239.56666666666669</v>
      </c>
      <c r="K21" s="145">
        <v>238.93333333333331</v>
      </c>
      <c r="L21" s="145">
        <v>95.052333333333323</v>
      </c>
      <c r="M21" s="145">
        <v>232.23333333333335</v>
      </c>
      <c r="N21" s="145">
        <v>91.027333333333331</v>
      </c>
      <c r="O21" s="145">
        <v>90.733702221386565</v>
      </c>
      <c r="P21" s="147">
        <v>88.6</v>
      </c>
      <c r="Q21" s="37"/>
      <c r="R21" s="38"/>
      <c r="T21" s="37"/>
      <c r="U21" s="37"/>
    </row>
    <row r="22" spans="1:21" ht="16" thickBot="1" x14ac:dyDescent="0.4">
      <c r="A22" s="7"/>
      <c r="B22" s="8" t="s">
        <v>13</v>
      </c>
      <c r="C22" s="145">
        <v>3.1072644721907183</v>
      </c>
      <c r="D22" s="145">
        <v>3.1450120962003503</v>
      </c>
      <c r="E22" s="145">
        <v>2.7553595299197431</v>
      </c>
      <c r="F22" s="145">
        <v>0.96236713588049305</v>
      </c>
      <c r="G22" s="146">
        <v>3.3646718765132144</v>
      </c>
      <c r="H22" s="145">
        <v>2.0925884109076698</v>
      </c>
      <c r="I22" s="147">
        <v>1.9495412844036775</v>
      </c>
      <c r="J22" s="145">
        <v>242.23333333333335</v>
      </c>
      <c r="K22" s="145">
        <v>241.6</v>
      </c>
      <c r="L22" s="145">
        <v>95.830333333333328</v>
      </c>
      <c r="M22" s="145">
        <v>234.3</v>
      </c>
      <c r="N22" s="145">
        <v>92.49966666666667</v>
      </c>
      <c r="O22" s="145">
        <v>91.315440622980717</v>
      </c>
      <c r="P22" s="147">
        <v>88.9</v>
      </c>
      <c r="Q22" s="37"/>
      <c r="R22" s="38"/>
      <c r="T22" s="37"/>
      <c r="U22" s="37"/>
    </row>
    <row r="23" spans="1:21" ht="16" thickBot="1" x14ac:dyDescent="0.4">
      <c r="A23" s="7"/>
      <c r="B23" s="8" t="s">
        <v>14</v>
      </c>
      <c r="C23" s="145">
        <v>2.9067306335543996</v>
      </c>
      <c r="D23" s="145">
        <v>2.9012170959524353</v>
      </c>
      <c r="E23" s="145">
        <v>2.4125619482387783</v>
      </c>
      <c r="F23" s="145">
        <v>2.784555762882146</v>
      </c>
      <c r="G23" s="146">
        <v>3.3675773812159804</v>
      </c>
      <c r="H23" s="145">
        <v>1.1420265048773359</v>
      </c>
      <c r="I23" s="147">
        <v>1.4789533560864543</v>
      </c>
      <c r="J23" s="145">
        <v>243.1</v>
      </c>
      <c r="K23" s="145">
        <v>242.36666666666667</v>
      </c>
      <c r="L23" s="145">
        <v>96.091999999999999</v>
      </c>
      <c r="M23" s="145">
        <v>238.7</v>
      </c>
      <c r="N23" s="145">
        <v>93.374000000000009</v>
      </c>
      <c r="O23" s="145">
        <v>91.221397924878076</v>
      </c>
      <c r="P23" s="147">
        <v>89.2</v>
      </c>
      <c r="Q23" s="37"/>
      <c r="R23" s="38"/>
      <c r="T23" s="37"/>
      <c r="U23" s="37"/>
    </row>
    <row r="24" spans="1:21" ht="16" thickBot="1" x14ac:dyDescent="0.4">
      <c r="A24" s="7"/>
      <c r="B24" s="8" t="s">
        <v>15</v>
      </c>
      <c r="C24" s="145">
        <v>3.0870233272803471</v>
      </c>
      <c r="D24" s="145">
        <v>3.0107828035289108</v>
      </c>
      <c r="E24" s="145">
        <v>2.6698619146150904</v>
      </c>
      <c r="F24" s="145">
        <v>4.8057553956834864</v>
      </c>
      <c r="G24" s="146">
        <v>3.6401829104540706</v>
      </c>
      <c r="H24" s="145">
        <v>1.5559305082047947</v>
      </c>
      <c r="I24" s="147">
        <v>1.3590033975084959</v>
      </c>
      <c r="J24" s="145">
        <v>246</v>
      </c>
      <c r="K24" s="145">
        <v>245.2</v>
      </c>
      <c r="L24" s="145">
        <v>97.253</v>
      </c>
      <c r="M24" s="145">
        <v>242.80000000000004</v>
      </c>
      <c r="N24" s="145">
        <v>93.907333333333327</v>
      </c>
      <c r="O24" s="145">
        <v>92.035988112347425</v>
      </c>
      <c r="P24" s="147">
        <v>89.5</v>
      </c>
      <c r="Q24" s="37"/>
      <c r="R24" s="38"/>
      <c r="T24" s="37"/>
      <c r="U24" s="37"/>
    </row>
    <row r="25" spans="1:21" ht="16" thickBot="1" x14ac:dyDescent="0.4">
      <c r="A25" s="7"/>
      <c r="B25" s="8" t="s">
        <v>16</v>
      </c>
      <c r="C25" s="145">
        <v>3.2558786698204889</v>
      </c>
      <c r="D25" s="145">
        <v>3.2366071428571397</v>
      </c>
      <c r="E25" s="145">
        <v>2.7763653005186795</v>
      </c>
      <c r="F25" s="145">
        <v>4.3777809674178325</v>
      </c>
      <c r="G25" s="146">
        <v>3.2206443485839564</v>
      </c>
      <c r="H25" s="145">
        <v>2.220350748401545</v>
      </c>
      <c r="I25" s="147">
        <v>2.0316027088036259</v>
      </c>
      <c r="J25" s="145">
        <v>247.36666666666665</v>
      </c>
      <c r="K25" s="145">
        <v>246.66666666666663</v>
      </c>
      <c r="L25" s="145">
        <v>97.691333333333347</v>
      </c>
      <c r="M25" s="145">
        <v>242.4</v>
      </c>
      <c r="N25" s="145">
        <v>93.959000000000003</v>
      </c>
      <c r="O25" s="145">
        <v>92.748308657711547</v>
      </c>
      <c r="P25" s="147">
        <v>90.4</v>
      </c>
      <c r="Q25" s="37"/>
      <c r="R25" s="38"/>
      <c r="T25" s="37"/>
      <c r="U25" s="37"/>
    </row>
    <row r="26" spans="1:21" ht="16" thickBot="1" x14ac:dyDescent="0.4">
      <c r="A26" s="7"/>
      <c r="B26" s="8" t="s">
        <v>17</v>
      </c>
      <c r="C26" s="145">
        <v>3.0961882482454905</v>
      </c>
      <c r="D26" s="145">
        <v>3.06291390728477</v>
      </c>
      <c r="E26" s="145">
        <v>2.6793882243270062</v>
      </c>
      <c r="F26" s="145">
        <v>3.9550433916631045</v>
      </c>
      <c r="G26" s="146">
        <v>2.5030720831426434</v>
      </c>
      <c r="H26" s="145">
        <v>2.1886557146375107</v>
      </c>
      <c r="I26" s="147">
        <v>2.0247469066366763</v>
      </c>
      <c r="J26" s="145">
        <v>249.73333333333335</v>
      </c>
      <c r="K26" s="145">
        <v>249</v>
      </c>
      <c r="L26" s="145">
        <v>98.397999999999982</v>
      </c>
      <c r="M26" s="145">
        <v>243.56666666666669</v>
      </c>
      <c r="N26" s="145">
        <v>94.814999999999998</v>
      </c>
      <c r="O26" s="145">
        <v>93.314021232522009</v>
      </c>
      <c r="P26" s="147">
        <v>90.7</v>
      </c>
      <c r="Q26" s="37"/>
      <c r="R26" s="38"/>
      <c r="T26" s="37"/>
      <c r="U26" s="37"/>
    </row>
    <row r="27" spans="1:21" ht="16" thickBot="1" x14ac:dyDescent="0.4">
      <c r="A27" s="7"/>
      <c r="B27" s="8" t="s">
        <v>18</v>
      </c>
      <c r="C27" s="145">
        <v>3.1948443713149643</v>
      </c>
      <c r="D27" s="145">
        <v>3.2182643377802078</v>
      </c>
      <c r="E27" s="145">
        <v>2.7088623402572232</v>
      </c>
      <c r="F27" s="145">
        <v>2.457757296466978</v>
      </c>
      <c r="G27" s="146">
        <v>2.2997122682259619</v>
      </c>
      <c r="H27" s="145">
        <v>2.4413934286018346</v>
      </c>
      <c r="I27" s="147">
        <v>2.5784753363228718</v>
      </c>
      <c r="J27" s="145">
        <v>250.86666666666667</v>
      </c>
      <c r="K27" s="145">
        <v>250.16666666666663</v>
      </c>
      <c r="L27" s="145">
        <v>98.694999999999979</v>
      </c>
      <c r="M27" s="145">
        <v>244.56666666666669</v>
      </c>
      <c r="N27" s="145">
        <v>95.521333333333317</v>
      </c>
      <c r="O27" s="145">
        <v>93.448471139294782</v>
      </c>
      <c r="P27" s="147">
        <v>91.5</v>
      </c>
      <c r="Q27" s="37"/>
      <c r="R27" s="38"/>
      <c r="T27" s="37"/>
      <c r="U27" s="37"/>
    </row>
    <row r="28" spans="1:21" ht="16" thickBot="1" x14ac:dyDescent="0.4">
      <c r="A28" s="7"/>
      <c r="B28" s="8" t="s">
        <v>19</v>
      </c>
      <c r="C28" s="145">
        <v>2.6287262872628725</v>
      </c>
      <c r="D28" s="145">
        <v>2.7052746057640187</v>
      </c>
      <c r="E28" s="145">
        <v>2.1027628967744016</v>
      </c>
      <c r="F28" s="145">
        <v>0.49423393739702615</v>
      </c>
      <c r="G28" s="146">
        <v>1.8841269052470189</v>
      </c>
      <c r="H28" s="145">
        <v>1.6845554287613362</v>
      </c>
      <c r="I28" s="147">
        <v>2.1229050279329753</v>
      </c>
      <c r="J28" s="145">
        <v>252.46666666666664</v>
      </c>
      <c r="K28" s="145">
        <v>251.83333333333337</v>
      </c>
      <c r="L28" s="145">
        <v>99.298000000000002</v>
      </c>
      <c r="M28" s="145">
        <v>244</v>
      </c>
      <c r="N28" s="145">
        <v>95.676666666666662</v>
      </c>
      <c r="O28" s="145">
        <v>93.586385346508109</v>
      </c>
      <c r="P28" s="147">
        <v>91.4</v>
      </c>
      <c r="Q28" s="37"/>
      <c r="R28" s="38"/>
      <c r="T28" s="37"/>
      <c r="U28" s="37"/>
    </row>
    <row r="29" spans="1:21" ht="16" thickBot="1" x14ac:dyDescent="0.4">
      <c r="A29" s="7"/>
      <c r="B29" s="8" t="s">
        <v>20</v>
      </c>
      <c r="C29" s="145">
        <v>2.6276782104837526</v>
      </c>
      <c r="D29" s="145">
        <v>2.6756756756756817</v>
      </c>
      <c r="E29" s="145">
        <v>1.7391512041327273</v>
      </c>
      <c r="F29" s="145">
        <v>0.37128712871288272</v>
      </c>
      <c r="G29" s="146">
        <v>2.0320920117639973</v>
      </c>
      <c r="H29" s="145">
        <v>1.1848194345148944</v>
      </c>
      <c r="I29" s="147">
        <v>1.6592920353982299</v>
      </c>
      <c r="J29" s="145">
        <v>253.86666666666665</v>
      </c>
      <c r="K29" s="145">
        <v>253.26666666666665</v>
      </c>
      <c r="L29" s="145">
        <v>99.390333333333331</v>
      </c>
      <c r="M29" s="145">
        <v>243.3</v>
      </c>
      <c r="N29" s="145">
        <v>95.868333333333339</v>
      </c>
      <c r="O29" s="145">
        <v>93.847208643871966</v>
      </c>
      <c r="P29" s="147">
        <v>91.9</v>
      </c>
      <c r="Q29" s="37"/>
      <c r="R29" s="38"/>
      <c r="T29" s="37"/>
      <c r="U29" s="37"/>
    </row>
    <row r="30" spans="1:21" ht="16" thickBot="1" x14ac:dyDescent="0.4">
      <c r="A30" s="7"/>
      <c r="B30" s="8" t="s">
        <v>21</v>
      </c>
      <c r="C30" s="145">
        <v>2.4959957287773671</v>
      </c>
      <c r="D30" s="145">
        <v>2.5970548862115139</v>
      </c>
      <c r="E30" s="145">
        <v>1.7205634260859082</v>
      </c>
      <c r="F30" s="145">
        <v>-0.32845216915288189</v>
      </c>
      <c r="G30" s="146">
        <v>2.2914798994533303</v>
      </c>
      <c r="H30" s="145">
        <v>1.1840349350227708</v>
      </c>
      <c r="I30" s="147">
        <v>0.99228224917309316</v>
      </c>
      <c r="J30" s="145">
        <v>255.96666666666667</v>
      </c>
      <c r="K30" s="145">
        <v>255.46666666666667</v>
      </c>
      <c r="L30" s="145">
        <v>100.09099999999999</v>
      </c>
      <c r="M30" s="145">
        <v>242.76666666666665</v>
      </c>
      <c r="N30" s="145">
        <v>96.987666666666669</v>
      </c>
      <c r="O30" s="145">
        <v>94.418891843189627</v>
      </c>
      <c r="P30" s="147">
        <v>91.6</v>
      </c>
      <c r="Q30" s="37"/>
      <c r="R30" s="38"/>
      <c r="T30" s="37"/>
      <c r="U30" s="37"/>
    </row>
    <row r="31" spans="1:21" ht="16" thickBot="1" x14ac:dyDescent="0.4">
      <c r="A31" s="7"/>
      <c r="B31" s="8" t="s">
        <v>22</v>
      </c>
      <c r="C31" s="145">
        <v>2.3917087430241901</v>
      </c>
      <c r="D31" s="145">
        <v>2.4783477681545873</v>
      </c>
      <c r="E31" s="145">
        <v>1.456000810578062</v>
      </c>
      <c r="F31" s="145">
        <v>-0.19081368406707044</v>
      </c>
      <c r="G31" s="146">
        <v>2.3513072123504841</v>
      </c>
      <c r="H31" s="145">
        <v>0.92181291715061064</v>
      </c>
      <c r="I31" s="147">
        <v>1.2021857923497192</v>
      </c>
      <c r="J31" s="145">
        <v>256.86666666666667</v>
      </c>
      <c r="K31" s="145">
        <v>256.36666666666667</v>
      </c>
      <c r="L31" s="145">
        <v>100.13200000000001</v>
      </c>
      <c r="M31" s="145">
        <v>244.1</v>
      </c>
      <c r="N31" s="145">
        <v>97.76733333333334</v>
      </c>
      <c r="O31" s="145">
        <v>94.309891217136567</v>
      </c>
      <c r="P31" s="147">
        <v>92.6</v>
      </c>
      <c r="Q31" s="37"/>
      <c r="R31" s="38"/>
      <c r="T31" s="37"/>
      <c r="U31" s="37"/>
    </row>
    <row r="32" spans="1:21" ht="16" thickBot="1" x14ac:dyDescent="0.4">
      <c r="A32" s="7"/>
      <c r="B32" s="8" t="s">
        <v>23</v>
      </c>
      <c r="C32" s="145">
        <v>1.9672564034856288</v>
      </c>
      <c r="D32" s="145">
        <v>2.0251489080079343</v>
      </c>
      <c r="E32" s="145">
        <v>0.93523199527349998</v>
      </c>
      <c r="F32" s="145">
        <v>-2.7322404371576958E-2</v>
      </c>
      <c r="G32" s="146">
        <v>2.6784656656098527</v>
      </c>
      <c r="H32" s="145">
        <v>0.87619838158665697</v>
      </c>
      <c r="I32" s="147">
        <v>1.3129102844638751</v>
      </c>
      <c r="J32" s="145">
        <v>257.43333333333334</v>
      </c>
      <c r="K32" s="145">
        <v>256.93333333333334</v>
      </c>
      <c r="L32" s="145">
        <v>100.22666666666667</v>
      </c>
      <c r="M32" s="145">
        <v>243.93333333333337</v>
      </c>
      <c r="N32" s="145">
        <v>98.23933333333332</v>
      </c>
      <c r="O32" s="145">
        <v>94.406387740299664</v>
      </c>
      <c r="P32" s="147">
        <v>92.6</v>
      </c>
      <c r="Q32" s="37"/>
      <c r="R32" s="38"/>
      <c r="T32" s="37"/>
      <c r="U32" s="37"/>
    </row>
    <row r="33" spans="1:21" ht="16" thickBot="1" x14ac:dyDescent="0.4">
      <c r="A33" s="7"/>
      <c r="B33" s="8" t="s">
        <v>24</v>
      </c>
      <c r="C33" s="145">
        <v>0.99789915966388421</v>
      </c>
      <c r="D33" s="145">
        <v>1.0265859436694003</v>
      </c>
      <c r="E33" s="145">
        <v>0.10061340640104</v>
      </c>
      <c r="F33" s="145">
        <v>0.34251267296889765</v>
      </c>
      <c r="G33" s="146">
        <v>2.8062794457676343</v>
      </c>
      <c r="H33" s="145">
        <v>-0.19999163490006522</v>
      </c>
      <c r="I33" s="147">
        <v>0.97932535364526618</v>
      </c>
      <c r="J33" s="145">
        <v>256.40000000000003</v>
      </c>
      <c r="K33" s="145">
        <v>255.86666666666667</v>
      </c>
      <c r="L33" s="145">
        <v>99.490333333333339</v>
      </c>
      <c r="M33" s="145">
        <v>244.13333333333333</v>
      </c>
      <c r="N33" s="145">
        <v>98.558666666666682</v>
      </c>
      <c r="O33" s="145">
        <v>93.659522076997007</v>
      </c>
      <c r="P33" s="147">
        <v>92.8</v>
      </c>
      <c r="Q33" s="37"/>
      <c r="R33" s="38"/>
      <c r="T33" s="37"/>
      <c r="U33" s="37"/>
    </row>
    <row r="34" spans="1:21" ht="16" thickBot="1" x14ac:dyDescent="0.4">
      <c r="A34" s="7"/>
      <c r="B34" s="8" t="s">
        <v>25</v>
      </c>
      <c r="C34" s="145">
        <v>0.97668967313451205</v>
      </c>
      <c r="D34" s="145">
        <v>1.0046972860125347</v>
      </c>
      <c r="E34" s="145">
        <v>-1.6651513789101013E-2</v>
      </c>
      <c r="F34" s="145">
        <v>0.23342029383497387</v>
      </c>
      <c r="G34" s="146">
        <v>2.7666748005760189</v>
      </c>
      <c r="H34" s="145">
        <v>-0.58161227308820562</v>
      </c>
      <c r="I34" s="147">
        <v>0.8733624454148492</v>
      </c>
      <c r="J34" s="145">
        <v>258.46666666666664</v>
      </c>
      <c r="K34" s="145">
        <v>258.03333333333336</v>
      </c>
      <c r="L34" s="145">
        <v>100.07433333333334</v>
      </c>
      <c r="M34" s="145">
        <v>243.33333333333337</v>
      </c>
      <c r="N34" s="145">
        <v>99.671000000000006</v>
      </c>
      <c r="O34" s="145">
        <v>93.869739980115753</v>
      </c>
      <c r="P34" s="147">
        <v>92.4</v>
      </c>
      <c r="Q34" s="37"/>
      <c r="R34" s="38"/>
      <c r="T34" s="37"/>
      <c r="U34" s="37"/>
    </row>
    <row r="35" spans="1:21" ht="16" thickBot="1" x14ac:dyDescent="0.4">
      <c r="A35" s="7"/>
      <c r="B35" s="8" t="s">
        <v>26</v>
      </c>
      <c r="C35" s="145">
        <v>0.96029068258500772</v>
      </c>
      <c r="D35" s="145">
        <v>1.0271746196853337</v>
      </c>
      <c r="E35" s="145">
        <v>9.6539234876180657E-3</v>
      </c>
      <c r="F35" s="145">
        <v>-0.91492557694933252</v>
      </c>
      <c r="G35" s="146">
        <v>2.8867856339199971</v>
      </c>
      <c r="H35" s="145">
        <v>-0.41660813413127995</v>
      </c>
      <c r="I35" s="147">
        <v>0.21598272138230179</v>
      </c>
      <c r="J35" s="145">
        <v>259.33333333333337</v>
      </c>
      <c r="K35" s="145">
        <v>259</v>
      </c>
      <c r="L35" s="145">
        <v>100.14166666666664</v>
      </c>
      <c r="M35" s="145">
        <v>241.86666666666667</v>
      </c>
      <c r="N35" s="145">
        <v>100.58966666666667</v>
      </c>
      <c r="O35" s="145">
        <v>93.916988539035614</v>
      </c>
      <c r="P35" s="147">
        <v>92.8</v>
      </c>
      <c r="Q35" s="37"/>
      <c r="R35" s="38"/>
      <c r="T35" s="37"/>
      <c r="U35" s="37"/>
    </row>
    <row r="36" spans="1:21" ht="16" thickBot="1" x14ac:dyDescent="0.4">
      <c r="A36" s="7"/>
      <c r="B36" s="8" t="s">
        <v>27</v>
      </c>
      <c r="C36" s="145">
        <v>0.98407354654925783</v>
      </c>
      <c r="D36" s="145">
        <v>1.0508562532433485</v>
      </c>
      <c r="E36" s="145">
        <v>6.7181056272436201E-2</v>
      </c>
      <c r="F36" s="145">
        <v>-1.3528286417053947</v>
      </c>
      <c r="G36" s="146">
        <v>2.9940485481036117</v>
      </c>
      <c r="H36" s="145">
        <v>-0.12037720603431667</v>
      </c>
      <c r="I36" s="147">
        <v>0.75593952483801186</v>
      </c>
      <c r="J36" s="145">
        <v>259.96666666666664</v>
      </c>
      <c r="K36" s="145">
        <v>259.63333333333327</v>
      </c>
      <c r="L36" s="145">
        <v>100.294</v>
      </c>
      <c r="M36" s="145">
        <v>240.63333333333333</v>
      </c>
      <c r="N36" s="145">
        <v>101.18066666666665</v>
      </c>
      <c r="O36" s="145">
        <v>94.29274396841997</v>
      </c>
      <c r="P36" s="147">
        <v>93.3</v>
      </c>
      <c r="Q36" s="37"/>
      <c r="R36" s="38"/>
      <c r="T36" s="37"/>
      <c r="U36" s="37"/>
    </row>
    <row r="37" spans="1:21" ht="16" thickBot="1" x14ac:dyDescent="0.4">
      <c r="A37" s="7"/>
      <c r="B37" s="8" t="s">
        <v>28</v>
      </c>
      <c r="C37" s="145">
        <v>1.3910556422256581</v>
      </c>
      <c r="D37" s="145">
        <v>1.4721208963001331</v>
      </c>
      <c r="E37" s="145">
        <v>0.34676735763272681</v>
      </c>
      <c r="F37" s="145">
        <v>-1.7067176406335371</v>
      </c>
      <c r="G37" s="146">
        <v>2.9312490699278992</v>
      </c>
      <c r="H37" s="145">
        <v>0.58146750529750602</v>
      </c>
      <c r="I37" s="147">
        <v>1.18534482758621</v>
      </c>
      <c r="J37" s="145">
        <v>259.96666666666664</v>
      </c>
      <c r="K37" s="145">
        <v>259.63333333333327</v>
      </c>
      <c r="L37" s="145">
        <v>99.835333333333324</v>
      </c>
      <c r="M37" s="145">
        <v>239.96666666666664</v>
      </c>
      <c r="N37" s="145">
        <v>101.44766666666668</v>
      </c>
      <c r="O37" s="145">
        <v>94.204121763491685</v>
      </c>
      <c r="P37" s="147">
        <v>93.9</v>
      </c>
      <c r="Q37" s="37"/>
      <c r="R37" s="38"/>
      <c r="T37" s="37"/>
      <c r="U37" s="37"/>
    </row>
    <row r="38" spans="1:21" ht="16" thickBot="1" x14ac:dyDescent="0.4">
      <c r="A38" s="7"/>
      <c r="B38" s="8" t="s">
        <v>31</v>
      </c>
      <c r="C38" s="145">
        <v>1.4444157854010875</v>
      </c>
      <c r="D38" s="145">
        <v>1.5243508590621069</v>
      </c>
      <c r="E38" s="145">
        <v>0.35140545527823086</v>
      </c>
      <c r="F38" s="145">
        <v>-1.7945205479452331</v>
      </c>
      <c r="G38" s="146">
        <v>1.8420603786457379</v>
      </c>
      <c r="H38" s="145">
        <v>0.82648791815294054</v>
      </c>
      <c r="I38" s="147">
        <v>1.7316017316017174</v>
      </c>
      <c r="J38" s="145">
        <v>262.2</v>
      </c>
      <c r="K38" s="145">
        <v>261.96666666666664</v>
      </c>
      <c r="L38" s="145">
        <v>100.426</v>
      </c>
      <c r="M38" s="145">
        <v>238.96666666666664</v>
      </c>
      <c r="N38" s="145">
        <v>101.50700000000001</v>
      </c>
      <c r="O38" s="145">
        <v>94.64556203985299</v>
      </c>
      <c r="P38" s="147">
        <v>94</v>
      </c>
      <c r="Q38" s="37"/>
      <c r="R38" s="38"/>
      <c r="T38" s="37"/>
      <c r="U38" s="37"/>
    </row>
    <row r="39" spans="1:21" ht="16" thickBot="1" x14ac:dyDescent="0.4">
      <c r="A39" s="7"/>
      <c r="B39" s="8" t="s">
        <v>32</v>
      </c>
      <c r="C39" s="145">
        <v>1.8894601542416067</v>
      </c>
      <c r="D39" s="145">
        <v>2.0077220077220126</v>
      </c>
      <c r="E39" s="145">
        <v>0.72630440209706659</v>
      </c>
      <c r="F39" s="145">
        <v>-3.1835722160970414</v>
      </c>
      <c r="G39" s="146">
        <v>1.2771358224336948</v>
      </c>
      <c r="H39" s="145">
        <v>1.577761678812184</v>
      </c>
      <c r="I39" s="147">
        <v>2.155172413793105</v>
      </c>
      <c r="J39" s="145">
        <v>264.23333333333329</v>
      </c>
      <c r="K39" s="145">
        <v>264.2</v>
      </c>
      <c r="L39" s="145">
        <v>100.869</v>
      </c>
      <c r="M39" s="145">
        <v>234.16666666666663</v>
      </c>
      <c r="N39" s="145">
        <v>101.87433333333333</v>
      </c>
      <c r="O39" s="145">
        <v>95.398774794098941</v>
      </c>
      <c r="P39" s="147">
        <v>94.8</v>
      </c>
      <c r="Q39" s="37"/>
      <c r="R39" s="38"/>
      <c r="T39" s="37"/>
      <c r="U39" s="37"/>
    </row>
    <row r="40" spans="1:21" ht="16" thickBot="1" x14ac:dyDescent="0.4">
      <c r="A40" s="7"/>
      <c r="B40" s="8" t="s">
        <v>33</v>
      </c>
      <c r="C40" s="145">
        <v>2.2438774201820832</v>
      </c>
      <c r="D40" s="145">
        <v>2.4778533829760141</v>
      </c>
      <c r="E40" s="145">
        <v>1.2111060149826436</v>
      </c>
      <c r="F40" s="145">
        <v>-5.7210139908574487</v>
      </c>
      <c r="G40" s="146">
        <v>1.0031560706591058</v>
      </c>
      <c r="H40" s="145">
        <v>1.9209565155866137</v>
      </c>
      <c r="I40" s="147">
        <v>2.2508038585209</v>
      </c>
      <c r="J40" s="145">
        <v>265.8</v>
      </c>
      <c r="K40" s="145">
        <v>266.06666666666666</v>
      </c>
      <c r="L40" s="145">
        <v>101.50866666666668</v>
      </c>
      <c r="M40" s="145">
        <v>226.86666666666667</v>
      </c>
      <c r="N40" s="145">
        <v>102.19566666666667</v>
      </c>
      <c r="O40" s="145">
        <v>96.104066577406726</v>
      </c>
      <c r="P40" s="147">
        <v>95.4</v>
      </c>
      <c r="Q40" s="37"/>
      <c r="R40" s="38"/>
      <c r="T40" s="37"/>
      <c r="U40" s="37"/>
    </row>
    <row r="41" spans="1:21" ht="16" thickBot="1" x14ac:dyDescent="0.4">
      <c r="A41" s="7"/>
      <c r="B41" s="8" t="s">
        <v>34</v>
      </c>
      <c r="C41" s="145">
        <v>2.9875623797922968</v>
      </c>
      <c r="D41" s="145">
        <v>3.2610091154192</v>
      </c>
      <c r="E41" s="145">
        <v>2.1435296788712144</v>
      </c>
      <c r="F41" s="145">
        <v>-6.2369773579663779</v>
      </c>
      <c r="G41" s="146">
        <v>1.209819184275629</v>
      </c>
      <c r="H41" s="145">
        <v>1.8512918584250304</v>
      </c>
      <c r="I41" s="147">
        <v>2.0234291799786863</v>
      </c>
      <c r="J41" s="145">
        <v>267.73333300000002</v>
      </c>
      <c r="K41" s="145">
        <v>268.09999999999997</v>
      </c>
      <c r="L41" s="145">
        <v>101.97533333333332</v>
      </c>
      <c r="M41" s="145">
        <v>225</v>
      </c>
      <c r="N41" s="145">
        <v>102.675</v>
      </c>
      <c r="O41" s="145">
        <v>95.948115000000001</v>
      </c>
      <c r="P41" s="147">
        <v>95.8</v>
      </c>
      <c r="Q41" s="37"/>
      <c r="R41" s="38"/>
      <c r="T41" s="37"/>
      <c r="U41" s="37"/>
    </row>
    <row r="42" spans="1:21" ht="16" thickBot="1" x14ac:dyDescent="0.4">
      <c r="A42" s="7"/>
      <c r="B42" s="8" t="s">
        <v>38</v>
      </c>
      <c r="C42" s="145">
        <v>3.5596235697940681</v>
      </c>
      <c r="D42" s="145">
        <v>3.8300038172795592</v>
      </c>
      <c r="E42" s="145">
        <v>2.7429815651988987</v>
      </c>
      <c r="F42" s="145">
        <v>-6.1096385827869915</v>
      </c>
      <c r="G42" s="146">
        <v>1.0826839528308208</v>
      </c>
      <c r="H42" s="145">
        <v>1.9911980229495141</v>
      </c>
      <c r="I42" s="147">
        <v>2.1276595744680771</v>
      </c>
      <c r="J42" s="145">
        <v>271.53333300000003</v>
      </c>
      <c r="K42" s="145">
        <v>272</v>
      </c>
      <c r="L42" s="145">
        <v>103.18066666666664</v>
      </c>
      <c r="M42" s="145">
        <v>224.36666700000001</v>
      </c>
      <c r="N42" s="145">
        <v>102.60599999999999</v>
      </c>
      <c r="O42" s="145">
        <v>96.530142600000005</v>
      </c>
      <c r="P42" s="147">
        <v>96</v>
      </c>
      <c r="Q42" s="37"/>
      <c r="R42" s="38"/>
      <c r="T42" s="37"/>
      <c r="U42" s="37"/>
    </row>
    <row r="43" spans="1:21" ht="16" thickBot="1" x14ac:dyDescent="0.4">
      <c r="A43" s="7"/>
      <c r="B43" s="8" t="s">
        <v>39</v>
      </c>
      <c r="C43" s="145">
        <v>3.7845337454270433</v>
      </c>
      <c r="D43" s="145">
        <v>4.0247287408528898</v>
      </c>
      <c r="E43" s="145">
        <v>2.816854864560292</v>
      </c>
      <c r="F43" s="145">
        <v>-4.6832740213523021</v>
      </c>
      <c r="G43" s="146">
        <v>0.89620218373616112</v>
      </c>
      <c r="H43" s="145">
        <v>1.561103493326188</v>
      </c>
      <c r="I43" s="147">
        <v>1.476793248945163</v>
      </c>
      <c r="J43" s="145">
        <v>274.23333300000002</v>
      </c>
      <c r="K43" s="145">
        <v>274.83333333333331</v>
      </c>
      <c r="L43" s="145">
        <v>103.71033333333332</v>
      </c>
      <c r="M43" s="145">
        <v>223.2</v>
      </c>
      <c r="N43" s="145">
        <v>102.78733333333332</v>
      </c>
      <c r="O43" s="145">
        <v>96.888048400000002</v>
      </c>
      <c r="P43" s="147">
        <v>96.2</v>
      </c>
      <c r="Q43" s="37"/>
      <c r="R43" s="38"/>
      <c r="T43" s="37"/>
      <c r="U43" s="37"/>
    </row>
    <row r="44" spans="1:21" ht="16" thickBot="1" x14ac:dyDescent="0.4">
      <c r="A44" s="7"/>
      <c r="B44" s="8" t="s">
        <v>40</v>
      </c>
      <c r="C44" s="145">
        <v>3.9879608728367044</v>
      </c>
      <c r="D44" s="145">
        <v>4.0967176146329054</v>
      </c>
      <c r="E44" s="145">
        <v>3.0217452696978064</v>
      </c>
      <c r="F44" s="145">
        <v>-0.26447237731412887</v>
      </c>
      <c r="G44" s="146">
        <v>0.61744300965143051</v>
      </c>
      <c r="H44" s="145">
        <v>1.3528717034529292</v>
      </c>
      <c r="I44" s="147">
        <v>1.6771488469601525</v>
      </c>
      <c r="J44" s="145">
        <v>276.39999999999998</v>
      </c>
      <c r="K44" s="145">
        <v>276.96666666666664</v>
      </c>
      <c r="L44" s="145">
        <v>104.57599999999999</v>
      </c>
      <c r="M44" s="145">
        <v>226.26666700000001</v>
      </c>
      <c r="N44" s="145">
        <v>102.82666666666667</v>
      </c>
      <c r="O44" s="145">
        <v>97.404231300000021</v>
      </c>
      <c r="P44" s="147">
        <v>97</v>
      </c>
      <c r="Q44" s="37"/>
      <c r="R44" s="38"/>
      <c r="T44" s="37"/>
      <c r="U44" s="37"/>
    </row>
    <row r="45" spans="1:21" ht="16" thickBot="1" x14ac:dyDescent="0.4">
      <c r="A45" s="7"/>
      <c r="B45" s="8" t="s">
        <v>41</v>
      </c>
      <c r="C45" s="145">
        <v>3.6354584208608598</v>
      </c>
      <c r="D45" s="145">
        <v>3.6802188238219902</v>
      </c>
      <c r="E45" s="145">
        <v>2.7176506736923622</v>
      </c>
      <c r="F45" s="145">
        <v>2.2222222222222143</v>
      </c>
      <c r="G45" s="146">
        <v>0.31393555717882382</v>
      </c>
      <c r="H45" s="145">
        <v>2.0101227627035811</v>
      </c>
      <c r="I45" s="147">
        <v>1.4613778705636848</v>
      </c>
      <c r="J45" s="145">
        <v>277.46666699999997</v>
      </c>
      <c r="K45" s="145">
        <v>277.9666666666667</v>
      </c>
      <c r="L45" s="145">
        <v>104.74666666666668</v>
      </c>
      <c r="M45" s="145">
        <v>230</v>
      </c>
      <c r="N45" s="145">
        <v>102.99733333333334</v>
      </c>
      <c r="O45" s="145">
        <v>97.876789900000006</v>
      </c>
      <c r="P45" s="147">
        <v>97.2</v>
      </c>
      <c r="Q45" s="37"/>
      <c r="R45" s="38"/>
      <c r="T45" s="37"/>
      <c r="U45" s="37"/>
    </row>
    <row r="46" spans="1:21" ht="16" thickBot="1" x14ac:dyDescent="0.4">
      <c r="A46" s="7"/>
      <c r="B46" s="8" t="s">
        <v>43</v>
      </c>
      <c r="C46" s="145">
        <v>3.3513380841533547</v>
      </c>
      <c r="D46" s="145">
        <v>3.3823529411764586</v>
      </c>
      <c r="E46" s="145">
        <v>2.4164733703342822</v>
      </c>
      <c r="F46" s="145">
        <v>2.2284950197169806</v>
      </c>
      <c r="G46" s="146">
        <v>0.35670428629903661</v>
      </c>
      <c r="H46" s="145">
        <v>1.7419035699217877</v>
      </c>
      <c r="I46" s="147">
        <v>1.7708333333333437</v>
      </c>
      <c r="J46" s="145">
        <v>280.63333299999999</v>
      </c>
      <c r="K46" s="145">
        <v>281.2</v>
      </c>
      <c r="L46" s="145">
        <v>105.67400000000002</v>
      </c>
      <c r="M46" s="145">
        <v>229.36666700000001</v>
      </c>
      <c r="N46" s="145">
        <v>102.97199999999999</v>
      </c>
      <c r="O46" s="145">
        <v>98.211604600000001</v>
      </c>
      <c r="P46" s="147">
        <v>97.7</v>
      </c>
      <c r="Q46" s="37"/>
      <c r="R46" s="38"/>
      <c r="T46" s="37"/>
      <c r="U46" s="37"/>
    </row>
    <row r="47" spans="1:21" ht="16" thickBot="1" x14ac:dyDescent="0.4">
      <c r="A47" s="7"/>
      <c r="B47" s="8" t="s">
        <v>44</v>
      </c>
      <c r="C47" s="145">
        <v>3.3183420485211279</v>
      </c>
      <c r="D47" s="145">
        <v>3.2989690721649811</v>
      </c>
      <c r="E47" s="145">
        <v>2.5153391979584327</v>
      </c>
      <c r="F47" s="145">
        <v>4.3309439964157814</v>
      </c>
      <c r="G47" s="146">
        <v>0.4945486149395828</v>
      </c>
      <c r="H47" s="145">
        <v>1.5713247662030527</v>
      </c>
      <c r="I47" s="147">
        <v>1.8711018711018657</v>
      </c>
      <c r="J47" s="145">
        <v>283.33333299999998</v>
      </c>
      <c r="K47" s="145">
        <v>283.90000000000009</v>
      </c>
      <c r="L47" s="145">
        <v>106.319</v>
      </c>
      <c r="M47" s="145">
        <v>232.86666700000001</v>
      </c>
      <c r="N47" s="145">
        <v>103.29566666666666</v>
      </c>
      <c r="O47" s="145">
        <v>98.410474300000004</v>
      </c>
      <c r="P47" s="147">
        <v>98</v>
      </c>
      <c r="Q47" s="37"/>
      <c r="R47" s="38"/>
      <c r="T47" s="37"/>
      <c r="U47" s="37"/>
    </row>
    <row r="48" spans="1:21" ht="16" thickBot="1" x14ac:dyDescent="0.4">
      <c r="A48" s="7"/>
      <c r="B48" s="8" t="s">
        <v>45</v>
      </c>
      <c r="C48" s="145">
        <v>3.0752532561505008</v>
      </c>
      <c r="D48" s="145">
        <v>3.0087856541100244</v>
      </c>
      <c r="E48" s="145">
        <v>2.2682068543451672</v>
      </c>
      <c r="F48" s="145">
        <v>5.5981140165024756</v>
      </c>
      <c r="G48" s="146">
        <v>0.6483402489626533</v>
      </c>
      <c r="H48" s="145">
        <v>1.5582134161352235</v>
      </c>
      <c r="I48" s="147">
        <v>1.8556701030927769</v>
      </c>
      <c r="J48" s="145">
        <v>284.89999999999998</v>
      </c>
      <c r="K48" s="145">
        <v>285.3</v>
      </c>
      <c r="L48" s="145">
        <v>106.94799999999999</v>
      </c>
      <c r="M48" s="145">
        <v>238.933333</v>
      </c>
      <c r="N48" s="145">
        <v>103.49333333333334</v>
      </c>
      <c r="O48" s="145">
        <v>98.921997099999999</v>
      </c>
      <c r="P48" s="147">
        <v>98.8</v>
      </c>
      <c r="Q48" s="37"/>
      <c r="R48" s="38"/>
      <c r="T48" s="37"/>
      <c r="U48" s="37"/>
    </row>
    <row r="49" spans="1:21" ht="16" thickBot="1" x14ac:dyDescent="0.4">
      <c r="A49" s="7"/>
      <c r="B49" s="8" t="s">
        <v>46</v>
      </c>
      <c r="C49" s="145">
        <v>2.4867851964358811</v>
      </c>
      <c r="D49" s="145">
        <v>2.4463364911859742</v>
      </c>
      <c r="E49" s="145">
        <v>1.8750000000000044</v>
      </c>
      <c r="F49" s="145">
        <v>4.2173913043478173</v>
      </c>
      <c r="G49" s="146">
        <v>0.6747747514498581</v>
      </c>
      <c r="H49" s="145">
        <v>1.3454645389836095</v>
      </c>
      <c r="I49" s="147">
        <v>1.7489711934156382</v>
      </c>
      <c r="J49" s="145">
        <v>284.36666700000001</v>
      </c>
      <c r="K49" s="145">
        <v>284.76666666666665</v>
      </c>
      <c r="L49" s="145">
        <v>106.71066666666668</v>
      </c>
      <c r="M49" s="145">
        <v>239.7</v>
      </c>
      <c r="N49" s="145">
        <v>103.69233333333334</v>
      </c>
      <c r="O49" s="145">
        <v>99.193687400000002</v>
      </c>
      <c r="P49" s="147">
        <v>98.9</v>
      </c>
      <c r="Q49" s="37"/>
      <c r="R49" s="38"/>
      <c r="T49" s="37"/>
      <c r="U49" s="37"/>
    </row>
    <row r="50" spans="1:21" ht="16" thickBot="1" x14ac:dyDescent="0.4">
      <c r="A50" s="7"/>
      <c r="B50" s="8" t="s">
        <v>59</v>
      </c>
      <c r="C50" s="145">
        <v>2.9813518267981287</v>
      </c>
      <c r="D50" s="145">
        <v>2.9397818871502945</v>
      </c>
      <c r="E50" s="145">
        <v>2.0478074076877739</v>
      </c>
      <c r="F50" s="145">
        <v>4.3888966656170592</v>
      </c>
      <c r="G50" s="146">
        <v>0.82838053062970207</v>
      </c>
      <c r="H50" s="145">
        <v>1.6095941069676822</v>
      </c>
      <c r="I50" s="147">
        <v>2.0470829068577334</v>
      </c>
      <c r="J50" s="145">
        <v>289</v>
      </c>
      <c r="K50" s="145">
        <v>289.46666666666664</v>
      </c>
      <c r="L50" s="145">
        <v>107.83799999999999</v>
      </c>
      <c r="M50" s="145">
        <v>239.433333</v>
      </c>
      <c r="N50" s="145">
        <v>103.825</v>
      </c>
      <c r="O50" s="145">
        <v>99.792412799999994</v>
      </c>
      <c r="P50" s="147">
        <v>99.7</v>
      </c>
      <c r="Q50" s="37"/>
      <c r="R50" s="38"/>
      <c r="T50" s="37"/>
      <c r="U50" s="37"/>
    </row>
    <row r="51" spans="1:21" ht="16" thickBot="1" x14ac:dyDescent="0.4">
      <c r="A51" s="7"/>
      <c r="B51" s="8" t="s">
        <v>60</v>
      </c>
      <c r="C51" s="145">
        <v>2.6117647089550333</v>
      </c>
      <c r="D51" s="145">
        <v>2.583069155806017</v>
      </c>
      <c r="E51" s="145">
        <v>1.8328489420204042</v>
      </c>
      <c r="F51" s="145">
        <v>3.2350413638204456</v>
      </c>
      <c r="G51" s="146">
        <v>0.69057430611803028</v>
      </c>
      <c r="H51" s="145">
        <v>1.9434899725912613</v>
      </c>
      <c r="I51" s="147">
        <v>2.3469387755101989</v>
      </c>
      <c r="J51" s="145">
        <v>290.73333300000002</v>
      </c>
      <c r="K51" s="145">
        <v>291.23333333333335</v>
      </c>
      <c r="L51" s="145">
        <v>108.26766666666668</v>
      </c>
      <c r="M51" s="145">
        <v>240.4</v>
      </c>
      <c r="N51" s="145">
        <v>104.009</v>
      </c>
      <c r="O51" s="145">
        <v>100.323072</v>
      </c>
      <c r="P51" s="147">
        <v>100.3</v>
      </c>
      <c r="Q51" s="37"/>
      <c r="R51" s="38"/>
      <c r="T51" s="37"/>
      <c r="U51" s="37"/>
    </row>
    <row r="52" spans="1:21" ht="16" thickBot="1" x14ac:dyDescent="0.4">
      <c r="A52" s="7"/>
      <c r="B52" s="8" t="s">
        <v>61</v>
      </c>
      <c r="C52" s="145">
        <v>2.1762021762022021</v>
      </c>
      <c r="D52" s="145">
        <v>2.2198855006425822</v>
      </c>
      <c r="E52" s="145">
        <v>1.4134595005672601</v>
      </c>
      <c r="F52" s="145">
        <v>0.68359402997153484</v>
      </c>
      <c r="G52" s="146">
        <v>0.74304303014687267</v>
      </c>
      <c r="H52" s="145">
        <v>1.7901780715262161</v>
      </c>
      <c r="I52" s="147">
        <v>2.3279352226720729</v>
      </c>
      <c r="J52" s="145">
        <v>291.10000000000002</v>
      </c>
      <c r="K52" s="145">
        <v>291.63333333333333</v>
      </c>
      <c r="L52" s="145">
        <v>108.45966666666668</v>
      </c>
      <c r="M52" s="145">
        <v>240.566667</v>
      </c>
      <c r="N52" s="145">
        <v>104.26233333333334</v>
      </c>
      <c r="O52" s="145">
        <v>100.692877</v>
      </c>
      <c r="P52" s="147">
        <v>101.1</v>
      </c>
      <c r="Q52" s="37"/>
      <c r="R52" s="38"/>
      <c r="T52" s="37"/>
      <c r="U52" s="37"/>
    </row>
    <row r="53" spans="1:21" ht="16" thickBot="1" x14ac:dyDescent="0.4">
      <c r="A53" s="7"/>
      <c r="B53" s="8" t="s">
        <v>62</v>
      </c>
      <c r="C53" s="145">
        <v>2.5905518666152316</v>
      </c>
      <c r="D53" s="145">
        <v>2.6688516914432858</v>
      </c>
      <c r="E53" s="145">
        <v>1.6671248110154524</v>
      </c>
      <c r="F53" s="145">
        <v>-0.79265748852731521</v>
      </c>
      <c r="G53" s="146">
        <v>0.75897607344803664</v>
      </c>
      <c r="H53" s="145">
        <v>1.3862017191227149</v>
      </c>
      <c r="I53" s="147">
        <v>3.6400404448938328</v>
      </c>
      <c r="J53" s="145">
        <v>291.73333300000002</v>
      </c>
      <c r="K53" s="145">
        <v>292.36666666666662</v>
      </c>
      <c r="L53" s="145">
        <v>108.48966666666668</v>
      </c>
      <c r="M53" s="145">
        <v>237.8</v>
      </c>
      <c r="N53" s="145">
        <v>104.47933333333333</v>
      </c>
      <c r="O53" s="145">
        <v>100.568712</v>
      </c>
      <c r="P53" s="147">
        <v>102.5</v>
      </c>
      <c r="Q53" s="37"/>
      <c r="R53" s="38"/>
      <c r="T53" s="37"/>
      <c r="U53" s="37"/>
    </row>
    <row r="54" spans="1:21" ht="16" thickBot="1" x14ac:dyDescent="0.4">
      <c r="A54" s="7"/>
      <c r="B54" s="8" t="s">
        <v>64</v>
      </c>
      <c r="C54" s="145">
        <v>1.211072664359869</v>
      </c>
      <c r="D54" s="145">
        <v>1.381851681252888</v>
      </c>
      <c r="E54" s="145">
        <v>0.61666573934977542</v>
      </c>
      <c r="F54" s="145">
        <v>-5.2206598986783481</v>
      </c>
      <c r="G54" s="146">
        <v>1.3281964844690686</v>
      </c>
      <c r="H54" s="145">
        <v>1.3509866754118693</v>
      </c>
      <c r="I54" s="147">
        <v>10.531594784353061</v>
      </c>
      <c r="J54" s="145">
        <v>292.5</v>
      </c>
      <c r="K54" s="145">
        <v>293.46666666666664</v>
      </c>
      <c r="L54" s="145">
        <v>108.503</v>
      </c>
      <c r="M54" s="145">
        <v>226.933333</v>
      </c>
      <c r="N54" s="145">
        <v>105.20400000000001</v>
      </c>
      <c r="O54" s="145">
        <v>101.140595</v>
      </c>
      <c r="P54" s="147">
        <v>110.2</v>
      </c>
      <c r="Q54" s="37"/>
      <c r="R54" s="38"/>
      <c r="T54" s="37"/>
      <c r="U54" s="37"/>
    </row>
    <row r="55" spans="1:21" ht="16" thickBot="1" x14ac:dyDescent="0.4">
      <c r="A55" s="7"/>
      <c r="B55" s="8" t="s">
        <v>65</v>
      </c>
      <c r="C55" s="145">
        <v>1.1006649863571027</v>
      </c>
      <c r="D55" s="145">
        <v>1.3391324253176018</v>
      </c>
      <c r="E55" s="145">
        <v>0.59666936573858909</v>
      </c>
      <c r="F55" s="145">
        <v>-8.0282861896838646</v>
      </c>
      <c r="G55" s="146">
        <v>1.7748464075224346</v>
      </c>
      <c r="H55" s="145">
        <v>0.85289952046125883</v>
      </c>
      <c r="I55" s="147">
        <v>5.7826520438683859</v>
      </c>
      <c r="J55" s="145">
        <v>293.933333</v>
      </c>
      <c r="K55" s="145">
        <v>295.13333333333333</v>
      </c>
      <c r="L55" s="145">
        <v>108.91366666666666</v>
      </c>
      <c r="M55" s="145">
        <v>221.1</v>
      </c>
      <c r="N55" s="145">
        <v>105.855</v>
      </c>
      <c r="O55" s="145">
        <v>101.17872699999999</v>
      </c>
      <c r="P55" s="147">
        <v>106.1</v>
      </c>
      <c r="Q55" s="37"/>
      <c r="R55" s="38"/>
      <c r="T55" s="37"/>
      <c r="U55" s="37"/>
    </row>
    <row r="56" spans="1:21" ht="16" thickBot="1" x14ac:dyDescent="0.4">
      <c r="A56" s="7"/>
      <c r="B56" s="8" t="s">
        <v>66</v>
      </c>
      <c r="C56" s="145">
        <v>1.1336310546203876</v>
      </c>
      <c r="D56" s="145">
        <v>1.3601554463367416</v>
      </c>
      <c r="E56" s="145">
        <v>0.53353166614931169</v>
      </c>
      <c r="F56" s="145">
        <v>-8.2582791904416304</v>
      </c>
      <c r="G56" s="146">
        <v>1.7631806948498419</v>
      </c>
      <c r="H56" s="145">
        <v>0.48525279499165297</v>
      </c>
      <c r="I56" s="147">
        <v>4.7477744807121747</v>
      </c>
      <c r="J56" s="145">
        <v>294.39999999999998</v>
      </c>
      <c r="K56" s="145">
        <v>295.60000000000002</v>
      </c>
      <c r="L56" s="145">
        <v>109.03833333333334</v>
      </c>
      <c r="M56" s="145">
        <v>220.7</v>
      </c>
      <c r="N56" s="145">
        <v>106.10066666666667</v>
      </c>
      <c r="O56" s="145">
        <v>101.18149200000001</v>
      </c>
      <c r="P56" s="147">
        <v>105.9</v>
      </c>
      <c r="Q56" s="37"/>
      <c r="R56" s="38"/>
      <c r="T56" s="37"/>
      <c r="U56" s="37"/>
    </row>
    <row r="57" spans="1:21" ht="16" thickBot="1" x14ac:dyDescent="0.4">
      <c r="A57" s="7"/>
      <c r="B57" s="8" t="s">
        <v>67</v>
      </c>
      <c r="C57" s="145">
        <v>1.4053930546222393</v>
      </c>
      <c r="D57" s="145">
        <v>1.5961691939345934</v>
      </c>
      <c r="E57" s="145">
        <v>0.60958186493951239</v>
      </c>
      <c r="F57" s="145">
        <v>-7.1768994953742782</v>
      </c>
      <c r="G57" s="146">
        <v>1.8188605082982923</v>
      </c>
      <c r="H57" s="145">
        <v>1.6407021301018565</v>
      </c>
      <c r="I57" s="147">
        <v>4.0975609756097597</v>
      </c>
      <c r="J57" s="145">
        <v>295.83333299999998</v>
      </c>
      <c r="K57" s="145">
        <v>297.03333333333336</v>
      </c>
      <c r="L57" s="145">
        <v>109.151</v>
      </c>
      <c r="M57" s="145">
        <v>220.73333299999999</v>
      </c>
      <c r="N57" s="145">
        <v>106.37966666666667</v>
      </c>
      <c r="O57" s="145">
        <v>102.218745</v>
      </c>
      <c r="P57" s="147">
        <v>106.7</v>
      </c>
      <c r="Q57" s="37"/>
      <c r="R57" s="38"/>
      <c r="T57" s="37"/>
      <c r="U57" s="37"/>
    </row>
    <row r="58" spans="1:21" ht="16" thickBot="1" x14ac:dyDescent="0.4">
      <c r="A58" s="7"/>
      <c r="B58" s="8" t="s">
        <v>68</v>
      </c>
      <c r="C58" s="145">
        <v>3.3618232478632493</v>
      </c>
      <c r="D58" s="145">
        <v>3.5097682871422231</v>
      </c>
      <c r="E58" s="145">
        <v>2.0518633893379157</v>
      </c>
      <c r="F58" s="145">
        <v>-2.4823735347860976</v>
      </c>
      <c r="G58" s="146">
        <v>1.5591929330950549</v>
      </c>
      <c r="H58" s="145">
        <v>1.3602273152535815</v>
      </c>
      <c r="I58" s="147">
        <v>-4.9909255898366585</v>
      </c>
      <c r="J58" s="145">
        <v>302.33333299999998</v>
      </c>
      <c r="K58" s="145">
        <v>303.76666666666665</v>
      </c>
      <c r="L58" s="145">
        <v>110.72933333333332</v>
      </c>
      <c r="M58" s="145">
        <v>221.3</v>
      </c>
      <c r="N58" s="145">
        <v>106.84433333333334</v>
      </c>
      <c r="O58" s="145">
        <v>102.51633699999999</v>
      </c>
      <c r="P58" s="147">
        <v>104.7</v>
      </c>
      <c r="Q58" s="37"/>
      <c r="R58" s="38"/>
      <c r="T58" s="37"/>
      <c r="U58" s="37"/>
    </row>
    <row r="59" spans="1:21" ht="16" thickBot="1" x14ac:dyDescent="0.4">
      <c r="A59" s="7"/>
      <c r="B59" s="8" t="s">
        <v>69</v>
      </c>
      <c r="C59" s="145">
        <v>4.5021549155161766</v>
      </c>
      <c r="D59" s="145">
        <v>4.596792410210071</v>
      </c>
      <c r="E59" s="145">
        <v>2.7716142143165756</v>
      </c>
      <c r="F59" s="145">
        <v>0.31659882406152029</v>
      </c>
      <c r="G59" s="146">
        <v>1.4466329727772065</v>
      </c>
      <c r="H59" s="145">
        <v>2.6111892077867349</v>
      </c>
      <c r="I59" s="147">
        <v>-0.47125353440150564</v>
      </c>
      <c r="J59" s="145">
        <v>307.16666700000002</v>
      </c>
      <c r="K59" s="145">
        <v>308.7</v>
      </c>
      <c r="L59" s="145">
        <v>111.93233333333336</v>
      </c>
      <c r="M59" s="145">
        <v>221.8</v>
      </c>
      <c r="N59" s="145">
        <v>107.38633333333333</v>
      </c>
      <c r="O59" s="145">
        <v>103.820695</v>
      </c>
      <c r="P59" s="147">
        <v>105.6</v>
      </c>
      <c r="Q59" s="37"/>
      <c r="R59" s="38"/>
      <c r="T59" s="37"/>
      <c r="U59" s="37"/>
    </row>
    <row r="60" spans="1:21" ht="16" thickBot="1" x14ac:dyDescent="0.4">
      <c r="A60" s="7"/>
      <c r="B60" s="8" t="s">
        <v>70</v>
      </c>
      <c r="C60" s="145">
        <v>6.884058084239153</v>
      </c>
      <c r="D60" s="145">
        <v>7.0252593594948065</v>
      </c>
      <c r="E60" s="145">
        <v>4.9074484508506266</v>
      </c>
      <c r="F60" s="145">
        <v>0.69475894879926781</v>
      </c>
      <c r="G60" s="146">
        <v>1.9117064925762373</v>
      </c>
      <c r="H60" s="145">
        <v>4.1982658251372706</v>
      </c>
      <c r="I60" s="147">
        <v>0.84985835694049161</v>
      </c>
      <c r="J60" s="145">
        <v>314.66666700000002</v>
      </c>
      <c r="K60" s="145">
        <v>316.36666666666667</v>
      </c>
      <c r="L60" s="145">
        <v>114.38933333333334</v>
      </c>
      <c r="M60" s="145">
        <v>222.23333299999999</v>
      </c>
      <c r="N60" s="145">
        <v>108.129</v>
      </c>
      <c r="O60" s="145">
        <v>105.42936</v>
      </c>
      <c r="P60" s="147">
        <v>106.8</v>
      </c>
      <c r="Q60" s="37"/>
      <c r="R60" s="38"/>
      <c r="T60" s="37"/>
      <c r="U60" s="37"/>
    </row>
    <row r="61" spans="1:21" ht="16" thickBot="1" x14ac:dyDescent="0.4">
      <c r="A61" s="7"/>
      <c r="B61" s="8" t="s">
        <v>71</v>
      </c>
      <c r="C61" s="145">
        <v>8.3267607981146519</v>
      </c>
      <c r="D61" s="145">
        <v>8.4838963079340033</v>
      </c>
      <c r="E61" s="145">
        <v>6.2195185263228314</v>
      </c>
      <c r="F61" s="145">
        <v>2.6276049571543503</v>
      </c>
      <c r="G61" s="146">
        <v>2.3497598225225014</v>
      </c>
      <c r="H61" s="145">
        <v>5.0695144026665639</v>
      </c>
      <c r="I61" s="147">
        <v>1.7806935332708385</v>
      </c>
      <c r="J61" s="145">
        <v>320.46666699999997</v>
      </c>
      <c r="K61" s="145">
        <v>322.23333333333335</v>
      </c>
      <c r="L61" s="145">
        <v>115.93966666666664</v>
      </c>
      <c r="M61" s="145">
        <v>226.533333</v>
      </c>
      <c r="N61" s="145">
        <v>108.87933333333335</v>
      </c>
      <c r="O61" s="145">
        <v>107.400739</v>
      </c>
      <c r="P61" s="147">
        <v>108.6</v>
      </c>
      <c r="Q61" s="37"/>
      <c r="R61" s="38"/>
      <c r="T61" s="37"/>
      <c r="U61" s="37"/>
    </row>
    <row r="62" spans="1:21" ht="16" thickBot="1" x14ac:dyDescent="0.4">
      <c r="A62" s="7"/>
      <c r="B62" s="8" t="s">
        <v>72</v>
      </c>
      <c r="C62" s="145">
        <v>11.543550178107576</v>
      </c>
      <c r="D62" s="145">
        <v>11.631734884231303</v>
      </c>
      <c r="E62" s="145">
        <v>9.169205389719103</v>
      </c>
      <c r="F62" s="145">
        <v>7.3806294622684065</v>
      </c>
      <c r="G62" s="146">
        <v>3.0034349037384667</v>
      </c>
      <c r="H62" s="145">
        <v>8.057685478949562</v>
      </c>
      <c r="I62" s="147">
        <v>5.5396370582617038</v>
      </c>
      <c r="J62" s="145">
        <v>337.23333300000002</v>
      </c>
      <c r="K62" s="145">
        <v>339.09999999999991</v>
      </c>
      <c r="L62" s="145">
        <v>120.88233333333334</v>
      </c>
      <c r="M62" s="145">
        <v>237.63333299999999</v>
      </c>
      <c r="N62" s="145">
        <v>110.05333333333334</v>
      </c>
      <c r="O62" s="145">
        <v>110.776781</v>
      </c>
      <c r="P62" s="147">
        <v>110.5</v>
      </c>
      <c r="Q62" s="39"/>
      <c r="R62" s="38"/>
      <c r="T62" s="37"/>
      <c r="U62" s="37"/>
    </row>
    <row r="63" spans="1:21" ht="16" thickBot="1" x14ac:dyDescent="0.4">
      <c r="A63" s="7"/>
      <c r="B63" s="8" t="s">
        <v>73</v>
      </c>
      <c r="C63" s="145">
        <v>12.425393149836772</v>
      </c>
      <c r="D63" s="145">
        <v>12.320483749055189</v>
      </c>
      <c r="E63" s="145">
        <v>10.022126463309643</v>
      </c>
      <c r="F63" s="145">
        <v>16.381123985572586</v>
      </c>
      <c r="G63" s="146">
        <v>4.0197542207419223</v>
      </c>
      <c r="H63" s="145">
        <v>9.1466975827892547</v>
      </c>
      <c r="I63" s="147">
        <v>6.4393939393939448</v>
      </c>
      <c r="J63" s="145">
        <v>345.33333299999998</v>
      </c>
      <c r="K63" s="145">
        <v>346.73333333333335</v>
      </c>
      <c r="L63" s="145">
        <v>123.15033333333334</v>
      </c>
      <c r="M63" s="145">
        <v>258.13333299999999</v>
      </c>
      <c r="N63" s="145">
        <v>111.70299999999999</v>
      </c>
      <c r="O63" s="145">
        <v>113.31686000000001</v>
      </c>
      <c r="P63" s="147">
        <v>112.4</v>
      </c>
      <c r="Q63" s="39"/>
      <c r="R63" s="38"/>
      <c r="T63" s="37"/>
      <c r="U63" s="37"/>
    </row>
    <row r="64" spans="1:21" ht="16" thickBot="1" x14ac:dyDescent="0.4">
      <c r="A64" s="7"/>
      <c r="B64" s="8" t="s">
        <v>74</v>
      </c>
      <c r="C64" s="145">
        <v>13.866525303107501</v>
      </c>
      <c r="D64" s="145">
        <v>13.423243072384361</v>
      </c>
      <c r="E64" s="145">
        <v>10.749545412159645</v>
      </c>
      <c r="F64" s="145">
        <v>31.993400377971206</v>
      </c>
      <c r="G64" s="146">
        <v>4.4863080209749384</v>
      </c>
      <c r="H64" s="145">
        <v>8.751503376289115</v>
      </c>
      <c r="I64" s="147">
        <v>6.6479400749063666</v>
      </c>
      <c r="J64" s="145">
        <v>358.3</v>
      </c>
      <c r="K64" s="145">
        <v>358.83333333333331</v>
      </c>
      <c r="L64" s="145">
        <v>126.68566666666668</v>
      </c>
      <c r="M64" s="145">
        <v>293.33333299999998</v>
      </c>
      <c r="N64" s="145">
        <v>112.97999999999999</v>
      </c>
      <c r="O64" s="145">
        <v>114.656014</v>
      </c>
      <c r="P64" s="147">
        <v>113.9</v>
      </c>
      <c r="Q64" s="39"/>
      <c r="R64" s="38"/>
      <c r="T64" s="37"/>
      <c r="U64" s="37"/>
    </row>
    <row r="65" spans="1:21" ht="16" thickBot="1" x14ac:dyDescent="0.4">
      <c r="A65" s="7"/>
      <c r="B65" s="8" t="s">
        <v>75</v>
      </c>
      <c r="C65" s="145">
        <v>12.914559691164396</v>
      </c>
      <c r="D65" s="145">
        <v>12.014449092181835</v>
      </c>
      <c r="E65" s="145">
        <v>9.6512748997710229</v>
      </c>
      <c r="F65" s="145">
        <v>49.022788624224248</v>
      </c>
      <c r="G65" s="146">
        <v>4.9084921001894877</v>
      </c>
      <c r="H65" s="145">
        <v>7.9317238217513575</v>
      </c>
      <c r="I65" s="147">
        <v>4.138697902874533</v>
      </c>
      <c r="J65" s="145">
        <v>361.85352599999999</v>
      </c>
      <c r="K65" s="145">
        <v>360.94789312470726</v>
      </c>
      <c r="L65" s="145">
        <v>127.12932261454483</v>
      </c>
      <c r="M65" s="145">
        <v>337.58629000000002</v>
      </c>
      <c r="N65" s="145">
        <v>114.223666808739</v>
      </c>
      <c r="O65" s="145">
        <v>115.91946900000001</v>
      </c>
      <c r="P65" s="147">
        <v>113.09462592252174</v>
      </c>
      <c r="Q65" s="39"/>
      <c r="R65" s="38"/>
      <c r="T65" s="37"/>
      <c r="U65" s="37"/>
    </row>
    <row r="66" spans="1:21" ht="16" thickBot="1" x14ac:dyDescent="0.4">
      <c r="A66" s="7"/>
      <c r="B66" s="8" t="s">
        <v>77</v>
      </c>
      <c r="C66" s="145">
        <v>10.104642591780788</v>
      </c>
      <c r="D66" s="145">
        <v>8.9150530312499079</v>
      </c>
      <c r="E66" s="145">
        <v>6.8901284101487104</v>
      </c>
      <c r="F66" s="145">
        <v>58.296419635708261</v>
      </c>
      <c r="G66" s="146">
        <v>6.0411563638194554</v>
      </c>
      <c r="H66" s="145">
        <v>5.6941463211501064</v>
      </c>
      <c r="I66" s="147">
        <v>3.5537067634930697</v>
      </c>
      <c r="J66" s="145">
        <v>371.30955599999999</v>
      </c>
      <c r="K66" s="145">
        <v>369.33094482896831</v>
      </c>
      <c r="L66" s="145">
        <v>129.21128132518399</v>
      </c>
      <c r="M66" s="145">
        <v>376.16505799999999</v>
      </c>
      <c r="N66" s="145">
        <v>116.70182728359545</v>
      </c>
      <c r="O66" s="145">
        <v>117.08457300000001</v>
      </c>
      <c r="P66" s="147">
        <v>114.42684597365984</v>
      </c>
      <c r="Q66" s="39"/>
      <c r="R66" s="38"/>
      <c r="T66" s="37"/>
      <c r="U66" s="37"/>
    </row>
    <row r="67" spans="1:21" ht="16" thickBot="1" x14ac:dyDescent="0.4">
      <c r="A67" s="7"/>
      <c r="B67" s="8" t="s">
        <v>78</v>
      </c>
      <c r="C67" s="145">
        <v>8.1033350464317913</v>
      </c>
      <c r="D67" s="145">
        <v>6.7087326342420317</v>
      </c>
      <c r="E67" s="145">
        <v>5.412091288458365</v>
      </c>
      <c r="F67" s="145">
        <v>61.154961339301337</v>
      </c>
      <c r="G67" s="146">
        <v>4.6757604673234976</v>
      </c>
      <c r="H67" s="145">
        <v>3.7838764681619175</v>
      </c>
      <c r="I67" s="147">
        <v>2.3847295163877291</v>
      </c>
      <c r="J67" s="145">
        <v>373.31684999999999</v>
      </c>
      <c r="K67" s="145">
        <v>369.99474562046191</v>
      </c>
      <c r="L67" s="145">
        <v>129.81534179537411</v>
      </c>
      <c r="M67" s="145">
        <v>415.99467299999998</v>
      </c>
      <c r="N67" s="145">
        <v>116.92596471481436</v>
      </c>
      <c r="O67" s="145">
        <v>117.60463</v>
      </c>
      <c r="P67" s="147">
        <v>115.08043597641982</v>
      </c>
      <c r="Q67" s="39"/>
      <c r="R67" s="38"/>
      <c r="T67" s="37"/>
      <c r="U67" s="37"/>
    </row>
    <row r="68" spans="1:21" ht="16" thickBot="1" x14ac:dyDescent="0.4">
      <c r="A68" s="7"/>
      <c r="B68" s="8" t="s">
        <v>79</v>
      </c>
      <c r="C68" s="145">
        <v>4.8849455763326777</v>
      </c>
      <c r="D68" s="145">
        <v>3.5179243533018267</v>
      </c>
      <c r="E68" s="145">
        <v>2.8821489488085827</v>
      </c>
      <c r="F68" s="145">
        <v>52.444969832323849</v>
      </c>
      <c r="G68" s="146">
        <v>3.645503487990287</v>
      </c>
      <c r="H68" s="145">
        <v>2.6985440118300286</v>
      </c>
      <c r="I68" s="147">
        <v>1.5417097387838918</v>
      </c>
      <c r="J68" s="145">
        <v>375.80275999999998</v>
      </c>
      <c r="K68" s="145">
        <v>371.45681855443138</v>
      </c>
      <c r="L68" s="145">
        <v>130.33693627679116</v>
      </c>
      <c r="M68" s="145">
        <v>447.17191100000002</v>
      </c>
      <c r="N68" s="145">
        <v>117.09868984073141</v>
      </c>
      <c r="O68" s="145">
        <v>117.750057</v>
      </c>
      <c r="P68" s="147">
        <v>115.65600739247486</v>
      </c>
      <c r="Q68" s="39"/>
      <c r="R68" s="38"/>
      <c r="T68" s="37"/>
      <c r="U68" s="37"/>
    </row>
    <row r="69" spans="1:21" ht="16" thickBot="1" x14ac:dyDescent="0.4">
      <c r="A69" s="7"/>
      <c r="B69" s="8" t="s">
        <v>80</v>
      </c>
      <c r="C69" s="145">
        <v>2.6777351341879641</v>
      </c>
      <c r="D69" s="145">
        <v>1.4865165782346423</v>
      </c>
      <c r="E69" s="145">
        <v>1.5310894064057168</v>
      </c>
      <c r="F69" s="145">
        <v>38.796595679285417</v>
      </c>
      <c r="G69" s="146">
        <v>3.85653034256348</v>
      </c>
      <c r="H69" s="145">
        <v>1.6635281515997802</v>
      </c>
      <c r="I69" s="147">
        <v>2.6481843628047397</v>
      </c>
      <c r="J69" s="145">
        <v>371.54300499999999</v>
      </c>
      <c r="K69" s="145">
        <v>366.31344339479472</v>
      </c>
      <c r="L69" s="145">
        <v>129.07578620553147</v>
      </c>
      <c r="M69" s="145">
        <v>468.55827799999997</v>
      </c>
      <c r="N69" s="145">
        <v>118.62873717760662</v>
      </c>
      <c r="O69" s="145">
        <v>117.84782199999999</v>
      </c>
      <c r="P69" s="147">
        <v>116.08958012137448</v>
      </c>
      <c r="Q69" s="39"/>
      <c r="R69" s="38"/>
      <c r="S69" s="37"/>
      <c r="T69" s="37"/>
      <c r="U69" s="37"/>
    </row>
    <row r="70" spans="1:21" ht="16" thickBot="1" x14ac:dyDescent="0.4">
      <c r="A70" s="7"/>
      <c r="B70" s="8" t="s">
        <v>339</v>
      </c>
      <c r="C70" s="145">
        <v>1.5873685190046727</v>
      </c>
      <c r="D70" s="145">
        <v>0.67873034374767993</v>
      </c>
      <c r="E70" s="145">
        <v>0.79756623499340762</v>
      </c>
      <c r="F70" s="145">
        <v>26.886814404755267</v>
      </c>
      <c r="G70" s="146">
        <v>3.1338098299821926</v>
      </c>
      <c r="H70" s="145">
        <v>1.0153626302245478</v>
      </c>
      <c r="I70" s="147">
        <v>1.9296632074110365</v>
      </c>
      <c r="J70" s="145">
        <v>377.20360699999998</v>
      </c>
      <c r="K70" s="145">
        <v>371.83770602037254</v>
      </c>
      <c r="L70" s="145">
        <v>130.241826876836</v>
      </c>
      <c r="M70" s="145">
        <v>477.30385899999999</v>
      </c>
      <c r="N70" s="145">
        <v>120.3590406187776</v>
      </c>
      <c r="O70" s="145">
        <v>118.27340599999999</v>
      </c>
      <c r="P70" s="147">
        <v>116.63489871981444</v>
      </c>
      <c r="Q70" s="39"/>
      <c r="R70" s="38"/>
      <c r="S70" s="37"/>
      <c r="T70" s="37"/>
      <c r="U70" s="37"/>
    </row>
    <row r="71" spans="1:21" ht="16" thickBot="1" x14ac:dyDescent="0.4">
      <c r="A71" s="7"/>
      <c r="B71" s="8" t="s">
        <v>340</v>
      </c>
      <c r="C71" s="145">
        <v>1.1888051664423971</v>
      </c>
      <c r="D71" s="145">
        <v>0.59333830715662117</v>
      </c>
      <c r="E71" s="145">
        <v>0.56851495083050096</v>
      </c>
      <c r="F71" s="145">
        <v>16.208055625750784</v>
      </c>
      <c r="G71" s="146">
        <v>3.152683381969279</v>
      </c>
      <c r="H71" s="145">
        <v>0.7702137237283857</v>
      </c>
      <c r="I71" s="147">
        <v>1.6847997598394837</v>
      </c>
      <c r="J71" s="145">
        <v>377.75486000000001</v>
      </c>
      <c r="K71" s="145">
        <v>372.19006618069483</v>
      </c>
      <c r="L71" s="145">
        <v>130.55336142195253</v>
      </c>
      <c r="M71" s="145">
        <v>483.41932100000002</v>
      </c>
      <c r="N71" s="145">
        <v>120.61227017358557</v>
      </c>
      <c r="O71" s="145">
        <v>118.510437</v>
      </c>
      <c r="P71" s="147">
        <v>117.01931088537278</v>
      </c>
      <c r="Q71" s="39"/>
      <c r="R71" s="38"/>
      <c r="S71" s="37"/>
      <c r="T71" s="37"/>
      <c r="U71" s="37"/>
    </row>
    <row r="72" spans="1:21" ht="16" thickBot="1" x14ac:dyDescent="0.4">
      <c r="A72" s="7"/>
      <c r="B72" s="8" t="s">
        <v>341</v>
      </c>
      <c r="C72" s="145">
        <v>1.070778192262356</v>
      </c>
      <c r="D72" s="145">
        <v>0.75052178815371295</v>
      </c>
      <c r="E72" s="145">
        <v>0.54474907448365251</v>
      </c>
      <c r="F72" s="145">
        <v>8.6150015357292951</v>
      </c>
      <c r="G72" s="146">
        <v>3.2183320406319993</v>
      </c>
      <c r="H72" s="145">
        <v>0.74803615594003503</v>
      </c>
      <c r="I72" s="147">
        <v>1.3927564901791367</v>
      </c>
      <c r="J72" s="145">
        <v>379.826774</v>
      </c>
      <c r="K72" s="145">
        <v>374.24468291126499</v>
      </c>
      <c r="L72" s="145">
        <v>131.04694553086932</v>
      </c>
      <c r="M72" s="145">
        <v>485.69577800000002</v>
      </c>
      <c r="N72" s="145">
        <v>120.86731449503596</v>
      </c>
      <c r="O72" s="145">
        <v>118.63087</v>
      </c>
      <c r="P72" s="147">
        <v>117.26681394171563</v>
      </c>
      <c r="Q72" s="39"/>
      <c r="R72" s="38"/>
      <c r="S72" s="37"/>
      <c r="T72" s="37"/>
      <c r="U72" s="37"/>
    </row>
    <row r="73" spans="1:21" ht="16" thickBot="1" x14ac:dyDescent="0.4">
      <c r="A73" s="7"/>
      <c r="B73" s="8" t="s">
        <v>342</v>
      </c>
      <c r="C73" s="145">
        <v>1.0913188905279148</v>
      </c>
      <c r="D73" s="145">
        <v>0.94682116139079842</v>
      </c>
      <c r="E73" s="145">
        <v>0.52646694248803527</v>
      </c>
      <c r="F73" s="145">
        <v>4.2948800490512307</v>
      </c>
      <c r="G73" s="146">
        <v>3.2624307685600096</v>
      </c>
      <c r="H73" s="145">
        <v>0.77758925404662893</v>
      </c>
      <c r="I73" s="147">
        <v>1.2763132173643887</v>
      </c>
      <c r="J73" s="145">
        <v>375.59772400000003</v>
      </c>
      <c r="K73" s="145">
        <v>369.78177659387592</v>
      </c>
      <c r="L73" s="145">
        <v>129.75532755066013</v>
      </c>
      <c r="M73" s="145">
        <v>488.68229400000001</v>
      </c>
      <c r="N73" s="145">
        <v>122.49891759964305</v>
      </c>
      <c r="O73" s="145">
        <v>118.764194</v>
      </c>
      <c r="P73" s="147">
        <v>117.5712467764464</v>
      </c>
      <c r="Q73" s="39"/>
      <c r="R73" s="38"/>
      <c r="S73" s="37"/>
      <c r="T73" s="37"/>
      <c r="U73" s="37"/>
    </row>
    <row r="74" spans="1:21" ht="16" thickBot="1" x14ac:dyDescent="0.4">
      <c r="A74" s="7"/>
      <c r="B74" s="8" t="s">
        <v>346</v>
      </c>
      <c r="C74" s="145">
        <v>0.75385997037933361</v>
      </c>
      <c r="D74" s="145">
        <v>0.61428006579347105</v>
      </c>
      <c r="E74" s="145">
        <v>5.1620719964562412E-3</v>
      </c>
      <c r="F74" s="145">
        <v>3.8375051143259231</v>
      </c>
      <c r="G74" s="146">
        <v>2.3943367022577045</v>
      </c>
      <c r="H74" s="145">
        <v>0.35099944614769285</v>
      </c>
      <c r="I74" s="147">
        <v>1.0150539166997596</v>
      </c>
      <c r="J74" s="145">
        <v>380.04719399999999</v>
      </c>
      <c r="K74" s="145">
        <v>374.12183092555938</v>
      </c>
      <c r="L74" s="145">
        <v>130.2485500537089</v>
      </c>
      <c r="M74" s="145">
        <v>495.62041900000003</v>
      </c>
      <c r="N74" s="145">
        <v>123.24084130279824</v>
      </c>
      <c r="O74" s="145">
        <v>118.688545</v>
      </c>
      <c r="P74" s="147">
        <v>117.81880582750873</v>
      </c>
      <c r="Q74" s="39"/>
      <c r="R74" s="38"/>
      <c r="S74" s="37"/>
      <c r="T74" s="37"/>
      <c r="U74" s="37"/>
    </row>
    <row r="75" spans="1:21" ht="16" thickBot="1" x14ac:dyDescent="0.4">
      <c r="A75" s="7"/>
      <c r="B75" s="8" t="s">
        <v>347</v>
      </c>
      <c r="C75" s="145">
        <v>0.96784300802905676</v>
      </c>
      <c r="D75" s="145">
        <v>0.80549739910491525</v>
      </c>
      <c r="E75" s="145">
        <v>1.7006719811463178E-2</v>
      </c>
      <c r="F75" s="145">
        <v>4.5124228702476676</v>
      </c>
      <c r="G75" s="146">
        <v>2.4184347787109539</v>
      </c>
      <c r="H75" s="145">
        <v>0.29375809322178537</v>
      </c>
      <c r="I75" s="147">
        <v>1.0112230833611235</v>
      </c>
      <c r="J75" s="145">
        <v>381.410934</v>
      </c>
      <c r="K75" s="145">
        <v>375.18804748350721</v>
      </c>
      <c r="L75" s="145">
        <v>130.575564266334</v>
      </c>
      <c r="M75" s="145">
        <v>505.23324500000001</v>
      </c>
      <c r="N75" s="145">
        <v>123.52919926285638</v>
      </c>
      <c r="O75" s="145">
        <v>118.858571</v>
      </c>
      <c r="P75" s="147">
        <v>118.20263716903578</v>
      </c>
      <c r="Q75" s="39"/>
      <c r="R75" s="38"/>
      <c r="S75" s="37"/>
      <c r="T75" s="37"/>
      <c r="U75" s="37"/>
    </row>
    <row r="76" spans="1:21" ht="16" thickBot="1" x14ac:dyDescent="0.4">
      <c r="A76" s="7"/>
      <c r="B76" s="8" t="s">
        <v>348</v>
      </c>
      <c r="C76" s="145">
        <v>1.0781359504688393</v>
      </c>
      <c r="D76" s="145">
        <v>0.84233359820036213</v>
      </c>
      <c r="E76" s="145">
        <v>-8.1174175702458662E-2</v>
      </c>
      <c r="F76" s="145">
        <v>6.2306819146366932</v>
      </c>
      <c r="G76" s="146">
        <v>2.4240129211547945</v>
      </c>
      <c r="H76" s="145">
        <v>0.23478037377622218</v>
      </c>
      <c r="I76" s="147">
        <v>0.96047934856462458</v>
      </c>
      <c r="J76" s="145">
        <v>383.92182300000002</v>
      </c>
      <c r="K76" s="145">
        <v>377.39707161490497</v>
      </c>
      <c r="L76" s="145">
        <v>130.94056925305139</v>
      </c>
      <c r="M76" s="145">
        <v>515.95793700000002</v>
      </c>
      <c r="N76" s="145">
        <v>123.79715381584843</v>
      </c>
      <c r="O76" s="145">
        <v>118.909392</v>
      </c>
      <c r="P76" s="147">
        <v>118.39313747234551</v>
      </c>
      <c r="Q76" s="39"/>
      <c r="R76" s="38"/>
      <c r="S76" s="37"/>
      <c r="T76" s="37"/>
      <c r="U76" s="37"/>
    </row>
    <row r="77" spans="1:21" ht="16" thickBot="1" x14ac:dyDescent="0.4">
      <c r="A77" s="7"/>
      <c r="B77" s="8" t="s">
        <v>349</v>
      </c>
      <c r="C77" s="145">
        <v>1.1909534361289165</v>
      </c>
      <c r="D77" s="145">
        <v>0.97428405801156526</v>
      </c>
      <c r="E77" s="145">
        <v>-2.9637196992748915E-2</v>
      </c>
      <c r="F77" s="145">
        <v>5.840378166023763</v>
      </c>
      <c r="G77" s="146">
        <v>0.88807802671670988</v>
      </c>
      <c r="H77" s="145">
        <v>0.28438621829067756</v>
      </c>
      <c r="I77" s="147">
        <v>0.86853100780515113</v>
      </c>
      <c r="J77" s="145">
        <v>380.07091800000001</v>
      </c>
      <c r="K77" s="145">
        <v>373.38450149266203</v>
      </c>
      <c r="L77" s="145">
        <v>129.71687170862535</v>
      </c>
      <c r="M77" s="145">
        <v>517.22318800000005</v>
      </c>
      <c r="N77" s="145">
        <v>123.58680356981129</v>
      </c>
      <c r="O77" s="145">
        <v>119.10194300000001</v>
      </c>
      <c r="P77" s="147">
        <v>118.59238951096296</v>
      </c>
      <c r="Q77" s="39"/>
      <c r="R77" s="38"/>
      <c r="S77" s="37"/>
      <c r="T77" s="37"/>
      <c r="U77" s="37"/>
    </row>
    <row r="78" spans="1:21" ht="16" thickBot="1" x14ac:dyDescent="0.4">
      <c r="A78" s="7"/>
      <c r="B78" s="8" t="s">
        <v>370</v>
      </c>
      <c r="C78" s="145">
        <v>1.5454049109490331</v>
      </c>
      <c r="D78" s="145">
        <v>1.3606363671013089</v>
      </c>
      <c r="E78" s="145">
        <v>0.30346243815986274</v>
      </c>
      <c r="F78" s="145">
        <v>5.5006617877057185</v>
      </c>
      <c r="G78" s="146">
        <v>0.8418012519241902</v>
      </c>
      <c r="H78" s="145">
        <v>0.59931225881992845</v>
      </c>
      <c r="I78" s="147">
        <v>0.97545364546351987</v>
      </c>
      <c r="J78" s="145">
        <v>385.92046199999999</v>
      </c>
      <c r="K78" s="145">
        <v>379.21226861439783</v>
      </c>
      <c r="L78" s="145">
        <v>130.64380547936975</v>
      </c>
      <c r="M78" s="145">
        <v>522.88282200000003</v>
      </c>
      <c r="N78" s="145">
        <v>124.2782842477671</v>
      </c>
      <c r="O78" s="145">
        <v>119.39986</v>
      </c>
      <c r="P78" s="147">
        <v>118.96807366399476</v>
      </c>
      <c r="Q78" s="39"/>
      <c r="R78" s="38"/>
      <c r="S78" s="37"/>
      <c r="T78" s="37"/>
      <c r="U78" s="37"/>
    </row>
    <row r="79" spans="1:21" ht="16" thickBot="1" x14ac:dyDescent="0.4">
      <c r="A79" s="7"/>
      <c r="B79" s="8" t="s">
        <v>371</v>
      </c>
      <c r="C79" s="145">
        <v>1.8827960500995999</v>
      </c>
      <c r="D79" s="145">
        <v>1.7454772290108833</v>
      </c>
      <c r="E79" s="145">
        <v>0.65973473087446166</v>
      </c>
      <c r="F79" s="145">
        <v>4.7746026689118537</v>
      </c>
      <c r="G79" s="146">
        <v>0.88165546294793895</v>
      </c>
      <c r="H79" s="145">
        <v>0.85214468883358929</v>
      </c>
      <c r="I79" s="147">
        <v>1.0546398797896872</v>
      </c>
      <c r="J79" s="145">
        <v>388.59212400000001</v>
      </c>
      <c r="K79" s="145">
        <v>381.73686941830238</v>
      </c>
      <c r="L79" s="145">
        <v>131.43701661383432</v>
      </c>
      <c r="M79" s="145">
        <v>529.35612500000002</v>
      </c>
      <c r="N79" s="145">
        <v>124.61830119649319</v>
      </c>
      <c r="O79" s="145">
        <v>119.87141800000001</v>
      </c>
      <c r="P79" s="147">
        <v>119.44924931958354</v>
      </c>
      <c r="Q79" s="39"/>
      <c r="R79" s="38"/>
      <c r="S79" s="37"/>
      <c r="T79" s="37"/>
      <c r="U79" s="37"/>
    </row>
    <row r="80" spans="1:21" ht="16" thickBot="1" x14ac:dyDescent="0.4">
      <c r="A80" s="7"/>
      <c r="B80" s="8" t="s">
        <v>372</v>
      </c>
      <c r="C80" s="145">
        <v>2.2827616131630979</v>
      </c>
      <c r="D80" s="145">
        <v>2.1701161398003377</v>
      </c>
      <c r="E80" s="145">
        <v>1.0597656440502812</v>
      </c>
      <c r="F80" s="145">
        <v>4.6193451618518289</v>
      </c>
      <c r="G80" s="146">
        <v>0.92826240514365388</v>
      </c>
      <c r="H80" s="145">
        <v>1.2154523504753989</v>
      </c>
      <c r="I80" s="147">
        <v>1.2588198081470603</v>
      </c>
      <c r="J80" s="145">
        <v>392.68584299999998</v>
      </c>
      <c r="K80" s="145">
        <v>385.58702637715385</v>
      </c>
      <c r="L80" s="145">
        <v>132.32823242011909</v>
      </c>
      <c r="M80" s="145">
        <v>539.79181500000004</v>
      </c>
      <c r="N80" s="145">
        <v>124.94631625335882</v>
      </c>
      <c r="O80" s="145">
        <v>120.354679</v>
      </c>
      <c r="P80" s="147">
        <v>119.88349373833418</v>
      </c>
      <c r="Q80" s="39"/>
      <c r="R80" s="38"/>
      <c r="S80" s="37"/>
      <c r="T80" s="37"/>
      <c r="U80" s="37"/>
    </row>
    <row r="81" spans="1:21" ht="16" thickBot="1" x14ac:dyDescent="0.4">
      <c r="A81" s="7"/>
      <c r="B81" s="8" t="s">
        <v>373</v>
      </c>
      <c r="C81" s="145">
        <v>2.5918357689235227</v>
      </c>
      <c r="D81" s="145">
        <v>2.4577851880974944</v>
      </c>
      <c r="E81" s="145">
        <v>1.3377192078441569</v>
      </c>
      <c r="F81" s="145">
        <v>5.3361277375676863</v>
      </c>
      <c r="G81" s="146">
        <v>0.87628224641438379</v>
      </c>
      <c r="H81" s="145">
        <v>1.4446414194938972</v>
      </c>
      <c r="I81" s="147">
        <v>1.498396274481717</v>
      </c>
      <c r="J81" s="145">
        <v>389.92173200000002</v>
      </c>
      <c r="K81" s="145">
        <v>382.5614904650003</v>
      </c>
      <c r="L81" s="145">
        <v>131.4521192172862</v>
      </c>
      <c r="M81" s="145">
        <v>544.82287799999995</v>
      </c>
      <c r="N81" s="145">
        <v>124.66977278840457</v>
      </c>
      <c r="O81" s="145">
        <v>120.82253900000001</v>
      </c>
      <c r="P81" s="147">
        <v>120.36937345721407</v>
      </c>
      <c r="Q81" s="39"/>
      <c r="R81" s="38"/>
      <c r="S81" s="37"/>
      <c r="T81" s="37"/>
      <c r="U81" s="37"/>
    </row>
    <row r="82" spans="1:21" ht="16" thickBot="1" x14ac:dyDescent="0.4">
      <c r="A82" s="7"/>
      <c r="B82" s="8" t="s">
        <v>494</v>
      </c>
      <c r="C82" s="145">
        <v>2.7227035191515814</v>
      </c>
      <c r="D82" s="145">
        <v>2.5824645653261147</v>
      </c>
      <c r="E82" s="145">
        <v>1.4557028679833328</v>
      </c>
      <c r="F82" s="145">
        <v>5.6069317572647215</v>
      </c>
      <c r="G82" s="146">
        <v>1.0940345633073001</v>
      </c>
      <c r="H82" s="145">
        <v>1.5674649869773738</v>
      </c>
      <c r="I82" s="147">
        <v>1.5734141044164041</v>
      </c>
      <c r="J82" s="145">
        <v>396.427932</v>
      </c>
      <c r="K82" s="145">
        <v>389.00529107873393</v>
      </c>
      <c r="L82" s="145">
        <v>132.54559110257549</v>
      </c>
      <c r="M82" s="145">
        <v>552.20050500000002</v>
      </c>
      <c r="N82" s="145">
        <v>125.63793163212297</v>
      </c>
      <c r="O82" s="145">
        <v>121.271411</v>
      </c>
      <c r="P82" s="147">
        <v>120.83993411477654</v>
      </c>
      <c r="Q82" s="39"/>
      <c r="R82" s="38"/>
      <c r="S82" s="37"/>
      <c r="T82" s="37"/>
      <c r="U82" s="37"/>
    </row>
    <row r="83" spans="1:21" ht="16" thickBot="1" x14ac:dyDescent="0.4">
      <c r="A83" s="7"/>
      <c r="B83" s="8" t="s">
        <v>495</v>
      </c>
      <c r="C83" s="145">
        <v>2.9087854081159881</v>
      </c>
      <c r="D83" s="145">
        <v>2.7942622248376958</v>
      </c>
      <c r="E83" s="145">
        <v>1.6615027387518078</v>
      </c>
      <c r="F83" s="145">
        <v>5.2508191909558022</v>
      </c>
      <c r="G83" s="146">
        <v>1.1334980189291022</v>
      </c>
      <c r="H83" s="145">
        <v>1.7203700718715131</v>
      </c>
      <c r="I83" s="147">
        <v>1.6544459977295034</v>
      </c>
      <c r="J83" s="145">
        <v>399.89543500000002</v>
      </c>
      <c r="K83" s="145">
        <v>392.40359855873601</v>
      </c>
      <c r="L83" s="145">
        <v>133.62084624460684</v>
      </c>
      <c r="M83" s="145">
        <v>557.151658</v>
      </c>
      <c r="N83" s="145">
        <v>126.03084717177855</v>
      </c>
      <c r="O83" s="145">
        <v>121.93365</v>
      </c>
      <c r="P83" s="147">
        <v>121.42547264426932</v>
      </c>
      <c r="Q83" s="39"/>
      <c r="R83" s="38"/>
      <c r="S83" s="37"/>
      <c r="T83" s="37"/>
      <c r="U83" s="37"/>
    </row>
    <row r="84" spans="1:21" ht="16" thickBot="1" x14ac:dyDescent="0.4">
      <c r="A84" s="7"/>
      <c r="B84" s="8" t="s">
        <v>496</v>
      </c>
      <c r="C84" s="145">
        <v>2.9777432032353834</v>
      </c>
      <c r="D84" s="145">
        <v>2.9629332530066055</v>
      </c>
      <c r="E84" s="145">
        <v>1.8302635432181136</v>
      </c>
      <c r="F84" s="145">
        <v>3.2777521830337442</v>
      </c>
      <c r="G84" s="146">
        <v>1.1710423998583241</v>
      </c>
      <c r="H84" s="145">
        <v>1.867764526213378</v>
      </c>
      <c r="I84" s="147">
        <v>1.7109784995504862</v>
      </c>
      <c r="J84" s="145">
        <v>404.37901900000003</v>
      </c>
      <c r="K84" s="145">
        <v>397.01171260096186</v>
      </c>
      <c r="L84" s="145">
        <v>134.75018781548945</v>
      </c>
      <c r="M84" s="145">
        <v>557.48485300000004</v>
      </c>
      <c r="N84" s="145">
        <v>126.40949059374672</v>
      </c>
      <c r="O84" s="145">
        <v>122.602621</v>
      </c>
      <c r="P84" s="147">
        <v>121.93467454070704</v>
      </c>
      <c r="Q84" s="39"/>
      <c r="R84" s="38"/>
      <c r="S84" s="37"/>
      <c r="T84" s="37"/>
      <c r="U84" s="37"/>
    </row>
    <row r="85" spans="1:21" x14ac:dyDescent="0.35">
      <c r="A85" s="7"/>
      <c r="B85" s="148" t="s">
        <v>497</v>
      </c>
      <c r="C85" s="149">
        <v>3.0879825390188742</v>
      </c>
      <c r="D85" s="149">
        <v>3.1337104559177043</v>
      </c>
      <c r="E85" s="149">
        <v>1.9962305973249217</v>
      </c>
      <c r="F85" s="149">
        <v>2.177417373431223</v>
      </c>
      <c r="G85" s="150">
        <v>1.5004474342996899</v>
      </c>
      <c r="H85" s="149">
        <v>2.0100901868979948</v>
      </c>
      <c r="I85" s="151">
        <v>1.669496303488871</v>
      </c>
      <c r="J85" s="149">
        <v>401.962447</v>
      </c>
      <c r="K85" s="149">
        <v>394.54985989201663</v>
      </c>
      <c r="L85" s="149">
        <v>134.07620664193371</v>
      </c>
      <c r="M85" s="149">
        <v>556.68594599999994</v>
      </c>
      <c r="N85" s="149">
        <v>126.54037719555544</v>
      </c>
      <c r="O85" s="149">
        <v>123.251181</v>
      </c>
      <c r="P85" s="151">
        <v>122.37893569761498</v>
      </c>
      <c r="Q85" s="39"/>
      <c r="R85" s="38"/>
      <c r="S85" s="37"/>
      <c r="T85" s="37"/>
      <c r="U85" s="37"/>
    </row>
    <row r="86" spans="1:21" x14ac:dyDescent="0.35">
      <c r="A86" s="7"/>
      <c r="B86" s="8">
        <v>2008</v>
      </c>
      <c r="C86" s="152">
        <v>4.0062938755749178</v>
      </c>
      <c r="D86" s="152">
        <v>4.2552304742852431</v>
      </c>
      <c r="E86" s="152">
        <v>3.6177519616834797</v>
      </c>
      <c r="F86" s="152">
        <v>-0.28914733663175651</v>
      </c>
      <c r="G86" s="116">
        <v>3.3295609010762632</v>
      </c>
      <c r="H86" s="152">
        <v>4.0996078418888082</v>
      </c>
      <c r="I86" s="85">
        <v>3.3550792171481936</v>
      </c>
      <c r="J86" s="152">
        <v>214.82499999999999</v>
      </c>
      <c r="K86" s="152">
        <v>208.45833333333334</v>
      </c>
      <c r="L86" s="152">
        <v>84.73341666666667</v>
      </c>
      <c r="M86" s="152">
        <v>387.95000000000005</v>
      </c>
      <c r="N86" s="153">
        <v>84.759</v>
      </c>
      <c r="O86" s="152">
        <v>84.546469196358601</v>
      </c>
      <c r="P86" s="85">
        <v>83.174999999999997</v>
      </c>
      <c r="Q86" s="39"/>
      <c r="R86" s="37"/>
      <c r="S86" s="154"/>
      <c r="T86" s="36"/>
      <c r="U86" s="37"/>
    </row>
    <row r="87" spans="1:21" x14ac:dyDescent="0.35">
      <c r="A87" s="7"/>
      <c r="B87" s="8">
        <v>2009</v>
      </c>
      <c r="C87" s="152">
        <v>-0.5314403196400086</v>
      </c>
      <c r="D87" s="152">
        <v>1.9788127123725685</v>
      </c>
      <c r="E87" s="152">
        <v>2.1653204511010493</v>
      </c>
      <c r="F87" s="152">
        <v>-42.376594922026044</v>
      </c>
      <c r="G87" s="116">
        <v>1.8457233646770987</v>
      </c>
      <c r="H87" s="152">
        <v>0.99365639756530122</v>
      </c>
      <c r="I87" s="85">
        <v>1.8635407273820181</v>
      </c>
      <c r="J87" s="152">
        <v>213.68333333333334</v>
      </c>
      <c r="K87" s="152">
        <v>212.58333333333331</v>
      </c>
      <c r="L87" s="152">
        <v>86.56816666666667</v>
      </c>
      <c r="M87" s="152">
        <v>223.54999999999998</v>
      </c>
      <c r="N87" s="153">
        <v>86.32341666666666</v>
      </c>
      <c r="O87" s="152">
        <v>85.386570596443789</v>
      </c>
      <c r="P87" s="85">
        <v>84.724999999999994</v>
      </c>
      <c r="Q87" s="39"/>
      <c r="R87" s="37"/>
      <c r="S87" s="154"/>
    </row>
    <row r="88" spans="1:21" x14ac:dyDescent="0.35">
      <c r="A88" s="7"/>
      <c r="B88" s="8">
        <v>2010</v>
      </c>
      <c r="C88" s="152">
        <v>4.6213243896731981</v>
      </c>
      <c r="D88" s="152">
        <v>4.7628381027048139</v>
      </c>
      <c r="E88" s="152">
        <v>3.2981715757716801</v>
      </c>
      <c r="F88" s="152">
        <v>0.51442630284053159</v>
      </c>
      <c r="G88" s="116">
        <v>1.3727445527044466</v>
      </c>
      <c r="H88" s="152">
        <v>1.159804630148753</v>
      </c>
      <c r="I88" s="85">
        <v>1.4458542342874026</v>
      </c>
      <c r="J88" s="152">
        <v>223.55833333333334</v>
      </c>
      <c r="K88" s="152">
        <v>222.70833333333331</v>
      </c>
      <c r="L88" s="152">
        <v>89.423333333333332</v>
      </c>
      <c r="M88" s="152">
        <v>224.7</v>
      </c>
      <c r="N88" s="153">
        <v>87.508416666666676</v>
      </c>
      <c r="O88" s="152">
        <v>86.376887995746571</v>
      </c>
      <c r="P88" s="85">
        <v>85.95</v>
      </c>
      <c r="Q88" s="39"/>
      <c r="S88" s="154"/>
    </row>
    <row r="89" spans="1:21" x14ac:dyDescent="0.35">
      <c r="A89" s="7"/>
      <c r="B89" s="8">
        <v>2011</v>
      </c>
      <c r="C89" s="152">
        <v>5.1999850896484734</v>
      </c>
      <c r="D89" s="152">
        <v>5.2871842843779326</v>
      </c>
      <c r="E89" s="152">
        <v>4.463693294069393</v>
      </c>
      <c r="F89" s="152">
        <v>3.0559264204124137</v>
      </c>
      <c r="G89" s="116">
        <v>2.5092824404509599</v>
      </c>
      <c r="H89" s="152">
        <v>3.9651861102623087</v>
      </c>
      <c r="I89" s="85">
        <v>2.1233275159976861</v>
      </c>
      <c r="J89" s="152">
        <v>235.18333333333331</v>
      </c>
      <c r="K89" s="152">
        <v>234.48333333333335</v>
      </c>
      <c r="L89" s="152">
        <v>93.414916666666656</v>
      </c>
      <c r="M89" s="152">
        <v>231.56666666666669</v>
      </c>
      <c r="N89" s="153">
        <v>89.704250000000002</v>
      </c>
      <c r="O89" s="152">
        <v>89.801892361030752</v>
      </c>
      <c r="P89" s="85">
        <v>87.775000000000006</v>
      </c>
      <c r="Q89" s="39"/>
    </row>
    <row r="90" spans="1:21" x14ac:dyDescent="0.35">
      <c r="A90" s="7"/>
      <c r="B90" s="8">
        <v>2012</v>
      </c>
      <c r="C90" s="152">
        <v>3.2067181631351582</v>
      </c>
      <c r="D90" s="152">
        <v>3.216291136541316</v>
      </c>
      <c r="E90" s="152">
        <v>2.8282420990937363</v>
      </c>
      <c r="F90" s="152">
        <v>2.3499352238376181</v>
      </c>
      <c r="G90" s="116">
        <v>3.3419078063005259</v>
      </c>
      <c r="H90" s="152">
        <v>1.6978927941045274</v>
      </c>
      <c r="I90" s="85">
        <v>1.4525776132155999</v>
      </c>
      <c r="J90" s="152">
        <v>242.72500000000002</v>
      </c>
      <c r="K90" s="152">
        <v>242.02499999999998</v>
      </c>
      <c r="L90" s="152">
        <v>96.056916666666652</v>
      </c>
      <c r="M90" s="152">
        <v>237.00833333333335</v>
      </c>
      <c r="N90" s="153">
        <v>92.702083333333334</v>
      </c>
      <c r="O90" s="152">
        <v>91.326632220398196</v>
      </c>
      <c r="P90" s="85">
        <v>89.05</v>
      </c>
      <c r="Q90" s="39"/>
    </row>
    <row r="91" spans="1:21" x14ac:dyDescent="0.35">
      <c r="A91" s="7"/>
      <c r="B91" s="8">
        <v>2013</v>
      </c>
      <c r="C91" s="152">
        <v>3.0418512033508316</v>
      </c>
      <c r="D91" s="152">
        <v>3.0540922081052191</v>
      </c>
      <c r="E91" s="152">
        <v>2.5647988215320439</v>
      </c>
      <c r="F91" s="152">
        <v>2.7952603635596596</v>
      </c>
      <c r="G91" s="116">
        <v>2.4712677259141032</v>
      </c>
      <c r="H91" s="152">
        <v>2.132635712341413</v>
      </c>
      <c r="I91" s="85">
        <v>2.1897810218978186</v>
      </c>
      <c r="J91" s="152">
        <v>250.10833333333335</v>
      </c>
      <c r="K91" s="152">
        <v>249.41666666666666</v>
      </c>
      <c r="L91" s="152">
        <v>98.520583333333335</v>
      </c>
      <c r="M91" s="152">
        <v>243.63333333333335</v>
      </c>
      <c r="N91" s="153">
        <v>94.992999999999995</v>
      </c>
      <c r="O91" s="152">
        <v>93.274296594009115</v>
      </c>
      <c r="P91" s="85">
        <v>91</v>
      </c>
      <c r="Q91" s="39"/>
    </row>
    <row r="92" spans="1:21" x14ac:dyDescent="0.35">
      <c r="B92" s="8">
        <v>2014</v>
      </c>
      <c r="C92" s="152">
        <v>2.3689734448405719</v>
      </c>
      <c r="D92" s="152">
        <v>2.4423655195455973</v>
      </c>
      <c r="E92" s="152">
        <v>1.4610314088342014</v>
      </c>
      <c r="F92" s="152">
        <v>-4.4465727185671877E-2</v>
      </c>
      <c r="G92" s="116">
        <v>2.3398215307092869</v>
      </c>
      <c r="H92" s="152">
        <v>1.0413353974064954</v>
      </c>
      <c r="I92" s="85">
        <v>1.2912087912088088</v>
      </c>
      <c r="J92" s="152">
        <v>256.03333333333336</v>
      </c>
      <c r="K92" s="152">
        <v>255.50833333333333</v>
      </c>
      <c r="L92" s="152">
        <v>99.960000000000008</v>
      </c>
      <c r="M92" s="152">
        <v>243.52500000000001</v>
      </c>
      <c r="N92" s="153">
        <v>97.215666666666664</v>
      </c>
      <c r="O92" s="152">
        <v>94.245594861124459</v>
      </c>
      <c r="P92" s="85">
        <v>92.175000000000011</v>
      </c>
      <c r="Q92" s="39"/>
    </row>
    <row r="93" spans="1:21" x14ac:dyDescent="0.35">
      <c r="B93" s="8">
        <v>2015</v>
      </c>
      <c r="C93" s="152">
        <v>0.97969014451242398</v>
      </c>
      <c r="D93" s="152">
        <v>1.0273637519976564</v>
      </c>
      <c r="E93" s="152">
        <v>4.0099373082536083E-2</v>
      </c>
      <c r="F93" s="152">
        <v>-0.42432330698422005</v>
      </c>
      <c r="G93" s="116">
        <v>2.8640788350300141</v>
      </c>
      <c r="H93" s="152">
        <v>-0.32982572866181448</v>
      </c>
      <c r="I93" s="85">
        <v>0.70518036343909518</v>
      </c>
      <c r="J93" s="152">
        <v>258.54166666666669</v>
      </c>
      <c r="K93" s="152">
        <v>258.13333333333333</v>
      </c>
      <c r="L93" s="152">
        <v>100.00008333333332</v>
      </c>
      <c r="M93" s="152">
        <v>242.49166666666667</v>
      </c>
      <c r="N93" s="153">
        <v>100</v>
      </c>
      <c r="O93" s="152">
        <v>93.934748641142093</v>
      </c>
      <c r="P93" s="85">
        <v>92.825000000000003</v>
      </c>
      <c r="Q93" s="39"/>
    </row>
    <row r="94" spans="1:21" x14ac:dyDescent="0.35">
      <c r="B94" s="8">
        <v>2016</v>
      </c>
      <c r="C94" s="152">
        <v>1.7437550362610521</v>
      </c>
      <c r="D94" s="152">
        <v>1.8724173553718915</v>
      </c>
      <c r="E94" s="152">
        <v>0.6596661169449014</v>
      </c>
      <c r="F94" s="152">
        <v>-3.0928897900271646</v>
      </c>
      <c r="G94" s="116">
        <v>1.7561666666666724</v>
      </c>
      <c r="H94" s="152">
        <v>1.2278551539822047</v>
      </c>
      <c r="I94" s="85">
        <v>1.8314031780231721</v>
      </c>
      <c r="J94" s="152">
        <v>263.04999999999995</v>
      </c>
      <c r="K94" s="152">
        <v>262.96666666666664</v>
      </c>
      <c r="L94" s="152">
        <v>100.65974999999999</v>
      </c>
      <c r="M94" s="152">
        <v>234.99166666666665</v>
      </c>
      <c r="N94" s="153">
        <v>101.75616666666667</v>
      </c>
      <c r="O94" s="152">
        <v>95.088131293712593</v>
      </c>
      <c r="P94" s="85">
        <v>94.525000000000006</v>
      </c>
      <c r="Q94" s="39"/>
    </row>
    <row r="95" spans="1:21" x14ac:dyDescent="0.35">
      <c r="B95" s="8">
        <v>2017</v>
      </c>
      <c r="C95" s="152">
        <v>3.582968922258134</v>
      </c>
      <c r="D95" s="152">
        <v>3.8059323108125209</v>
      </c>
      <c r="E95" s="152">
        <v>2.6831313740927509</v>
      </c>
      <c r="F95" s="152">
        <v>-4.3760416326819929</v>
      </c>
      <c r="G95" s="116">
        <v>0.95088422159508923</v>
      </c>
      <c r="H95" s="152">
        <v>1.6873851756864955</v>
      </c>
      <c r="I95" s="85">
        <v>1.8249140439037248</v>
      </c>
      <c r="J95" s="152">
        <v>272.47499974999999</v>
      </c>
      <c r="K95" s="152">
        <v>272.97499999999997</v>
      </c>
      <c r="L95" s="152">
        <v>103.36058333333332</v>
      </c>
      <c r="M95" s="152">
        <v>224.70833350000001</v>
      </c>
      <c r="N95" s="153">
        <v>102.72375</v>
      </c>
      <c r="O95" s="152">
        <v>96.692634325</v>
      </c>
      <c r="P95" s="85">
        <v>96.25</v>
      </c>
      <c r="Q95" s="39"/>
    </row>
    <row r="96" spans="1:21" x14ac:dyDescent="0.35">
      <c r="B96" s="8">
        <v>2018</v>
      </c>
      <c r="C96" s="152">
        <v>3.3428143897080709</v>
      </c>
      <c r="D96" s="152">
        <v>3.3397441768171943</v>
      </c>
      <c r="E96" s="152">
        <v>2.4780561900208831</v>
      </c>
      <c r="F96" s="152">
        <v>3.5972556620825102</v>
      </c>
      <c r="G96" s="116">
        <v>0.45348162750417487</v>
      </c>
      <c r="H96" s="152">
        <v>1.7194506713011704</v>
      </c>
      <c r="I96" s="85">
        <v>1.7402597402597308</v>
      </c>
      <c r="J96" s="152">
        <v>281.58333325000001</v>
      </c>
      <c r="K96" s="152">
        <v>282.0916666666667</v>
      </c>
      <c r="L96" s="152">
        <v>105.92191666666668</v>
      </c>
      <c r="M96" s="152">
        <v>232.79166674999999</v>
      </c>
      <c r="N96" s="153">
        <v>103.18958333333333</v>
      </c>
      <c r="O96" s="152">
        <v>98.355216474999992</v>
      </c>
      <c r="P96" s="85">
        <v>97.924999999999997</v>
      </c>
      <c r="Q96" s="39"/>
    </row>
    <row r="97" spans="2:18" x14ac:dyDescent="0.35">
      <c r="B97" s="8">
        <v>2019</v>
      </c>
      <c r="C97" s="152">
        <v>2.5628884588821732</v>
      </c>
      <c r="D97" s="152">
        <v>2.5464535759652351</v>
      </c>
      <c r="E97" s="152">
        <v>1.7910205867057716</v>
      </c>
      <c r="F97" s="152">
        <v>3.1072131365286415</v>
      </c>
      <c r="G97" s="116">
        <v>0.73416648159738429</v>
      </c>
      <c r="H97" s="152">
        <v>1.6728099270852725</v>
      </c>
      <c r="I97" s="85">
        <v>2.1189685984171591</v>
      </c>
      <c r="J97" s="152">
        <v>288.8</v>
      </c>
      <c r="K97" s="152">
        <v>289.27499999999998</v>
      </c>
      <c r="L97" s="152">
        <v>107.81900000000002</v>
      </c>
      <c r="M97" s="152">
        <v>240.02499999999998</v>
      </c>
      <c r="N97" s="153">
        <v>103.94716666666667</v>
      </c>
      <c r="O97" s="152">
        <v>100.00051230000001</v>
      </c>
      <c r="P97" s="85">
        <v>100</v>
      </c>
      <c r="Q97" s="39"/>
    </row>
    <row r="98" spans="2:18" x14ac:dyDescent="0.35">
      <c r="B98" s="8">
        <v>2020</v>
      </c>
      <c r="C98" s="152">
        <v>1.5033471260387898</v>
      </c>
      <c r="D98" s="152">
        <v>1.6823668366318101</v>
      </c>
      <c r="E98" s="152">
        <v>0.85065402820156955</v>
      </c>
      <c r="F98" s="152">
        <v>-5.5792799708363479</v>
      </c>
      <c r="G98" s="116">
        <v>1.4070449250660886</v>
      </c>
      <c r="H98" s="152">
        <v>1.0168639906057653</v>
      </c>
      <c r="I98" s="85">
        <v>6.174999999999975</v>
      </c>
      <c r="J98" s="152">
        <v>293.14166650000004</v>
      </c>
      <c r="K98" s="152">
        <v>294.14166666666665</v>
      </c>
      <c r="L98" s="152">
        <v>108.73616666666668</v>
      </c>
      <c r="M98" s="152">
        <v>226.63333325000002</v>
      </c>
      <c r="N98" s="153">
        <v>105.40975</v>
      </c>
      <c r="O98" s="152">
        <v>101.0173815</v>
      </c>
      <c r="P98" s="85">
        <v>106.17499999999998</v>
      </c>
      <c r="Q98" s="39"/>
    </row>
    <row r="99" spans="2:18" x14ac:dyDescent="0.35">
      <c r="B99" s="8">
        <v>2021</v>
      </c>
      <c r="C99" s="152">
        <v>4.0452569031158125</v>
      </c>
      <c r="D99" s="152">
        <v>4.1901578037793819</v>
      </c>
      <c r="E99" s="152">
        <v>2.5882219500718229</v>
      </c>
      <c r="F99" s="152">
        <v>-2.2576849912699259</v>
      </c>
      <c r="G99" s="116">
        <v>1.6839840084368944</v>
      </c>
      <c r="H99" s="152">
        <v>2.4539368504617132</v>
      </c>
      <c r="I99" s="85">
        <v>-0.21191429244170612</v>
      </c>
      <c r="J99" s="152">
        <v>305</v>
      </c>
      <c r="K99" s="152">
        <v>306.4666666666667</v>
      </c>
      <c r="L99" s="152">
        <v>111.55050000000001</v>
      </c>
      <c r="M99" s="152">
        <v>221.51666650000001</v>
      </c>
      <c r="N99" s="153">
        <v>107.18483333333333</v>
      </c>
      <c r="O99" s="152">
        <v>103.49628425</v>
      </c>
      <c r="P99" s="85">
        <v>105.95</v>
      </c>
      <c r="Q99" s="39"/>
    </row>
    <row r="100" spans="2:18" x14ac:dyDescent="0.35">
      <c r="B100" s="8">
        <v>2022</v>
      </c>
      <c r="C100" s="152">
        <v>11.584699426229506</v>
      </c>
      <c r="D100" s="152">
        <v>11.504785729823785</v>
      </c>
      <c r="E100" s="152">
        <v>9.0667455547039033</v>
      </c>
      <c r="F100" s="152">
        <v>14.622676935236356</v>
      </c>
      <c r="G100" s="116">
        <v>3.4697850597643622</v>
      </c>
      <c r="H100" s="152">
        <v>7.7696646872614572</v>
      </c>
      <c r="I100" s="85">
        <v>5.0967437470504917</v>
      </c>
      <c r="J100" s="152">
        <v>340.33333325000001</v>
      </c>
      <c r="K100" s="152">
        <v>341.72499999999997</v>
      </c>
      <c r="L100" s="152">
        <v>121.6645</v>
      </c>
      <c r="M100" s="152">
        <v>253.90833299999997</v>
      </c>
      <c r="N100" s="153">
        <v>110.90391666666667</v>
      </c>
      <c r="O100" s="152">
        <v>111.5375985</v>
      </c>
      <c r="P100" s="85">
        <v>111.35</v>
      </c>
      <c r="Q100" s="39"/>
    </row>
    <row r="101" spans="2:18" x14ac:dyDescent="0.35">
      <c r="B101" s="8">
        <v>2023</v>
      </c>
      <c r="C101" s="152">
        <v>8.8846248062890876</v>
      </c>
      <c r="D101" s="152">
        <v>7.6692078519693174</v>
      </c>
      <c r="E101" s="152">
        <v>6.1305643823576617</v>
      </c>
      <c r="F101" s="152">
        <v>55.264491851080756</v>
      </c>
      <c r="G101" s="116">
        <v>4.8092264507971549</v>
      </c>
      <c r="H101" s="152">
        <v>4.9777687745357069</v>
      </c>
      <c r="I101" s="85">
        <v>2.8868242624778384</v>
      </c>
      <c r="J101" s="152">
        <v>370.570673</v>
      </c>
      <c r="K101" s="152">
        <v>367.93260053214215</v>
      </c>
      <c r="L101" s="152">
        <v>129.12322050297354</v>
      </c>
      <c r="M101" s="152">
        <v>394.22948299999996</v>
      </c>
      <c r="N101" s="153">
        <v>116.23753716197005</v>
      </c>
      <c r="O101" s="152">
        <v>117.08968225000001</v>
      </c>
      <c r="P101" s="85">
        <v>114.56447881626907</v>
      </c>
      <c r="Q101" s="39"/>
    </row>
    <row r="102" spans="2:18" x14ac:dyDescent="0.35">
      <c r="B102" s="8">
        <v>2024</v>
      </c>
      <c r="C102" s="152">
        <v>1.6221975828076385</v>
      </c>
      <c r="D102" s="152">
        <v>0.87349533311031902</v>
      </c>
      <c r="E102" s="152">
        <v>0.85674714548986675</v>
      </c>
      <c r="F102" s="152">
        <v>21.437977027202713</v>
      </c>
      <c r="G102" s="116">
        <v>3.3373930220801356</v>
      </c>
      <c r="H102" s="152">
        <v>1.0470192389645749</v>
      </c>
      <c r="I102" s="85">
        <v>1.909991756091789</v>
      </c>
      <c r="J102" s="152">
        <v>376.58206150000001</v>
      </c>
      <c r="K102" s="152">
        <v>371.14647462678181</v>
      </c>
      <c r="L102" s="152">
        <v>130.22948000879734</v>
      </c>
      <c r="M102" s="152">
        <v>478.74430899999999</v>
      </c>
      <c r="N102" s="153">
        <v>120.11684061625144</v>
      </c>
      <c r="O102" s="152">
        <v>118.31563375</v>
      </c>
      <c r="P102" s="85">
        <v>116.75265091706933</v>
      </c>
      <c r="Q102" s="155"/>
    </row>
    <row r="103" spans="2:18" x14ac:dyDescent="0.35">
      <c r="B103" s="8">
        <v>2025</v>
      </c>
      <c r="C103" s="307">
        <v>0.97252567884198449</v>
      </c>
      <c r="D103" s="307">
        <v>0.80176082250880132</v>
      </c>
      <c r="E103" s="307">
        <v>0.11558271762361905</v>
      </c>
      <c r="F103" s="307">
        <v>4.7267746737852168</v>
      </c>
      <c r="G103" s="308">
        <v>2.6221863336363356</v>
      </c>
      <c r="H103" s="307">
        <v>0.4137591411075725</v>
      </c>
      <c r="I103" s="85">
        <v>1.0653341782776993</v>
      </c>
      <c r="J103" s="307">
        <v>380.24441875000002</v>
      </c>
      <c r="K103" s="307">
        <v>374.12218165446188</v>
      </c>
      <c r="L103" s="307">
        <v>130.38000278093861</v>
      </c>
      <c r="M103" s="307">
        <v>501.37347375000002</v>
      </c>
      <c r="N103" s="309">
        <v>123.26652799528652</v>
      </c>
      <c r="O103" s="307">
        <v>118.80517549999999</v>
      </c>
      <c r="P103" s="85">
        <v>117.99645681133411</v>
      </c>
      <c r="Q103" s="39"/>
    </row>
    <row r="104" spans="2:18" x14ac:dyDescent="0.35">
      <c r="B104" s="8">
        <v>2026</v>
      </c>
      <c r="C104" s="307">
        <v>1.7286034129330607</v>
      </c>
      <c r="D104" s="307">
        <v>1.5657945741847534</v>
      </c>
      <c r="E104" s="307">
        <v>0.49967691413774773</v>
      </c>
      <c r="F104" s="307">
        <v>5.173790618794194</v>
      </c>
      <c r="G104" s="308">
        <v>0.8849915214719033</v>
      </c>
      <c r="H104" s="307">
        <v>0.73801456570383728</v>
      </c>
      <c r="I104" s="85">
        <v>1.0397301580388651</v>
      </c>
      <c r="J104" s="307">
        <v>386.81733674999998</v>
      </c>
      <c r="K104" s="307">
        <v>379.98016647562906</v>
      </c>
      <c r="L104" s="307">
        <v>131.03148155548712</v>
      </c>
      <c r="M104" s="307">
        <v>527.31348750000006</v>
      </c>
      <c r="N104" s="309">
        <v>124.3574263168576</v>
      </c>
      <c r="O104" s="307">
        <v>119.68197499999999</v>
      </c>
      <c r="P104" s="85">
        <v>119.22330155821885</v>
      </c>
      <c r="Q104" s="39"/>
    </row>
    <row r="105" spans="2:18" x14ac:dyDescent="0.35">
      <c r="B105" s="148">
        <v>2027</v>
      </c>
      <c r="C105" s="156">
        <v>2.802018348263724</v>
      </c>
      <c r="D105" s="156">
        <v>2.7015506612994011</v>
      </c>
      <c r="E105" s="156">
        <v>1.5726789585521983</v>
      </c>
      <c r="F105" s="156">
        <v>4.855078924944034</v>
      </c>
      <c r="G105" s="76">
        <v>1.0691635144232379</v>
      </c>
      <c r="H105" s="156">
        <v>1.6506915515055676</v>
      </c>
      <c r="I105" s="83">
        <v>1.6096367957783686</v>
      </c>
      <c r="J105" s="156">
        <v>397.65602950000005</v>
      </c>
      <c r="K105" s="156">
        <v>390.24552317585801</v>
      </c>
      <c r="L105" s="156">
        <v>133.09218609498947</v>
      </c>
      <c r="M105" s="156">
        <v>552.91497349999997</v>
      </c>
      <c r="N105" s="157">
        <v>125.68701054651321</v>
      </c>
      <c r="O105" s="156">
        <v>121.65755525</v>
      </c>
      <c r="P105" s="83">
        <v>121.14236368924175</v>
      </c>
      <c r="Q105" s="39"/>
    </row>
    <row r="106" spans="2:18" x14ac:dyDescent="0.35">
      <c r="B106" s="8" t="s">
        <v>319</v>
      </c>
      <c r="C106" s="153">
        <v>2.9765472052419195</v>
      </c>
      <c r="D106" s="152">
        <v>3.9667782323044465</v>
      </c>
      <c r="E106" s="152">
        <v>3.769224768583479</v>
      </c>
      <c r="F106" s="152">
        <v>-12.78432190138642</v>
      </c>
      <c r="G106" s="116">
        <v>3.2345869116985995</v>
      </c>
      <c r="H106" s="152">
        <v>3.8087495677349814</v>
      </c>
      <c r="I106" s="85">
        <v>3.6111111111110983</v>
      </c>
      <c r="J106" s="152">
        <v>214.78333333333333</v>
      </c>
      <c r="K106" s="152">
        <v>209.67500000000001</v>
      </c>
      <c r="L106" s="152">
        <v>85.356499999999997</v>
      </c>
      <c r="M106" s="152">
        <v>348.60833333333335</v>
      </c>
      <c r="N106" s="153">
        <v>85.366916666666654</v>
      </c>
      <c r="O106" s="152">
        <v>85.099400846311269</v>
      </c>
      <c r="P106" s="85">
        <v>83.924999999999997</v>
      </c>
      <c r="Q106" s="39"/>
      <c r="R106" s="37"/>
    </row>
    <row r="107" spans="2:18" x14ac:dyDescent="0.35">
      <c r="B107" s="8" t="s">
        <v>320</v>
      </c>
      <c r="C107" s="153">
        <v>0.45782571583767862</v>
      </c>
      <c r="D107" s="152">
        <v>2.5197726640435514</v>
      </c>
      <c r="E107" s="152">
        <v>2.2387476837343101</v>
      </c>
      <c r="F107" s="152">
        <v>-37.809863026797032</v>
      </c>
      <c r="G107" s="116">
        <v>1.405111074450204</v>
      </c>
      <c r="H107" s="152">
        <v>0.32697718336553994</v>
      </c>
      <c r="I107" s="85">
        <v>1.3106940720881921</v>
      </c>
      <c r="J107" s="152">
        <v>215.76666666666668</v>
      </c>
      <c r="K107" s="152">
        <v>214.95833333333331</v>
      </c>
      <c r="L107" s="152">
        <v>87.267416666666676</v>
      </c>
      <c r="M107" s="152">
        <v>216.79999999999998</v>
      </c>
      <c r="N107" s="153">
        <v>86.566416666666669</v>
      </c>
      <c r="O107" s="152">
        <v>85.377656470259495</v>
      </c>
      <c r="P107" s="85">
        <v>85.025000000000006</v>
      </c>
      <c r="Q107" s="39"/>
      <c r="R107" s="37"/>
    </row>
    <row r="108" spans="2:18" x14ac:dyDescent="0.35">
      <c r="B108" s="8" t="s">
        <v>321</v>
      </c>
      <c r="C108" s="153">
        <v>4.9629229105515149</v>
      </c>
      <c r="D108" s="152">
        <v>4.9622019771273562</v>
      </c>
      <c r="E108" s="152">
        <v>3.5112379668241767</v>
      </c>
      <c r="F108" s="152">
        <v>4.8124231242312687</v>
      </c>
      <c r="G108" s="116">
        <v>1.5559344125945813</v>
      </c>
      <c r="H108" s="152">
        <v>2.2454616923984982</v>
      </c>
      <c r="I108" s="85">
        <v>1.6759776536312776</v>
      </c>
      <c r="J108" s="152">
        <v>226.47499999999999</v>
      </c>
      <c r="K108" s="152">
        <v>225.625</v>
      </c>
      <c r="L108" s="152">
        <v>90.331583333333327</v>
      </c>
      <c r="M108" s="152">
        <v>227.23333333333338</v>
      </c>
      <c r="N108" s="153">
        <v>87.913333333333341</v>
      </c>
      <c r="O108" s="152">
        <v>87.294779040166759</v>
      </c>
      <c r="P108" s="85">
        <v>86.45</v>
      </c>
    </row>
    <row r="109" spans="2:18" x14ac:dyDescent="0.35">
      <c r="B109" s="8" t="s">
        <v>82</v>
      </c>
      <c r="C109" s="153">
        <v>4.7981749273282581</v>
      </c>
      <c r="D109" s="152">
        <v>4.9012003693444051</v>
      </c>
      <c r="E109" s="152">
        <v>4.3005445677453125</v>
      </c>
      <c r="F109" s="152">
        <v>2.1197007481296604</v>
      </c>
      <c r="G109" s="116">
        <v>2.7878782133919628</v>
      </c>
      <c r="H109" s="152">
        <v>3.3838327761862796</v>
      </c>
      <c r="I109" s="85">
        <v>1.7929438982070556</v>
      </c>
      <c r="J109" s="152">
        <v>237.34166666666667</v>
      </c>
      <c r="K109" s="152">
        <v>236.68333333333334</v>
      </c>
      <c r="L109" s="152">
        <v>94.216333333333324</v>
      </c>
      <c r="M109" s="152">
        <v>232.05</v>
      </c>
      <c r="N109" s="153">
        <v>90.364249999999998</v>
      </c>
      <c r="O109" s="152">
        <v>90.248688385227311</v>
      </c>
      <c r="P109" s="85">
        <v>88</v>
      </c>
    </row>
    <row r="110" spans="2:18" x14ac:dyDescent="0.35">
      <c r="B110" s="8" t="s">
        <v>83</v>
      </c>
      <c r="C110" s="153">
        <v>3.0897791510129613</v>
      </c>
      <c r="D110" s="152">
        <v>3.0737272023096951</v>
      </c>
      <c r="E110" s="152">
        <v>2.6538215242226437</v>
      </c>
      <c r="F110" s="152">
        <v>3.2320620555914781</v>
      </c>
      <c r="G110" s="116">
        <v>3.398191209466134</v>
      </c>
      <c r="H110" s="152">
        <v>1.7524857951409567</v>
      </c>
      <c r="I110" s="85">
        <v>1.7045454545454586</v>
      </c>
      <c r="J110" s="152">
        <v>244.67500000000001</v>
      </c>
      <c r="K110" s="152">
        <v>243.95833333333334</v>
      </c>
      <c r="L110" s="152">
        <v>96.716666666666669</v>
      </c>
      <c r="M110" s="152">
        <v>239.55</v>
      </c>
      <c r="N110" s="153">
        <v>93.435000000000002</v>
      </c>
      <c r="O110" s="152">
        <v>91.830283829479441</v>
      </c>
      <c r="P110" s="85">
        <v>89.5</v>
      </c>
    </row>
    <row r="111" spans="2:18" x14ac:dyDescent="0.35">
      <c r="B111" s="8" t="s">
        <v>84</v>
      </c>
      <c r="C111" s="153">
        <v>2.8847791287762492</v>
      </c>
      <c r="D111" s="152">
        <v>2.9137489325362864</v>
      </c>
      <c r="E111" s="152">
        <v>2.3043253489574145</v>
      </c>
      <c r="F111" s="152">
        <v>1.7985110971961316</v>
      </c>
      <c r="G111" s="116">
        <v>2.1783414494925211</v>
      </c>
      <c r="H111" s="152">
        <v>1.8716459204910274</v>
      </c>
      <c r="I111" s="85">
        <v>2.0949720670391025</v>
      </c>
      <c r="J111" s="152">
        <v>251.73333333333332</v>
      </c>
      <c r="K111" s="152">
        <v>251.06666666666666</v>
      </c>
      <c r="L111" s="152">
        <v>98.945333333333323</v>
      </c>
      <c r="M111" s="152">
        <v>243.85833333333335</v>
      </c>
      <c r="N111" s="153">
        <v>95.470333333333329</v>
      </c>
      <c r="O111" s="152">
        <v>93.549021590549216</v>
      </c>
      <c r="P111" s="85">
        <v>91.375</v>
      </c>
    </row>
    <row r="112" spans="2:18" x14ac:dyDescent="0.35">
      <c r="B112" s="8" t="s">
        <v>85</v>
      </c>
      <c r="C112" s="153">
        <v>1.9597457627118731</v>
      </c>
      <c r="D112" s="152">
        <v>2.0280138077535703</v>
      </c>
      <c r="E112" s="152">
        <v>1.0507485614952516</v>
      </c>
      <c r="F112" s="152">
        <v>-5.1259269384551498E-2</v>
      </c>
      <c r="G112" s="116">
        <v>2.5326366654911965</v>
      </c>
      <c r="H112" s="152">
        <v>0.69445047934324489</v>
      </c>
      <c r="I112" s="85">
        <v>1.1217510259917907</v>
      </c>
      <c r="J112" s="152">
        <v>256.66666666666669</v>
      </c>
      <c r="K112" s="152">
        <v>256.1583333333333</v>
      </c>
      <c r="L112" s="152">
        <v>99.985000000000014</v>
      </c>
      <c r="M112" s="152">
        <v>243.73333333333335</v>
      </c>
      <c r="N112" s="153">
        <v>97.888249999999999</v>
      </c>
      <c r="O112" s="152">
        <v>94.198673219405705</v>
      </c>
      <c r="P112" s="85">
        <v>92.399999999999991</v>
      </c>
    </row>
    <row r="113" spans="2:16" x14ac:dyDescent="0.35">
      <c r="B113" s="8" t="s">
        <v>86</v>
      </c>
      <c r="C113" s="153">
        <v>1.0779220779220777</v>
      </c>
      <c r="D113" s="152">
        <v>1.1386186928657338</v>
      </c>
      <c r="E113" s="152">
        <v>0.10134853561365453</v>
      </c>
      <c r="F113" s="152">
        <v>-0.93681619256018589</v>
      </c>
      <c r="G113" s="116">
        <v>2.8951380783699818</v>
      </c>
      <c r="H113" s="152">
        <v>-0.13564379653451253</v>
      </c>
      <c r="I113" s="85">
        <v>0.7575757575757569</v>
      </c>
      <c r="J113" s="152">
        <v>259.43333333333334</v>
      </c>
      <c r="K113" s="152">
        <v>259.07499999999993</v>
      </c>
      <c r="L113" s="152">
        <v>100.08633333333333</v>
      </c>
      <c r="M113" s="152">
        <v>241.45</v>
      </c>
      <c r="N113" s="153">
        <v>100.72225</v>
      </c>
      <c r="O113" s="152">
        <v>94.070898562765763</v>
      </c>
      <c r="P113" s="85">
        <v>93.1</v>
      </c>
    </row>
    <row r="114" spans="2:16" x14ac:dyDescent="0.35">
      <c r="B114" s="8" t="s">
        <v>87</v>
      </c>
      <c r="C114" s="153">
        <v>2.1424900102787969</v>
      </c>
      <c r="D114" s="152">
        <v>2.3191482517932682</v>
      </c>
      <c r="E114" s="152">
        <v>1.1074605590506881</v>
      </c>
      <c r="F114" s="152">
        <v>-4.2244771174156153</v>
      </c>
      <c r="G114" s="116">
        <v>1.33113587117046</v>
      </c>
      <c r="H114" s="152">
        <v>1.5448252990847067</v>
      </c>
      <c r="I114" s="85">
        <v>2.0408163265306367</v>
      </c>
      <c r="J114" s="152">
        <v>264.99166658333331</v>
      </c>
      <c r="K114" s="152">
        <v>265.08333333333331</v>
      </c>
      <c r="L114" s="152">
        <v>101.19475</v>
      </c>
      <c r="M114" s="152">
        <v>231.25</v>
      </c>
      <c r="N114" s="153">
        <v>102.063</v>
      </c>
      <c r="O114" s="152">
        <v>95.524129602839679</v>
      </c>
      <c r="P114" s="85">
        <v>95.000000000000014</v>
      </c>
    </row>
    <row r="115" spans="2:16" x14ac:dyDescent="0.35">
      <c r="B115" s="8" t="s">
        <v>88</v>
      </c>
      <c r="C115" s="153">
        <v>3.7422560469644539</v>
      </c>
      <c r="D115" s="152">
        <v>3.9075762338887099</v>
      </c>
      <c r="E115" s="152">
        <v>2.824915982960241</v>
      </c>
      <c r="F115" s="152">
        <v>-2.2882882162162166</v>
      </c>
      <c r="G115" s="116">
        <v>0.72634875844657643</v>
      </c>
      <c r="H115" s="152">
        <v>1.7280172601659149</v>
      </c>
      <c r="I115" s="85">
        <v>1.6842105263157769</v>
      </c>
      <c r="J115" s="152">
        <v>274.90833325</v>
      </c>
      <c r="K115" s="152">
        <v>275.44166666666666</v>
      </c>
      <c r="L115" s="152">
        <v>104.05341666666666</v>
      </c>
      <c r="M115" s="152">
        <v>225.95833350000001</v>
      </c>
      <c r="N115" s="153">
        <v>102.80433333333333</v>
      </c>
      <c r="O115" s="152">
        <v>97.174803050000008</v>
      </c>
      <c r="P115" s="85">
        <v>96.6</v>
      </c>
    </row>
    <row r="116" spans="2:16" x14ac:dyDescent="0.35">
      <c r="B116" s="8" t="s">
        <v>89</v>
      </c>
      <c r="C116" s="153">
        <v>3.0555639767970044</v>
      </c>
      <c r="D116" s="152">
        <v>3.0314948718724644</v>
      </c>
      <c r="E116" s="152">
        <v>2.2675853187585693</v>
      </c>
      <c r="F116" s="152">
        <v>4.0973630432621366</v>
      </c>
      <c r="G116" s="116">
        <v>0.54375139828735541</v>
      </c>
      <c r="H116" s="152">
        <v>1.5535280264197926</v>
      </c>
      <c r="I116" s="85">
        <v>1.8115942028985588</v>
      </c>
      <c r="J116" s="152">
        <v>283.30833325000003</v>
      </c>
      <c r="K116" s="152">
        <v>283.79166666666669</v>
      </c>
      <c r="L116" s="152">
        <v>106.41291666666667</v>
      </c>
      <c r="M116" s="152">
        <v>235.21666675</v>
      </c>
      <c r="N116" s="153">
        <v>103.36333333333333</v>
      </c>
      <c r="O116" s="152">
        <v>98.684440850000001</v>
      </c>
      <c r="P116" s="85">
        <v>98.35</v>
      </c>
    </row>
    <row r="117" spans="2:16" x14ac:dyDescent="0.35">
      <c r="B117" s="8" t="s">
        <v>90</v>
      </c>
      <c r="C117" s="153">
        <v>2.5884636593194843</v>
      </c>
      <c r="D117" s="152">
        <v>2.6016737630303988</v>
      </c>
      <c r="E117" s="152">
        <v>1.7392938670509173</v>
      </c>
      <c r="F117" s="152">
        <v>1.8422730454749958</v>
      </c>
      <c r="G117" s="116">
        <v>0.75518397884486888</v>
      </c>
      <c r="H117" s="152">
        <v>1.681954709074085</v>
      </c>
      <c r="I117" s="85">
        <v>2.5927808845958467</v>
      </c>
      <c r="J117" s="152">
        <v>290.64166650000004</v>
      </c>
      <c r="K117" s="152">
        <v>291.17500000000001</v>
      </c>
      <c r="L117" s="152">
        <v>108.26375</v>
      </c>
      <c r="M117" s="152">
        <v>239.55</v>
      </c>
      <c r="N117" s="153">
        <v>104.14391666666667</v>
      </c>
      <c r="O117" s="152">
        <v>100.34426845</v>
      </c>
      <c r="P117" s="85">
        <v>100.9</v>
      </c>
    </row>
    <row r="118" spans="2:16" x14ac:dyDescent="0.35">
      <c r="B118" s="8" t="s">
        <v>91</v>
      </c>
      <c r="C118" s="153">
        <v>1.2128336733163936</v>
      </c>
      <c r="D118" s="152">
        <v>1.4195357889012827</v>
      </c>
      <c r="E118" s="152">
        <v>0.5890706723164385</v>
      </c>
      <c r="F118" s="152">
        <v>-7.1731719891463319</v>
      </c>
      <c r="G118" s="116">
        <v>1.671645087287061</v>
      </c>
      <c r="H118" s="152">
        <v>1.0818966710998135</v>
      </c>
      <c r="I118" s="85">
        <v>6.268582755203167</v>
      </c>
      <c r="J118" s="152">
        <v>294.16666649999996</v>
      </c>
      <c r="K118" s="152">
        <v>295.30833333333334</v>
      </c>
      <c r="L118" s="152">
        <v>108.9015</v>
      </c>
      <c r="M118" s="152">
        <v>222.36666649999998</v>
      </c>
      <c r="N118" s="153">
        <v>105.88483333333333</v>
      </c>
      <c r="O118" s="152">
        <v>101.42988975</v>
      </c>
      <c r="P118" s="85">
        <v>107.22500000000001</v>
      </c>
    </row>
    <row r="119" spans="2:16" x14ac:dyDescent="0.35">
      <c r="B119" s="8" t="s">
        <v>92</v>
      </c>
      <c r="C119" s="153">
        <v>5.7762040825927619</v>
      </c>
      <c r="D119" s="152">
        <v>5.9118999915342751</v>
      </c>
      <c r="E119" s="152">
        <v>3.9909153378664852</v>
      </c>
      <c r="F119" s="152">
        <v>0.26982461420315129</v>
      </c>
      <c r="G119" s="116">
        <v>1.817934265058426</v>
      </c>
      <c r="H119" s="152">
        <v>3.314499314044661</v>
      </c>
      <c r="I119" s="85">
        <v>-0.74609466076007713</v>
      </c>
      <c r="J119" s="152">
        <v>311.15833349999997</v>
      </c>
      <c r="K119" s="152">
        <v>312.76666666666665</v>
      </c>
      <c r="L119" s="152">
        <v>113.24766666666667</v>
      </c>
      <c r="M119" s="152">
        <v>222.9666665</v>
      </c>
      <c r="N119" s="153">
        <v>107.80975000000001</v>
      </c>
      <c r="O119" s="152">
        <v>104.79178275</v>
      </c>
      <c r="P119" s="85">
        <v>106.42500000000001</v>
      </c>
    </row>
    <row r="120" spans="2:16" x14ac:dyDescent="0.35">
      <c r="B120" s="8" t="s">
        <v>93</v>
      </c>
      <c r="C120" s="153">
        <v>12.701480322075319</v>
      </c>
      <c r="D120" s="152">
        <v>12.353289975863824</v>
      </c>
      <c r="E120" s="152">
        <v>9.9024091624871247</v>
      </c>
      <c r="F120" s="152">
        <v>26.329005439026009</v>
      </c>
      <c r="G120" s="116">
        <v>4.1093222417434987</v>
      </c>
      <c r="H120" s="152">
        <v>8.4696509755675322</v>
      </c>
      <c r="I120" s="85">
        <v>5.683492112408195</v>
      </c>
      <c r="J120" s="152">
        <v>350.68004799999994</v>
      </c>
      <c r="K120" s="152">
        <v>351.40363994784343</v>
      </c>
      <c r="L120" s="152">
        <v>124.46191398696955</v>
      </c>
      <c r="M120" s="152">
        <v>281.67157225</v>
      </c>
      <c r="N120" s="153">
        <v>112.24000003551807</v>
      </c>
      <c r="O120" s="152">
        <v>113.66728099999999</v>
      </c>
      <c r="P120" s="85">
        <v>112.47365648063044</v>
      </c>
    </row>
    <row r="121" spans="2:16" x14ac:dyDescent="0.35">
      <c r="B121" s="8" t="s">
        <v>94</v>
      </c>
      <c r="C121" s="153">
        <v>6.362778514847256</v>
      </c>
      <c r="D121" s="152">
        <v>5.0854191932880877</v>
      </c>
      <c r="E121" s="152">
        <v>4.1361427354311697</v>
      </c>
      <c r="F121" s="152">
        <v>51.58522267239556</v>
      </c>
      <c r="G121" s="116">
        <v>4.5427697051455738</v>
      </c>
      <c r="H121" s="152">
        <v>3.4350161855283723</v>
      </c>
      <c r="I121" s="85">
        <v>2.5246453029121874</v>
      </c>
      <c r="J121" s="152">
        <v>372.99304274999997</v>
      </c>
      <c r="K121" s="152">
        <v>369.27398809966405</v>
      </c>
      <c r="L121" s="152">
        <v>129.60983640072018</v>
      </c>
      <c r="M121" s="152">
        <v>426.97248000000002</v>
      </c>
      <c r="N121" s="153">
        <v>117.33880475418697</v>
      </c>
      <c r="O121" s="152">
        <v>117.5717705</v>
      </c>
      <c r="P121" s="85">
        <v>115.31321736598225</v>
      </c>
    </row>
    <row r="122" spans="2:16" x14ac:dyDescent="0.35">
      <c r="B122" s="8" t="s">
        <v>343</v>
      </c>
      <c r="C122" s="153">
        <v>1.233990442841848</v>
      </c>
      <c r="D122" s="152">
        <v>0.74187999024417639</v>
      </c>
      <c r="E122" s="152">
        <v>0.60915819839344465</v>
      </c>
      <c r="F122" s="152">
        <v>13.303628608569795</v>
      </c>
      <c r="G122" s="116">
        <v>3.1921076539173754</v>
      </c>
      <c r="H122" s="152">
        <v>0.82754239887881109</v>
      </c>
      <c r="I122" s="85">
        <v>1.5695080374966475</v>
      </c>
      <c r="J122" s="152">
        <v>377.59574125</v>
      </c>
      <c r="K122" s="152">
        <v>372.0135579265521</v>
      </c>
      <c r="L122" s="152">
        <v>130.3993653450795</v>
      </c>
      <c r="M122" s="152">
        <v>483.77531299999998</v>
      </c>
      <c r="N122" s="153">
        <v>121.08438572176054</v>
      </c>
      <c r="O122" s="152">
        <v>118.54472675</v>
      </c>
      <c r="P122" s="85">
        <v>117.12306758083731</v>
      </c>
    </row>
    <row r="123" spans="2:16" x14ac:dyDescent="0.35">
      <c r="B123" s="8" t="s">
        <v>350</v>
      </c>
      <c r="C123" s="309">
        <v>0.99762142113406505</v>
      </c>
      <c r="D123" s="307">
        <v>0.80892346219285649</v>
      </c>
      <c r="E123" s="307">
        <v>-2.2221369385422296E-2</v>
      </c>
      <c r="F123" s="307">
        <v>5.1125767655696652</v>
      </c>
      <c r="G123" s="308">
        <v>2.0267797135357739</v>
      </c>
      <c r="H123" s="307">
        <v>0.29093322786708509</v>
      </c>
      <c r="I123" s="85">
        <v>0.96366577262581021</v>
      </c>
      <c r="J123" s="307">
        <v>381.36271724999995</v>
      </c>
      <c r="K123" s="307">
        <v>375.02286287915842</v>
      </c>
      <c r="L123" s="307">
        <v>130.37038882042992</v>
      </c>
      <c r="M123" s="307">
        <v>508.50869724999995</v>
      </c>
      <c r="N123" s="309">
        <v>123.53849948782859</v>
      </c>
      <c r="O123" s="307">
        <v>118.88961275</v>
      </c>
      <c r="P123" s="85">
        <v>118.25174249496325</v>
      </c>
    </row>
    <row r="124" spans="2:16" x14ac:dyDescent="0.35">
      <c r="B124" s="8" t="s">
        <v>374</v>
      </c>
      <c r="C124" s="309">
        <v>2.0760610940397495</v>
      </c>
      <c r="D124" s="307">
        <v>1.9336290016781721</v>
      </c>
      <c r="E124" s="307">
        <v>0.8398414871114035</v>
      </c>
      <c r="F124" s="307">
        <v>5.0549209657593686</v>
      </c>
      <c r="G124" s="308">
        <v>0.88204821832459857</v>
      </c>
      <c r="H124" s="307">
        <v>1.0282742299537073</v>
      </c>
      <c r="I124" s="85">
        <v>1.1972804966309036</v>
      </c>
      <c r="J124" s="307">
        <v>389.28004025000001</v>
      </c>
      <c r="K124" s="307">
        <v>382.27441371871356</v>
      </c>
      <c r="L124" s="307">
        <v>131.46529343265235</v>
      </c>
      <c r="M124" s="307">
        <v>534.21341000000007</v>
      </c>
      <c r="N124" s="309">
        <v>124.62816862150592</v>
      </c>
      <c r="O124" s="307">
        <v>120.11212399999999</v>
      </c>
      <c r="P124" s="85">
        <v>119.66754754478164</v>
      </c>
    </row>
    <row r="125" spans="2:16" ht="16" thickBot="1" x14ac:dyDescent="0.4">
      <c r="B125" s="313" t="s">
        <v>498</v>
      </c>
      <c r="C125" s="310">
        <v>2.9249298249886202</v>
      </c>
      <c r="D125" s="311">
        <v>2.8691959022842717</v>
      </c>
      <c r="E125" s="311">
        <v>1.7365149834534188</v>
      </c>
      <c r="F125" s="311">
        <v>4.0559315985721822</v>
      </c>
      <c r="G125" s="312">
        <v>1.2248378867147949</v>
      </c>
      <c r="H125" s="311">
        <v>1.7921519313071066</v>
      </c>
      <c r="I125" s="305">
        <v>1.6522497077333442</v>
      </c>
      <c r="J125" s="311">
        <v>400.66620824999995</v>
      </c>
      <c r="K125" s="311">
        <v>393.24261553261209</v>
      </c>
      <c r="L125" s="311">
        <v>133.74820795115136</v>
      </c>
      <c r="M125" s="311">
        <v>555.8807405</v>
      </c>
      <c r="N125" s="310">
        <v>126.15466164830092</v>
      </c>
      <c r="O125" s="311">
        <v>122.26471574999999</v>
      </c>
      <c r="P125" s="305">
        <v>121.64475424934196</v>
      </c>
    </row>
    <row r="126" spans="2:16" ht="15.75" customHeight="1" x14ac:dyDescent="0.35">
      <c r="B126" s="600" t="s">
        <v>30</v>
      </c>
      <c r="C126" s="601"/>
      <c r="D126" s="601"/>
      <c r="E126" s="601"/>
      <c r="F126" s="601"/>
      <c r="G126" s="601"/>
      <c r="H126" s="601"/>
      <c r="I126" s="601"/>
      <c r="J126" s="601"/>
      <c r="K126" s="601"/>
      <c r="L126" s="601"/>
      <c r="M126" s="601"/>
      <c r="N126" s="601"/>
      <c r="O126" s="601"/>
      <c r="P126" s="602"/>
    </row>
    <row r="127" spans="2:16" ht="16.5" customHeight="1" x14ac:dyDescent="0.35">
      <c r="B127" s="603" t="s">
        <v>593</v>
      </c>
      <c r="C127" s="604"/>
      <c r="D127" s="604"/>
      <c r="E127" s="604"/>
      <c r="F127" s="604"/>
      <c r="G127" s="604"/>
      <c r="H127" s="604"/>
      <c r="I127" s="604"/>
      <c r="J127" s="604"/>
      <c r="K127" s="604"/>
      <c r="L127" s="604"/>
      <c r="M127" s="604"/>
      <c r="N127" s="604"/>
      <c r="O127" s="604"/>
      <c r="P127" s="605"/>
    </row>
    <row r="128" spans="2:16" ht="16.5" customHeight="1" x14ac:dyDescent="0.35">
      <c r="B128" s="606" t="s">
        <v>503</v>
      </c>
      <c r="C128" s="604"/>
      <c r="D128" s="604"/>
      <c r="E128" s="604"/>
      <c r="F128" s="604"/>
      <c r="G128" s="604"/>
      <c r="H128" s="604"/>
      <c r="I128" s="604"/>
      <c r="J128" s="604"/>
      <c r="K128" s="604"/>
      <c r="L128" s="604"/>
      <c r="M128" s="604"/>
      <c r="N128" s="604"/>
      <c r="O128" s="604"/>
      <c r="P128" s="605"/>
    </row>
    <row r="129" spans="2:16" ht="15.75" customHeight="1" x14ac:dyDescent="0.35">
      <c r="B129" s="600" t="s">
        <v>29</v>
      </c>
      <c r="C129" s="607"/>
      <c r="D129" s="607"/>
      <c r="E129" s="607"/>
      <c r="F129" s="607"/>
      <c r="G129" s="607"/>
      <c r="H129" s="607"/>
      <c r="I129" s="607"/>
      <c r="J129" s="607"/>
      <c r="K129" s="607"/>
      <c r="L129" s="607"/>
      <c r="M129" s="607"/>
      <c r="N129" s="607"/>
      <c r="O129" s="607"/>
      <c r="P129" s="602"/>
    </row>
    <row r="130" spans="2:16" ht="25.5" customHeight="1" x14ac:dyDescent="0.35">
      <c r="B130" s="589" t="s">
        <v>390</v>
      </c>
      <c r="C130" s="590"/>
      <c r="D130" s="590"/>
      <c r="E130" s="590"/>
      <c r="F130" s="590"/>
      <c r="G130" s="590"/>
      <c r="H130" s="590"/>
      <c r="I130" s="590"/>
      <c r="J130" s="590"/>
      <c r="K130" s="590"/>
      <c r="L130" s="590"/>
      <c r="M130" s="590"/>
      <c r="N130" s="590"/>
      <c r="O130" s="590"/>
      <c r="P130" s="591"/>
    </row>
    <row r="131" spans="2:16" ht="16.5" customHeight="1" x14ac:dyDescent="0.35">
      <c r="B131" s="589" t="s">
        <v>391</v>
      </c>
      <c r="C131" s="590"/>
      <c r="D131" s="590"/>
      <c r="E131" s="590"/>
      <c r="F131" s="590"/>
      <c r="G131" s="590"/>
      <c r="H131" s="590"/>
      <c r="I131" s="590"/>
      <c r="J131" s="590"/>
      <c r="K131" s="590"/>
      <c r="L131" s="590"/>
      <c r="M131" s="590"/>
      <c r="N131" s="590"/>
      <c r="O131" s="590"/>
      <c r="P131" s="591"/>
    </row>
    <row r="132" spans="2:16" ht="15.75" customHeight="1" x14ac:dyDescent="0.35">
      <c r="B132" s="592" t="s">
        <v>392</v>
      </c>
      <c r="C132" s="593"/>
      <c r="D132" s="593"/>
      <c r="E132" s="593"/>
      <c r="F132" s="593"/>
      <c r="G132" s="593"/>
      <c r="H132" s="593"/>
      <c r="I132" s="593"/>
      <c r="J132" s="593"/>
      <c r="K132" s="593"/>
      <c r="L132" s="593"/>
      <c r="M132" s="593"/>
      <c r="N132" s="593"/>
      <c r="O132" s="593"/>
      <c r="P132" s="594"/>
    </row>
    <row r="133" spans="2:16" ht="16.5" customHeight="1" thickBot="1" x14ac:dyDescent="0.4">
      <c r="B133" s="595" t="s">
        <v>393</v>
      </c>
      <c r="C133" s="596"/>
      <c r="D133" s="596"/>
      <c r="E133" s="596"/>
      <c r="F133" s="596"/>
      <c r="G133" s="596"/>
      <c r="H133" s="596"/>
      <c r="I133" s="596"/>
      <c r="J133" s="596"/>
      <c r="K133" s="596"/>
      <c r="L133" s="596"/>
      <c r="M133" s="596"/>
      <c r="N133" s="596"/>
      <c r="O133" s="596"/>
      <c r="P133" s="597"/>
    </row>
    <row r="134" spans="2:16" ht="17.5" x14ac:dyDescent="0.35">
      <c r="B134" s="107"/>
      <c r="C134" s="31"/>
      <c r="D134" s="31"/>
      <c r="E134" s="31"/>
      <c r="F134" s="31"/>
      <c r="G134" s="31"/>
      <c r="H134" s="31"/>
      <c r="J134" s="105"/>
      <c r="K134" s="105"/>
      <c r="L134" s="105"/>
      <c r="M134" s="105"/>
      <c r="N134" s="105"/>
      <c r="O134" s="105"/>
    </row>
    <row r="135" spans="2:16" x14ac:dyDescent="0.35">
      <c r="J135" s="106"/>
      <c r="K135" s="106"/>
      <c r="L135" s="106"/>
      <c r="M135" s="106"/>
      <c r="N135" s="106"/>
      <c r="O135" s="106"/>
    </row>
    <row r="136" spans="2:16" x14ac:dyDescent="0.35">
      <c r="J136" s="105"/>
      <c r="K136" s="105"/>
      <c r="L136" s="105"/>
      <c r="M136" s="105"/>
      <c r="N136" s="105"/>
      <c r="O136" s="105"/>
    </row>
  </sheetData>
  <mergeCells count="10">
    <mergeCell ref="B130:P130"/>
    <mergeCell ref="B131:P131"/>
    <mergeCell ref="B132:P132"/>
    <mergeCell ref="B133:P133"/>
    <mergeCell ref="B2:P2"/>
    <mergeCell ref="C3:I3"/>
    <mergeCell ref="B126:P126"/>
    <mergeCell ref="B127:P127"/>
    <mergeCell ref="B128:P128"/>
    <mergeCell ref="B129:P129"/>
  </mergeCells>
  <hyperlinks>
    <hyperlink ref="A1" location="Contents!A1" display="Back to contents" xr:uid="{65CDB2F4-CE7A-43CA-B842-CD95936EF286}"/>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696E-227B-4F3F-87DF-980DB74D0BA6}">
  <sheetPr>
    <tabColor theme="6"/>
    <pageSetUpPr fitToPage="1"/>
  </sheetPr>
  <dimension ref="A1:V153"/>
  <sheetViews>
    <sheetView zoomScaleNormal="100" zoomScaleSheetLayoutView="100" workbookViewId="0"/>
  </sheetViews>
  <sheetFormatPr defaultColWidth="8.84375" defaultRowHeight="14.5" x14ac:dyDescent="0.35"/>
  <cols>
    <col min="1" max="1" width="9.3046875" style="5" customWidth="1"/>
    <col min="2" max="2" width="10.07421875" style="5" customWidth="1"/>
    <col min="3" max="4" width="11.4609375" style="5" customWidth="1"/>
    <col min="5" max="5" width="9.3046875" style="5" customWidth="1"/>
    <col min="6" max="7" width="8.69140625" style="5" customWidth="1"/>
    <col min="8" max="8" width="11.4609375" style="5" customWidth="1"/>
    <col min="9" max="9" width="14.4609375" style="5" customWidth="1"/>
    <col min="10" max="10" width="6.07421875" style="5" customWidth="1"/>
    <col min="11" max="11" width="15.23046875" style="5" customWidth="1"/>
    <col min="12" max="12" width="13.07421875" style="5" customWidth="1"/>
    <col min="13" max="14" width="12.23046875" style="5" customWidth="1"/>
    <col min="15" max="15" width="14.3046875" style="5" customWidth="1"/>
    <col min="16" max="18" width="13.4609375" style="5" customWidth="1"/>
    <col min="19" max="19" width="12.69140625" style="5" customWidth="1"/>
    <col min="20" max="20" width="13.4609375" style="5" customWidth="1"/>
    <col min="21" max="21" width="10.84375" style="5" customWidth="1"/>
    <col min="22" max="16384" width="8.84375" style="5"/>
  </cols>
  <sheetData>
    <row r="1" spans="1:22" ht="33.75" customHeight="1" thickBot="1" x14ac:dyDescent="0.4">
      <c r="A1" s="9" t="s">
        <v>42</v>
      </c>
      <c r="B1" s="1"/>
      <c r="C1" s="23"/>
      <c r="D1" s="23"/>
      <c r="E1" s="23"/>
      <c r="F1" s="23"/>
      <c r="G1" s="23"/>
      <c r="H1" s="23"/>
      <c r="I1" s="23"/>
      <c r="J1" s="23"/>
    </row>
    <row r="2" spans="1:22" s="188" customFormat="1" ht="19" thickBot="1" x14ac:dyDescent="0.5">
      <c r="B2" s="612" t="s">
        <v>511</v>
      </c>
      <c r="C2" s="549"/>
      <c r="D2" s="549"/>
      <c r="E2" s="549"/>
      <c r="F2" s="549"/>
      <c r="G2" s="549"/>
      <c r="H2" s="549"/>
      <c r="I2" s="558"/>
      <c r="K2" s="5"/>
      <c r="L2" s="5"/>
      <c r="M2" s="5"/>
      <c r="N2" s="5"/>
      <c r="O2" s="5"/>
      <c r="P2" s="5"/>
      <c r="Q2" s="5"/>
      <c r="R2" s="5"/>
      <c r="S2" s="5"/>
      <c r="T2" s="5"/>
      <c r="U2" s="5"/>
      <c r="V2" s="5"/>
    </row>
    <row r="3" spans="1:22" s="188" customFormat="1" ht="52.5" customHeight="1" x14ac:dyDescent="0.35">
      <c r="B3" s="189"/>
      <c r="C3" s="190" t="s">
        <v>512</v>
      </c>
      <c r="D3" s="190" t="s">
        <v>513</v>
      </c>
      <c r="E3" s="190" t="s">
        <v>514</v>
      </c>
      <c r="F3" s="190" t="s">
        <v>515</v>
      </c>
      <c r="G3" s="190" t="s">
        <v>516</v>
      </c>
      <c r="H3" s="190" t="s">
        <v>517</v>
      </c>
      <c r="I3" s="191" t="s">
        <v>518</v>
      </c>
      <c r="K3" s="5"/>
      <c r="L3" s="5"/>
      <c r="M3" s="5"/>
      <c r="N3" s="5"/>
      <c r="O3" s="5"/>
      <c r="P3" s="5"/>
      <c r="Q3" s="5"/>
      <c r="R3" s="5"/>
      <c r="S3" s="5"/>
      <c r="T3" s="5"/>
      <c r="U3" s="5"/>
      <c r="V3" s="5"/>
    </row>
    <row r="4" spans="1:22" x14ac:dyDescent="0.35">
      <c r="B4" s="173" t="s">
        <v>56</v>
      </c>
      <c r="C4" s="152">
        <v>-10.054</v>
      </c>
      <c r="D4" s="152">
        <v>-2.5307534113820971</v>
      </c>
      <c r="E4" s="152">
        <v>-0.58099999999999996</v>
      </c>
      <c r="F4" s="152">
        <v>-0.13500000000000001</v>
      </c>
      <c r="G4" s="152">
        <v>-4.0039999999999996</v>
      </c>
      <c r="H4" s="152">
        <v>-14.686999999999999</v>
      </c>
      <c r="I4" s="349">
        <v>-3.6969539837844505</v>
      </c>
    </row>
    <row r="5" spans="1:22" x14ac:dyDescent="0.35">
      <c r="B5" s="173" t="s">
        <v>57</v>
      </c>
      <c r="C5" s="152">
        <v>-8.8019999999999996</v>
      </c>
      <c r="D5" s="152">
        <v>-2.1949248907774255</v>
      </c>
      <c r="E5" s="152">
        <v>-4.6829999999999998</v>
      </c>
      <c r="F5" s="152">
        <v>-0.19900000000000001</v>
      </c>
      <c r="G5" s="152">
        <v>-3.6379999999999999</v>
      </c>
      <c r="H5" s="152">
        <v>-17.247</v>
      </c>
      <c r="I5" s="349">
        <v>-4.3008259022083903</v>
      </c>
    </row>
    <row r="6" spans="1:22" x14ac:dyDescent="0.35">
      <c r="B6" s="173" t="s">
        <v>58</v>
      </c>
      <c r="C6" s="152">
        <v>-6.835</v>
      </c>
      <c r="D6" s="152">
        <v>-1.7050883228267297</v>
      </c>
      <c r="E6" s="152">
        <v>-4.3680000000000003</v>
      </c>
      <c r="F6" s="152">
        <v>-0.16500000000000001</v>
      </c>
      <c r="G6" s="152">
        <v>-3.5249999999999999</v>
      </c>
      <c r="H6" s="152">
        <v>-14.781000000000001</v>
      </c>
      <c r="I6" s="349">
        <v>-3.6873314556988865</v>
      </c>
    </row>
    <row r="7" spans="1:22" x14ac:dyDescent="0.35">
      <c r="B7" s="173" t="s">
        <v>63</v>
      </c>
      <c r="C7" s="152">
        <v>-2.827</v>
      </c>
      <c r="D7" s="152">
        <v>-0.71463058881819264</v>
      </c>
      <c r="E7" s="152">
        <v>-11.112</v>
      </c>
      <c r="F7" s="152">
        <v>-0.216</v>
      </c>
      <c r="G7" s="152">
        <v>-2.395</v>
      </c>
      <c r="H7" s="152">
        <v>-16.460999999999999</v>
      </c>
      <c r="I7" s="349">
        <v>-4.1611369375791538</v>
      </c>
    </row>
    <row r="8" spans="1:22" x14ac:dyDescent="0.35">
      <c r="B8" s="173" t="s">
        <v>0</v>
      </c>
      <c r="C8" s="152">
        <v>-5.992</v>
      </c>
      <c r="D8" s="152">
        <v>-1.5480164102140148</v>
      </c>
      <c r="E8" s="152">
        <v>-7.0730000000000004</v>
      </c>
      <c r="F8" s="152">
        <v>-2.5000000000000001E-2</v>
      </c>
      <c r="G8" s="152">
        <v>-3.7290000000000001</v>
      </c>
      <c r="H8" s="152">
        <v>-16.71</v>
      </c>
      <c r="I8" s="349">
        <v>-4.3169816780167203</v>
      </c>
    </row>
    <row r="9" spans="1:22" x14ac:dyDescent="0.35">
      <c r="B9" s="173" t="s">
        <v>1</v>
      </c>
      <c r="C9" s="152">
        <v>-4.6059999999999999</v>
      </c>
      <c r="D9" s="152">
        <v>-1.1905008064182623</v>
      </c>
      <c r="E9" s="152">
        <v>-6.0339999999999998</v>
      </c>
      <c r="F9" s="152">
        <v>-4.1000000000000002E-2</v>
      </c>
      <c r="G9" s="152">
        <v>-4.3879999999999999</v>
      </c>
      <c r="H9" s="152">
        <v>-14.846</v>
      </c>
      <c r="I9" s="349">
        <v>-3.8372068979777509</v>
      </c>
    </row>
    <row r="10" spans="1:22" x14ac:dyDescent="0.35">
      <c r="B10" s="173" t="s">
        <v>2</v>
      </c>
      <c r="C10" s="152">
        <v>-6.0380000000000003</v>
      </c>
      <c r="D10" s="152">
        <v>-1.5487610937259528</v>
      </c>
      <c r="E10" s="152">
        <v>0.71899999999999997</v>
      </c>
      <c r="F10" s="152">
        <v>-9.5000000000000001E-2</v>
      </c>
      <c r="G10" s="152">
        <v>-3.7749999999999999</v>
      </c>
      <c r="H10" s="152">
        <v>-8.9700000000000006</v>
      </c>
      <c r="I10" s="349">
        <v>-2.3008259375160316</v>
      </c>
    </row>
    <row r="11" spans="1:22" x14ac:dyDescent="0.35">
      <c r="B11" s="173" t="s">
        <v>3</v>
      </c>
      <c r="C11" s="152">
        <v>-4.0359999999999996</v>
      </c>
      <c r="D11" s="152">
        <v>-1.040072155650045</v>
      </c>
      <c r="E11" s="152">
        <v>-1.167</v>
      </c>
      <c r="F11" s="152">
        <v>-9.8000000000000004E-2</v>
      </c>
      <c r="G11" s="152">
        <v>-3.3</v>
      </c>
      <c r="H11" s="152">
        <v>-8.3979999999999997</v>
      </c>
      <c r="I11" s="349">
        <v>-2.1641541038525962</v>
      </c>
    </row>
    <row r="12" spans="1:22" x14ac:dyDescent="0.35">
      <c r="B12" s="173" t="s">
        <v>4</v>
      </c>
      <c r="C12" s="152">
        <v>-5.7489999999999997</v>
      </c>
      <c r="D12" s="152">
        <v>-1.4476149228475887</v>
      </c>
      <c r="E12" s="152">
        <v>-1.4E-2</v>
      </c>
      <c r="F12" s="152">
        <v>-0.04</v>
      </c>
      <c r="G12" s="152">
        <v>-4.5339999999999998</v>
      </c>
      <c r="H12" s="152">
        <v>-10.159000000000001</v>
      </c>
      <c r="I12" s="349">
        <v>-2.5580657507755529</v>
      </c>
    </row>
    <row r="13" spans="1:22" x14ac:dyDescent="0.35">
      <c r="B13" s="173" t="s">
        <v>5</v>
      </c>
      <c r="C13" s="152">
        <v>-5.5970000000000004</v>
      </c>
      <c r="D13" s="152">
        <v>-1.3909356819610776</v>
      </c>
      <c r="E13" s="152">
        <v>0.55600000000000005</v>
      </c>
      <c r="F13" s="152">
        <v>-9.6000000000000002E-2</v>
      </c>
      <c r="G13" s="152">
        <v>-4.2839999999999998</v>
      </c>
      <c r="H13" s="152">
        <v>-9.4280000000000008</v>
      </c>
      <c r="I13" s="349">
        <v>-2.3429947488885188</v>
      </c>
      <c r="K13" s="193"/>
      <c r="N13" s="194"/>
    </row>
    <row r="14" spans="1:22" x14ac:dyDescent="0.35">
      <c r="B14" s="173" t="s">
        <v>6</v>
      </c>
      <c r="C14" s="152">
        <v>-8.4450000000000003</v>
      </c>
      <c r="D14" s="152">
        <v>-2.0840068208346394</v>
      </c>
      <c r="E14" s="152">
        <v>-0.41699999999999998</v>
      </c>
      <c r="F14" s="152">
        <v>-8.8999999999999996E-2</v>
      </c>
      <c r="G14" s="152">
        <v>-4.9029999999999996</v>
      </c>
      <c r="H14" s="152">
        <v>-13.881</v>
      </c>
      <c r="I14" s="349">
        <v>-3.4254705364127442</v>
      </c>
      <c r="K14" s="193"/>
      <c r="N14" s="194"/>
      <c r="O14" s="192"/>
    </row>
    <row r="15" spans="1:22" x14ac:dyDescent="0.35">
      <c r="B15" s="173" t="s">
        <v>7</v>
      </c>
      <c r="C15" s="152">
        <v>-7.4160000000000004</v>
      </c>
      <c r="D15" s="152">
        <v>-1.8193192272309107</v>
      </c>
      <c r="E15" s="152">
        <v>0.81699999999999995</v>
      </c>
      <c r="F15" s="152">
        <v>-0.16400000000000001</v>
      </c>
      <c r="G15" s="152">
        <v>-6.226</v>
      </c>
      <c r="H15" s="152">
        <v>-13.018000000000001</v>
      </c>
      <c r="I15" s="349">
        <v>-3.1936215884697945</v>
      </c>
      <c r="K15" s="193"/>
      <c r="N15" s="194"/>
    </row>
    <row r="16" spans="1:22" x14ac:dyDescent="0.35">
      <c r="B16" s="173" t="s">
        <v>8</v>
      </c>
      <c r="C16" s="152">
        <v>-0.28000000000000003</v>
      </c>
      <c r="D16" s="152">
        <v>-6.7391770020771111E-2</v>
      </c>
      <c r="E16" s="152">
        <v>1.7829999999999999</v>
      </c>
      <c r="F16" s="152">
        <v>-4.8000000000000001E-2</v>
      </c>
      <c r="G16" s="152">
        <v>-5.3719999999999999</v>
      </c>
      <c r="H16" s="152">
        <v>-3.9550000000000001</v>
      </c>
      <c r="I16" s="349">
        <v>-0.95190875154339183</v>
      </c>
      <c r="K16" s="193"/>
      <c r="N16" s="194"/>
    </row>
    <row r="17" spans="2:14" x14ac:dyDescent="0.35">
      <c r="B17" s="173" t="s">
        <v>9</v>
      </c>
      <c r="C17" s="152">
        <v>-6.2270000000000003</v>
      </c>
      <c r="D17" s="152">
        <v>-1.5080329941247983</v>
      </c>
      <c r="E17" s="152">
        <v>4.8099999999999996</v>
      </c>
      <c r="F17" s="152">
        <v>-6.6000000000000003E-2</v>
      </c>
      <c r="G17" s="152">
        <v>-4.4489999999999998</v>
      </c>
      <c r="H17" s="152">
        <v>-5.851</v>
      </c>
      <c r="I17" s="349">
        <v>-1.4169746344345906</v>
      </c>
      <c r="K17" s="193"/>
      <c r="N17" s="194"/>
    </row>
    <row r="18" spans="2:14" x14ac:dyDescent="0.35">
      <c r="B18" s="173" t="s">
        <v>10</v>
      </c>
      <c r="C18" s="152">
        <v>-5.6760000000000002</v>
      </c>
      <c r="D18" s="152">
        <v>-1.3610825354118858</v>
      </c>
      <c r="E18" s="152">
        <v>-0.53</v>
      </c>
      <c r="F18" s="152">
        <v>-6.0000000000000001E-3</v>
      </c>
      <c r="G18" s="152">
        <v>-5.63</v>
      </c>
      <c r="H18" s="152">
        <v>-11.738</v>
      </c>
      <c r="I18" s="349">
        <v>-2.8147263567062568</v>
      </c>
      <c r="K18" s="193"/>
      <c r="N18" s="194"/>
    </row>
    <row r="19" spans="2:14" x14ac:dyDescent="0.35">
      <c r="B19" s="173" t="s">
        <v>11</v>
      </c>
      <c r="C19" s="152">
        <v>-3.992</v>
      </c>
      <c r="D19" s="152">
        <v>-0.9532292072103481</v>
      </c>
      <c r="E19" s="152">
        <v>0.85399999999999998</v>
      </c>
      <c r="F19" s="152">
        <v>-5.2999999999999999E-2</v>
      </c>
      <c r="G19" s="152">
        <v>-5.3710000000000004</v>
      </c>
      <c r="H19" s="152">
        <v>-8.4819999999999993</v>
      </c>
      <c r="I19" s="349">
        <v>-2.0253732804504438</v>
      </c>
      <c r="K19" s="193"/>
      <c r="N19" s="194"/>
    </row>
    <row r="20" spans="2:14" x14ac:dyDescent="0.35">
      <c r="B20" s="173" t="s">
        <v>12</v>
      </c>
      <c r="C20" s="152">
        <v>-1.2729999999999999</v>
      </c>
      <c r="D20" s="152">
        <v>-0.30039951011046112</v>
      </c>
      <c r="E20" s="152">
        <v>-2.5409999999999999</v>
      </c>
      <c r="F20" s="152">
        <v>-1.2999999999999999E-2</v>
      </c>
      <c r="G20" s="152">
        <v>-5.1619999999999999</v>
      </c>
      <c r="H20" s="152">
        <v>-8.91</v>
      </c>
      <c r="I20" s="349">
        <v>-2.1025605931533455</v>
      </c>
      <c r="K20" s="193"/>
      <c r="N20" s="194"/>
    </row>
    <row r="21" spans="2:14" x14ac:dyDescent="0.35">
      <c r="B21" s="173" t="s">
        <v>13</v>
      </c>
      <c r="C21" s="152">
        <v>-8.4580000000000002</v>
      </c>
      <c r="D21" s="152">
        <v>-1.9901644744582225</v>
      </c>
      <c r="E21" s="152">
        <v>-3.4529999999999998</v>
      </c>
      <c r="F21" s="152">
        <v>-2.7E-2</v>
      </c>
      <c r="G21" s="152">
        <v>-4.7430000000000003</v>
      </c>
      <c r="H21" s="152">
        <v>-16.806000000000001</v>
      </c>
      <c r="I21" s="349">
        <v>-3.9544459869643993</v>
      </c>
      <c r="K21" s="193"/>
      <c r="N21" s="194"/>
    </row>
    <row r="22" spans="2:14" x14ac:dyDescent="0.35">
      <c r="B22" s="173" t="s">
        <v>14</v>
      </c>
      <c r="C22" s="152">
        <v>-5.101</v>
      </c>
      <c r="D22" s="152">
        <v>-1.1818786332747144</v>
      </c>
      <c r="E22" s="152">
        <v>-3.2610000000000001</v>
      </c>
      <c r="F22" s="152">
        <v>-4.2000000000000003E-2</v>
      </c>
      <c r="G22" s="152">
        <v>-5.1639999999999997</v>
      </c>
      <c r="H22" s="152">
        <v>-13.692</v>
      </c>
      <c r="I22" s="349">
        <v>-3.1723744847671806</v>
      </c>
      <c r="K22" s="193"/>
      <c r="N22" s="194"/>
    </row>
    <row r="23" spans="2:14" x14ac:dyDescent="0.35">
      <c r="B23" s="173" t="s">
        <v>15</v>
      </c>
      <c r="C23" s="152">
        <v>-4.7140000000000004</v>
      </c>
      <c r="D23" s="152">
        <v>-1.0889828844416825</v>
      </c>
      <c r="E23" s="152">
        <v>-6.2320000000000002</v>
      </c>
      <c r="F23" s="152">
        <v>-6.6000000000000003E-2</v>
      </c>
      <c r="G23" s="152">
        <v>-5.8280000000000003</v>
      </c>
      <c r="H23" s="152">
        <v>-16.940999999999999</v>
      </c>
      <c r="I23" s="349">
        <v>-3.9135466791104254</v>
      </c>
      <c r="K23" s="193"/>
      <c r="N23" s="194"/>
    </row>
    <row r="24" spans="2:14" x14ac:dyDescent="0.35">
      <c r="B24" s="173" t="s">
        <v>16</v>
      </c>
      <c r="C24" s="152">
        <v>-2.7970000000000002</v>
      </c>
      <c r="D24" s="152">
        <v>-0.63855969060561579</v>
      </c>
      <c r="E24" s="152">
        <v>-10.695</v>
      </c>
      <c r="F24" s="152">
        <v>-9.4E-2</v>
      </c>
      <c r="G24" s="152">
        <v>-6.3760000000000003</v>
      </c>
      <c r="H24" s="152">
        <v>-20.062000000000001</v>
      </c>
      <c r="I24" s="349">
        <v>-4.5801875269681318</v>
      </c>
      <c r="K24" s="193"/>
      <c r="N24" s="194"/>
    </row>
    <row r="25" spans="2:14" x14ac:dyDescent="0.35">
      <c r="B25" s="173" t="s">
        <v>17</v>
      </c>
      <c r="C25" s="152">
        <v>-6.9960000000000004</v>
      </c>
      <c r="D25" s="152">
        <v>-1.5809061964020599</v>
      </c>
      <c r="E25" s="152">
        <v>-4.4489999999999998</v>
      </c>
      <c r="F25" s="152">
        <v>-6.5000000000000002E-2</v>
      </c>
      <c r="G25" s="152">
        <v>-6.44</v>
      </c>
      <c r="H25" s="152">
        <v>-18.062000000000001</v>
      </c>
      <c r="I25" s="349">
        <v>-4.0815219724719851</v>
      </c>
      <c r="K25" s="193"/>
      <c r="N25" s="194"/>
    </row>
    <row r="26" spans="2:14" x14ac:dyDescent="0.35">
      <c r="B26" s="173" t="s">
        <v>18</v>
      </c>
      <c r="C26" s="152">
        <v>-6.4560000000000004</v>
      </c>
      <c r="D26" s="152">
        <v>-1.4361379101701965</v>
      </c>
      <c r="E26" s="152">
        <v>-7.8410000000000002</v>
      </c>
      <c r="F26" s="152">
        <v>-0.08</v>
      </c>
      <c r="G26" s="152">
        <v>-6.8</v>
      </c>
      <c r="H26" s="152">
        <v>-21.321000000000002</v>
      </c>
      <c r="I26" s="349">
        <v>-4.7428587953436745</v>
      </c>
      <c r="K26" s="193"/>
      <c r="N26" s="194"/>
    </row>
    <row r="27" spans="2:14" x14ac:dyDescent="0.35">
      <c r="B27" s="173" t="s">
        <v>19</v>
      </c>
      <c r="C27" s="152">
        <v>-11.503</v>
      </c>
      <c r="D27" s="152">
        <v>-2.543735308231371</v>
      </c>
      <c r="E27" s="152">
        <v>-7.8360000000000003</v>
      </c>
      <c r="F27" s="152">
        <v>-8.6999999999999994E-2</v>
      </c>
      <c r="G27" s="152">
        <v>-6.1239999999999997</v>
      </c>
      <c r="H27" s="152">
        <v>-25.667999999999999</v>
      </c>
      <c r="I27" s="349">
        <v>-5.6761364767176241</v>
      </c>
      <c r="K27" s="193"/>
      <c r="N27" s="194"/>
    </row>
    <row r="28" spans="2:14" x14ac:dyDescent="0.35">
      <c r="B28" s="173" t="s">
        <v>20</v>
      </c>
      <c r="C28" s="152">
        <v>-7.5110000000000001</v>
      </c>
      <c r="D28" s="152">
        <v>-1.6369790315866557</v>
      </c>
      <c r="E28" s="152">
        <v>-5.718</v>
      </c>
      <c r="F28" s="152">
        <v>-7.4999999999999997E-2</v>
      </c>
      <c r="G28" s="152">
        <v>-5.7960000000000003</v>
      </c>
      <c r="H28" s="152">
        <v>-19.184000000000001</v>
      </c>
      <c r="I28" s="349">
        <v>-4.1810419041350553</v>
      </c>
      <c r="K28" s="193"/>
      <c r="N28" s="194"/>
    </row>
    <row r="29" spans="2:14" x14ac:dyDescent="0.35">
      <c r="B29" s="173" t="s">
        <v>21</v>
      </c>
      <c r="C29" s="152">
        <v>-5.9509999999999996</v>
      </c>
      <c r="D29" s="152">
        <v>-1.2901757162523984</v>
      </c>
      <c r="E29" s="152">
        <v>-6.5940000000000003</v>
      </c>
      <c r="F29" s="152">
        <v>-9.5000000000000001E-2</v>
      </c>
      <c r="G29" s="152">
        <v>-6.27</v>
      </c>
      <c r="H29" s="152">
        <v>-19.097000000000001</v>
      </c>
      <c r="I29" s="349">
        <v>-4.1402261222100574</v>
      </c>
      <c r="K29" s="193"/>
      <c r="N29" s="194"/>
    </row>
    <row r="30" spans="2:14" x14ac:dyDescent="0.35">
      <c r="B30" s="173" t="s">
        <v>22</v>
      </c>
      <c r="C30" s="152">
        <v>-10.513</v>
      </c>
      <c r="D30" s="152">
        <v>-2.2369274961434118</v>
      </c>
      <c r="E30" s="152">
        <v>-9.3919999999999995</v>
      </c>
      <c r="F30" s="152">
        <v>-0.13200000000000001</v>
      </c>
      <c r="G30" s="152">
        <v>-4.6230000000000002</v>
      </c>
      <c r="H30" s="152">
        <v>-24.834</v>
      </c>
      <c r="I30" s="349">
        <v>-5.2841108569604769</v>
      </c>
      <c r="K30" s="193"/>
      <c r="N30" s="194"/>
    </row>
    <row r="31" spans="2:14" x14ac:dyDescent="0.35">
      <c r="B31" s="173" t="s">
        <v>23</v>
      </c>
      <c r="C31" s="152">
        <v>-14.723000000000001</v>
      </c>
      <c r="D31" s="152">
        <v>-3.1142388168303845</v>
      </c>
      <c r="E31" s="152">
        <v>-10.474</v>
      </c>
      <c r="F31" s="152">
        <v>-0.16700000000000001</v>
      </c>
      <c r="G31" s="152">
        <v>-7.2549999999999999</v>
      </c>
      <c r="H31" s="152">
        <v>-32.828000000000003</v>
      </c>
      <c r="I31" s="349">
        <v>-6.9438451320320498</v>
      </c>
      <c r="K31" s="193"/>
      <c r="N31" s="194"/>
    </row>
    <row r="32" spans="2:14" x14ac:dyDescent="0.35">
      <c r="B32" s="173" t="s">
        <v>24</v>
      </c>
      <c r="C32" s="152">
        <v>-12.311999999999999</v>
      </c>
      <c r="D32" s="152">
        <v>-2.5876418663303911</v>
      </c>
      <c r="E32" s="152">
        <v>-9.7050000000000001</v>
      </c>
      <c r="F32" s="152">
        <v>-7.0999999999999994E-2</v>
      </c>
      <c r="G32" s="152">
        <v>-5.75</v>
      </c>
      <c r="H32" s="152">
        <v>-28.067</v>
      </c>
      <c r="I32" s="349">
        <v>-5.8989071038251364</v>
      </c>
      <c r="K32" s="193"/>
      <c r="N32" s="194"/>
    </row>
    <row r="33" spans="2:14" x14ac:dyDescent="0.35">
      <c r="B33" s="173" t="s">
        <v>25</v>
      </c>
      <c r="C33" s="152">
        <v>-4.0709999999999997</v>
      </c>
      <c r="D33" s="152">
        <v>-0.8538654663749834</v>
      </c>
      <c r="E33" s="152">
        <v>-5.2290000000000001</v>
      </c>
      <c r="F33" s="152">
        <v>-8.8999999999999996E-2</v>
      </c>
      <c r="G33" s="152">
        <v>-5.9009999999999998</v>
      </c>
      <c r="H33" s="152">
        <v>-15.602</v>
      </c>
      <c r="I33" s="349">
        <v>-3.2724168524643802</v>
      </c>
      <c r="K33" s="193"/>
      <c r="N33" s="194"/>
    </row>
    <row r="34" spans="2:14" x14ac:dyDescent="0.35">
      <c r="B34" s="173" t="s">
        <v>26</v>
      </c>
      <c r="C34" s="152">
        <v>-8.2560000000000002</v>
      </c>
      <c r="D34" s="152">
        <v>-1.7163991376424874</v>
      </c>
      <c r="E34" s="152">
        <v>-8.25</v>
      </c>
      <c r="F34" s="152">
        <v>0.14099999999999999</v>
      </c>
      <c r="G34" s="152">
        <v>-4.7729999999999997</v>
      </c>
      <c r="H34" s="152">
        <v>-21.433</v>
      </c>
      <c r="I34" s="349">
        <v>-4.4558603097252227</v>
      </c>
      <c r="K34" s="193"/>
      <c r="N34" s="194"/>
    </row>
    <row r="35" spans="2:14" x14ac:dyDescent="0.35">
      <c r="B35" s="173" t="s">
        <v>27</v>
      </c>
      <c r="C35" s="152">
        <v>-7.1029999999999998</v>
      </c>
      <c r="D35" s="152">
        <v>-1.4572707614408988</v>
      </c>
      <c r="E35" s="152">
        <v>-17.361999999999998</v>
      </c>
      <c r="F35" s="152">
        <v>-7.0999999999999994E-2</v>
      </c>
      <c r="G35" s="152">
        <v>-7.4509999999999996</v>
      </c>
      <c r="H35" s="152">
        <v>-32.281999999999996</v>
      </c>
      <c r="I35" s="349">
        <v>-6.6230627510678719</v>
      </c>
      <c r="K35" s="193"/>
      <c r="N35" s="194"/>
    </row>
    <row r="36" spans="2:14" x14ac:dyDescent="0.35">
      <c r="B36" s="173" t="s">
        <v>28</v>
      </c>
      <c r="C36" s="152">
        <v>-7.67</v>
      </c>
      <c r="D36" s="152">
        <v>-1.5577051570804503</v>
      </c>
      <c r="E36" s="152">
        <v>-14.446999999999999</v>
      </c>
      <c r="F36" s="152">
        <v>1.2999999999999999E-2</v>
      </c>
      <c r="G36" s="152">
        <v>-5.7169999999999996</v>
      </c>
      <c r="H36" s="152">
        <v>-28.151</v>
      </c>
      <c r="I36" s="349">
        <v>-5.7172044168150924</v>
      </c>
      <c r="K36" s="193"/>
      <c r="N36" s="194"/>
    </row>
    <row r="37" spans="2:14" x14ac:dyDescent="0.35">
      <c r="B37" s="173" t="s">
        <v>31</v>
      </c>
      <c r="C37" s="152">
        <v>-7.2619999999999996</v>
      </c>
      <c r="D37" s="152">
        <v>-1.4646119343082622</v>
      </c>
      <c r="E37" s="152">
        <v>-13.847</v>
      </c>
      <c r="F37" s="152">
        <v>-6.5000000000000002E-2</v>
      </c>
      <c r="G37" s="152">
        <v>-5.6680000000000001</v>
      </c>
      <c r="H37" s="152">
        <v>-27</v>
      </c>
      <c r="I37" s="349">
        <v>-5.4454037766900418</v>
      </c>
      <c r="K37" s="193"/>
      <c r="N37" s="194"/>
    </row>
    <row r="38" spans="2:14" x14ac:dyDescent="0.35">
      <c r="B38" s="173" t="s">
        <v>32</v>
      </c>
      <c r="C38" s="152">
        <v>-17.07</v>
      </c>
      <c r="D38" s="152">
        <v>-3.3973800169570461</v>
      </c>
      <c r="E38" s="152">
        <v>-9.9120000000000008</v>
      </c>
      <c r="F38" s="152">
        <v>-0.13700000000000001</v>
      </c>
      <c r="G38" s="152">
        <v>-6.4459999999999997</v>
      </c>
      <c r="H38" s="152">
        <v>-33.753999999999998</v>
      </c>
      <c r="I38" s="349">
        <v>-6.717935857783722</v>
      </c>
      <c r="K38" s="193"/>
      <c r="N38" s="194"/>
    </row>
    <row r="39" spans="2:14" x14ac:dyDescent="0.35">
      <c r="B39" s="173" t="s">
        <v>33</v>
      </c>
      <c r="C39" s="152">
        <v>-7.093</v>
      </c>
      <c r="D39" s="152">
        <v>-1.3940836450187011</v>
      </c>
      <c r="E39" s="152">
        <v>-7.2859999999999996</v>
      </c>
      <c r="F39" s="152">
        <v>-0.17100000000000001</v>
      </c>
      <c r="G39" s="152">
        <v>-6.0170000000000003</v>
      </c>
      <c r="H39" s="152">
        <v>-20.786000000000001</v>
      </c>
      <c r="I39" s="349">
        <v>-4.0853549478864686</v>
      </c>
      <c r="K39" s="193"/>
      <c r="N39" s="194"/>
    </row>
    <row r="40" spans="2:14" x14ac:dyDescent="0.35">
      <c r="B40" s="173" t="s">
        <v>34</v>
      </c>
      <c r="C40" s="152">
        <v>-7.0839999999999996</v>
      </c>
      <c r="D40" s="152">
        <v>-1.3765603867738274</v>
      </c>
      <c r="E40" s="152">
        <v>-4.2709999999999999</v>
      </c>
      <c r="F40" s="152">
        <v>3.2000000000000001E-2</v>
      </c>
      <c r="G40" s="152">
        <v>-4.9980000000000002</v>
      </c>
      <c r="H40" s="152">
        <v>-16.536999999999999</v>
      </c>
      <c r="I40" s="349">
        <v>-3.2134640197739675</v>
      </c>
      <c r="K40" s="193"/>
      <c r="N40" s="194"/>
    </row>
    <row r="41" spans="2:14" x14ac:dyDescent="0.35">
      <c r="B41" s="173" t="s">
        <v>38</v>
      </c>
      <c r="C41" s="152">
        <v>-9.1820000000000004</v>
      </c>
      <c r="D41" s="152">
        <v>-1.771844613356953</v>
      </c>
      <c r="E41" s="152">
        <v>-7.7839999999999998</v>
      </c>
      <c r="F41" s="152">
        <v>-9.7000000000000003E-2</v>
      </c>
      <c r="G41" s="152">
        <v>-6.9889999999999999</v>
      </c>
      <c r="H41" s="152">
        <v>-24.425999999999998</v>
      </c>
      <c r="I41" s="349">
        <v>-4.7134694539160238</v>
      </c>
      <c r="K41" s="193"/>
      <c r="N41" s="194"/>
    </row>
    <row r="42" spans="2:14" x14ac:dyDescent="0.35">
      <c r="B42" s="173" t="s">
        <v>39</v>
      </c>
      <c r="C42" s="152">
        <v>-6.9539999999999997</v>
      </c>
      <c r="D42" s="152">
        <v>-1.3311766000823133</v>
      </c>
      <c r="E42" s="152">
        <v>-4.3109999999999999</v>
      </c>
      <c r="F42" s="152">
        <v>-6.9000000000000006E-2</v>
      </c>
      <c r="G42" s="152">
        <v>-5.7990000000000004</v>
      </c>
      <c r="H42" s="152">
        <v>-17.48</v>
      </c>
      <c r="I42" s="349">
        <v>-3.3461269728845031</v>
      </c>
      <c r="K42" s="193"/>
      <c r="N42" s="194"/>
    </row>
    <row r="43" spans="2:14" x14ac:dyDescent="0.35">
      <c r="B43" s="173" t="s">
        <v>40</v>
      </c>
      <c r="C43" s="152">
        <v>-7.11</v>
      </c>
      <c r="D43" s="152">
        <v>-1.3420665181773566</v>
      </c>
      <c r="E43" s="152">
        <v>-4.532</v>
      </c>
      <c r="F43" s="152">
        <v>-0.17599999999999999</v>
      </c>
      <c r="G43" s="152">
        <v>-4.6760000000000002</v>
      </c>
      <c r="H43" s="152">
        <v>-16.798999999999999</v>
      </c>
      <c r="I43" s="349">
        <v>-3.1709388802899316</v>
      </c>
      <c r="K43" s="193"/>
      <c r="N43" s="194"/>
    </row>
    <row r="44" spans="2:14" x14ac:dyDescent="0.35">
      <c r="B44" s="173" t="s">
        <v>41</v>
      </c>
      <c r="C44" s="152">
        <v>-7.0720000000000001</v>
      </c>
      <c r="D44" s="152">
        <v>-1.3296557222012271</v>
      </c>
      <c r="E44" s="152">
        <v>-8.1300000000000008</v>
      </c>
      <c r="F44" s="152">
        <v>-0.11600000000000001</v>
      </c>
      <c r="G44" s="152">
        <v>-5.86</v>
      </c>
      <c r="H44" s="152">
        <v>-21.507000000000001</v>
      </c>
      <c r="I44" s="349">
        <v>-4.0436800929555696</v>
      </c>
      <c r="K44" s="193"/>
      <c r="N44" s="194"/>
    </row>
    <row r="45" spans="2:14" x14ac:dyDescent="0.35">
      <c r="B45" s="173" t="s">
        <v>43</v>
      </c>
      <c r="C45" s="152">
        <v>-7.08</v>
      </c>
      <c r="D45" s="152">
        <v>-1.31904246459731</v>
      </c>
      <c r="E45" s="152">
        <v>-6.0339999999999998</v>
      </c>
      <c r="F45" s="152">
        <v>-8.5999999999999993E-2</v>
      </c>
      <c r="G45" s="152">
        <v>-5.718</v>
      </c>
      <c r="H45" s="152">
        <v>-19.155999999999999</v>
      </c>
      <c r="I45" s="349">
        <v>-3.5688668717268466</v>
      </c>
      <c r="K45" s="193"/>
      <c r="N45" s="194"/>
    </row>
    <row r="46" spans="2:14" x14ac:dyDescent="0.35">
      <c r="B46" s="173" t="s">
        <v>44</v>
      </c>
      <c r="C46" s="152">
        <v>-5.875</v>
      </c>
      <c r="D46" s="152">
        <v>-1.0848911138646313</v>
      </c>
      <c r="E46" s="152">
        <v>-6.758</v>
      </c>
      <c r="F46" s="152">
        <v>-7.9000000000000001E-2</v>
      </c>
      <c r="G46" s="152">
        <v>-7.3419999999999996</v>
      </c>
      <c r="H46" s="152">
        <v>-20.32</v>
      </c>
      <c r="I46" s="349">
        <v>-3.7523382865922232</v>
      </c>
      <c r="K46" s="193"/>
      <c r="N46" s="194"/>
    </row>
    <row r="47" spans="2:14" x14ac:dyDescent="0.35">
      <c r="B47" s="173" t="s">
        <v>45</v>
      </c>
      <c r="C47" s="152">
        <v>-12.981</v>
      </c>
      <c r="D47" s="152">
        <v>-2.3719943500450427</v>
      </c>
      <c r="E47" s="152">
        <v>-6.9660000000000002</v>
      </c>
      <c r="F47" s="152">
        <v>-0.105</v>
      </c>
      <c r="G47" s="152">
        <v>-6.4950000000000001</v>
      </c>
      <c r="H47" s="152">
        <v>-26.846</v>
      </c>
      <c r="I47" s="349">
        <v>-4.9055204006863269</v>
      </c>
      <c r="K47" s="193"/>
      <c r="N47" s="194"/>
    </row>
    <row r="48" spans="2:14" x14ac:dyDescent="0.35">
      <c r="B48" s="173" t="s">
        <v>46</v>
      </c>
      <c r="C48" s="152">
        <v>-27.234000000000002</v>
      </c>
      <c r="D48" s="152">
        <v>-4.9413852353571954</v>
      </c>
      <c r="E48" s="152">
        <v>0.23</v>
      </c>
      <c r="F48" s="152">
        <v>-0.124</v>
      </c>
      <c r="G48" s="152">
        <v>-6.9329999999999998</v>
      </c>
      <c r="H48" s="152">
        <v>-34.359000000000002</v>
      </c>
      <c r="I48" s="349">
        <v>-6.2341578652286804</v>
      </c>
      <c r="K48" s="193"/>
      <c r="N48" s="194"/>
    </row>
    <row r="49" spans="2:14" x14ac:dyDescent="0.35">
      <c r="B49" s="173" t="s">
        <v>59</v>
      </c>
      <c r="C49" s="152">
        <v>-12.179</v>
      </c>
      <c r="D49" s="152">
        <v>-2.1893296470000307</v>
      </c>
      <c r="E49" s="152">
        <v>3.5019999999999998</v>
      </c>
      <c r="F49" s="152">
        <v>-0.13600000000000001</v>
      </c>
      <c r="G49" s="152">
        <v>-6.3659999999999997</v>
      </c>
      <c r="H49" s="152">
        <v>-15.489000000000001</v>
      </c>
      <c r="I49" s="349">
        <v>-2.7843441089074203</v>
      </c>
      <c r="K49" s="193"/>
      <c r="N49" s="194"/>
    </row>
    <row r="50" spans="2:14" x14ac:dyDescent="0.35">
      <c r="B50" s="173" t="s">
        <v>60</v>
      </c>
      <c r="C50" s="152">
        <v>-5.7560000000000002</v>
      </c>
      <c r="D50" s="152">
        <v>-1.0220460808545697</v>
      </c>
      <c r="E50" s="152">
        <v>-1.8</v>
      </c>
      <c r="F50" s="152">
        <v>-7.3999999999999996E-2</v>
      </c>
      <c r="G50" s="152">
        <v>-6.5570000000000004</v>
      </c>
      <c r="H50" s="152">
        <v>-14.491</v>
      </c>
      <c r="I50" s="349">
        <v>-2.5730489502542686</v>
      </c>
      <c r="K50" s="193"/>
      <c r="N50" s="194"/>
    </row>
    <row r="51" spans="2:14" x14ac:dyDescent="0.35">
      <c r="B51" s="173" t="s">
        <v>61</v>
      </c>
      <c r="C51" s="152">
        <v>9.0210000000000008</v>
      </c>
      <c r="D51" s="152">
        <v>1.5889483455280116</v>
      </c>
      <c r="E51" s="152">
        <v>-1.24</v>
      </c>
      <c r="F51" s="152">
        <v>-0.123</v>
      </c>
      <c r="G51" s="152">
        <v>-6.3979999999999997</v>
      </c>
      <c r="H51" s="152">
        <v>1.0169999999999999</v>
      </c>
      <c r="I51" s="349">
        <v>0.17913318561157163</v>
      </c>
      <c r="K51" s="193"/>
      <c r="N51" s="194"/>
    </row>
    <row r="52" spans="2:14" x14ac:dyDescent="0.35">
      <c r="B52" s="173" t="s">
        <v>62</v>
      </c>
      <c r="C52" s="152">
        <v>3.03</v>
      </c>
      <c r="D52" s="152">
        <v>0.54116130000160745</v>
      </c>
      <c r="E52" s="152">
        <v>-9.0980000000000008</v>
      </c>
      <c r="F52" s="152">
        <v>-3.7999999999999999E-2</v>
      </c>
      <c r="G52" s="152">
        <v>-5.9669999999999996</v>
      </c>
      <c r="H52" s="152">
        <v>-12.289</v>
      </c>
      <c r="I52" s="349">
        <v>-2.1948287840659253</v>
      </c>
      <c r="K52" s="193"/>
      <c r="N52" s="194"/>
    </row>
    <row r="53" spans="2:14" x14ac:dyDescent="0.35">
      <c r="B53" s="173" t="s">
        <v>64</v>
      </c>
      <c r="C53" s="152">
        <v>20.369</v>
      </c>
      <c r="D53" s="152">
        <v>4.2805505936744774</v>
      </c>
      <c r="E53" s="152">
        <v>-16.353000000000002</v>
      </c>
      <c r="F53" s="152">
        <v>-6.2E-2</v>
      </c>
      <c r="G53" s="152">
        <v>-8.7509999999999994</v>
      </c>
      <c r="H53" s="152">
        <v>-5.4329999999999998</v>
      </c>
      <c r="I53" s="349">
        <v>-1.1417463486392772</v>
      </c>
      <c r="K53" s="193"/>
      <c r="N53" s="194"/>
    </row>
    <row r="54" spans="2:14" x14ac:dyDescent="0.35">
      <c r="B54" s="173" t="s">
        <v>65</v>
      </c>
      <c r="C54" s="152">
        <v>-0.79700000000000004</v>
      </c>
      <c r="D54" s="152">
        <v>-0.14920315779029561</v>
      </c>
      <c r="E54" s="152">
        <v>-7.52</v>
      </c>
      <c r="F54" s="152">
        <v>-2.3E-2</v>
      </c>
      <c r="G54" s="152">
        <v>-4.9370000000000003</v>
      </c>
      <c r="H54" s="152">
        <v>-13.988</v>
      </c>
      <c r="I54" s="349">
        <v>-2.6186371030999438</v>
      </c>
      <c r="K54" s="193"/>
      <c r="N54" s="194"/>
    </row>
    <row r="55" spans="2:14" x14ac:dyDescent="0.35">
      <c r="B55" s="173" t="s">
        <v>66</v>
      </c>
      <c r="C55" s="152">
        <v>-15.045</v>
      </c>
      <c r="D55" s="152">
        <v>-2.7878354389566882</v>
      </c>
      <c r="E55" s="152">
        <v>-11.859</v>
      </c>
      <c r="F55" s="152">
        <v>-0.126</v>
      </c>
      <c r="G55" s="152">
        <v>-8.0220000000000002</v>
      </c>
      <c r="H55" s="152">
        <v>-35.799999999999997</v>
      </c>
      <c r="I55" s="349">
        <v>-6.6337327161614779</v>
      </c>
      <c r="K55" s="193"/>
      <c r="N55" s="194"/>
    </row>
    <row r="56" spans="2:14" x14ac:dyDescent="0.35">
      <c r="B56" s="173" t="s">
        <v>67</v>
      </c>
      <c r="C56" s="152">
        <v>-5.9020000000000001</v>
      </c>
      <c r="D56" s="152">
        <v>-1.0972156897010077</v>
      </c>
      <c r="E56" s="152">
        <v>-0.84099999999999997</v>
      </c>
      <c r="F56" s="152">
        <v>-5.0999999999999997E-2</v>
      </c>
      <c r="G56" s="152">
        <v>-3.33</v>
      </c>
      <c r="H56" s="152">
        <v>-10.11</v>
      </c>
      <c r="I56" s="349">
        <v>-1.8795070523343254</v>
      </c>
      <c r="K56" s="193"/>
      <c r="N56" s="194"/>
    </row>
    <row r="57" spans="2:14" x14ac:dyDescent="0.35">
      <c r="B57" s="173" t="s">
        <v>68</v>
      </c>
      <c r="C57" s="152">
        <v>-0.27900000000000003</v>
      </c>
      <c r="D57" s="152">
        <v>-4.9622230759380201E-2</v>
      </c>
      <c r="E57" s="152">
        <v>1.61</v>
      </c>
      <c r="F57" s="152">
        <v>-4.3999999999999997E-2</v>
      </c>
      <c r="G57" s="152">
        <v>-3.76</v>
      </c>
      <c r="H57" s="152">
        <v>-2.4729999999999999</v>
      </c>
      <c r="I57" s="349">
        <v>-0.43984149343350265</v>
      </c>
      <c r="K57" s="193"/>
      <c r="N57" s="194"/>
    </row>
    <row r="58" spans="2:14" x14ac:dyDescent="0.35">
      <c r="B58" s="173" t="s">
        <v>69</v>
      </c>
      <c r="C58" s="152">
        <v>-16.192</v>
      </c>
      <c r="D58" s="152">
        <v>-2.804508829907371</v>
      </c>
      <c r="E58" s="152">
        <v>2.3639999999999999</v>
      </c>
      <c r="F58" s="152">
        <v>-3.4000000000000002E-2</v>
      </c>
      <c r="G58" s="152">
        <v>-5.226</v>
      </c>
      <c r="H58" s="152">
        <v>-19.088000000000001</v>
      </c>
      <c r="I58" s="349">
        <v>-3.3061057649006851</v>
      </c>
      <c r="K58" s="193"/>
      <c r="N58" s="194"/>
    </row>
    <row r="59" spans="2:14" x14ac:dyDescent="0.35">
      <c r="B59" s="173" t="s">
        <v>70</v>
      </c>
      <c r="C59" s="152">
        <v>-5.6660000000000004</v>
      </c>
      <c r="D59" s="152">
        <v>-0.95590778341079896</v>
      </c>
      <c r="E59" s="152">
        <v>8.9779999999999998</v>
      </c>
      <c r="F59" s="152">
        <v>-0.13100000000000001</v>
      </c>
      <c r="G59" s="152">
        <v>-5.6139999999999999</v>
      </c>
      <c r="H59" s="152">
        <v>-2.4329999999999998</v>
      </c>
      <c r="I59" s="349">
        <v>-0.41047010890195451</v>
      </c>
      <c r="K59" s="193"/>
      <c r="N59" s="194"/>
    </row>
    <row r="60" spans="2:14" x14ac:dyDescent="0.35">
      <c r="B60" s="173" t="s">
        <v>71</v>
      </c>
      <c r="C60" s="152">
        <v>-36.491</v>
      </c>
      <c r="D60" s="152">
        <v>-6.0261815467491058</v>
      </c>
      <c r="E60" s="152">
        <v>-5.4379999999999997</v>
      </c>
      <c r="F60" s="152">
        <v>-0.115</v>
      </c>
      <c r="G60" s="152">
        <v>-5.5259999999999998</v>
      </c>
      <c r="H60" s="152">
        <v>-46.493000000000002</v>
      </c>
      <c r="I60" s="349">
        <v>-7.6779276712889795</v>
      </c>
      <c r="K60" s="193"/>
      <c r="N60" s="194"/>
    </row>
    <row r="61" spans="2:14" x14ac:dyDescent="0.35">
      <c r="B61" s="173" t="s">
        <v>72</v>
      </c>
      <c r="C61" s="152">
        <v>-29.018000000000001</v>
      </c>
      <c r="D61" s="152">
        <v>-4.7087497586234317</v>
      </c>
      <c r="E61" s="152">
        <v>0.76100000000000001</v>
      </c>
      <c r="F61" s="152">
        <v>-0.17699999999999999</v>
      </c>
      <c r="G61" s="152">
        <v>-5.4580000000000002</v>
      </c>
      <c r="H61" s="152">
        <v>-35.085999999999999</v>
      </c>
      <c r="I61" s="349">
        <v>-5.6934038883128304</v>
      </c>
      <c r="K61" s="193"/>
      <c r="N61" s="194"/>
    </row>
    <row r="62" spans="2:14" x14ac:dyDescent="0.35">
      <c r="B62" s="173" t="s">
        <v>73</v>
      </c>
      <c r="C62" s="152">
        <v>-10.868</v>
      </c>
      <c r="D62" s="152">
        <v>-1.735872080858289</v>
      </c>
      <c r="E62" s="152">
        <v>-3.5830000000000002</v>
      </c>
      <c r="F62" s="152">
        <v>0.02</v>
      </c>
      <c r="G62" s="152">
        <v>-5.1040000000000001</v>
      </c>
      <c r="H62" s="152">
        <v>-19.402000000000001</v>
      </c>
      <c r="I62" s="349">
        <v>-3.0989501391987964</v>
      </c>
      <c r="K62" s="193"/>
      <c r="N62" s="194"/>
    </row>
    <row r="63" spans="2:14" x14ac:dyDescent="0.35">
      <c r="B63" s="173" t="s">
        <v>74</v>
      </c>
      <c r="C63" s="152">
        <v>-8.2919999999999998</v>
      </c>
      <c r="D63" s="152">
        <v>-1.3073791557219123</v>
      </c>
      <c r="E63" s="152">
        <v>-13.802417100000001</v>
      </c>
      <c r="F63" s="152">
        <v>-2.8364838000000021E-2</v>
      </c>
      <c r="G63" s="152">
        <v>-4.6531736200000013</v>
      </c>
      <c r="H63" s="152">
        <v>-26.775955499999998</v>
      </c>
      <c r="I63" s="349">
        <v>-4.221698757264531</v>
      </c>
      <c r="K63" s="193"/>
      <c r="N63" s="194"/>
    </row>
    <row r="64" spans="2:14" x14ac:dyDescent="0.35">
      <c r="B64" s="173" t="s">
        <v>75</v>
      </c>
      <c r="C64" s="152">
        <v>-25.167860100000006</v>
      </c>
      <c r="D64" s="152">
        <v>-4.0114355781095439</v>
      </c>
      <c r="E64" s="152">
        <v>-11.613084800000001</v>
      </c>
      <c r="F64" s="152">
        <v>-5.6486144999999967E-2</v>
      </c>
      <c r="G64" s="152">
        <v>-4.7768619399999999</v>
      </c>
      <c r="H64" s="152">
        <v>-41.614292900000002</v>
      </c>
      <c r="I64" s="349">
        <v>-6.6327869923645739</v>
      </c>
      <c r="K64" s="193"/>
      <c r="N64" s="194"/>
    </row>
    <row r="65" spans="1:14" x14ac:dyDescent="0.35">
      <c r="B65" s="173" t="s">
        <v>77</v>
      </c>
      <c r="C65" s="152">
        <v>-26.671417600000002</v>
      </c>
      <c r="D65" s="152">
        <v>-4.1997014626028495</v>
      </c>
      <c r="E65" s="152">
        <v>-8.8528034599999987</v>
      </c>
      <c r="F65" s="152">
        <v>-7.0819217999999975E-2</v>
      </c>
      <c r="G65" s="152">
        <v>-5.0196970499999995</v>
      </c>
      <c r="H65" s="152">
        <v>-40.614737300000002</v>
      </c>
      <c r="I65" s="349">
        <v>-6.3952270629229888</v>
      </c>
      <c r="K65" s="193"/>
      <c r="N65" s="194"/>
    </row>
    <row r="66" spans="1:14" x14ac:dyDescent="0.35">
      <c r="B66" s="173" t="s">
        <v>78</v>
      </c>
      <c r="C66" s="152">
        <v>-25.370235600000001</v>
      </c>
      <c r="D66" s="152">
        <v>-3.9621289519630154</v>
      </c>
      <c r="E66" s="152">
        <v>-7.2762749000000007</v>
      </c>
      <c r="F66" s="152">
        <v>-7.3736683999999969E-2</v>
      </c>
      <c r="G66" s="152">
        <v>-5.0425119900000022</v>
      </c>
      <c r="H66" s="152">
        <v>-37.762759199999998</v>
      </c>
      <c r="I66" s="349">
        <v>-5.8974983083061208</v>
      </c>
      <c r="K66" s="193"/>
      <c r="N66" s="194"/>
    </row>
    <row r="67" spans="1:14" x14ac:dyDescent="0.35">
      <c r="B67" s="173" t="s">
        <v>79</v>
      </c>
      <c r="C67" s="152">
        <v>-22.411860000000001</v>
      </c>
      <c r="D67" s="152">
        <v>-3.4684867861318969</v>
      </c>
      <c r="E67" s="152">
        <v>-7.6572978799999998</v>
      </c>
      <c r="F67" s="152">
        <v>-7.1036706000000033E-2</v>
      </c>
      <c r="G67" s="152">
        <v>-4.8768763999999996</v>
      </c>
      <c r="H67" s="152">
        <v>-35.017071000000008</v>
      </c>
      <c r="I67" s="349">
        <v>-5.419284613260233</v>
      </c>
      <c r="K67" s="193"/>
      <c r="N67" s="194"/>
    </row>
    <row r="68" spans="1:14" x14ac:dyDescent="0.35">
      <c r="B68" s="173" t="s">
        <v>80</v>
      </c>
      <c r="C68" s="152">
        <v>-20.263427700000001</v>
      </c>
      <c r="D68" s="152">
        <v>-3.1097026343286065</v>
      </c>
      <c r="E68" s="152">
        <v>-8.1703426500000003</v>
      </c>
      <c r="F68" s="152">
        <v>-6.871664399999998E-2</v>
      </c>
      <c r="G68" s="152">
        <v>-4.536550000000001</v>
      </c>
      <c r="H68" s="152">
        <v>-33.039036999999986</v>
      </c>
      <c r="I68" s="349">
        <v>-5.0702961964613849</v>
      </c>
      <c r="K68" s="193"/>
      <c r="N68" s="194"/>
    </row>
    <row r="69" spans="1:14" x14ac:dyDescent="0.35">
      <c r="B69" s="173" t="s">
        <v>339</v>
      </c>
      <c r="C69" s="152">
        <v>-18.292892899999998</v>
      </c>
      <c r="D69" s="152">
        <v>-2.7792768128676775</v>
      </c>
      <c r="E69" s="152">
        <v>-8.5742968800000003</v>
      </c>
      <c r="F69" s="152">
        <v>-6.5704245000000008E-2</v>
      </c>
      <c r="G69" s="152">
        <v>-4.0208308300000004</v>
      </c>
      <c r="H69" s="152">
        <v>-30.9537248</v>
      </c>
      <c r="I69" s="349">
        <v>-4.7028630232961781</v>
      </c>
      <c r="K69" s="193"/>
      <c r="N69" s="194"/>
    </row>
    <row r="70" spans="1:14" x14ac:dyDescent="0.35">
      <c r="B70" s="173" t="s">
        <v>340</v>
      </c>
      <c r="C70" s="152">
        <v>-16.695094300000001</v>
      </c>
      <c r="D70" s="152">
        <v>-2.5131714844483999</v>
      </c>
      <c r="E70" s="152">
        <v>-8.6501124300000001</v>
      </c>
      <c r="F70" s="152">
        <v>-6.4168700999999995E-2</v>
      </c>
      <c r="G70" s="152">
        <v>-3.6872616500000004</v>
      </c>
      <c r="H70" s="152">
        <v>-29.096637099999999</v>
      </c>
      <c r="I70" s="349">
        <v>-4.3800195038768592</v>
      </c>
      <c r="K70" s="193"/>
      <c r="N70" s="194"/>
    </row>
    <row r="71" spans="1:14" x14ac:dyDescent="0.35">
      <c r="B71" s="173" t="s">
        <v>341</v>
      </c>
      <c r="C71" s="152">
        <v>-15.5628306</v>
      </c>
      <c r="D71" s="152">
        <v>-2.3227371145532101</v>
      </c>
      <c r="E71" s="152">
        <v>-8.6935305500000002</v>
      </c>
      <c r="F71" s="152">
        <v>-6.2524582000000009E-2</v>
      </c>
      <c r="G71" s="152">
        <v>-3.5353463699999992</v>
      </c>
      <c r="H71" s="152">
        <v>-27.854232100000001</v>
      </c>
      <c r="I71" s="349">
        <v>-4.1572166631467029</v>
      </c>
      <c r="K71" s="193"/>
      <c r="N71" s="194"/>
    </row>
    <row r="72" spans="1:14" x14ac:dyDescent="0.35">
      <c r="B72" s="173" t="s">
        <v>342</v>
      </c>
      <c r="C72" s="152">
        <v>-14.2223539</v>
      </c>
      <c r="D72" s="152">
        <v>-2.1033970261953883</v>
      </c>
      <c r="E72" s="152">
        <v>-8.5974684000000003</v>
      </c>
      <c r="F72" s="152">
        <v>-6.1129427000000021E-2</v>
      </c>
      <c r="G72" s="152">
        <v>-3.5660231499999999</v>
      </c>
      <c r="H72" s="152">
        <v>-26.446974900000001</v>
      </c>
      <c r="I72" s="349">
        <v>-3.9113418740426695</v>
      </c>
      <c r="K72" s="193"/>
      <c r="N72" s="194"/>
    </row>
    <row r="73" spans="1:14" x14ac:dyDescent="0.35">
      <c r="B73" s="173" t="s">
        <v>346</v>
      </c>
      <c r="C73" s="152">
        <v>-12.702793700000001</v>
      </c>
      <c r="D73" s="152">
        <v>-1.8634975868707979</v>
      </c>
      <c r="E73" s="152">
        <v>-8.4337123300000005</v>
      </c>
      <c r="F73" s="152">
        <v>-5.8698203000000032E-2</v>
      </c>
      <c r="G73" s="152">
        <v>-3.7781341900000007</v>
      </c>
      <c r="H73" s="152">
        <v>-24.973338399999999</v>
      </c>
      <c r="I73" s="349">
        <v>-3.663584321967523</v>
      </c>
      <c r="K73" s="193"/>
      <c r="N73" s="194"/>
    </row>
    <row r="74" spans="1:14" x14ac:dyDescent="0.35">
      <c r="B74" s="173" t="s">
        <v>347</v>
      </c>
      <c r="C74" s="152">
        <v>-11.439467199999998</v>
      </c>
      <c r="D74" s="152">
        <v>-1.6636013045673224</v>
      </c>
      <c r="E74" s="152">
        <v>-8.3898439299999996</v>
      </c>
      <c r="F74" s="152">
        <v>-5.6720381000000035E-2</v>
      </c>
      <c r="G74" s="152">
        <v>-3.9242592900000002</v>
      </c>
      <c r="H74" s="152">
        <v>-23.810290799999997</v>
      </c>
      <c r="I74" s="349">
        <v>-3.4626464803367174</v>
      </c>
      <c r="K74" s="193"/>
      <c r="N74" s="194"/>
    </row>
    <row r="75" spans="1:14" x14ac:dyDescent="0.35">
      <c r="B75" s="173" t="s">
        <v>348</v>
      </c>
      <c r="C75" s="152">
        <v>-10.727833</v>
      </c>
      <c r="D75" s="152">
        <v>-1.5492047716272859</v>
      </c>
      <c r="E75" s="152">
        <v>-8.4074653899999987</v>
      </c>
      <c r="F75" s="152">
        <v>-5.5168904999999997E-2</v>
      </c>
      <c r="G75" s="152">
        <v>-4.0049780100000003</v>
      </c>
      <c r="H75" s="152">
        <v>-23.195445299999999</v>
      </c>
      <c r="I75" s="349">
        <v>-3.34965081380179</v>
      </c>
      <c r="K75" s="193"/>
      <c r="N75" s="194"/>
    </row>
    <row r="76" spans="1:14" x14ac:dyDescent="0.35">
      <c r="B76" s="173" t="s">
        <v>349</v>
      </c>
      <c r="C76" s="152">
        <v>-10.3085127</v>
      </c>
      <c r="D76" s="152">
        <v>-1.4783014955825227</v>
      </c>
      <c r="E76" s="152">
        <v>-8.4284066099999997</v>
      </c>
      <c r="F76" s="152">
        <v>-5.3098423999999964E-2</v>
      </c>
      <c r="G76" s="152">
        <v>-4.0219084899999995</v>
      </c>
      <c r="H76" s="152">
        <v>-22.8119263</v>
      </c>
      <c r="I76" s="349">
        <v>-3.2713647203837932</v>
      </c>
      <c r="K76" s="193"/>
      <c r="N76" s="194"/>
    </row>
    <row r="77" spans="1:14" x14ac:dyDescent="0.35">
      <c r="B77" s="173" t="s">
        <v>370</v>
      </c>
      <c r="C77" s="152">
        <v>-9.4477999799999992</v>
      </c>
      <c r="D77" s="152">
        <v>-1.3437857777381448</v>
      </c>
      <c r="E77" s="152">
        <v>-8.41509061</v>
      </c>
      <c r="F77" s="152">
        <v>-5.1714059000000021E-2</v>
      </c>
      <c r="G77" s="152">
        <v>-3.9995275199999996</v>
      </c>
      <c r="H77" s="152">
        <v>-21.914132200000001</v>
      </c>
      <c r="I77" s="349">
        <v>-3.1169054429784326</v>
      </c>
      <c r="K77" s="193"/>
      <c r="N77" s="194"/>
    </row>
    <row r="78" spans="1:14" x14ac:dyDescent="0.35">
      <c r="B78" s="173" t="s">
        <v>371</v>
      </c>
      <c r="C78" s="152">
        <v>-8.6445124500000006</v>
      </c>
      <c r="D78" s="152">
        <v>-1.2185046651535185</v>
      </c>
      <c r="E78" s="152">
        <v>-8.5128536100000005</v>
      </c>
      <c r="F78" s="152">
        <v>-5.1644694000000019E-2</v>
      </c>
      <c r="G78" s="152">
        <v>-3.9503119899999994</v>
      </c>
      <c r="H78" s="152">
        <v>-21.159322700000001</v>
      </c>
      <c r="I78" s="349">
        <v>-2.9825549527016695</v>
      </c>
      <c r="K78" s="193"/>
      <c r="N78" s="194"/>
    </row>
    <row r="79" spans="1:14" x14ac:dyDescent="0.35">
      <c r="B79" s="173" t="s">
        <v>372</v>
      </c>
      <c r="C79" s="152">
        <v>-8.0421641099999999</v>
      </c>
      <c r="D79" s="152">
        <v>-1.1241053580450819</v>
      </c>
      <c r="E79" s="152">
        <v>-8.5043753199999994</v>
      </c>
      <c r="F79" s="152">
        <v>-5.1686115999999969E-2</v>
      </c>
      <c r="G79" s="152">
        <v>-3.9243853199999994</v>
      </c>
      <c r="H79" s="152">
        <v>-20.5226109</v>
      </c>
      <c r="I79" s="349">
        <v>-2.8685782282257355</v>
      </c>
      <c r="K79" s="193"/>
      <c r="N79" s="194"/>
    </row>
    <row r="80" spans="1:14" s="2" customFormat="1" ht="15.5" x14ac:dyDescent="0.35">
      <c r="A80" s="7"/>
      <c r="B80" s="54" t="s">
        <v>373</v>
      </c>
      <c r="C80" s="152">
        <v>-7.3053244299999998</v>
      </c>
      <c r="D80" s="152">
        <v>-1.0123280883764052</v>
      </c>
      <c r="E80" s="152">
        <v>-8.3734114699999989</v>
      </c>
      <c r="F80" s="152">
        <v>-5.1154947999999992E-2</v>
      </c>
      <c r="G80" s="152">
        <v>-3.9238820699999994</v>
      </c>
      <c r="H80" s="152">
        <v>-19.6537729</v>
      </c>
      <c r="I80" s="349">
        <v>-2.7235020894535409</v>
      </c>
      <c r="J80" s="163"/>
      <c r="M80" s="28"/>
      <c r="N80" s="28"/>
    </row>
    <row r="81" spans="1:14" s="2" customFormat="1" ht="15.5" x14ac:dyDescent="0.35">
      <c r="A81" s="7"/>
      <c r="B81" s="54" t="s">
        <v>494</v>
      </c>
      <c r="C81" s="152">
        <v>-6.7430555000000005</v>
      </c>
      <c r="D81" s="152">
        <v>-0.92655791922356823</v>
      </c>
      <c r="E81" s="152">
        <v>-8.2450958100000005</v>
      </c>
      <c r="F81" s="152">
        <v>-4.7481309000000013E-2</v>
      </c>
      <c r="G81" s="152">
        <v>-3.9470298100000001</v>
      </c>
      <c r="H81" s="152">
        <v>-18.982662400000002</v>
      </c>
      <c r="I81" s="349">
        <v>-2.6083926158797692</v>
      </c>
      <c r="J81" s="163"/>
      <c r="M81" s="28"/>
      <c r="N81" s="28"/>
    </row>
    <row r="82" spans="1:14" s="2" customFormat="1" ht="15.5" x14ac:dyDescent="0.35">
      <c r="A82" s="7"/>
      <c r="B82" s="54" t="s">
        <v>495</v>
      </c>
      <c r="C82" s="152">
        <v>-6.2764628399999998</v>
      </c>
      <c r="D82" s="152">
        <v>-0.85450522484264924</v>
      </c>
      <c r="E82" s="152">
        <v>-8.4138498100000003</v>
      </c>
      <c r="F82" s="152">
        <v>-4.6162355000000051E-2</v>
      </c>
      <c r="G82" s="152">
        <v>-3.9660581700000002</v>
      </c>
      <c r="H82" s="152">
        <v>-18.702533200000005</v>
      </c>
      <c r="I82" s="349">
        <v>-2.5462450339613758</v>
      </c>
      <c r="J82" s="163"/>
      <c r="M82" s="28"/>
      <c r="N82" s="28"/>
    </row>
    <row r="83" spans="1:14" s="2" customFormat="1" ht="15.5" x14ac:dyDescent="0.35">
      <c r="A83" s="7"/>
      <c r="B83" s="54" t="s">
        <v>496</v>
      </c>
      <c r="C83" s="152">
        <v>-6.1937898100000002</v>
      </c>
      <c r="D83" s="152">
        <v>-0.83609220975910148</v>
      </c>
      <c r="E83" s="152">
        <v>-8.4669880699999993</v>
      </c>
      <c r="F83" s="152">
        <v>-4.4825815000000033E-2</v>
      </c>
      <c r="G83" s="152">
        <v>-3.98230591</v>
      </c>
      <c r="H83" s="152">
        <v>-18.687909599999998</v>
      </c>
      <c r="I83" s="349">
        <v>-2.5226583582180564</v>
      </c>
      <c r="J83" s="163"/>
      <c r="M83" s="28"/>
      <c r="N83" s="28"/>
    </row>
    <row r="84" spans="1:14" x14ac:dyDescent="0.35">
      <c r="B84" s="195" t="s">
        <v>497</v>
      </c>
      <c r="C84" s="156">
        <v>-6.0685549000000005</v>
      </c>
      <c r="D84" s="156">
        <v>-0.81269054958557974</v>
      </c>
      <c r="E84" s="156">
        <v>-8.3377189000000005</v>
      </c>
      <c r="F84" s="156">
        <v>-4.3627207000000001E-2</v>
      </c>
      <c r="G84" s="156">
        <v>-3.99605012</v>
      </c>
      <c r="H84" s="156">
        <v>-18.445951099999995</v>
      </c>
      <c r="I84" s="350">
        <v>-2.470250394717155</v>
      </c>
      <c r="K84" s="193"/>
      <c r="N84" s="194"/>
    </row>
    <row r="85" spans="1:14" x14ac:dyDescent="0.35">
      <c r="B85" s="8">
        <v>2008</v>
      </c>
      <c r="C85" s="152">
        <f ca="1">SUM(OFFSET(C$4:C$7,4*(ROW($B85)-ROW($B$85)),0))</f>
        <v>-28.518000000000001</v>
      </c>
      <c r="D85" s="152">
        <v>-1.7882572486874013</v>
      </c>
      <c r="E85" s="152">
        <v>-20.744</v>
      </c>
      <c r="F85" s="152">
        <v>-0.71499999999999997</v>
      </c>
      <c r="G85" s="152">
        <v>-13.561999999999999</v>
      </c>
      <c r="H85" s="152">
        <v>-63.176000000000002</v>
      </c>
      <c r="I85" s="349">
        <v>-3.9615309609045255</v>
      </c>
      <c r="N85" s="194"/>
    </row>
    <row r="86" spans="1:14" x14ac:dyDescent="0.35">
      <c r="B86" s="8">
        <v>2009</v>
      </c>
      <c r="C86" s="152">
        <f t="shared" ref="C86:C104" ca="1" si="0">SUM(OFFSET(C$4:C$7,4*(ROW($B86)-ROW($B$85)),0))</f>
        <v>-20.671999999999997</v>
      </c>
      <c r="D86" s="152">
        <v>-1.3320600406474201</v>
      </c>
      <c r="E86" s="152">
        <v>-13.555</v>
      </c>
      <c r="F86" s="152">
        <v>-0.25900000000000001</v>
      </c>
      <c r="G86" s="152">
        <v>-15.192</v>
      </c>
      <c r="H86" s="152">
        <v>-48.923999999999999</v>
      </c>
      <c r="I86" s="349">
        <v>-3.1525592796359518</v>
      </c>
      <c r="N86" s="194"/>
    </row>
    <row r="87" spans="1:14" x14ac:dyDescent="0.35">
      <c r="B87" s="8">
        <v>2010</v>
      </c>
      <c r="C87" s="152">
        <f t="shared" ca="1" si="0"/>
        <v>-27.207000000000001</v>
      </c>
      <c r="D87" s="152">
        <v>-1.6873803400064873</v>
      </c>
      <c r="E87" s="152">
        <v>0.94199999999999995</v>
      </c>
      <c r="F87" s="152">
        <v>-0.38900000000000001</v>
      </c>
      <c r="G87" s="152">
        <v>-19.946999999999999</v>
      </c>
      <c r="H87" s="152">
        <v>-46.485999999999997</v>
      </c>
      <c r="I87" s="349">
        <v>-2.8830654789407713</v>
      </c>
      <c r="N87" s="194"/>
    </row>
    <row r="88" spans="1:14" x14ac:dyDescent="0.35">
      <c r="B88" s="8">
        <v>2011</v>
      </c>
      <c r="C88" s="152">
        <f t="shared" ca="1" si="0"/>
        <v>-16.175000000000001</v>
      </c>
      <c r="D88" s="152">
        <v>-0.97193204467462357</v>
      </c>
      <c r="E88" s="152">
        <v>6.9169999999999998</v>
      </c>
      <c r="F88" s="152">
        <v>-0.17299999999999999</v>
      </c>
      <c r="G88" s="152">
        <v>-20.821999999999999</v>
      </c>
      <c r="H88" s="152">
        <v>-30.026</v>
      </c>
      <c r="I88" s="349">
        <v>-1.8042183352952241</v>
      </c>
      <c r="N88" s="194"/>
    </row>
    <row r="89" spans="1:14" x14ac:dyDescent="0.35">
      <c r="B89" s="8">
        <v>2012</v>
      </c>
      <c r="C89" s="152">
        <f t="shared" ca="1" si="0"/>
        <v>-19.545999999999999</v>
      </c>
      <c r="D89" s="152">
        <v>-1.1408786037691137</v>
      </c>
      <c r="E89" s="152">
        <v>-15.487</v>
      </c>
      <c r="F89" s="152">
        <v>-0.14799999999999999</v>
      </c>
      <c r="G89" s="152">
        <v>-20.896999999999998</v>
      </c>
      <c r="H89" s="152">
        <v>-56.348999999999997</v>
      </c>
      <c r="I89" s="349">
        <v>-3.2890293893270126</v>
      </c>
    </row>
    <row r="90" spans="1:14" x14ac:dyDescent="0.35">
      <c r="B90" s="8">
        <v>2013</v>
      </c>
      <c r="C90" s="152">
        <f t="shared" ca="1" si="0"/>
        <v>-27.752000000000002</v>
      </c>
      <c r="D90" s="152">
        <v>-1.5570926490324841</v>
      </c>
      <c r="E90" s="152">
        <v>-30.821000000000002</v>
      </c>
      <c r="F90" s="152">
        <v>-0.32600000000000001</v>
      </c>
      <c r="G90" s="152">
        <v>-25.74</v>
      </c>
      <c r="H90" s="152">
        <v>-85.113</v>
      </c>
      <c r="I90" s="349">
        <v>-4.7754693945337925</v>
      </c>
    </row>
    <row r="91" spans="1:14" x14ac:dyDescent="0.35">
      <c r="B91" s="8">
        <v>2014</v>
      </c>
      <c r="C91" s="152">
        <f t="shared" ca="1" si="0"/>
        <v>-38.698</v>
      </c>
      <c r="D91" s="152">
        <v>-2.0773802398182979</v>
      </c>
      <c r="E91" s="152">
        <v>-32.177999999999997</v>
      </c>
      <c r="F91" s="152">
        <v>-0.46899999999999997</v>
      </c>
      <c r="G91" s="152">
        <v>-23.943999999999999</v>
      </c>
      <c r="H91" s="152">
        <v>-95.942999999999998</v>
      </c>
      <c r="I91" s="349">
        <v>-5.1503977556692062</v>
      </c>
    </row>
    <row r="92" spans="1:14" x14ac:dyDescent="0.35">
      <c r="B92" s="8">
        <v>2015</v>
      </c>
      <c r="C92" s="152">
        <f t="shared" ca="1" si="0"/>
        <v>-31.741999999999997</v>
      </c>
      <c r="D92" s="152">
        <v>-1.6523702783657244</v>
      </c>
      <c r="E92" s="152">
        <v>-40.545999999999999</v>
      </c>
      <c r="F92" s="152">
        <v>-0.09</v>
      </c>
      <c r="G92" s="152">
        <v>-23.875</v>
      </c>
      <c r="H92" s="152">
        <v>-97.384</v>
      </c>
      <c r="I92" s="349">
        <v>-5.0694482763646809</v>
      </c>
    </row>
    <row r="93" spans="1:14" x14ac:dyDescent="0.35">
      <c r="B93" s="8">
        <v>2016</v>
      </c>
      <c r="C93" s="152">
        <f t="shared" ca="1" si="0"/>
        <v>-39.094999999999999</v>
      </c>
      <c r="D93" s="152">
        <v>-1.9552769471372535</v>
      </c>
      <c r="E93" s="152">
        <v>-45.491999999999997</v>
      </c>
      <c r="F93" s="152">
        <v>-0.36</v>
      </c>
      <c r="G93" s="152">
        <v>-23.847999999999999</v>
      </c>
      <c r="H93" s="152">
        <v>-109.691</v>
      </c>
      <c r="I93" s="349">
        <v>-5.4860284846766199</v>
      </c>
    </row>
    <row r="94" spans="1:14" x14ac:dyDescent="0.35">
      <c r="B94" s="8">
        <v>2017</v>
      </c>
      <c r="C94" s="152">
        <f t="shared" ca="1" si="0"/>
        <v>-30.33</v>
      </c>
      <c r="D94" s="152">
        <v>-1.4546706775225804</v>
      </c>
      <c r="E94" s="152">
        <v>-20.898</v>
      </c>
      <c r="F94" s="152">
        <v>-0.31</v>
      </c>
      <c r="G94" s="152">
        <v>-22.462</v>
      </c>
      <c r="H94" s="152">
        <v>-75.242000000000004</v>
      </c>
      <c r="I94" s="349">
        <v>-3.6087151703974278</v>
      </c>
    </row>
    <row r="95" spans="1:14" x14ac:dyDescent="0.35">
      <c r="B95" s="8">
        <v>2018</v>
      </c>
      <c r="C95" s="152">
        <f t="shared" ca="1" si="0"/>
        <v>-33.008000000000003</v>
      </c>
      <c r="D95" s="152">
        <v>-1.5299827107503905</v>
      </c>
      <c r="E95" s="152">
        <v>-27.888000000000002</v>
      </c>
      <c r="F95" s="152">
        <v>-0.38600000000000001</v>
      </c>
      <c r="G95" s="152">
        <v>-25.414999999999999</v>
      </c>
      <c r="H95" s="152">
        <v>-87.828999999999994</v>
      </c>
      <c r="I95" s="349">
        <v>-4.0710388845884644</v>
      </c>
    </row>
    <row r="96" spans="1:14" x14ac:dyDescent="0.35">
      <c r="B96" s="8">
        <v>2019</v>
      </c>
      <c r="C96" s="152">
        <f t="shared" ca="1" si="0"/>
        <v>-36.148000000000003</v>
      </c>
      <c r="D96" s="152">
        <v>-1.6149410190015134</v>
      </c>
      <c r="E96" s="152">
        <v>0.69199999999999995</v>
      </c>
      <c r="F96" s="152">
        <v>-0.45700000000000002</v>
      </c>
      <c r="G96" s="152">
        <v>-26.254000000000001</v>
      </c>
      <c r="H96" s="152">
        <v>-63.322000000000003</v>
      </c>
      <c r="I96" s="349">
        <v>-2.828961359002264</v>
      </c>
    </row>
    <row r="97" spans="2:9" x14ac:dyDescent="0.35">
      <c r="B97" s="8">
        <v>2020</v>
      </c>
      <c r="C97" s="152">
        <f t="shared" ca="1" si="0"/>
        <v>7.5570000000000004</v>
      </c>
      <c r="D97" s="152">
        <v>0.35822058652043948</v>
      </c>
      <c r="E97" s="152">
        <v>-44.83</v>
      </c>
      <c r="F97" s="152">
        <v>-0.249</v>
      </c>
      <c r="G97" s="152">
        <v>-27.677</v>
      </c>
      <c r="H97" s="152">
        <v>-67.510000000000005</v>
      </c>
      <c r="I97" s="349">
        <v>-3.2001418282380403</v>
      </c>
    </row>
    <row r="98" spans="2:9" x14ac:dyDescent="0.35">
      <c r="B98" s="8">
        <v>2021</v>
      </c>
      <c r="C98" s="152">
        <f t="shared" ca="1" si="0"/>
        <v>-28.039000000000001</v>
      </c>
      <c r="D98" s="152">
        <v>-1.2350643939026871</v>
      </c>
      <c r="E98" s="152">
        <v>12.111000000000001</v>
      </c>
      <c r="F98" s="152">
        <v>-0.26</v>
      </c>
      <c r="G98" s="152">
        <v>-17.93</v>
      </c>
      <c r="H98" s="152">
        <v>-34.103999999999999</v>
      </c>
      <c r="I98" s="349">
        <v>-1.502216059405016</v>
      </c>
    </row>
    <row r="99" spans="2:9" x14ac:dyDescent="0.35">
      <c r="B99" s="8">
        <v>2022</v>
      </c>
      <c r="C99" s="152">
        <f t="shared" ca="1" si="0"/>
        <v>-84.668999999999997</v>
      </c>
      <c r="D99" s="152">
        <v>-3.4111469719317342</v>
      </c>
      <c r="E99" s="152">
        <v>-22.062417099999998</v>
      </c>
      <c r="F99" s="152">
        <v>-0.30036483800000002</v>
      </c>
      <c r="G99" s="152">
        <v>-20.741173620000001</v>
      </c>
      <c r="H99" s="152">
        <v>-127.75695549999999</v>
      </c>
      <c r="I99" s="349">
        <v>-5.1470756935483157</v>
      </c>
    </row>
    <row r="100" spans="2:9" x14ac:dyDescent="0.35">
      <c r="B100" s="8">
        <v>2023</v>
      </c>
      <c r="C100" s="152">
        <f t="shared" ca="1" si="0"/>
        <v>-99.621373300000016</v>
      </c>
      <c r="D100" s="152">
        <v>-3.9083195668381818</v>
      </c>
      <c r="E100" s="152">
        <v>-35.399461039999998</v>
      </c>
      <c r="F100" s="152">
        <v>-0.27207875299999995</v>
      </c>
      <c r="G100" s="152">
        <v>-19.715947379999999</v>
      </c>
      <c r="H100" s="152">
        <v>-155.0088604</v>
      </c>
      <c r="I100" s="349">
        <v>-6.0812669216095623</v>
      </c>
    </row>
    <row r="101" spans="2:9" x14ac:dyDescent="0.35">
      <c r="B101" s="8">
        <v>2024</v>
      </c>
      <c r="C101" s="152">
        <f t="shared" ca="1" si="0"/>
        <v>-70.814245499999998</v>
      </c>
      <c r="D101" s="152">
        <v>-2.6781646091526787</v>
      </c>
      <c r="E101" s="152">
        <v>-34.088282510000006</v>
      </c>
      <c r="F101" s="152">
        <v>-0.26111417199999998</v>
      </c>
      <c r="G101" s="152">
        <v>-15.779988850000002</v>
      </c>
      <c r="H101" s="152">
        <v>-120.943631</v>
      </c>
      <c r="I101" s="349">
        <v>-4.5740366215809045</v>
      </c>
    </row>
    <row r="102" spans="2:9" x14ac:dyDescent="0.35">
      <c r="B102" s="8">
        <v>2025</v>
      </c>
      <c r="C102" s="152">
        <f t="shared" ca="1" si="0"/>
        <v>-49.092447800000002</v>
      </c>
      <c r="D102" s="152">
        <v>-1.7930487837011531</v>
      </c>
      <c r="E102" s="152">
        <v>-33.828490049999999</v>
      </c>
      <c r="F102" s="152">
        <v>-0.23171691600000008</v>
      </c>
      <c r="G102" s="152">
        <v>-15.273394640000001</v>
      </c>
      <c r="H102" s="152">
        <v>-98.426049399999982</v>
      </c>
      <c r="I102" s="349">
        <v>-3.5949054502264923</v>
      </c>
    </row>
    <row r="103" spans="2:9" x14ac:dyDescent="0.35">
      <c r="B103" s="8">
        <v>2026</v>
      </c>
      <c r="C103" s="152">
        <f t="shared" ca="1" si="0"/>
        <v>-36.442989240000003</v>
      </c>
      <c r="D103" s="152">
        <v>-1.2898991137017151</v>
      </c>
      <c r="E103" s="152">
        <v>-33.860726149999998</v>
      </c>
      <c r="F103" s="152">
        <v>-0.20814329299999998</v>
      </c>
      <c r="G103" s="152">
        <v>-15.896133319999999</v>
      </c>
      <c r="H103" s="152">
        <v>-86.407992100000001</v>
      </c>
      <c r="I103" s="349">
        <v>-3.0584097175046878</v>
      </c>
    </row>
    <row r="104" spans="2:9" x14ac:dyDescent="0.35">
      <c r="B104" s="148">
        <v>2027</v>
      </c>
      <c r="C104" s="156">
        <f t="shared" ca="1" si="0"/>
        <v>-26.518632580000002</v>
      </c>
      <c r="D104" s="156">
        <v>-0.90671110729342796</v>
      </c>
      <c r="E104" s="156">
        <v>-33.499345159999997</v>
      </c>
      <c r="F104" s="156">
        <v>-0.1896244270000001</v>
      </c>
      <c r="G104" s="156">
        <v>-15.819275959999999</v>
      </c>
      <c r="H104" s="156">
        <v>-76.026878100000005</v>
      </c>
      <c r="I104" s="350">
        <v>-2.5994709424837721</v>
      </c>
    </row>
    <row r="105" spans="2:9" x14ac:dyDescent="0.35">
      <c r="B105" s="8" t="s">
        <v>319</v>
      </c>
      <c r="C105" s="152">
        <f ca="1">SUM(OFFSET(C$5:C$8,4*(ROW($B105)-ROW($B$105)),0))</f>
        <v>-24.456</v>
      </c>
      <c r="D105" s="152">
        <v>-1.5434132303381425</v>
      </c>
      <c r="E105" s="152">
        <v>-27.236000000000001</v>
      </c>
      <c r="F105" s="152">
        <v>-0.60499999999999998</v>
      </c>
      <c r="G105" s="152">
        <v>-13.287000000000001</v>
      </c>
      <c r="H105" s="152">
        <v>-65.198999999999998</v>
      </c>
      <c r="I105" s="349">
        <v>-4.1146957476617816</v>
      </c>
    </row>
    <row r="106" spans="2:9" x14ac:dyDescent="0.35">
      <c r="B106" s="54" t="s">
        <v>320</v>
      </c>
      <c r="C106" s="152">
        <f t="shared" ref="C106:C124" ca="1" si="1">SUM(OFFSET(C$5:C$8,4*(ROW($B106)-ROW($B$105)),0))</f>
        <v>-20.428999999999998</v>
      </c>
      <c r="D106" s="152">
        <v>-1.307923085492291</v>
      </c>
      <c r="E106" s="152">
        <v>-6.4960000000000004</v>
      </c>
      <c r="F106" s="152">
        <v>-0.27400000000000002</v>
      </c>
      <c r="G106" s="152">
        <v>-15.997</v>
      </c>
      <c r="H106" s="152">
        <v>-42.372999999999998</v>
      </c>
      <c r="I106" s="349">
        <v>-2.7128408097099634</v>
      </c>
    </row>
    <row r="107" spans="2:9" x14ac:dyDescent="0.35">
      <c r="B107" s="54" t="s">
        <v>321</v>
      </c>
      <c r="C107" s="152">
        <f t="shared" ca="1" si="1"/>
        <v>-21.738000000000003</v>
      </c>
      <c r="D107" s="152">
        <v>-1.3330259037999028</v>
      </c>
      <c r="E107" s="152">
        <v>2.7389999999999999</v>
      </c>
      <c r="F107" s="152">
        <v>-0.39700000000000002</v>
      </c>
      <c r="G107" s="152">
        <v>-20.785</v>
      </c>
      <c r="H107" s="152">
        <v>-40.281999999999996</v>
      </c>
      <c r="I107" s="349">
        <v>-2.4701881247984026</v>
      </c>
    </row>
    <row r="108" spans="2:9" x14ac:dyDescent="0.35">
      <c r="B108" s="54" t="s">
        <v>82</v>
      </c>
      <c r="C108" s="152">
        <f t="shared" ca="1" si="1"/>
        <v>-17.167999999999999</v>
      </c>
      <c r="D108" s="152">
        <v>-1.0264879082139959</v>
      </c>
      <c r="E108" s="152">
        <v>2.593</v>
      </c>
      <c r="F108" s="152">
        <v>-0.13800000000000001</v>
      </c>
      <c r="G108" s="152">
        <v>-20.611999999999998</v>
      </c>
      <c r="H108" s="152">
        <v>-34.981000000000002</v>
      </c>
      <c r="I108" s="349">
        <v>-2.0915408619078395</v>
      </c>
    </row>
    <row r="109" spans="2:9" x14ac:dyDescent="0.35">
      <c r="B109" s="54" t="s">
        <v>83</v>
      </c>
      <c r="C109" s="152">
        <f t="shared" ca="1" si="1"/>
        <v>-21.070000000000004</v>
      </c>
      <c r="D109" s="152">
        <v>-1.2196893873130308</v>
      </c>
      <c r="E109" s="152">
        <v>-23.640999999999998</v>
      </c>
      <c r="F109" s="152">
        <v>-0.22900000000000001</v>
      </c>
      <c r="G109" s="152">
        <v>-22.111000000000001</v>
      </c>
      <c r="H109" s="152">
        <v>-67.501000000000005</v>
      </c>
      <c r="I109" s="349">
        <v>-3.9074633760330748</v>
      </c>
    </row>
    <row r="110" spans="2:9" x14ac:dyDescent="0.35">
      <c r="B110" s="54" t="s">
        <v>84</v>
      </c>
      <c r="C110" s="152">
        <f t="shared" ca="1" si="1"/>
        <v>-32.466000000000001</v>
      </c>
      <c r="D110" s="152">
        <v>-1.8005537093646984</v>
      </c>
      <c r="E110" s="152">
        <v>-25.844000000000001</v>
      </c>
      <c r="F110" s="152">
        <v>-0.307</v>
      </c>
      <c r="G110" s="152">
        <v>-25.16</v>
      </c>
      <c r="H110" s="152">
        <v>-84.234999999999999</v>
      </c>
      <c r="I110" s="349">
        <v>-4.6716454662827376</v>
      </c>
    </row>
    <row r="111" spans="2:9" x14ac:dyDescent="0.35">
      <c r="B111" s="54" t="s">
        <v>85</v>
      </c>
      <c r="C111" s="152">
        <f t="shared" ca="1" si="1"/>
        <v>-43.498999999999995</v>
      </c>
      <c r="D111" s="152">
        <v>-2.3140301543679782</v>
      </c>
      <c r="E111" s="152">
        <v>-36.164999999999999</v>
      </c>
      <c r="F111" s="152">
        <v>-0.46500000000000002</v>
      </c>
      <c r="G111" s="152">
        <v>-23.898</v>
      </c>
      <c r="H111" s="152">
        <v>-104.82599999999999</v>
      </c>
      <c r="I111" s="349">
        <v>-5.576462101698378</v>
      </c>
    </row>
    <row r="112" spans="2:9" x14ac:dyDescent="0.35">
      <c r="B112" s="54" t="s">
        <v>86</v>
      </c>
      <c r="C112" s="152">
        <f t="shared" ca="1" si="1"/>
        <v>-27.1</v>
      </c>
      <c r="D112" s="152">
        <v>-1.3986454299647655</v>
      </c>
      <c r="E112" s="152">
        <v>-45.287999999999997</v>
      </c>
      <c r="F112" s="152">
        <v>-6.0000000000000001E-3</v>
      </c>
      <c r="G112" s="152">
        <v>-23.841999999999999</v>
      </c>
      <c r="H112" s="152">
        <v>-97.468000000000004</v>
      </c>
      <c r="I112" s="349">
        <v>-5.0303753788858216</v>
      </c>
    </row>
    <row r="113" spans="2:11" x14ac:dyDescent="0.35">
      <c r="B113" s="54" t="s">
        <v>87</v>
      </c>
      <c r="C113" s="152">
        <f t="shared" ca="1" si="1"/>
        <v>-38.509</v>
      </c>
      <c r="D113" s="152">
        <v>-1.9047962937864731</v>
      </c>
      <c r="E113" s="152">
        <v>-35.316000000000003</v>
      </c>
      <c r="F113" s="152">
        <v>-0.34100000000000003</v>
      </c>
      <c r="G113" s="152">
        <v>-23.129000000000001</v>
      </c>
      <c r="H113" s="152">
        <v>-98.076999999999998</v>
      </c>
      <c r="I113" s="349">
        <v>-4.8512479188162754</v>
      </c>
    </row>
    <row r="114" spans="2:11" x14ac:dyDescent="0.35">
      <c r="B114" s="54" t="s">
        <v>88</v>
      </c>
      <c r="C114" s="152">
        <f t="shared" ca="1" si="1"/>
        <v>-30.317999999999998</v>
      </c>
      <c r="D114" s="152">
        <v>-1.4421629304476755</v>
      </c>
      <c r="E114" s="152">
        <v>-24.757000000000001</v>
      </c>
      <c r="F114" s="152">
        <v>-0.45800000000000002</v>
      </c>
      <c r="G114" s="152">
        <v>-23.324000000000002</v>
      </c>
      <c r="H114" s="152">
        <v>-80.212000000000003</v>
      </c>
      <c r="I114" s="349">
        <v>-3.8155146440091348</v>
      </c>
    </row>
    <row r="115" spans="2:11" x14ac:dyDescent="0.35">
      <c r="B115" s="54" t="s">
        <v>89</v>
      </c>
      <c r="C115" s="152">
        <f t="shared" ca="1" si="1"/>
        <v>-53.17</v>
      </c>
      <c r="D115" s="152">
        <v>-2.4427064286777505</v>
      </c>
      <c r="E115" s="152">
        <v>-19.527999999999999</v>
      </c>
      <c r="F115" s="152">
        <v>-0.39400000000000002</v>
      </c>
      <c r="G115" s="152">
        <v>-26.488</v>
      </c>
      <c r="H115" s="152">
        <v>-100.681</v>
      </c>
      <c r="I115" s="349">
        <v>-4.6254302415968507</v>
      </c>
    </row>
    <row r="116" spans="2:11" x14ac:dyDescent="0.35">
      <c r="B116" s="54" t="s">
        <v>90</v>
      </c>
      <c r="C116" s="152">
        <f t="shared" ca="1" si="1"/>
        <v>-5.8840000000000021</v>
      </c>
      <c r="D116" s="152">
        <v>-0.26184697349578179</v>
      </c>
      <c r="E116" s="152">
        <v>-8.6359999999999992</v>
      </c>
      <c r="F116" s="152">
        <v>-0.371</v>
      </c>
      <c r="G116" s="152">
        <v>-25.288</v>
      </c>
      <c r="H116" s="152">
        <v>-41.252000000000002</v>
      </c>
      <c r="I116" s="349">
        <v>-1.8357769120747769</v>
      </c>
    </row>
    <row r="117" spans="2:11" x14ac:dyDescent="0.35">
      <c r="B117" s="54" t="s">
        <v>91</v>
      </c>
      <c r="C117" s="152">
        <f t="shared" ca="1" si="1"/>
        <v>-1.3750000000000009</v>
      </c>
      <c r="D117" s="152">
        <v>-6.5865297562648722E-2</v>
      </c>
      <c r="E117" s="152">
        <v>-36.573</v>
      </c>
      <c r="F117" s="152">
        <v>-0.26200000000000001</v>
      </c>
      <c r="G117" s="152">
        <v>-25.04</v>
      </c>
      <c r="H117" s="152">
        <v>-65.331000000000003</v>
      </c>
      <c r="I117" s="349">
        <v>-3.1294878218657458</v>
      </c>
    </row>
    <row r="118" spans="2:11" x14ac:dyDescent="0.35">
      <c r="B118" s="54" t="s">
        <v>92</v>
      </c>
      <c r="C118" s="152">
        <f t="shared" ca="1" si="1"/>
        <v>-58.628</v>
      </c>
      <c r="D118" s="152">
        <v>-2.507742056906257</v>
      </c>
      <c r="E118" s="152">
        <v>7.5140000000000002</v>
      </c>
      <c r="F118" s="152">
        <v>-0.32400000000000001</v>
      </c>
      <c r="G118" s="152">
        <v>-20.126000000000001</v>
      </c>
      <c r="H118" s="152">
        <v>-70.486999999999995</v>
      </c>
      <c r="I118" s="349">
        <v>-3.0149964925488049</v>
      </c>
    </row>
    <row r="119" spans="2:11" x14ac:dyDescent="0.35">
      <c r="B119" s="54" t="s">
        <v>93</v>
      </c>
      <c r="C119" s="152">
        <f t="shared" ca="1" si="1"/>
        <v>-73.34586010000001</v>
      </c>
      <c r="D119" s="152">
        <v>-2.929160841174745</v>
      </c>
      <c r="E119" s="152">
        <v>-28.237501899999998</v>
      </c>
      <c r="F119" s="152">
        <v>-0.24185098299999999</v>
      </c>
      <c r="G119" s="152">
        <v>-19.992035560000001</v>
      </c>
      <c r="H119" s="152">
        <v>-122.87824839999999</v>
      </c>
      <c r="I119" s="349">
        <v>-4.9073001932855274</v>
      </c>
    </row>
    <row r="120" spans="2:11" x14ac:dyDescent="0.35">
      <c r="B120" s="54" t="s">
        <v>94</v>
      </c>
      <c r="C120" s="152">
        <f t="shared" ca="1" si="1"/>
        <v>-94.716940899999997</v>
      </c>
      <c r="D120" s="152">
        <v>-3.6809389985992467</v>
      </c>
      <c r="E120" s="152">
        <v>-31.956718889999998</v>
      </c>
      <c r="F120" s="152">
        <v>-0.28430925199999996</v>
      </c>
      <c r="G120" s="152">
        <v>-19.475635440000001</v>
      </c>
      <c r="H120" s="152">
        <v>-146.43360450000003</v>
      </c>
      <c r="I120" s="349">
        <v>-5.6907788658270331</v>
      </c>
    </row>
    <row r="121" spans="2:11" x14ac:dyDescent="0.35">
      <c r="B121" s="54" t="s">
        <v>343</v>
      </c>
      <c r="C121" s="152">
        <f t="shared" ca="1" si="1"/>
        <v>-64.773171699999992</v>
      </c>
      <c r="D121" s="152">
        <v>-2.4271658675030108</v>
      </c>
      <c r="E121" s="152">
        <v>-34.515408259999994</v>
      </c>
      <c r="F121" s="152">
        <v>-0.25352695500000005</v>
      </c>
      <c r="G121" s="152">
        <v>-14.809462</v>
      </c>
      <c r="H121" s="152">
        <v>-114.35156890000002</v>
      </c>
      <c r="I121" s="349">
        <v>-4.2849565282210635</v>
      </c>
    </row>
    <row r="122" spans="2:11" x14ac:dyDescent="0.35">
      <c r="B122" s="54" t="s">
        <v>350</v>
      </c>
      <c r="C122" s="152">
        <f t="shared" ca="1" si="1"/>
        <v>-45.178606600000002</v>
      </c>
      <c r="D122" s="152">
        <v>-1.6374448789987177</v>
      </c>
      <c r="E122" s="152">
        <v>-33.659428259999991</v>
      </c>
      <c r="F122" s="152">
        <v>-0.22368591300000001</v>
      </c>
      <c r="G122" s="152">
        <v>-15.729279980000001</v>
      </c>
      <c r="H122" s="152">
        <v>-94.791000799999978</v>
      </c>
      <c r="I122" s="349">
        <v>-3.4355871178002046</v>
      </c>
    </row>
    <row r="123" spans="2:11" x14ac:dyDescent="0.35">
      <c r="B123" s="54" t="s">
        <v>374</v>
      </c>
      <c r="C123" s="152">
        <f t="shared" ca="1" si="1"/>
        <v>-33.43980097</v>
      </c>
      <c r="D123" s="152">
        <v>-1.1735019518331236</v>
      </c>
      <c r="E123" s="152">
        <v>-33.805731009999995</v>
      </c>
      <c r="F123" s="152">
        <v>-0.20619981700000001</v>
      </c>
      <c r="G123" s="152">
        <v>-15.798106899999999</v>
      </c>
      <c r="H123" s="152">
        <v>-83.249838699999998</v>
      </c>
      <c r="I123" s="349">
        <v>-2.9214841407664842</v>
      </c>
    </row>
    <row r="124" spans="2:11" ht="15" thickBot="1" x14ac:dyDescent="0.4">
      <c r="B124" s="351" t="s">
        <v>498</v>
      </c>
      <c r="C124" s="311">
        <f t="shared" ca="1" si="1"/>
        <v>-25.281863050000005</v>
      </c>
      <c r="D124" s="311">
        <v>-0.85707223879072369</v>
      </c>
      <c r="E124" s="311">
        <v>-33.463652589999995</v>
      </c>
      <c r="F124" s="311">
        <v>-0.18209668600000009</v>
      </c>
      <c r="G124" s="311">
        <v>-15.891444009999999</v>
      </c>
      <c r="H124" s="311">
        <v>-74.8190563</v>
      </c>
      <c r="I124" s="352">
        <v>-2.5364165591922303</v>
      </c>
    </row>
    <row r="125" spans="2:11" x14ac:dyDescent="0.35">
      <c r="B125" s="534" t="s">
        <v>29</v>
      </c>
      <c r="C125" s="535"/>
      <c r="D125" s="535"/>
      <c r="E125" s="535"/>
      <c r="F125" s="535"/>
      <c r="G125" s="535"/>
      <c r="H125" s="535"/>
      <c r="I125" s="547"/>
      <c r="K125" s="322"/>
    </row>
    <row r="126" spans="2:11" x14ac:dyDescent="0.35">
      <c r="B126" s="534" t="s">
        <v>519</v>
      </c>
      <c r="C126" s="535"/>
      <c r="D126" s="535"/>
      <c r="E126" s="535"/>
      <c r="F126" s="535"/>
      <c r="G126" s="535"/>
      <c r="H126" s="535"/>
      <c r="I126" s="547"/>
    </row>
    <row r="127" spans="2:11" x14ac:dyDescent="0.35">
      <c r="B127" s="534" t="s">
        <v>520</v>
      </c>
      <c r="C127" s="535"/>
      <c r="D127" s="535"/>
      <c r="E127" s="535"/>
      <c r="F127" s="535"/>
      <c r="G127" s="535"/>
      <c r="H127" s="535"/>
      <c r="I127" s="547"/>
    </row>
    <row r="128" spans="2:11" x14ac:dyDescent="0.35">
      <c r="B128" s="534" t="s">
        <v>521</v>
      </c>
      <c r="C128" s="535"/>
      <c r="D128" s="535"/>
      <c r="E128" s="535"/>
      <c r="F128" s="535"/>
      <c r="G128" s="535"/>
      <c r="H128" s="535"/>
      <c r="I128" s="547"/>
    </row>
    <row r="129" spans="2:9" x14ac:dyDescent="0.35">
      <c r="B129" s="534" t="s">
        <v>522</v>
      </c>
      <c r="C129" s="535"/>
      <c r="D129" s="535"/>
      <c r="E129" s="535"/>
      <c r="F129" s="535"/>
      <c r="G129" s="535"/>
      <c r="H129" s="535"/>
      <c r="I129" s="547"/>
    </row>
    <row r="130" spans="2:9" x14ac:dyDescent="0.35">
      <c r="B130" s="534" t="s">
        <v>523</v>
      </c>
      <c r="C130" s="611"/>
      <c r="D130" s="611"/>
      <c r="E130" s="611"/>
      <c r="F130" s="611"/>
      <c r="G130" s="611"/>
      <c r="H130" s="611"/>
      <c r="I130" s="547"/>
    </row>
    <row r="131" spans="2:9" ht="15" thickBot="1" x14ac:dyDescent="0.4">
      <c r="B131" s="608" t="s">
        <v>544</v>
      </c>
      <c r="C131" s="609"/>
      <c r="D131" s="609"/>
      <c r="E131" s="609"/>
      <c r="F131" s="609"/>
      <c r="G131" s="609"/>
      <c r="H131" s="609"/>
      <c r="I131" s="610"/>
    </row>
    <row r="132" spans="2:9" x14ac:dyDescent="0.35">
      <c r="C132" s="194"/>
      <c r="D132" s="194"/>
      <c r="E132" s="194"/>
      <c r="F132" s="196"/>
      <c r="G132" s="194"/>
      <c r="H132" s="194"/>
      <c r="I132" s="194"/>
    </row>
    <row r="133" spans="2:9" x14ac:dyDescent="0.35">
      <c r="B133" s="197"/>
      <c r="C133" s="194"/>
      <c r="D133" s="194"/>
      <c r="E133" s="194"/>
      <c r="F133" s="196"/>
      <c r="G133" s="194"/>
      <c r="H133" s="194"/>
      <c r="I133" s="194"/>
    </row>
    <row r="134" spans="2:9" x14ac:dyDescent="0.35">
      <c r="B134" s="197"/>
      <c r="C134" s="194"/>
      <c r="D134" s="194"/>
      <c r="E134" s="194"/>
      <c r="F134" s="196"/>
      <c r="G134" s="194"/>
      <c r="H134" s="194"/>
      <c r="I134" s="194"/>
    </row>
    <row r="135" spans="2:9" x14ac:dyDescent="0.35">
      <c r="B135" s="197"/>
      <c r="C135" s="194"/>
      <c r="D135" s="194"/>
      <c r="E135" s="194"/>
      <c r="F135" s="196"/>
      <c r="G135" s="194"/>
      <c r="H135" s="194"/>
      <c r="I135" s="194"/>
    </row>
    <row r="136" spans="2:9" x14ac:dyDescent="0.35">
      <c r="B136" s="197"/>
      <c r="C136" s="194"/>
      <c r="D136" s="194"/>
      <c r="E136" s="194"/>
      <c r="F136" s="196"/>
      <c r="G136" s="194"/>
      <c r="H136" s="194"/>
      <c r="I136" s="194"/>
    </row>
    <row r="137" spans="2:9" x14ac:dyDescent="0.35">
      <c r="B137" s="197"/>
      <c r="C137" s="194"/>
      <c r="D137" s="194"/>
      <c r="E137" s="194"/>
      <c r="F137" s="196"/>
      <c r="G137" s="194"/>
      <c r="H137" s="194"/>
      <c r="I137" s="194"/>
    </row>
    <row r="138" spans="2:9" x14ac:dyDescent="0.35">
      <c r="B138" s="197"/>
      <c r="C138" s="194"/>
      <c r="D138" s="194"/>
      <c r="E138" s="194"/>
      <c r="F138" s="196"/>
      <c r="G138" s="194"/>
      <c r="H138" s="194"/>
      <c r="I138" s="194"/>
    </row>
    <row r="139" spans="2:9" x14ac:dyDescent="0.35">
      <c r="B139" s="197"/>
      <c r="C139" s="194"/>
      <c r="D139" s="194"/>
      <c r="E139" s="194"/>
      <c r="F139" s="196"/>
      <c r="G139" s="194"/>
      <c r="H139" s="194"/>
      <c r="I139" s="194"/>
    </row>
    <row r="140" spans="2:9" x14ac:dyDescent="0.35">
      <c r="B140" s="197"/>
      <c r="C140" s="194"/>
      <c r="D140" s="194"/>
      <c r="E140" s="194"/>
      <c r="F140" s="196"/>
      <c r="G140" s="194"/>
      <c r="H140" s="194"/>
      <c r="I140" s="194"/>
    </row>
    <row r="141" spans="2:9" x14ac:dyDescent="0.35">
      <c r="B141" s="197"/>
      <c r="C141" s="194"/>
      <c r="D141" s="194"/>
      <c r="E141" s="194"/>
      <c r="F141" s="196"/>
      <c r="G141" s="194"/>
      <c r="H141" s="194"/>
      <c r="I141" s="194"/>
    </row>
    <row r="142" spans="2:9" x14ac:dyDescent="0.35">
      <c r="B142" s="197"/>
      <c r="C142" s="194"/>
      <c r="D142" s="194"/>
      <c r="E142" s="194"/>
      <c r="F142" s="196"/>
      <c r="G142" s="194"/>
      <c r="H142" s="194"/>
      <c r="I142" s="194"/>
    </row>
    <row r="143" spans="2:9" x14ac:dyDescent="0.35">
      <c r="B143" s="197"/>
      <c r="C143" s="194"/>
      <c r="D143" s="194"/>
      <c r="E143" s="194"/>
      <c r="F143" s="196"/>
      <c r="G143" s="194"/>
      <c r="H143" s="194"/>
      <c r="I143" s="194"/>
    </row>
    <row r="144" spans="2:9" x14ac:dyDescent="0.35">
      <c r="B144" s="197"/>
      <c r="C144" s="194"/>
      <c r="D144" s="194"/>
      <c r="E144" s="194"/>
      <c r="F144" s="196"/>
      <c r="G144" s="194"/>
      <c r="H144" s="194"/>
      <c r="I144" s="194"/>
    </row>
    <row r="145" spans="2:9" x14ac:dyDescent="0.35">
      <c r="B145" s="197"/>
      <c r="C145" s="194"/>
      <c r="D145" s="194"/>
      <c r="E145" s="194"/>
      <c r="F145" s="196"/>
      <c r="G145" s="194"/>
      <c r="H145" s="194"/>
      <c r="I145" s="194"/>
    </row>
    <row r="146" spans="2:9" x14ac:dyDescent="0.35">
      <c r="B146" s="197"/>
      <c r="C146" s="194"/>
      <c r="D146" s="194"/>
      <c r="E146" s="194"/>
      <c r="F146" s="196"/>
      <c r="G146" s="194"/>
      <c r="H146" s="194"/>
      <c r="I146" s="194"/>
    </row>
    <row r="147" spans="2:9" x14ac:dyDescent="0.35">
      <c r="B147" s="197"/>
      <c r="C147" s="194"/>
      <c r="D147" s="194"/>
      <c r="E147" s="194"/>
      <c r="F147" s="196"/>
      <c r="G147" s="194"/>
      <c r="H147" s="194"/>
      <c r="I147" s="194"/>
    </row>
    <row r="148" spans="2:9" x14ac:dyDescent="0.35">
      <c r="B148" s="197"/>
      <c r="C148" s="194"/>
      <c r="D148" s="194"/>
      <c r="E148" s="194"/>
      <c r="F148" s="196"/>
      <c r="G148" s="194"/>
      <c r="H148" s="194"/>
      <c r="I148" s="194"/>
    </row>
    <row r="149" spans="2:9" x14ac:dyDescent="0.35">
      <c r="B149" s="197"/>
      <c r="C149" s="194"/>
      <c r="D149" s="194"/>
      <c r="E149" s="194"/>
      <c r="F149" s="196"/>
      <c r="G149" s="194"/>
      <c r="H149" s="194"/>
      <c r="I149" s="194"/>
    </row>
    <row r="150" spans="2:9" x14ac:dyDescent="0.35">
      <c r="B150" s="197"/>
      <c r="C150" s="194"/>
      <c r="D150" s="194"/>
      <c r="E150" s="194"/>
      <c r="F150" s="196"/>
      <c r="G150" s="194"/>
      <c r="H150" s="194"/>
      <c r="I150" s="194"/>
    </row>
    <row r="151" spans="2:9" x14ac:dyDescent="0.35">
      <c r="B151" s="197"/>
      <c r="C151" s="194"/>
      <c r="D151" s="194"/>
      <c r="E151" s="194"/>
      <c r="F151" s="196"/>
      <c r="G151" s="194"/>
      <c r="H151" s="194"/>
      <c r="I151" s="194"/>
    </row>
    <row r="152" spans="2:9" x14ac:dyDescent="0.35">
      <c r="B152" s="197"/>
      <c r="C152" s="194"/>
      <c r="D152" s="194"/>
      <c r="E152" s="194"/>
      <c r="F152" s="196"/>
      <c r="G152" s="194"/>
      <c r="H152" s="194"/>
      <c r="I152" s="194"/>
    </row>
    <row r="153" spans="2:9" x14ac:dyDescent="0.35">
      <c r="B153" s="197"/>
      <c r="C153" s="194"/>
      <c r="D153" s="194"/>
      <c r="E153" s="194"/>
      <c r="F153" s="196"/>
      <c r="G153" s="194"/>
      <c r="H153" s="194"/>
      <c r="I153" s="194"/>
    </row>
  </sheetData>
  <mergeCells count="8">
    <mergeCell ref="B131:I131"/>
    <mergeCell ref="B130:I130"/>
    <mergeCell ref="B2:I2"/>
    <mergeCell ref="B125:I125"/>
    <mergeCell ref="B126:I126"/>
    <mergeCell ref="B127:I127"/>
    <mergeCell ref="B128:I128"/>
    <mergeCell ref="B129:I129"/>
  </mergeCells>
  <hyperlinks>
    <hyperlink ref="A1" location="Contents!A1" display="Back to contents" xr:uid="{7E174CF4-8D9C-4C17-9392-02320E3277CD}"/>
  </hyperlinks>
  <pageMargins left="0.70866141732283472" right="0.70866141732283472" top="0.74803149606299213" bottom="0.74803149606299213" header="0.31496062992125984" footer="0.31496062992125984"/>
  <pageSetup paperSize="9" scale="47" orientation="portrait" r:id="rId1"/>
  <headerFooter>
    <oddHeader>&amp;C&amp;8March 2018 Economic and fiscal outlook: Supplementary economy tables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Contents</vt:lpstr>
      <vt:lpstr>1.1</vt:lpstr>
      <vt:lpstr>1.2</vt:lpstr>
      <vt:lpstr>1.3</vt:lpstr>
      <vt:lpstr>1.4</vt:lpstr>
      <vt:lpstr>1.5 </vt:lpstr>
      <vt:lpstr>1.6</vt:lpstr>
      <vt:lpstr>1.7</vt:lpstr>
      <vt:lpstr>1.8</vt:lpstr>
      <vt:lpstr>1.9</vt:lpstr>
      <vt:lpstr>1.10</vt:lpstr>
      <vt:lpstr>1.11</vt:lpstr>
      <vt:lpstr>1.11b</vt:lpstr>
      <vt:lpstr>1.12</vt:lpstr>
      <vt:lpstr>1.13</vt:lpstr>
      <vt:lpstr>1.14</vt:lpstr>
      <vt:lpstr>1.15</vt:lpstr>
      <vt:lpstr>1.16</vt:lpstr>
      <vt:lpstr>1.17</vt:lpstr>
      <vt:lpstr>1.18</vt:lpstr>
      <vt:lpstr>1.19</vt:lpstr>
      <vt:lpstr>1.20</vt:lpstr>
      <vt:lpstr>1.21</vt:lpstr>
      <vt:lpstr>Sheet1</vt:lpstr>
      <vt:lpstr>'1.1'!Print_Area</vt:lpstr>
      <vt:lpstr>'1.11'!Print_Area</vt:lpstr>
      <vt:lpstr>'1.11b'!Print_Area</vt:lpstr>
      <vt:lpstr>'1.13'!Print_Area</vt:lpstr>
      <vt:lpstr>'1.14'!Print_Area</vt:lpstr>
      <vt:lpstr>'1.15'!Print_Area</vt:lpstr>
      <vt:lpstr>'1.16'!Print_Area</vt:lpstr>
      <vt:lpstr>'1.17'!Print_Area</vt:lpstr>
      <vt:lpstr>'1.19'!Print_Area</vt:lpstr>
      <vt:lpstr>'1.2'!Print_Area</vt:lpstr>
      <vt:lpstr>'1.20'!Print_Area</vt:lpstr>
      <vt:lpstr>'1.21'!Print_Area</vt:lpstr>
      <vt:lpstr>'1.3'!Print_Area</vt:lpstr>
      <vt:lpstr>'1.4'!Print_Area</vt:lpstr>
      <vt:lpstr>'1.5 '!Print_Area</vt:lpstr>
      <vt:lpstr>'1.6'!Print_Area</vt:lpstr>
      <vt:lpstr>'1.7'!Print_Area</vt:lpstr>
      <vt:lpstr>'1.9'!Print_Area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Hall-Strutt, Kate</cp:lastModifiedBy>
  <cp:lastPrinted>2021-10-25T10:20:40Z</cp:lastPrinted>
  <dcterms:created xsi:type="dcterms:W3CDTF">2010-11-27T22:19:23Z</dcterms:created>
  <dcterms:modified xsi:type="dcterms:W3CDTF">2023-04-12T14:33:03Z</dcterms:modified>
</cp:coreProperties>
</file>