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G:\Groups\Documents and research\Economic and Fiscal Outlook\March 2019\x.FINAL WEB VERSIONS\Wave 1 (doc, supps + CaTs)\"/>
    </mc:Choice>
  </mc:AlternateContent>
  <bookViews>
    <workbookView xWindow="60" yWindow="6075" windowWidth="18990" windowHeight="5220" tabRatio="740"/>
  </bookViews>
  <sheets>
    <sheet name="Contents" sheetId="4" r:id="rId1"/>
    <sheet name="1.1" sheetId="68" r:id="rId2"/>
    <sheet name="1.2" sheetId="72" r:id="rId3"/>
    <sheet name="1.3" sheetId="21" r:id="rId4"/>
    <sheet name="1.4" sheetId="65" r:id="rId5"/>
    <sheet name="1.5" sheetId="77" r:id="rId6"/>
    <sheet name="1.6" sheetId="78" r:id="rId7"/>
    <sheet name="1.7" sheetId="76" r:id="rId8"/>
    <sheet name="1.8" sheetId="14" r:id="rId9"/>
    <sheet name="1.9" sheetId="66" r:id="rId10"/>
    <sheet name="1.10" sheetId="16" r:id="rId11"/>
    <sheet name="1.11" sheetId="53" r:id="rId12"/>
    <sheet name="1.12" sheetId="73" r:id="rId13"/>
    <sheet name="1.13" sheetId="52" r:id="rId14"/>
    <sheet name="1.14" sheetId="69" r:id="rId15"/>
    <sheet name="1.15" sheetId="70" r:id="rId16"/>
    <sheet name="1.16" sheetId="74" r:id="rId17"/>
    <sheet name="1.17" sheetId="79" r:id="rId18"/>
    <sheet name="1.18" sheetId="75" r:id="rId19"/>
    <sheet name="1.19" sheetId="80" r:id="rId20"/>
    <sheet name="1.20" sheetId="81" r:id="rId21"/>
    <sheet name="1.21" sheetId="82" r:id="rId22"/>
    <sheet name="1.22" sheetId="71" r:id="rId23"/>
    <sheet name="1.23" sheetId="62"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123Graph_A" localSheetId="11" hidden="1">'[1]Model inputs'!#REF!</definedName>
    <definedName name="__123Graph_A" localSheetId="12" hidden="1">'[1]Model inputs'!#REF!</definedName>
    <definedName name="__123Graph_A" localSheetId="15" hidden="1">'[1]Model inputs'!#REF!</definedName>
    <definedName name="__123Graph_A" localSheetId="16" hidden="1">'[1]Model inputs'!#REF!</definedName>
    <definedName name="__123Graph_A" localSheetId="17" hidden="1">'[1]Model inputs'!#REF!</definedName>
    <definedName name="__123Graph_A" localSheetId="19" hidden="1">'[1]Model inputs'!#REF!</definedName>
    <definedName name="__123Graph_A" localSheetId="20" hidden="1">'[1]Model inputs'!#REF!</definedName>
    <definedName name="__123Graph_A" localSheetId="21" hidden="1">'[1]Model inputs'!#REF!</definedName>
    <definedName name="__123Graph_A" localSheetId="22" hidden="1">'[1]Model inputs'!#REF!</definedName>
    <definedName name="__123Graph_A" localSheetId="6" hidden="1">'[1]Model inputs'!#REF!</definedName>
    <definedName name="__123Graph_A" localSheetId="7" hidden="1">'[1]Model inputs'!#REF!</definedName>
    <definedName name="__123Graph_A" hidden="1">'[1]Model inputs'!#REF!</definedName>
    <definedName name="__123Graph_ACHGSPD1" localSheetId="17" hidden="1">'[2]CHGSPD19.FIN'!$B$10:$B$20</definedName>
    <definedName name="__123Graph_ACHGSPD1" localSheetId="19" hidden="1">'[2]CHGSPD19.FIN'!$B$10:$B$20</definedName>
    <definedName name="__123Graph_ACHGSPD1" localSheetId="22" hidden="1">'[2]CHGSPD19.FIN'!$B$10:$B$20</definedName>
    <definedName name="__123Graph_ACHGSPD1" hidden="1">'[3]CHGSPD19.FIN'!$B$10:$B$20</definedName>
    <definedName name="__123Graph_ACHGSPD2" localSheetId="17" hidden="1">'[2]CHGSPD19.FIN'!$E$11:$E$20</definedName>
    <definedName name="__123Graph_ACHGSPD2" localSheetId="19" hidden="1">'[2]CHGSPD19.FIN'!$E$11:$E$20</definedName>
    <definedName name="__123Graph_ACHGSPD2" localSheetId="22" hidden="1">'[2]CHGSPD19.FIN'!$E$11:$E$20</definedName>
    <definedName name="__123Graph_ACHGSPD2" hidden="1">'[3]CHGSPD19.FIN'!$E$11:$E$20</definedName>
    <definedName name="__123Graph_AEFF" localSheetId="11" hidden="1">'[4]T3 Page 1'!#REF!</definedName>
    <definedName name="__123Graph_AEFF" localSheetId="12" hidden="1">'[4]T3 Page 1'!#REF!</definedName>
    <definedName name="__123Graph_AEFF" localSheetId="15" hidden="1">'[4]T3 Page 1'!#REF!</definedName>
    <definedName name="__123Graph_AEFF" localSheetId="16" hidden="1">'[4]T3 Page 1'!#REF!</definedName>
    <definedName name="__123Graph_AEFF" localSheetId="17" hidden="1">'[4]T3 Page 1'!#REF!</definedName>
    <definedName name="__123Graph_AEFF" localSheetId="19" hidden="1">'[4]T3 Page 1'!#REF!</definedName>
    <definedName name="__123Graph_AEFF" localSheetId="20" hidden="1">'[4]T3 Page 1'!#REF!</definedName>
    <definedName name="__123Graph_AEFF" localSheetId="21" hidden="1">'[4]T3 Page 1'!#REF!</definedName>
    <definedName name="__123Graph_AEFF" localSheetId="22" hidden="1">'[4]T3 Page 1'!#REF!</definedName>
    <definedName name="__123Graph_AEFF" localSheetId="6" hidden="1">'[4]T3 Page 1'!#REF!</definedName>
    <definedName name="__123Graph_AEFF" localSheetId="7" hidden="1">'[4]T3 Page 1'!#REF!</definedName>
    <definedName name="__123Graph_AEFF" hidden="1">'[4]T3 Page 1'!#REF!</definedName>
    <definedName name="__123Graph_AGR14PBF1" localSheetId="17" hidden="1">'[5]HIS19FIN(A)'!$AF$70:$AF$81</definedName>
    <definedName name="__123Graph_AGR14PBF1" localSheetId="19" hidden="1">'[5]HIS19FIN(A)'!$AF$70:$AF$81</definedName>
    <definedName name="__123Graph_AGR14PBF1" localSheetId="22" hidden="1">'[5]HIS19FIN(A)'!$AF$70:$AF$81</definedName>
    <definedName name="__123Graph_AGR14PBF1" hidden="1">'[6]HIS19FIN(A)'!$AF$70:$AF$81</definedName>
    <definedName name="__123Graph_ALBFFIN" localSheetId="11" hidden="1">'[4]FC Page 1'!#REF!</definedName>
    <definedName name="__123Graph_ALBFFIN" localSheetId="12" hidden="1">'[4]FC Page 1'!#REF!</definedName>
    <definedName name="__123Graph_ALBFFIN" localSheetId="15" hidden="1">'[4]FC Page 1'!#REF!</definedName>
    <definedName name="__123Graph_ALBFFIN" localSheetId="16" hidden="1">'[4]FC Page 1'!#REF!</definedName>
    <definedName name="__123Graph_ALBFFIN" localSheetId="17" hidden="1">'[4]FC Page 1'!#REF!</definedName>
    <definedName name="__123Graph_ALBFFIN" localSheetId="19" hidden="1">'[4]FC Page 1'!#REF!</definedName>
    <definedName name="__123Graph_ALBFFIN" localSheetId="20" hidden="1">'[4]FC Page 1'!#REF!</definedName>
    <definedName name="__123Graph_ALBFFIN" localSheetId="21" hidden="1">'[4]FC Page 1'!#REF!</definedName>
    <definedName name="__123Graph_ALBFFIN" localSheetId="22" hidden="1">'[4]FC Page 1'!#REF!</definedName>
    <definedName name="__123Graph_ALBFFIN" localSheetId="6" hidden="1">'[4]FC Page 1'!#REF!</definedName>
    <definedName name="__123Graph_ALBFFIN" localSheetId="7" hidden="1">'[4]FC Page 1'!#REF!</definedName>
    <definedName name="__123Graph_ALBFFIN" hidden="1">'[4]FC Page 1'!#REF!</definedName>
    <definedName name="__123Graph_ALBFFIN2" localSheetId="17" hidden="1">'[5]HIS19FIN(A)'!$K$59:$Q$59</definedName>
    <definedName name="__123Graph_ALBFFIN2" localSheetId="19" hidden="1">'[5]HIS19FIN(A)'!$K$59:$Q$59</definedName>
    <definedName name="__123Graph_ALBFFIN2" localSheetId="22" hidden="1">'[5]HIS19FIN(A)'!$K$59:$Q$59</definedName>
    <definedName name="__123Graph_ALBFFIN2" hidden="1">'[6]HIS19FIN(A)'!$K$59:$Q$59</definedName>
    <definedName name="__123Graph_ALBFHIC2" localSheetId="17" hidden="1">'[5]HIS19FIN(A)'!$D$59:$J$59</definedName>
    <definedName name="__123Graph_ALBFHIC2" localSheetId="19" hidden="1">'[5]HIS19FIN(A)'!$D$59:$J$59</definedName>
    <definedName name="__123Graph_ALBFHIC2" localSheetId="22" hidden="1">'[5]HIS19FIN(A)'!$D$59:$J$59</definedName>
    <definedName name="__123Graph_ALBFHIC2" hidden="1">'[6]HIS19FIN(A)'!$D$59:$J$59</definedName>
    <definedName name="__123Graph_ALCB" localSheetId="17" hidden="1">'[5]HIS19FIN(A)'!$D$83:$I$83</definedName>
    <definedName name="__123Graph_ALCB" localSheetId="19" hidden="1">'[5]HIS19FIN(A)'!$D$83:$I$83</definedName>
    <definedName name="__123Graph_ALCB" localSheetId="22" hidden="1">'[5]HIS19FIN(A)'!$D$83:$I$83</definedName>
    <definedName name="__123Graph_ALCB" hidden="1">'[6]HIS19FIN(A)'!$D$83:$I$83</definedName>
    <definedName name="__123Graph_ANACFIN" localSheetId="17" hidden="1">'[5]HIS19FIN(A)'!$K$97:$Q$97</definedName>
    <definedName name="__123Graph_ANACFIN" localSheetId="19" hidden="1">'[5]HIS19FIN(A)'!$K$97:$Q$97</definedName>
    <definedName name="__123Graph_ANACFIN" localSheetId="22" hidden="1">'[5]HIS19FIN(A)'!$K$97:$Q$97</definedName>
    <definedName name="__123Graph_ANACFIN" hidden="1">'[6]HIS19FIN(A)'!$K$97:$Q$97</definedName>
    <definedName name="__123Graph_ANACHIC" localSheetId="17" hidden="1">'[5]HIS19FIN(A)'!$D$97:$J$97</definedName>
    <definedName name="__123Graph_ANACHIC" localSheetId="19" hidden="1">'[5]HIS19FIN(A)'!$D$97:$J$97</definedName>
    <definedName name="__123Graph_ANACHIC" localSheetId="22" hidden="1">'[5]HIS19FIN(A)'!$D$97:$J$97</definedName>
    <definedName name="__123Graph_ANACHIC" hidden="1">'[6]HIS19FIN(A)'!$D$97:$J$97</definedName>
    <definedName name="__123Graph_APIC" localSheetId="11" hidden="1">'[4]T3 Page 1'!#REF!</definedName>
    <definedName name="__123Graph_APIC" localSheetId="12" hidden="1">'[4]T3 Page 1'!#REF!</definedName>
    <definedName name="__123Graph_APIC" localSheetId="15" hidden="1">'[4]T3 Page 1'!#REF!</definedName>
    <definedName name="__123Graph_APIC" localSheetId="16" hidden="1">'[4]T3 Page 1'!#REF!</definedName>
    <definedName name="__123Graph_APIC" localSheetId="17" hidden="1">'[4]T3 Page 1'!#REF!</definedName>
    <definedName name="__123Graph_APIC" localSheetId="19" hidden="1">'[4]T3 Page 1'!#REF!</definedName>
    <definedName name="__123Graph_APIC" localSheetId="20" hidden="1">'[4]T3 Page 1'!#REF!</definedName>
    <definedName name="__123Graph_APIC" localSheetId="21" hidden="1">'[4]T3 Page 1'!#REF!</definedName>
    <definedName name="__123Graph_APIC" localSheetId="22" hidden="1">'[4]T3 Page 1'!#REF!</definedName>
    <definedName name="__123Graph_APIC" localSheetId="6" hidden="1">'[4]T3 Page 1'!#REF!</definedName>
    <definedName name="__123Graph_APIC" localSheetId="7" hidden="1">'[4]T3 Page 1'!#REF!</definedName>
    <definedName name="__123Graph_APIC" hidden="1">'[4]T3 Page 1'!#REF!</definedName>
    <definedName name="__123Graph_B" localSheetId="11" hidden="1">'[1]Model inputs'!#REF!</definedName>
    <definedName name="__123Graph_B" localSheetId="12" hidden="1">'[1]Model inputs'!#REF!</definedName>
    <definedName name="__123Graph_B" localSheetId="15" hidden="1">'[1]Model inputs'!#REF!</definedName>
    <definedName name="__123Graph_B" localSheetId="16" hidden="1">'[1]Model inputs'!#REF!</definedName>
    <definedName name="__123Graph_B" localSheetId="17" hidden="1">'[1]Model inputs'!#REF!</definedName>
    <definedName name="__123Graph_B" localSheetId="19" hidden="1">'[1]Model inputs'!#REF!</definedName>
    <definedName name="__123Graph_B" localSheetId="20" hidden="1">'[1]Model inputs'!#REF!</definedName>
    <definedName name="__123Graph_B" localSheetId="21" hidden="1">'[1]Model inputs'!#REF!</definedName>
    <definedName name="__123Graph_B" localSheetId="22" hidden="1">'[1]Model inputs'!#REF!</definedName>
    <definedName name="__123Graph_B" localSheetId="6" hidden="1">'[1]Model inputs'!#REF!</definedName>
    <definedName name="__123Graph_B" localSheetId="7" hidden="1">'[1]Model inputs'!#REF!</definedName>
    <definedName name="__123Graph_B" hidden="1">'[1]Model inputs'!#REF!</definedName>
    <definedName name="__123Graph_BCHGSPD1" localSheetId="17" hidden="1">'[2]CHGSPD19.FIN'!$H$10:$H$25</definedName>
    <definedName name="__123Graph_BCHGSPD1" localSheetId="19" hidden="1">'[2]CHGSPD19.FIN'!$H$10:$H$25</definedName>
    <definedName name="__123Graph_BCHGSPD1" localSheetId="22" hidden="1">'[2]CHGSPD19.FIN'!$H$10:$H$25</definedName>
    <definedName name="__123Graph_BCHGSPD1" hidden="1">'[3]CHGSPD19.FIN'!$H$10:$H$25</definedName>
    <definedName name="__123Graph_BCHGSPD2" localSheetId="17" hidden="1">'[2]CHGSPD19.FIN'!$I$11:$I$25</definedName>
    <definedName name="__123Graph_BCHGSPD2" localSheetId="19" hidden="1">'[2]CHGSPD19.FIN'!$I$11:$I$25</definedName>
    <definedName name="__123Graph_BCHGSPD2" localSheetId="22" hidden="1">'[2]CHGSPD19.FIN'!$I$11:$I$25</definedName>
    <definedName name="__123Graph_BCHGSPD2" hidden="1">'[3]CHGSPD19.FIN'!$I$11:$I$25</definedName>
    <definedName name="__123Graph_BEFF" localSheetId="11" hidden="1">'[4]T3 Page 1'!#REF!</definedName>
    <definedName name="__123Graph_BEFF" localSheetId="12" hidden="1">'[4]T3 Page 1'!#REF!</definedName>
    <definedName name="__123Graph_BEFF" localSheetId="15" hidden="1">'[4]T3 Page 1'!#REF!</definedName>
    <definedName name="__123Graph_BEFF" localSheetId="16" hidden="1">'[4]T3 Page 1'!#REF!</definedName>
    <definedName name="__123Graph_BEFF" localSheetId="17" hidden="1">'[4]T3 Page 1'!#REF!</definedName>
    <definedName name="__123Graph_BEFF" localSheetId="19" hidden="1">'[4]T3 Page 1'!#REF!</definedName>
    <definedName name="__123Graph_BEFF" localSheetId="20" hidden="1">'[4]T3 Page 1'!#REF!</definedName>
    <definedName name="__123Graph_BEFF" localSheetId="21" hidden="1">'[4]T3 Page 1'!#REF!</definedName>
    <definedName name="__123Graph_BEFF" localSheetId="22" hidden="1">'[4]T3 Page 1'!#REF!</definedName>
    <definedName name="__123Graph_BEFF" localSheetId="6" hidden="1">'[4]T3 Page 1'!#REF!</definedName>
    <definedName name="__123Graph_BEFF" localSheetId="7" hidden="1">'[4]T3 Page 1'!#REF!</definedName>
    <definedName name="__123Graph_BEFF" hidden="1">'[4]T3 Page 1'!#REF!</definedName>
    <definedName name="__123Graph_BLBF" localSheetId="11" hidden="1">'[4]T3 Page 1'!#REF!</definedName>
    <definedName name="__123Graph_BLBF" localSheetId="12" hidden="1">'[4]T3 Page 1'!#REF!</definedName>
    <definedName name="__123Graph_BLBF" localSheetId="15" hidden="1">'[4]T3 Page 1'!#REF!</definedName>
    <definedName name="__123Graph_BLBF" localSheetId="16" hidden="1">'[4]T3 Page 1'!#REF!</definedName>
    <definedName name="__123Graph_BLBF" localSheetId="17" hidden="1">'[4]T3 Page 1'!#REF!</definedName>
    <definedName name="__123Graph_BLBF" localSheetId="19" hidden="1">'[4]T3 Page 1'!#REF!</definedName>
    <definedName name="__123Graph_BLBF" localSheetId="20" hidden="1">'[4]T3 Page 1'!#REF!</definedName>
    <definedName name="__123Graph_BLBF" localSheetId="21" hidden="1">'[4]T3 Page 1'!#REF!</definedName>
    <definedName name="__123Graph_BLBF" localSheetId="22" hidden="1">'[4]T3 Page 1'!#REF!</definedName>
    <definedName name="__123Graph_BLBF" localSheetId="6" hidden="1">'[4]T3 Page 1'!#REF!</definedName>
    <definedName name="__123Graph_BLBF" localSheetId="7" hidden="1">'[4]T3 Page 1'!#REF!</definedName>
    <definedName name="__123Graph_BLBF" hidden="1">'[4]T3 Page 1'!#REF!</definedName>
    <definedName name="__123Graph_BLBFFIN" localSheetId="11" hidden="1">'[4]FC Page 1'!#REF!</definedName>
    <definedName name="__123Graph_BLBFFIN" localSheetId="15" hidden="1">'[4]FC Page 1'!#REF!</definedName>
    <definedName name="__123Graph_BLBFFIN" localSheetId="16" hidden="1">'[4]FC Page 1'!#REF!</definedName>
    <definedName name="__123Graph_BLBFFIN" localSheetId="17" hidden="1">'[4]FC Page 1'!#REF!</definedName>
    <definedName name="__123Graph_BLBFFIN" localSheetId="19" hidden="1">'[4]FC Page 1'!#REF!</definedName>
    <definedName name="__123Graph_BLBFFIN" localSheetId="20" hidden="1">'[4]FC Page 1'!#REF!</definedName>
    <definedName name="__123Graph_BLBFFIN" localSheetId="21" hidden="1">'[4]FC Page 1'!#REF!</definedName>
    <definedName name="__123Graph_BLBFFIN" localSheetId="22" hidden="1">'[4]FC Page 1'!#REF!</definedName>
    <definedName name="__123Graph_BLBFFIN" localSheetId="7" hidden="1">'[4]FC Page 1'!#REF!</definedName>
    <definedName name="__123Graph_BLBFFIN" hidden="1">'[4]FC Page 1'!#REF!</definedName>
    <definedName name="__123Graph_BLCB" localSheetId="17" hidden="1">'[5]HIS19FIN(A)'!$D$79:$I$79</definedName>
    <definedName name="__123Graph_BLCB" localSheetId="19" hidden="1">'[5]HIS19FIN(A)'!$D$79:$I$79</definedName>
    <definedName name="__123Graph_BLCB" localSheetId="22" hidden="1">'[5]HIS19FIN(A)'!$D$79:$I$79</definedName>
    <definedName name="__123Graph_BLCB" hidden="1">'[6]HIS19FIN(A)'!$D$79:$I$79</definedName>
    <definedName name="__123Graph_BPIC" localSheetId="11" hidden="1">'[4]T3 Page 1'!#REF!</definedName>
    <definedName name="__123Graph_BPIC" localSheetId="12" hidden="1">'[4]T3 Page 1'!#REF!</definedName>
    <definedName name="__123Graph_BPIC" localSheetId="15" hidden="1">'[4]T3 Page 1'!#REF!</definedName>
    <definedName name="__123Graph_BPIC" localSheetId="16" hidden="1">'[4]T3 Page 1'!#REF!</definedName>
    <definedName name="__123Graph_BPIC" localSheetId="17" hidden="1">'[4]T3 Page 1'!#REF!</definedName>
    <definedName name="__123Graph_BPIC" localSheetId="19" hidden="1">'[4]T3 Page 1'!#REF!</definedName>
    <definedName name="__123Graph_BPIC" localSheetId="20" hidden="1">'[4]T3 Page 1'!#REF!</definedName>
    <definedName name="__123Graph_BPIC" localSheetId="21" hidden="1">'[4]T3 Page 1'!#REF!</definedName>
    <definedName name="__123Graph_BPIC" localSheetId="22" hidden="1">'[4]T3 Page 1'!#REF!</definedName>
    <definedName name="__123Graph_BPIC" localSheetId="6" hidden="1">'[4]T3 Page 1'!#REF!</definedName>
    <definedName name="__123Graph_BPIC" localSheetId="7" hidden="1">'[4]T3 Page 1'!#REF!</definedName>
    <definedName name="__123Graph_BPIC" hidden="1">'[4]T3 Page 1'!#REF!</definedName>
    <definedName name="__123Graph_CACT13BUD" localSheetId="11" hidden="1">'[4]FC Page 1'!#REF!</definedName>
    <definedName name="__123Graph_CACT13BUD" localSheetId="12" hidden="1">'[4]FC Page 1'!#REF!</definedName>
    <definedName name="__123Graph_CACT13BUD" localSheetId="15" hidden="1">'[4]FC Page 1'!#REF!</definedName>
    <definedName name="__123Graph_CACT13BUD" localSheetId="16" hidden="1">'[4]FC Page 1'!#REF!</definedName>
    <definedName name="__123Graph_CACT13BUD" localSheetId="17" hidden="1">'[4]FC Page 1'!#REF!</definedName>
    <definedName name="__123Graph_CACT13BUD" localSheetId="19" hidden="1">'[4]FC Page 1'!#REF!</definedName>
    <definedName name="__123Graph_CACT13BUD" localSheetId="20" hidden="1">'[4]FC Page 1'!#REF!</definedName>
    <definedName name="__123Graph_CACT13BUD" localSheetId="21" hidden="1">'[4]FC Page 1'!#REF!</definedName>
    <definedName name="__123Graph_CACT13BUD" localSheetId="22" hidden="1">'[4]FC Page 1'!#REF!</definedName>
    <definedName name="__123Graph_CACT13BUD" localSheetId="6" hidden="1">'[4]FC Page 1'!#REF!</definedName>
    <definedName name="__123Graph_CACT13BUD" localSheetId="7" hidden="1">'[4]FC Page 1'!#REF!</definedName>
    <definedName name="__123Graph_CACT13BUD" hidden="1">'[4]FC Page 1'!#REF!</definedName>
    <definedName name="__123Graph_CEFF" localSheetId="11" hidden="1">'[4]T3 Page 1'!#REF!</definedName>
    <definedName name="__123Graph_CEFF" localSheetId="15" hidden="1">'[4]T3 Page 1'!#REF!</definedName>
    <definedName name="__123Graph_CEFF" localSheetId="16" hidden="1">'[4]T3 Page 1'!#REF!</definedName>
    <definedName name="__123Graph_CEFF" localSheetId="17" hidden="1">'[4]T3 Page 1'!#REF!</definedName>
    <definedName name="__123Graph_CEFF" localSheetId="19" hidden="1">'[4]T3 Page 1'!#REF!</definedName>
    <definedName name="__123Graph_CEFF" localSheetId="20" hidden="1">'[4]T3 Page 1'!#REF!</definedName>
    <definedName name="__123Graph_CEFF" localSheetId="21" hidden="1">'[4]T3 Page 1'!#REF!</definedName>
    <definedName name="__123Graph_CEFF" localSheetId="22" hidden="1">'[4]T3 Page 1'!#REF!</definedName>
    <definedName name="__123Graph_CEFF" localSheetId="7" hidden="1">'[4]T3 Page 1'!#REF!</definedName>
    <definedName name="__123Graph_CEFF" hidden="1">'[4]T3 Page 1'!#REF!</definedName>
    <definedName name="__123Graph_CGR14PBF1" localSheetId="17" hidden="1">'[5]HIS19FIN(A)'!$AK$70:$AK$81</definedName>
    <definedName name="__123Graph_CGR14PBF1" localSheetId="19" hidden="1">'[5]HIS19FIN(A)'!$AK$70:$AK$81</definedName>
    <definedName name="__123Graph_CGR14PBF1" localSheetId="22" hidden="1">'[5]HIS19FIN(A)'!$AK$70:$AK$81</definedName>
    <definedName name="__123Graph_CGR14PBF1" hidden="1">'[6]HIS19FIN(A)'!$AK$70:$AK$81</definedName>
    <definedName name="__123Graph_CLBF" localSheetId="11" hidden="1">'[4]T3 Page 1'!#REF!</definedName>
    <definedName name="__123Graph_CLBF" localSheetId="12" hidden="1">'[4]T3 Page 1'!#REF!</definedName>
    <definedName name="__123Graph_CLBF" localSheetId="15" hidden="1">'[4]T3 Page 1'!#REF!</definedName>
    <definedName name="__123Graph_CLBF" localSheetId="16" hidden="1">'[4]T3 Page 1'!#REF!</definedName>
    <definedName name="__123Graph_CLBF" localSheetId="17" hidden="1">'[4]T3 Page 1'!#REF!</definedName>
    <definedName name="__123Graph_CLBF" localSheetId="19" hidden="1">'[4]T3 Page 1'!#REF!</definedName>
    <definedName name="__123Graph_CLBF" localSheetId="20" hidden="1">'[4]T3 Page 1'!#REF!</definedName>
    <definedName name="__123Graph_CLBF" localSheetId="21" hidden="1">'[4]T3 Page 1'!#REF!</definedName>
    <definedName name="__123Graph_CLBF" localSheetId="22" hidden="1">'[4]T3 Page 1'!#REF!</definedName>
    <definedName name="__123Graph_CLBF" localSheetId="6" hidden="1">'[4]T3 Page 1'!#REF!</definedName>
    <definedName name="__123Graph_CLBF" localSheetId="7" hidden="1">'[4]T3 Page 1'!#REF!</definedName>
    <definedName name="__123Graph_CLBF" hidden="1">'[4]T3 Page 1'!#REF!</definedName>
    <definedName name="__123Graph_CPIC" localSheetId="11" hidden="1">'[4]T3 Page 1'!#REF!</definedName>
    <definedName name="__123Graph_CPIC" localSheetId="12" hidden="1">'[4]T3 Page 1'!#REF!</definedName>
    <definedName name="__123Graph_CPIC" localSheetId="15" hidden="1">'[4]T3 Page 1'!#REF!</definedName>
    <definedName name="__123Graph_CPIC" localSheetId="16" hidden="1">'[4]T3 Page 1'!#REF!</definedName>
    <definedName name="__123Graph_CPIC" localSheetId="17" hidden="1">'[4]T3 Page 1'!#REF!</definedName>
    <definedName name="__123Graph_CPIC" localSheetId="19" hidden="1">'[4]T3 Page 1'!#REF!</definedName>
    <definedName name="__123Graph_CPIC" localSheetId="20" hidden="1">'[4]T3 Page 1'!#REF!</definedName>
    <definedName name="__123Graph_CPIC" localSheetId="21" hidden="1">'[4]T3 Page 1'!#REF!</definedName>
    <definedName name="__123Graph_CPIC" localSheetId="22" hidden="1">'[4]T3 Page 1'!#REF!</definedName>
    <definedName name="__123Graph_CPIC" localSheetId="6" hidden="1">'[4]T3 Page 1'!#REF!</definedName>
    <definedName name="__123Graph_CPIC" localSheetId="7" hidden="1">'[4]T3 Page 1'!#REF!</definedName>
    <definedName name="__123Graph_CPIC" hidden="1">'[4]T3 Page 1'!#REF!</definedName>
    <definedName name="__123Graph_DACT13BUD" localSheetId="11" hidden="1">'[4]FC Page 1'!#REF!</definedName>
    <definedName name="__123Graph_DACT13BUD" localSheetId="15" hidden="1">'[4]FC Page 1'!#REF!</definedName>
    <definedName name="__123Graph_DACT13BUD" localSheetId="16" hidden="1">'[4]FC Page 1'!#REF!</definedName>
    <definedName name="__123Graph_DACT13BUD" localSheetId="17" hidden="1">'[4]FC Page 1'!#REF!</definedName>
    <definedName name="__123Graph_DACT13BUD" localSheetId="19" hidden="1">'[4]FC Page 1'!#REF!</definedName>
    <definedName name="__123Graph_DACT13BUD" localSheetId="20" hidden="1">'[4]FC Page 1'!#REF!</definedName>
    <definedName name="__123Graph_DACT13BUD" localSheetId="21" hidden="1">'[4]FC Page 1'!#REF!</definedName>
    <definedName name="__123Graph_DACT13BUD" localSheetId="22" hidden="1">'[4]FC Page 1'!#REF!</definedName>
    <definedName name="__123Graph_DACT13BUD" localSheetId="7" hidden="1">'[4]FC Page 1'!#REF!</definedName>
    <definedName name="__123Graph_DACT13BUD" hidden="1">'[4]FC Page 1'!#REF!</definedName>
    <definedName name="__123Graph_DEFF" localSheetId="11" hidden="1">'[4]T3 Page 1'!#REF!</definedName>
    <definedName name="__123Graph_DEFF" localSheetId="15" hidden="1">'[4]T3 Page 1'!#REF!</definedName>
    <definedName name="__123Graph_DEFF" localSheetId="16" hidden="1">'[4]T3 Page 1'!#REF!</definedName>
    <definedName name="__123Graph_DEFF" localSheetId="17" hidden="1">'[4]T3 Page 1'!#REF!</definedName>
    <definedName name="__123Graph_DEFF" localSheetId="19" hidden="1">'[4]T3 Page 1'!#REF!</definedName>
    <definedName name="__123Graph_DEFF" localSheetId="20" hidden="1">'[4]T3 Page 1'!#REF!</definedName>
    <definedName name="__123Graph_DEFF" localSheetId="21" hidden="1">'[4]T3 Page 1'!#REF!</definedName>
    <definedName name="__123Graph_DEFF" localSheetId="22" hidden="1">'[4]T3 Page 1'!#REF!</definedName>
    <definedName name="__123Graph_DEFF" localSheetId="7" hidden="1">'[4]T3 Page 1'!#REF!</definedName>
    <definedName name="__123Graph_DEFF" hidden="1">'[4]T3 Page 1'!#REF!</definedName>
    <definedName name="__123Graph_DGR14PBF1" localSheetId="17" hidden="1">'[5]HIS19FIN(A)'!$AH$70:$AH$81</definedName>
    <definedName name="__123Graph_DGR14PBF1" localSheetId="19" hidden="1">'[5]HIS19FIN(A)'!$AH$70:$AH$81</definedName>
    <definedName name="__123Graph_DGR14PBF1" localSheetId="22" hidden="1">'[5]HIS19FIN(A)'!$AH$70:$AH$81</definedName>
    <definedName name="__123Graph_DGR14PBF1" hidden="1">'[6]HIS19FIN(A)'!$AH$70:$AH$81</definedName>
    <definedName name="__123Graph_DLBF" localSheetId="11" hidden="1">'[4]T3 Page 1'!#REF!</definedName>
    <definedName name="__123Graph_DLBF" localSheetId="12" hidden="1">'[4]T3 Page 1'!#REF!</definedName>
    <definedName name="__123Graph_DLBF" localSheetId="15" hidden="1">'[4]T3 Page 1'!#REF!</definedName>
    <definedName name="__123Graph_DLBF" localSheetId="16" hidden="1">'[4]T3 Page 1'!#REF!</definedName>
    <definedName name="__123Graph_DLBF" localSheetId="17" hidden="1">'[4]T3 Page 1'!#REF!</definedName>
    <definedName name="__123Graph_DLBF" localSheetId="19" hidden="1">'[4]T3 Page 1'!#REF!</definedName>
    <definedName name="__123Graph_DLBF" localSheetId="20" hidden="1">'[4]T3 Page 1'!#REF!</definedName>
    <definedName name="__123Graph_DLBF" localSheetId="21" hidden="1">'[4]T3 Page 1'!#REF!</definedName>
    <definedName name="__123Graph_DLBF" localSheetId="22" hidden="1">'[4]T3 Page 1'!#REF!</definedName>
    <definedName name="__123Graph_DLBF" localSheetId="6" hidden="1">'[4]T3 Page 1'!#REF!</definedName>
    <definedName name="__123Graph_DLBF" localSheetId="7" hidden="1">'[4]T3 Page 1'!#REF!</definedName>
    <definedName name="__123Graph_DLBF" hidden="1">'[4]T3 Page 1'!#REF!</definedName>
    <definedName name="__123Graph_DPIC" localSheetId="11" hidden="1">'[4]T3 Page 1'!#REF!</definedName>
    <definedName name="__123Graph_DPIC" localSheetId="12" hidden="1">'[4]T3 Page 1'!#REF!</definedName>
    <definedName name="__123Graph_DPIC" localSheetId="15" hidden="1">'[4]T3 Page 1'!#REF!</definedName>
    <definedName name="__123Graph_DPIC" localSheetId="16" hidden="1">'[4]T3 Page 1'!#REF!</definedName>
    <definedName name="__123Graph_DPIC" localSheetId="17" hidden="1">'[4]T3 Page 1'!#REF!</definedName>
    <definedName name="__123Graph_DPIC" localSheetId="19" hidden="1">'[4]T3 Page 1'!#REF!</definedName>
    <definedName name="__123Graph_DPIC" localSheetId="20" hidden="1">'[4]T3 Page 1'!#REF!</definedName>
    <definedName name="__123Graph_DPIC" localSheetId="21" hidden="1">'[4]T3 Page 1'!#REF!</definedName>
    <definedName name="__123Graph_DPIC" localSheetId="22" hidden="1">'[4]T3 Page 1'!#REF!</definedName>
    <definedName name="__123Graph_DPIC" localSheetId="6" hidden="1">'[4]T3 Page 1'!#REF!</definedName>
    <definedName name="__123Graph_DPIC" localSheetId="7" hidden="1">'[4]T3 Page 1'!#REF!</definedName>
    <definedName name="__123Graph_DPIC" hidden="1">'[4]T3 Page 1'!#REF!</definedName>
    <definedName name="__123Graph_EACT13BUD" localSheetId="11" hidden="1">'[4]FC Page 1'!#REF!</definedName>
    <definedName name="__123Graph_EACT13BUD" localSheetId="15" hidden="1">'[4]FC Page 1'!#REF!</definedName>
    <definedName name="__123Graph_EACT13BUD" localSheetId="16" hidden="1">'[4]FC Page 1'!#REF!</definedName>
    <definedName name="__123Graph_EACT13BUD" localSheetId="17" hidden="1">'[4]FC Page 1'!#REF!</definedName>
    <definedName name="__123Graph_EACT13BUD" localSheetId="19" hidden="1">'[4]FC Page 1'!#REF!</definedName>
    <definedName name="__123Graph_EACT13BUD" localSheetId="20" hidden="1">'[4]FC Page 1'!#REF!</definedName>
    <definedName name="__123Graph_EACT13BUD" localSheetId="21" hidden="1">'[4]FC Page 1'!#REF!</definedName>
    <definedName name="__123Graph_EACT13BUD" localSheetId="22" hidden="1">'[4]FC Page 1'!#REF!</definedName>
    <definedName name="__123Graph_EACT13BUD" localSheetId="7" hidden="1">'[4]FC Page 1'!#REF!</definedName>
    <definedName name="__123Graph_EACT13BUD" hidden="1">'[4]FC Page 1'!#REF!</definedName>
    <definedName name="__123Graph_EEFF" localSheetId="11" hidden="1">'[4]T3 Page 1'!#REF!</definedName>
    <definedName name="__123Graph_EEFF" localSheetId="15" hidden="1">'[4]T3 Page 1'!#REF!</definedName>
    <definedName name="__123Graph_EEFF" localSheetId="16" hidden="1">'[4]T3 Page 1'!#REF!</definedName>
    <definedName name="__123Graph_EEFF" localSheetId="17" hidden="1">'[4]T3 Page 1'!#REF!</definedName>
    <definedName name="__123Graph_EEFF" localSheetId="19" hidden="1">'[4]T3 Page 1'!#REF!</definedName>
    <definedName name="__123Graph_EEFF" localSheetId="20" hidden="1">'[4]T3 Page 1'!#REF!</definedName>
    <definedName name="__123Graph_EEFF" localSheetId="21" hidden="1">'[4]T3 Page 1'!#REF!</definedName>
    <definedName name="__123Graph_EEFF" localSheetId="22" hidden="1">'[4]T3 Page 1'!#REF!</definedName>
    <definedName name="__123Graph_EEFF" localSheetId="7" hidden="1">'[4]T3 Page 1'!#REF!</definedName>
    <definedName name="__123Graph_EEFF" hidden="1">'[4]T3 Page 1'!#REF!</definedName>
    <definedName name="__123Graph_EEFFHIC" localSheetId="11" hidden="1">'[4]FC Page 1'!#REF!</definedName>
    <definedName name="__123Graph_EEFFHIC" localSheetId="15" hidden="1">'[4]FC Page 1'!#REF!</definedName>
    <definedName name="__123Graph_EEFFHIC" localSheetId="16" hidden="1">'[4]FC Page 1'!#REF!</definedName>
    <definedName name="__123Graph_EEFFHIC" localSheetId="17" hidden="1">'[4]FC Page 1'!#REF!</definedName>
    <definedName name="__123Graph_EEFFHIC" localSheetId="19" hidden="1">'[4]FC Page 1'!#REF!</definedName>
    <definedName name="__123Graph_EEFFHIC" localSheetId="20" hidden="1">'[4]FC Page 1'!#REF!</definedName>
    <definedName name="__123Graph_EEFFHIC" localSheetId="21" hidden="1">'[4]FC Page 1'!#REF!</definedName>
    <definedName name="__123Graph_EEFFHIC" localSheetId="22" hidden="1">'[4]FC Page 1'!#REF!</definedName>
    <definedName name="__123Graph_EEFFHIC" hidden="1">'[4]FC Page 1'!#REF!</definedName>
    <definedName name="__123Graph_EGR14PBF1" localSheetId="17" hidden="1">'[5]HIS19FIN(A)'!$AG$67:$AG$67</definedName>
    <definedName name="__123Graph_EGR14PBF1" localSheetId="19" hidden="1">'[5]HIS19FIN(A)'!$AG$67:$AG$67</definedName>
    <definedName name="__123Graph_EGR14PBF1" localSheetId="22" hidden="1">'[5]HIS19FIN(A)'!$AG$67:$AG$67</definedName>
    <definedName name="__123Graph_EGR14PBF1" hidden="1">'[6]HIS19FIN(A)'!$AG$67:$AG$67</definedName>
    <definedName name="__123Graph_ELBF" localSheetId="11" hidden="1">'[4]T3 Page 1'!#REF!</definedName>
    <definedName name="__123Graph_ELBF" localSheetId="12" hidden="1">'[4]T3 Page 1'!#REF!</definedName>
    <definedName name="__123Graph_ELBF" localSheetId="15" hidden="1">'[4]T3 Page 1'!#REF!</definedName>
    <definedName name="__123Graph_ELBF" localSheetId="16" hidden="1">'[4]T3 Page 1'!#REF!</definedName>
    <definedName name="__123Graph_ELBF" localSheetId="17" hidden="1">'[4]T3 Page 1'!#REF!</definedName>
    <definedName name="__123Graph_ELBF" localSheetId="19" hidden="1">'[4]T3 Page 1'!#REF!</definedName>
    <definedName name="__123Graph_ELBF" localSheetId="20" hidden="1">'[4]T3 Page 1'!#REF!</definedName>
    <definedName name="__123Graph_ELBF" localSheetId="21" hidden="1">'[4]T3 Page 1'!#REF!</definedName>
    <definedName name="__123Graph_ELBF" localSheetId="22" hidden="1">'[4]T3 Page 1'!#REF!</definedName>
    <definedName name="__123Graph_ELBF" localSheetId="6" hidden="1">'[4]T3 Page 1'!#REF!</definedName>
    <definedName name="__123Graph_ELBF" localSheetId="7" hidden="1">'[4]T3 Page 1'!#REF!</definedName>
    <definedName name="__123Graph_ELBF" hidden="1">'[4]T3 Page 1'!#REF!</definedName>
    <definedName name="__123Graph_EPIC" localSheetId="11" hidden="1">'[4]T3 Page 1'!#REF!</definedName>
    <definedName name="__123Graph_EPIC" localSheetId="12" hidden="1">'[4]T3 Page 1'!#REF!</definedName>
    <definedName name="__123Graph_EPIC" localSheetId="15" hidden="1">'[4]T3 Page 1'!#REF!</definedName>
    <definedName name="__123Graph_EPIC" localSheetId="16" hidden="1">'[4]T3 Page 1'!#REF!</definedName>
    <definedName name="__123Graph_EPIC" localSheetId="17" hidden="1">'[4]T3 Page 1'!#REF!</definedName>
    <definedName name="__123Graph_EPIC" localSheetId="19" hidden="1">'[4]T3 Page 1'!#REF!</definedName>
    <definedName name="__123Graph_EPIC" localSheetId="20" hidden="1">'[4]T3 Page 1'!#REF!</definedName>
    <definedName name="__123Graph_EPIC" localSheetId="21" hidden="1">'[4]T3 Page 1'!#REF!</definedName>
    <definedName name="__123Graph_EPIC" localSheetId="22" hidden="1">'[4]T3 Page 1'!#REF!</definedName>
    <definedName name="__123Graph_EPIC" localSheetId="6" hidden="1">'[4]T3 Page 1'!#REF!</definedName>
    <definedName name="__123Graph_EPIC" localSheetId="7" hidden="1">'[4]T3 Page 1'!#REF!</definedName>
    <definedName name="__123Graph_EPIC" hidden="1">'[4]T3 Page 1'!#REF!</definedName>
    <definedName name="__123Graph_FACT13BUD" localSheetId="11" hidden="1">'[4]FC Page 1'!#REF!</definedName>
    <definedName name="__123Graph_FACT13BUD" localSheetId="15" hidden="1">'[4]FC Page 1'!#REF!</definedName>
    <definedName name="__123Graph_FACT13BUD" localSheetId="16" hidden="1">'[4]FC Page 1'!#REF!</definedName>
    <definedName name="__123Graph_FACT13BUD" localSheetId="17" hidden="1">'[4]FC Page 1'!#REF!</definedName>
    <definedName name="__123Graph_FACT13BUD" localSheetId="19" hidden="1">'[4]FC Page 1'!#REF!</definedName>
    <definedName name="__123Graph_FACT13BUD" localSheetId="20" hidden="1">'[4]FC Page 1'!#REF!</definedName>
    <definedName name="__123Graph_FACT13BUD" localSheetId="21" hidden="1">'[4]FC Page 1'!#REF!</definedName>
    <definedName name="__123Graph_FACT13BUD" localSheetId="22" hidden="1">'[4]FC Page 1'!#REF!</definedName>
    <definedName name="__123Graph_FACT13BUD" localSheetId="7" hidden="1">'[4]FC Page 1'!#REF!</definedName>
    <definedName name="__123Graph_FACT13BUD" hidden="1">'[4]FC Page 1'!#REF!</definedName>
    <definedName name="__123Graph_FEFF" localSheetId="11" hidden="1">'[4]T3 Page 1'!#REF!</definedName>
    <definedName name="__123Graph_FEFF" localSheetId="15" hidden="1">'[4]T3 Page 1'!#REF!</definedName>
    <definedName name="__123Graph_FEFF" localSheetId="16" hidden="1">'[4]T3 Page 1'!#REF!</definedName>
    <definedName name="__123Graph_FEFF" localSheetId="17" hidden="1">'[4]T3 Page 1'!#REF!</definedName>
    <definedName name="__123Graph_FEFF" localSheetId="19" hidden="1">'[4]T3 Page 1'!#REF!</definedName>
    <definedName name="__123Graph_FEFF" localSheetId="20" hidden="1">'[4]T3 Page 1'!#REF!</definedName>
    <definedName name="__123Graph_FEFF" localSheetId="21" hidden="1">'[4]T3 Page 1'!#REF!</definedName>
    <definedName name="__123Graph_FEFF" localSheetId="22" hidden="1">'[4]T3 Page 1'!#REF!</definedName>
    <definedName name="__123Graph_FEFF" localSheetId="7" hidden="1">'[4]T3 Page 1'!#REF!</definedName>
    <definedName name="__123Graph_FEFF" hidden="1">'[4]T3 Page 1'!#REF!</definedName>
    <definedName name="__123Graph_FEFFHIC" localSheetId="11" hidden="1">'[4]FC Page 1'!#REF!</definedName>
    <definedName name="__123Graph_FEFFHIC" localSheetId="15" hidden="1">'[4]FC Page 1'!#REF!</definedName>
    <definedName name="__123Graph_FEFFHIC" localSheetId="16" hidden="1">'[4]FC Page 1'!#REF!</definedName>
    <definedName name="__123Graph_FEFFHIC" localSheetId="17" hidden="1">'[4]FC Page 1'!#REF!</definedName>
    <definedName name="__123Graph_FEFFHIC" localSheetId="19" hidden="1">'[4]FC Page 1'!#REF!</definedName>
    <definedName name="__123Graph_FEFFHIC" localSheetId="20" hidden="1">'[4]FC Page 1'!#REF!</definedName>
    <definedName name="__123Graph_FEFFHIC" localSheetId="21" hidden="1">'[4]FC Page 1'!#REF!</definedName>
    <definedName name="__123Graph_FEFFHIC" localSheetId="22" hidden="1">'[4]FC Page 1'!#REF!</definedName>
    <definedName name="__123Graph_FEFFHIC" hidden="1">'[4]FC Page 1'!#REF!</definedName>
    <definedName name="__123Graph_FGR14PBF1" localSheetId="17" hidden="1">'[5]HIS19FIN(A)'!$AH$67:$AH$67</definedName>
    <definedName name="__123Graph_FGR14PBF1" localSheetId="19" hidden="1">'[5]HIS19FIN(A)'!$AH$67:$AH$67</definedName>
    <definedName name="__123Graph_FGR14PBF1" localSheetId="22" hidden="1">'[5]HIS19FIN(A)'!$AH$67:$AH$67</definedName>
    <definedName name="__123Graph_FGR14PBF1" hidden="1">'[6]HIS19FIN(A)'!$AH$67:$AH$67</definedName>
    <definedName name="__123Graph_FLBF" localSheetId="11" hidden="1">'[4]T3 Page 1'!#REF!</definedName>
    <definedName name="__123Graph_FLBF" localSheetId="12" hidden="1">'[4]T3 Page 1'!#REF!</definedName>
    <definedName name="__123Graph_FLBF" localSheetId="15" hidden="1">'[4]T3 Page 1'!#REF!</definedName>
    <definedName name="__123Graph_FLBF" localSheetId="16" hidden="1">'[4]T3 Page 1'!#REF!</definedName>
    <definedName name="__123Graph_FLBF" localSheetId="17" hidden="1">'[4]T3 Page 1'!#REF!</definedName>
    <definedName name="__123Graph_FLBF" localSheetId="19" hidden="1">'[4]T3 Page 1'!#REF!</definedName>
    <definedName name="__123Graph_FLBF" localSheetId="20" hidden="1">'[4]T3 Page 1'!#REF!</definedName>
    <definedName name="__123Graph_FLBF" localSheetId="21" hidden="1">'[4]T3 Page 1'!#REF!</definedName>
    <definedName name="__123Graph_FLBF" localSheetId="22" hidden="1">'[4]T3 Page 1'!#REF!</definedName>
    <definedName name="__123Graph_FLBF" localSheetId="6" hidden="1">'[4]T3 Page 1'!#REF!</definedName>
    <definedName name="__123Graph_FLBF" localSheetId="7" hidden="1">'[4]T3 Page 1'!#REF!</definedName>
    <definedName name="__123Graph_FLBF" hidden="1">'[4]T3 Page 1'!#REF!</definedName>
    <definedName name="__123Graph_FPIC" localSheetId="11" hidden="1">'[4]T3 Page 1'!#REF!</definedName>
    <definedName name="__123Graph_FPIC" localSheetId="12" hidden="1">'[4]T3 Page 1'!#REF!</definedName>
    <definedName name="__123Graph_FPIC" localSheetId="15" hidden="1">'[4]T3 Page 1'!#REF!</definedName>
    <definedName name="__123Graph_FPIC" localSheetId="16" hidden="1">'[4]T3 Page 1'!#REF!</definedName>
    <definedName name="__123Graph_FPIC" localSheetId="17" hidden="1">'[4]T3 Page 1'!#REF!</definedName>
    <definedName name="__123Graph_FPIC" localSheetId="19" hidden="1">'[4]T3 Page 1'!#REF!</definedName>
    <definedName name="__123Graph_FPIC" localSheetId="20" hidden="1">'[4]T3 Page 1'!#REF!</definedName>
    <definedName name="__123Graph_FPIC" localSheetId="21" hidden="1">'[4]T3 Page 1'!#REF!</definedName>
    <definedName name="__123Graph_FPIC" localSheetId="22" hidden="1">'[4]T3 Page 1'!#REF!</definedName>
    <definedName name="__123Graph_FPIC" localSheetId="6" hidden="1">'[4]T3 Page 1'!#REF!</definedName>
    <definedName name="__123Graph_FPIC" localSheetId="7" hidden="1">'[4]T3 Page 1'!#REF!</definedName>
    <definedName name="__123Graph_FPIC" hidden="1">'[4]T3 Page 1'!#REF!</definedName>
    <definedName name="__123Graph_LBL_ARESID" localSheetId="17" hidden="1">'[5]HIS19FIN(A)'!$R$3:$W$3</definedName>
    <definedName name="__123Graph_LBL_ARESID" localSheetId="19" hidden="1">'[5]HIS19FIN(A)'!$R$3:$W$3</definedName>
    <definedName name="__123Graph_LBL_ARESID" localSheetId="22" hidden="1">'[5]HIS19FIN(A)'!$R$3:$W$3</definedName>
    <definedName name="__123Graph_LBL_ARESID" hidden="1">'[6]HIS19FIN(A)'!$R$3:$W$3</definedName>
    <definedName name="__123Graph_LBL_BRESID" localSheetId="17" hidden="1">'[5]HIS19FIN(A)'!$R$3:$W$3</definedName>
    <definedName name="__123Graph_LBL_BRESID" localSheetId="19" hidden="1">'[5]HIS19FIN(A)'!$R$3:$W$3</definedName>
    <definedName name="__123Graph_LBL_BRESID" localSheetId="22" hidden="1">'[5]HIS19FIN(A)'!$R$3:$W$3</definedName>
    <definedName name="__123Graph_LBL_BRESID" hidden="1">'[6]HIS19FIN(A)'!$R$3:$W$3</definedName>
    <definedName name="__123Graph_XACTHIC" localSheetId="11" hidden="1">'[4]FC Page 1'!#REF!</definedName>
    <definedName name="__123Graph_XACTHIC" localSheetId="12" hidden="1">'[4]FC Page 1'!#REF!</definedName>
    <definedName name="__123Graph_XACTHIC" localSheetId="15" hidden="1">'[4]FC Page 1'!#REF!</definedName>
    <definedName name="__123Graph_XACTHIC" localSheetId="16" hidden="1">'[4]FC Page 1'!#REF!</definedName>
    <definedName name="__123Graph_XACTHIC" localSheetId="17" hidden="1">'[4]FC Page 1'!#REF!</definedName>
    <definedName name="__123Graph_XACTHIC" localSheetId="19" hidden="1">'[4]FC Page 1'!#REF!</definedName>
    <definedName name="__123Graph_XACTHIC" localSheetId="20" hidden="1">'[4]FC Page 1'!#REF!</definedName>
    <definedName name="__123Graph_XACTHIC" localSheetId="21" hidden="1">'[4]FC Page 1'!#REF!</definedName>
    <definedName name="__123Graph_XACTHIC" localSheetId="22" hidden="1">'[4]FC Page 1'!#REF!</definedName>
    <definedName name="__123Graph_XACTHIC" localSheetId="6" hidden="1">'[4]FC Page 1'!#REF!</definedName>
    <definedName name="__123Graph_XACTHIC" localSheetId="7" hidden="1">'[4]FC Page 1'!#REF!</definedName>
    <definedName name="__123Graph_XACTHIC" hidden="1">'[4]FC Page 1'!#REF!</definedName>
    <definedName name="__123Graph_XCHGSPD1" localSheetId="17" hidden="1">'[2]CHGSPD19.FIN'!$A$10:$A$25</definedName>
    <definedName name="__123Graph_XCHGSPD1" localSheetId="19" hidden="1">'[2]CHGSPD19.FIN'!$A$10:$A$25</definedName>
    <definedName name="__123Graph_XCHGSPD1" localSheetId="22" hidden="1">'[2]CHGSPD19.FIN'!$A$10:$A$25</definedName>
    <definedName name="__123Graph_XCHGSPD1" hidden="1">'[3]CHGSPD19.FIN'!$A$10:$A$25</definedName>
    <definedName name="__123Graph_XCHGSPD2" localSheetId="17" hidden="1">'[2]CHGSPD19.FIN'!$A$11:$A$25</definedName>
    <definedName name="__123Graph_XCHGSPD2" localSheetId="19" hidden="1">'[2]CHGSPD19.FIN'!$A$11:$A$25</definedName>
    <definedName name="__123Graph_XCHGSPD2" localSheetId="22" hidden="1">'[2]CHGSPD19.FIN'!$A$11:$A$25</definedName>
    <definedName name="__123Graph_XCHGSPD2" hidden="1">'[3]CHGSPD19.FIN'!$A$11:$A$25</definedName>
    <definedName name="__123Graph_XEFF" localSheetId="11" hidden="1">'[4]T3 Page 1'!#REF!</definedName>
    <definedName name="__123Graph_XEFF" localSheetId="12" hidden="1">'[4]T3 Page 1'!#REF!</definedName>
    <definedName name="__123Graph_XEFF" localSheetId="15" hidden="1">'[4]T3 Page 1'!#REF!</definedName>
    <definedName name="__123Graph_XEFF" localSheetId="16" hidden="1">'[4]T3 Page 1'!#REF!</definedName>
    <definedName name="__123Graph_XEFF" localSheetId="17" hidden="1">'[4]T3 Page 1'!#REF!</definedName>
    <definedName name="__123Graph_XEFF" localSheetId="19" hidden="1">'[4]T3 Page 1'!#REF!</definedName>
    <definedName name="__123Graph_XEFF" localSheetId="20" hidden="1">'[4]T3 Page 1'!#REF!</definedName>
    <definedName name="__123Graph_XEFF" localSheetId="21" hidden="1">'[4]T3 Page 1'!#REF!</definedName>
    <definedName name="__123Graph_XEFF" localSheetId="22" hidden="1">'[4]T3 Page 1'!#REF!</definedName>
    <definedName name="__123Graph_XEFF" localSheetId="6" hidden="1">'[4]T3 Page 1'!#REF!</definedName>
    <definedName name="__123Graph_XEFF" localSheetId="7" hidden="1">'[4]T3 Page 1'!#REF!</definedName>
    <definedName name="__123Graph_XEFF" hidden="1">'[4]T3 Page 1'!#REF!</definedName>
    <definedName name="__123Graph_XGR14PBF1" localSheetId="17" hidden="1">'[5]HIS19FIN(A)'!$AL$70:$AL$81</definedName>
    <definedName name="__123Graph_XGR14PBF1" localSheetId="19" hidden="1">'[5]HIS19FIN(A)'!$AL$70:$AL$81</definedName>
    <definedName name="__123Graph_XGR14PBF1" localSheetId="22" hidden="1">'[5]HIS19FIN(A)'!$AL$70:$AL$81</definedName>
    <definedName name="__123Graph_XGR14PBF1" hidden="1">'[6]HIS19FIN(A)'!$AL$70:$AL$81</definedName>
    <definedName name="__123Graph_XLBF" localSheetId="11" hidden="1">'[4]T3 Page 1'!#REF!</definedName>
    <definedName name="__123Graph_XLBF" localSheetId="12" hidden="1">'[4]T3 Page 1'!#REF!</definedName>
    <definedName name="__123Graph_XLBF" localSheetId="15" hidden="1">'[4]T3 Page 1'!#REF!</definedName>
    <definedName name="__123Graph_XLBF" localSheetId="16" hidden="1">'[4]T3 Page 1'!#REF!</definedName>
    <definedName name="__123Graph_XLBF" localSheetId="17" hidden="1">'[4]T3 Page 1'!#REF!</definedName>
    <definedName name="__123Graph_XLBF" localSheetId="19" hidden="1">'[4]T3 Page 1'!#REF!</definedName>
    <definedName name="__123Graph_XLBF" localSheetId="20" hidden="1">'[4]T3 Page 1'!#REF!</definedName>
    <definedName name="__123Graph_XLBF" localSheetId="21" hidden="1">'[4]T3 Page 1'!#REF!</definedName>
    <definedName name="__123Graph_XLBF" localSheetId="22" hidden="1">'[4]T3 Page 1'!#REF!</definedName>
    <definedName name="__123Graph_XLBF" localSheetId="6" hidden="1">'[4]T3 Page 1'!#REF!</definedName>
    <definedName name="__123Graph_XLBF" localSheetId="7" hidden="1">'[4]T3 Page 1'!#REF!</definedName>
    <definedName name="__123Graph_XLBF" hidden="1">'[4]T3 Page 1'!#REF!</definedName>
    <definedName name="__123Graph_XLBFFIN2" localSheetId="17" hidden="1">'[5]HIS19FIN(A)'!$K$61:$Q$61</definedName>
    <definedName name="__123Graph_XLBFFIN2" localSheetId="19" hidden="1">'[5]HIS19FIN(A)'!$K$61:$Q$61</definedName>
    <definedName name="__123Graph_XLBFFIN2" localSheetId="22" hidden="1">'[5]HIS19FIN(A)'!$K$61:$Q$61</definedName>
    <definedName name="__123Graph_XLBFFIN2" hidden="1">'[6]HIS19FIN(A)'!$K$61:$Q$61</definedName>
    <definedName name="__123Graph_XLBFHIC" localSheetId="17" hidden="1">'[5]HIS19FIN(A)'!$D$61:$J$61</definedName>
    <definedName name="__123Graph_XLBFHIC" localSheetId="19" hidden="1">'[5]HIS19FIN(A)'!$D$61:$J$61</definedName>
    <definedName name="__123Graph_XLBFHIC" localSheetId="22" hidden="1">'[5]HIS19FIN(A)'!$D$61:$J$61</definedName>
    <definedName name="__123Graph_XLBFHIC" hidden="1">'[6]HIS19FIN(A)'!$D$61:$J$61</definedName>
    <definedName name="__123Graph_XLBFHIC2" localSheetId="17" hidden="1">'[5]HIS19FIN(A)'!$D$61:$J$61</definedName>
    <definedName name="__123Graph_XLBFHIC2" localSheetId="19" hidden="1">'[5]HIS19FIN(A)'!$D$61:$J$61</definedName>
    <definedName name="__123Graph_XLBFHIC2" localSheetId="22" hidden="1">'[5]HIS19FIN(A)'!$D$61:$J$61</definedName>
    <definedName name="__123Graph_XLBFHIC2" hidden="1">'[6]HIS19FIN(A)'!$D$61:$J$61</definedName>
    <definedName name="__123Graph_XLCB" localSheetId="17" hidden="1">'[5]HIS19FIN(A)'!$D$79:$I$79</definedName>
    <definedName name="__123Graph_XLCB" localSheetId="19" hidden="1">'[5]HIS19FIN(A)'!$D$79:$I$79</definedName>
    <definedName name="__123Graph_XLCB" localSheetId="22" hidden="1">'[5]HIS19FIN(A)'!$D$79:$I$79</definedName>
    <definedName name="__123Graph_XLCB" hidden="1">'[6]HIS19FIN(A)'!$D$79:$I$79</definedName>
    <definedName name="__123Graph_XNACFIN" localSheetId="17" hidden="1">'[5]HIS19FIN(A)'!$K$95:$Q$95</definedName>
    <definedName name="__123Graph_XNACFIN" localSheetId="19" hidden="1">'[5]HIS19FIN(A)'!$K$95:$Q$95</definedName>
    <definedName name="__123Graph_XNACFIN" localSheetId="22" hidden="1">'[5]HIS19FIN(A)'!$K$95:$Q$95</definedName>
    <definedName name="__123Graph_XNACFIN" hidden="1">'[6]HIS19FIN(A)'!$K$95:$Q$95</definedName>
    <definedName name="__123Graph_XNACHIC" localSheetId="17" hidden="1">'[5]HIS19FIN(A)'!$D$95:$J$95</definedName>
    <definedName name="__123Graph_XNACHIC" localSheetId="19" hidden="1">'[5]HIS19FIN(A)'!$D$95:$J$95</definedName>
    <definedName name="__123Graph_XNACHIC" localSheetId="22" hidden="1">'[5]HIS19FIN(A)'!$D$95:$J$95</definedName>
    <definedName name="__123Graph_XNACHIC" hidden="1">'[6]HIS19FIN(A)'!$D$95:$J$95</definedName>
    <definedName name="__123Graph_XPIC" localSheetId="11" hidden="1">'[4]T3 Page 1'!#REF!</definedName>
    <definedName name="__123Graph_XPIC" localSheetId="12" hidden="1">'[4]T3 Page 1'!#REF!</definedName>
    <definedName name="__123Graph_XPIC" localSheetId="15" hidden="1">'[4]T3 Page 1'!#REF!</definedName>
    <definedName name="__123Graph_XPIC" localSheetId="16" hidden="1">'[4]T3 Page 1'!#REF!</definedName>
    <definedName name="__123Graph_XPIC" localSheetId="17" hidden="1">'[4]T3 Page 1'!#REF!</definedName>
    <definedName name="__123Graph_XPIC" localSheetId="19" hidden="1">'[4]T3 Page 1'!#REF!</definedName>
    <definedName name="__123Graph_XPIC" localSheetId="20" hidden="1">'[4]T3 Page 1'!#REF!</definedName>
    <definedName name="__123Graph_XPIC" localSheetId="21" hidden="1">'[4]T3 Page 1'!#REF!</definedName>
    <definedName name="__123Graph_XPIC" localSheetId="22" hidden="1">'[4]T3 Page 1'!#REF!</definedName>
    <definedName name="__123Graph_XPIC" localSheetId="6" hidden="1">'[4]T3 Page 1'!#REF!</definedName>
    <definedName name="__123Graph_XPIC" localSheetId="7" hidden="1">'[4]T3 Page 1'!#REF!</definedName>
    <definedName name="__123Graph_XPIC" hidden="1">'[4]T3 Page 1'!#REF!</definedName>
    <definedName name="_Regression_Out" localSheetId="11" hidden="1">#REF!</definedName>
    <definedName name="_Regression_Out" localSheetId="12" hidden="1">#REF!</definedName>
    <definedName name="_Regression_Out" localSheetId="15" hidden="1">#REF!</definedName>
    <definedName name="_Regression_Out" localSheetId="16" hidden="1">#REF!</definedName>
    <definedName name="_Regression_Out" localSheetId="17" hidden="1">#REF!</definedName>
    <definedName name="_Regression_Out" localSheetId="19" hidden="1">#REF!</definedName>
    <definedName name="_Regression_Out" localSheetId="20" hidden="1">#REF!</definedName>
    <definedName name="_Regression_Out" localSheetId="21" hidden="1">#REF!</definedName>
    <definedName name="_Regression_Out" localSheetId="22" hidden="1">#REF!</definedName>
    <definedName name="_Regression_Out" localSheetId="6" hidden="1">#REF!</definedName>
    <definedName name="_Regression_Out" localSheetId="7" hidden="1">#REF!</definedName>
    <definedName name="_Regression_Out" hidden="1">#REF!</definedName>
    <definedName name="_Regression_X" localSheetId="11" hidden="1">#REF!</definedName>
    <definedName name="_Regression_X" localSheetId="12" hidden="1">#REF!</definedName>
    <definedName name="_Regression_X" localSheetId="15" hidden="1">#REF!</definedName>
    <definedName name="_Regression_X" localSheetId="16" hidden="1">#REF!</definedName>
    <definedName name="_Regression_X" localSheetId="17" hidden="1">#REF!</definedName>
    <definedName name="_Regression_X" localSheetId="19" hidden="1">#REF!</definedName>
    <definedName name="_Regression_X" localSheetId="20" hidden="1">#REF!</definedName>
    <definedName name="_Regression_X" localSheetId="21" hidden="1">#REF!</definedName>
    <definedName name="_Regression_X" localSheetId="22" hidden="1">#REF!</definedName>
    <definedName name="_Regression_X" localSheetId="6" hidden="1">#REF!</definedName>
    <definedName name="_Regression_X" localSheetId="7" hidden="1">#REF!</definedName>
    <definedName name="_Regression_X" hidden="1">#REF!</definedName>
    <definedName name="_Regression_Y" localSheetId="11" hidden="1">#REF!</definedName>
    <definedName name="_Regression_Y" localSheetId="12" hidden="1">#REF!</definedName>
    <definedName name="_Regression_Y" localSheetId="15" hidden="1">#REF!</definedName>
    <definedName name="_Regression_Y" localSheetId="16" hidden="1">#REF!</definedName>
    <definedName name="_Regression_Y" localSheetId="17" hidden="1">#REF!</definedName>
    <definedName name="_Regression_Y" localSheetId="19" hidden="1">#REF!</definedName>
    <definedName name="_Regression_Y" localSheetId="20" hidden="1">#REF!</definedName>
    <definedName name="_Regression_Y" localSheetId="21" hidden="1">#REF!</definedName>
    <definedName name="_Regression_Y" localSheetId="22" hidden="1">#REF!</definedName>
    <definedName name="_Regression_Y" localSheetId="6" hidden="1">#REF!</definedName>
    <definedName name="_Regression_Y" localSheetId="7"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11" hidden="1">{#N/A,#N/A,FALSE,"TMCOMP96";#N/A,#N/A,FALSE,"MAT96";#N/A,#N/A,FALSE,"FANDA96";#N/A,#N/A,FALSE,"INTRAN96";#N/A,#N/A,FALSE,"NAA9697";#N/A,#N/A,FALSE,"ECWEBB";#N/A,#N/A,FALSE,"MFT96";#N/A,#N/A,FALSE,"CTrecon"}</definedName>
    <definedName name="asdas" localSheetId="12" hidden="1">{#N/A,#N/A,FALSE,"TMCOMP96";#N/A,#N/A,FALSE,"MAT96";#N/A,#N/A,FALSE,"FANDA96";#N/A,#N/A,FALSE,"INTRAN96";#N/A,#N/A,FALSE,"NAA9697";#N/A,#N/A,FALSE,"ECWEBB";#N/A,#N/A,FALSE,"MFT96";#N/A,#N/A,FALSE,"CTrecon"}</definedName>
    <definedName name="asdas" localSheetId="13" hidden="1">{#N/A,#N/A,FALSE,"TMCOMP96";#N/A,#N/A,FALSE,"MAT96";#N/A,#N/A,FALSE,"FANDA96";#N/A,#N/A,FALSE,"INTRAN96";#N/A,#N/A,FALSE,"NAA9697";#N/A,#N/A,FALSE,"ECWEBB";#N/A,#N/A,FALSE,"MFT96";#N/A,#N/A,FALSE,"CTrecon"}</definedName>
    <definedName name="asdas" localSheetId="16" hidden="1">{#N/A,#N/A,FALSE,"TMCOMP96";#N/A,#N/A,FALSE,"MAT96";#N/A,#N/A,FALSE,"FANDA96";#N/A,#N/A,FALSE,"INTRAN96";#N/A,#N/A,FALSE,"NAA9697";#N/A,#N/A,FALSE,"ECWEBB";#N/A,#N/A,FALSE,"MFT96";#N/A,#N/A,FALSE,"CTrecon"}</definedName>
    <definedName name="asdas" localSheetId="17" hidden="1">{#N/A,#N/A,FALSE,"TMCOMP96";#N/A,#N/A,FALSE,"MAT96";#N/A,#N/A,FALSE,"FANDA96";#N/A,#N/A,FALSE,"INTRAN96";#N/A,#N/A,FALSE,"NAA9697";#N/A,#N/A,FALSE,"ECWEBB";#N/A,#N/A,FALSE,"MFT96";#N/A,#N/A,FALSE,"CTrecon"}</definedName>
    <definedName name="asdas" localSheetId="19"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2"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'[7]4.6 ten year bonds'!$A$4</definedName>
    <definedName name="BLPH2" hidden="1">'[7]4.6 ten year bonds'!$D$4</definedName>
    <definedName name="BLPH3" hidden="1">'[7]4.6 ten year bonds'!$G$4</definedName>
    <definedName name="BLPH4" hidden="1">'[7]4.6 ten year bonds'!$J$4</definedName>
    <definedName name="BLPH5" hidden="1">'[7]4.6 ten year bonds'!$M$4</definedName>
    <definedName name="dgsgf" localSheetId="1" hidden="1">{#N/A,#N/A,FALSE,"TMCOMP96";#N/A,#N/A,FALSE,"MAT96";#N/A,#N/A,FALSE,"FANDA96";#N/A,#N/A,FALSE,"INTRAN96";#N/A,#N/A,FALSE,"NAA9697";#N/A,#N/A,FALSE,"ECWEBB";#N/A,#N/A,FALSE,"MFT96";#N/A,#N/A,FALSE,"CTrecon"}</definedName>
    <definedName name="dgsgf" localSheetId="11" hidden="1">{#N/A,#N/A,FALSE,"TMCOMP96";#N/A,#N/A,FALSE,"MAT96";#N/A,#N/A,FALSE,"FANDA96";#N/A,#N/A,FALSE,"INTRAN96";#N/A,#N/A,FALSE,"NAA9697";#N/A,#N/A,FALSE,"ECWEBB";#N/A,#N/A,FALSE,"MFT96";#N/A,#N/A,FALSE,"CTrecon"}</definedName>
    <definedName name="dgsgf" localSheetId="12" hidden="1">{#N/A,#N/A,FALSE,"TMCOMP96";#N/A,#N/A,FALSE,"MAT96";#N/A,#N/A,FALSE,"FANDA96";#N/A,#N/A,FALSE,"INTRAN96";#N/A,#N/A,FALSE,"NAA9697";#N/A,#N/A,FALSE,"ECWEBB";#N/A,#N/A,FALSE,"MFT96";#N/A,#N/A,FALSE,"CTrecon"}</definedName>
    <definedName name="dgsgf" localSheetId="13" hidden="1">{#N/A,#N/A,FALSE,"TMCOMP96";#N/A,#N/A,FALSE,"MAT96";#N/A,#N/A,FALSE,"FANDA96";#N/A,#N/A,FALSE,"INTRAN96";#N/A,#N/A,FALSE,"NAA9697";#N/A,#N/A,FALSE,"ECWEBB";#N/A,#N/A,FALSE,"MFT96";#N/A,#N/A,FALSE,"CTrecon"}</definedName>
    <definedName name="dgsgf" localSheetId="16" hidden="1">{#N/A,#N/A,FALSE,"TMCOMP96";#N/A,#N/A,FALSE,"MAT96";#N/A,#N/A,FALSE,"FANDA96";#N/A,#N/A,FALSE,"INTRAN96";#N/A,#N/A,FALSE,"NAA9697";#N/A,#N/A,FALSE,"ECWEBB";#N/A,#N/A,FALSE,"MFT96";#N/A,#N/A,FALSE,"CTrecon"}</definedName>
    <definedName name="dgsgf" localSheetId="17" hidden="1">{#N/A,#N/A,FALSE,"TMCOMP96";#N/A,#N/A,FALSE,"MAT96";#N/A,#N/A,FALSE,"FANDA96";#N/A,#N/A,FALSE,"INTRAN96";#N/A,#N/A,FALSE,"NAA9697";#N/A,#N/A,FALSE,"ECWEBB";#N/A,#N/A,FALSE,"MFT96";#N/A,#N/A,FALSE,"CTrecon"}</definedName>
    <definedName name="dgsgf" localSheetId="19"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2"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1" hidden="1">#REF!</definedName>
    <definedName name="Distribution" localSheetId="12" hidden="1">#REF!</definedName>
    <definedName name="Distribution" localSheetId="15" hidden="1">#REF!</definedName>
    <definedName name="Distribution" localSheetId="16" hidden="1">#REF!</definedName>
    <definedName name="Distribution" localSheetId="17" hidden="1">#REF!</definedName>
    <definedName name="Distribution" localSheetId="19" hidden="1">#REF!</definedName>
    <definedName name="Distribution" localSheetId="20" hidden="1">#REF!</definedName>
    <definedName name="Distribution" localSheetId="21" hidden="1">#REF!</definedName>
    <definedName name="Distribution" localSheetId="22" hidden="1">#REF!</definedName>
    <definedName name="Distribution" localSheetId="6" hidden="1">#REF!</definedName>
    <definedName name="Distribution" localSheetId="7" hidden="1">#REF!</definedName>
    <definedName name="Distribution" hidden="1">#REF!</definedName>
    <definedName name="ExtraProfiles" localSheetId="11" hidden="1">#REF!</definedName>
    <definedName name="ExtraProfiles" localSheetId="12" hidden="1">#REF!</definedName>
    <definedName name="ExtraProfiles" localSheetId="15" hidden="1">#REF!</definedName>
    <definedName name="ExtraProfiles" localSheetId="16" hidden="1">#REF!</definedName>
    <definedName name="ExtraProfiles" localSheetId="17" hidden="1">#REF!</definedName>
    <definedName name="ExtraProfiles" localSheetId="19" hidden="1">#REF!</definedName>
    <definedName name="ExtraProfiles" localSheetId="20" hidden="1">#REF!</definedName>
    <definedName name="ExtraProfiles" localSheetId="21" hidden="1">#REF!</definedName>
    <definedName name="ExtraProfiles" localSheetId="22" hidden="1">#REF!</definedName>
    <definedName name="ExtraProfiles" localSheetId="6" hidden="1">#REF!</definedName>
    <definedName name="ExtraProfiles" localSheetId="7"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11" hidden="1">{#N/A,#N/A,FALSE,"TMCOMP96";#N/A,#N/A,FALSE,"MAT96";#N/A,#N/A,FALSE,"FANDA96";#N/A,#N/A,FALSE,"INTRAN96";#N/A,#N/A,FALSE,"NAA9697";#N/A,#N/A,FALSE,"ECWEBB";#N/A,#N/A,FALSE,"MFT96";#N/A,#N/A,FALSE,"CTrecon"}</definedName>
    <definedName name="fg" localSheetId="12" hidden="1">{#N/A,#N/A,FALSE,"TMCOMP96";#N/A,#N/A,FALSE,"MAT96";#N/A,#N/A,FALSE,"FANDA96";#N/A,#N/A,FALSE,"INTRAN96";#N/A,#N/A,FALSE,"NAA9697";#N/A,#N/A,FALSE,"ECWEBB";#N/A,#N/A,FALSE,"MFT96";#N/A,#N/A,FALSE,"CTrecon"}</definedName>
    <definedName name="fg" localSheetId="13" hidden="1">{#N/A,#N/A,FALSE,"TMCOMP96";#N/A,#N/A,FALSE,"MAT96";#N/A,#N/A,FALSE,"FANDA96";#N/A,#N/A,FALSE,"INTRAN96";#N/A,#N/A,FALSE,"NAA9697";#N/A,#N/A,FALSE,"ECWEBB";#N/A,#N/A,FALSE,"MFT96";#N/A,#N/A,FALSE,"CTrecon"}</definedName>
    <definedName name="fg" localSheetId="16" hidden="1">{#N/A,#N/A,FALSE,"TMCOMP96";#N/A,#N/A,FALSE,"MAT96";#N/A,#N/A,FALSE,"FANDA96";#N/A,#N/A,FALSE,"INTRAN96";#N/A,#N/A,FALSE,"NAA9697";#N/A,#N/A,FALSE,"ECWEBB";#N/A,#N/A,FALSE,"MFT96";#N/A,#N/A,FALSE,"CTrecon"}</definedName>
    <definedName name="fg" localSheetId="17" hidden="1">{#N/A,#N/A,FALSE,"TMCOMP96";#N/A,#N/A,FALSE,"MAT96";#N/A,#N/A,FALSE,"FANDA96";#N/A,#N/A,FALSE,"INTRAN96";#N/A,#N/A,FALSE,"NAA9697";#N/A,#N/A,FALSE,"ECWEBB";#N/A,#N/A,FALSE,"MFT96";#N/A,#N/A,FALSE,"CTrecon"}</definedName>
    <definedName name="fg" localSheetId="19"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2"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11" hidden="1">{#N/A,#N/A,FALSE,"TMCOMP96";#N/A,#N/A,FALSE,"MAT96";#N/A,#N/A,FALSE,"FANDA96";#N/A,#N/A,FALSE,"INTRAN96";#N/A,#N/A,FALSE,"NAA9697";#N/A,#N/A,FALSE,"ECWEBB";#N/A,#N/A,FALSE,"MFT96";#N/A,#N/A,FALSE,"CTrecon"}</definedName>
    <definedName name="fgfd" localSheetId="12" hidden="1">{#N/A,#N/A,FALSE,"TMCOMP96";#N/A,#N/A,FALSE,"MAT96";#N/A,#N/A,FALSE,"FANDA96";#N/A,#N/A,FALSE,"INTRAN96";#N/A,#N/A,FALSE,"NAA9697";#N/A,#N/A,FALSE,"ECWEBB";#N/A,#N/A,FALSE,"MFT96";#N/A,#N/A,FALSE,"CTrecon"}</definedName>
    <definedName name="fgfd" localSheetId="13" hidden="1">{#N/A,#N/A,FALSE,"TMCOMP96";#N/A,#N/A,FALSE,"MAT96";#N/A,#N/A,FALSE,"FANDA96";#N/A,#N/A,FALSE,"INTRAN96";#N/A,#N/A,FALSE,"NAA9697";#N/A,#N/A,FALSE,"ECWEBB";#N/A,#N/A,FALSE,"MFT96";#N/A,#N/A,FALSE,"CTrecon"}</definedName>
    <definedName name="fgfd" localSheetId="16"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9"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2"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localSheetId="1" hidden="1">{#N/A,#N/A,FALSE,"TMCOMP96";#N/A,#N/A,FALSE,"MAT96";#N/A,#N/A,FALSE,"FANDA96";#N/A,#N/A,FALSE,"INTRAN96";#N/A,#N/A,FALSE,"NAA9697";#N/A,#N/A,FALSE,"ECWEBB";#N/A,#N/A,FALSE,"MFT96";#N/A,#N/A,FALSE,"CTrecon"}</definedName>
    <definedName name="ghj" localSheetId="11" hidden="1">{#N/A,#N/A,FALSE,"TMCOMP96";#N/A,#N/A,FALSE,"MAT96";#N/A,#N/A,FALSE,"FANDA96";#N/A,#N/A,FALSE,"INTRAN96";#N/A,#N/A,FALSE,"NAA9697";#N/A,#N/A,FALSE,"ECWEBB";#N/A,#N/A,FALSE,"MFT96";#N/A,#N/A,FALSE,"CTrecon"}</definedName>
    <definedName name="ghj" localSheetId="12" hidden="1">{#N/A,#N/A,FALSE,"TMCOMP96";#N/A,#N/A,FALSE,"MAT96";#N/A,#N/A,FALSE,"FANDA96";#N/A,#N/A,FALSE,"INTRAN96";#N/A,#N/A,FALSE,"NAA9697";#N/A,#N/A,FALSE,"ECWEBB";#N/A,#N/A,FALSE,"MFT96";#N/A,#N/A,FALSE,"CTrecon"}</definedName>
    <definedName name="ghj" localSheetId="13" hidden="1">{#N/A,#N/A,FALSE,"TMCOMP96";#N/A,#N/A,FALSE,"MAT96";#N/A,#N/A,FALSE,"FANDA96";#N/A,#N/A,FALSE,"INTRAN96";#N/A,#N/A,FALSE,"NAA9697";#N/A,#N/A,FALSE,"ECWEBB";#N/A,#N/A,FALSE,"MFT96";#N/A,#N/A,FALSE,"CTrecon"}</definedName>
    <definedName name="ghj" localSheetId="16" hidden="1">{#N/A,#N/A,FALSE,"TMCOMP96";#N/A,#N/A,FALSE,"MAT96";#N/A,#N/A,FALSE,"FANDA96";#N/A,#N/A,FALSE,"INTRAN96";#N/A,#N/A,FALSE,"NAA9697";#N/A,#N/A,FALSE,"ECWEBB";#N/A,#N/A,FALSE,"MFT96";#N/A,#N/A,FALSE,"CTrecon"}</definedName>
    <definedName name="ghj" localSheetId="17" hidden="1">{#N/A,#N/A,FALSE,"TMCOMP96";#N/A,#N/A,FALSE,"MAT96";#N/A,#N/A,FALSE,"FANDA96";#N/A,#N/A,FALSE,"INTRAN96";#N/A,#N/A,FALSE,"NAA9697";#N/A,#N/A,FALSE,"ECWEBB";#N/A,#N/A,FALSE,"MFT96";#N/A,#N/A,FALSE,"CTrecon"}</definedName>
    <definedName name="ghj" localSheetId="19"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2"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11" hidden="1">{#N/A,#N/A,FALSE,"TMCOMP96";#N/A,#N/A,FALSE,"MAT96";#N/A,#N/A,FALSE,"FANDA96";#N/A,#N/A,FALSE,"INTRAN96";#N/A,#N/A,FALSE,"NAA9697";#N/A,#N/A,FALSE,"ECWEBB";#N/A,#N/A,FALSE,"MFT96";#N/A,#N/A,FALSE,"CTrecon"}</definedName>
    <definedName name="jhkgh" localSheetId="12" hidden="1">{#N/A,#N/A,FALSE,"TMCOMP96";#N/A,#N/A,FALSE,"MAT96";#N/A,#N/A,FALSE,"FANDA96";#N/A,#N/A,FALSE,"INTRAN96";#N/A,#N/A,FALSE,"NAA9697";#N/A,#N/A,FALSE,"ECWEBB";#N/A,#N/A,FALSE,"MFT96";#N/A,#N/A,FALSE,"CTrecon"}</definedName>
    <definedName name="jhkgh" localSheetId="13" hidden="1">{#N/A,#N/A,FALSE,"TMCOMP96";#N/A,#N/A,FALSE,"MAT96";#N/A,#N/A,FALSE,"FANDA96";#N/A,#N/A,FALSE,"INTRAN96";#N/A,#N/A,FALSE,"NAA9697";#N/A,#N/A,FALSE,"ECWEBB";#N/A,#N/A,FALSE,"MFT96";#N/A,#N/A,FALSE,"CTrecon"}</definedName>
    <definedName name="jhkgh" localSheetId="16"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9"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2"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11" hidden="1">{#N/A,#N/A,FALSE,"TMCOMP96";#N/A,#N/A,FALSE,"MAT96";#N/A,#N/A,FALSE,"FANDA96";#N/A,#N/A,FALSE,"INTRAN96";#N/A,#N/A,FALSE,"NAA9697";#N/A,#N/A,FALSE,"ECWEBB";#N/A,#N/A,FALSE,"MFT96";#N/A,#N/A,FALSE,"CTrecon"}</definedName>
    <definedName name="jhkgh2" localSheetId="12" hidden="1">{#N/A,#N/A,FALSE,"TMCOMP96";#N/A,#N/A,FALSE,"MAT96";#N/A,#N/A,FALSE,"FANDA96";#N/A,#N/A,FALSE,"INTRAN96";#N/A,#N/A,FALSE,"NAA9697";#N/A,#N/A,FALSE,"ECWEBB";#N/A,#N/A,FALSE,"MFT96";#N/A,#N/A,FALSE,"CTrecon"}</definedName>
    <definedName name="jhkgh2" localSheetId="13" hidden="1">{#N/A,#N/A,FALSE,"TMCOMP96";#N/A,#N/A,FALSE,"MAT96";#N/A,#N/A,FALSE,"FANDA96";#N/A,#N/A,FALSE,"INTRAN96";#N/A,#N/A,FALSE,"NAA9697";#N/A,#N/A,FALSE,"ECWEBB";#N/A,#N/A,FALSE,"MFT96";#N/A,#N/A,FALSE,"CTrecon"}</definedName>
    <definedName name="jhkgh2" localSheetId="16"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9"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2"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 hidden="1">{#N/A,#N/A,FALSE,"TMCOMP96";#N/A,#N/A,FALSE,"MAT96";#N/A,#N/A,FALSE,"FANDA96";#N/A,#N/A,FALSE,"INTRAN96";#N/A,#N/A,FALSE,"NAA9697";#N/A,#N/A,FALSE,"ECWEBB";#N/A,#N/A,FALSE,"MFT96";#N/A,#N/A,FALSE,"CTrecon"}</definedName>
    <definedName name="Option2" localSheetId="11" hidden="1">{#N/A,#N/A,FALSE,"TMCOMP96";#N/A,#N/A,FALSE,"MAT96";#N/A,#N/A,FALSE,"FANDA96";#N/A,#N/A,FALSE,"INTRAN96";#N/A,#N/A,FALSE,"NAA9697";#N/A,#N/A,FALSE,"ECWEBB";#N/A,#N/A,FALSE,"MFT96";#N/A,#N/A,FALSE,"CTrecon"}</definedName>
    <definedName name="Option2" localSheetId="12" hidden="1">{#N/A,#N/A,FALSE,"TMCOMP96";#N/A,#N/A,FALSE,"MAT96";#N/A,#N/A,FALSE,"FANDA96";#N/A,#N/A,FALSE,"INTRAN96";#N/A,#N/A,FALSE,"NAA9697";#N/A,#N/A,FALSE,"ECWEBB";#N/A,#N/A,FALSE,"MFT96";#N/A,#N/A,FALSE,"CTrecon"}</definedName>
    <definedName name="Option2" localSheetId="13" hidden="1">{#N/A,#N/A,FALSE,"TMCOMP96";#N/A,#N/A,FALSE,"MAT96";#N/A,#N/A,FALSE,"FANDA96";#N/A,#N/A,FALSE,"INTRAN96";#N/A,#N/A,FALSE,"NAA9697";#N/A,#N/A,FALSE,"ECWEBB";#N/A,#N/A,FALSE,"MFT96";#N/A,#N/A,FALSE,"CTrecon"}</definedName>
    <definedName name="Option2" localSheetId="16"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9"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2"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1" hidden="1">[8]Population!#REF!</definedName>
    <definedName name="Pop" localSheetId="15" hidden="1">[8]Population!#REF!</definedName>
    <definedName name="Pop" localSheetId="16" hidden="1">[8]Population!#REF!</definedName>
    <definedName name="Pop" localSheetId="17" hidden="1">[8]Population!#REF!</definedName>
    <definedName name="Pop" localSheetId="19" hidden="1">[8]Population!#REF!</definedName>
    <definedName name="Pop" localSheetId="20" hidden="1">[8]Population!#REF!</definedName>
    <definedName name="Pop" localSheetId="21" hidden="1">[8]Population!#REF!</definedName>
    <definedName name="Pop" localSheetId="22" hidden="1">[8]Population!#REF!</definedName>
    <definedName name="Pop" hidden="1">[8]Population!#REF!</definedName>
    <definedName name="Population" localSheetId="11" hidden="1">#REF!</definedName>
    <definedName name="Population" localSheetId="12" hidden="1">#REF!</definedName>
    <definedName name="Population" localSheetId="15" hidden="1">#REF!</definedName>
    <definedName name="Population" localSheetId="16" hidden="1">#REF!</definedName>
    <definedName name="Population" localSheetId="17" hidden="1">#REF!</definedName>
    <definedName name="Population" localSheetId="19" hidden="1">#REF!</definedName>
    <definedName name="Population" localSheetId="20" hidden="1">#REF!</definedName>
    <definedName name="Population" localSheetId="21" hidden="1">#REF!</definedName>
    <definedName name="Population" localSheetId="22" hidden="1">#REF!</definedName>
    <definedName name="Population" localSheetId="6" hidden="1">#REF!</definedName>
    <definedName name="Population" localSheetId="7" hidden="1">#REF!</definedName>
    <definedName name="Population" hidden="1">#REF!</definedName>
    <definedName name="_xlnm.Print_Area" localSheetId="1">'1.1'!$B$2:$S$118</definedName>
    <definedName name="_xlnm.Print_Area" localSheetId="10">'1.10'!$B$2:$L$108</definedName>
    <definedName name="_xlnm.Print_Area" localSheetId="11">'1.11'!$B$2:$X$86</definedName>
    <definedName name="_xlnm.Print_Area" localSheetId="12">'1.12'!$B$2:$O$14</definedName>
    <definedName name="_xlnm.Print_Area" localSheetId="13">'1.13'!$B$2:$I$81</definedName>
    <definedName name="_xlnm.Print_Area" localSheetId="14">'1.14'!$B$2:$E$104</definedName>
    <definedName name="_xlnm.Print_Area" localSheetId="15">'1.15'!$B$2:$H$102</definedName>
    <definedName name="_xlnm.Print_Area" localSheetId="16">'1.16'!$B$2:$I$13</definedName>
    <definedName name="_xlnm.Print_Area" localSheetId="17">'1.17'!$B$2:$R$51</definedName>
    <definedName name="_xlnm.Print_Area" localSheetId="18">'1.18'!$B$2:$H$8</definedName>
    <definedName name="_xlnm.Print_Area" localSheetId="19">'1.19'!$B$2:$C$284</definedName>
    <definedName name="_xlnm.Print_Area" localSheetId="2">'1.2'!$B$2:$P$116</definedName>
    <definedName name="_xlnm.Print_Area" localSheetId="20">'1.20'!$B$2:$I$27</definedName>
    <definedName name="_xlnm.Print_Area" localSheetId="21">'1.21'!$B$2:$T$49</definedName>
    <definedName name="_xlnm.Print_Area" localSheetId="22">'1.22'!$B$2:$J$106</definedName>
    <definedName name="_xlnm.Print_Area" localSheetId="23">'1.23'!$B$2:$E$104</definedName>
    <definedName name="_xlnm.Print_Area" localSheetId="3">'1.3'!$A$1:$I$127</definedName>
    <definedName name="_xlnm.Print_Area" localSheetId="4">'1.4'!$B$2:$F$103</definedName>
    <definedName name="_xlnm.Print_Area" localSheetId="5">'1.5'!$B$2:$J$109</definedName>
    <definedName name="_xlnm.Print_Area" localSheetId="6">'1.6'!$B$2:$V$118</definedName>
    <definedName name="_xlnm.Print_Area" localSheetId="7">'1.7'!$B$2:$R$109</definedName>
    <definedName name="_xlnm.Print_Area" localSheetId="8">'1.8'!$B$2:$I$106</definedName>
    <definedName name="_xlnm.Print_Area" localSheetId="9">'1.9'!$B$2:$K$111</definedName>
    <definedName name="_xlnm.Print_Area" localSheetId="0">Contents!$B$2:$B$27</definedName>
    <definedName name="Profiles" localSheetId="11" hidden="1">#REF!</definedName>
    <definedName name="Profiles" localSheetId="12" hidden="1">#REF!</definedName>
    <definedName name="Profiles" localSheetId="15" hidden="1">#REF!</definedName>
    <definedName name="Profiles" localSheetId="16" hidden="1">#REF!</definedName>
    <definedName name="Profiles" localSheetId="17" hidden="1">#REF!</definedName>
    <definedName name="Profiles" localSheetId="19" hidden="1">#REF!</definedName>
    <definedName name="Profiles" localSheetId="20" hidden="1">#REF!</definedName>
    <definedName name="Profiles" localSheetId="21" hidden="1">#REF!</definedName>
    <definedName name="Profiles" localSheetId="22" hidden="1">#REF!</definedName>
    <definedName name="Profiles" localSheetId="6" hidden="1">#REF!</definedName>
    <definedName name="Profiles" localSheetId="7" hidden="1">#REF!</definedName>
    <definedName name="Profiles" hidden="1">#REF!</definedName>
    <definedName name="Projections" localSheetId="11" hidden="1">#REF!</definedName>
    <definedName name="Projections" localSheetId="12" hidden="1">#REF!</definedName>
    <definedName name="Projections" localSheetId="15" hidden="1">#REF!</definedName>
    <definedName name="Projections" localSheetId="16" hidden="1">#REF!</definedName>
    <definedName name="Projections" localSheetId="17" hidden="1">#REF!</definedName>
    <definedName name="Projections" localSheetId="19" hidden="1">#REF!</definedName>
    <definedName name="Projections" localSheetId="20" hidden="1">#REF!</definedName>
    <definedName name="Projections" localSheetId="21" hidden="1">#REF!</definedName>
    <definedName name="Projections" localSheetId="22" hidden="1">#REF!</definedName>
    <definedName name="Projections" localSheetId="6" hidden="1">#REF!</definedName>
    <definedName name="Projections" localSheetId="7" hidden="1">#REF!</definedName>
    <definedName name="Projections" hidden="1">#REF!</definedName>
    <definedName name="Results" hidden="1">[9]UK99!$A$1:$A$1</definedName>
    <definedName name="sdf" localSheetId="1" hidden="1">{#N/A,#N/A,FALSE,"TMCOMP96";#N/A,#N/A,FALSE,"MAT96";#N/A,#N/A,FALSE,"FANDA96";#N/A,#N/A,FALSE,"INTRAN96";#N/A,#N/A,FALSE,"NAA9697";#N/A,#N/A,FALSE,"ECWEBB";#N/A,#N/A,FALSE,"MFT96";#N/A,#N/A,FALSE,"CTrecon"}</definedName>
    <definedName name="sdf" localSheetId="11" hidden="1">{#N/A,#N/A,FALSE,"TMCOMP96";#N/A,#N/A,FALSE,"MAT96";#N/A,#N/A,FALSE,"FANDA96";#N/A,#N/A,FALSE,"INTRAN96";#N/A,#N/A,FALSE,"NAA9697";#N/A,#N/A,FALSE,"ECWEBB";#N/A,#N/A,FALSE,"MFT96";#N/A,#N/A,FALSE,"CTrecon"}</definedName>
    <definedName name="sdf" localSheetId="12" hidden="1">{#N/A,#N/A,FALSE,"TMCOMP96";#N/A,#N/A,FALSE,"MAT96";#N/A,#N/A,FALSE,"FANDA96";#N/A,#N/A,FALSE,"INTRAN96";#N/A,#N/A,FALSE,"NAA9697";#N/A,#N/A,FALSE,"ECWEBB";#N/A,#N/A,FALSE,"MFT96";#N/A,#N/A,FALSE,"CTrecon"}</definedName>
    <definedName name="sdf" localSheetId="13" hidden="1">{#N/A,#N/A,FALSE,"TMCOMP96";#N/A,#N/A,FALSE,"MAT96";#N/A,#N/A,FALSE,"FANDA96";#N/A,#N/A,FALSE,"INTRAN96";#N/A,#N/A,FALSE,"NAA9697";#N/A,#N/A,FALSE,"ECWEBB";#N/A,#N/A,FALSE,"MFT96";#N/A,#N/A,FALSE,"CTrecon"}</definedName>
    <definedName name="sdf" localSheetId="16" hidden="1">{#N/A,#N/A,FALSE,"TMCOMP96";#N/A,#N/A,FALSE,"MAT96";#N/A,#N/A,FALSE,"FANDA96";#N/A,#N/A,FALSE,"INTRAN96";#N/A,#N/A,FALSE,"NAA9697";#N/A,#N/A,FALSE,"ECWEBB";#N/A,#N/A,FALSE,"MFT96";#N/A,#N/A,FALSE,"CTrecon"}</definedName>
    <definedName name="sdf" localSheetId="17" hidden="1">{#N/A,#N/A,FALSE,"TMCOMP96";#N/A,#N/A,FALSE,"MAT96";#N/A,#N/A,FALSE,"FANDA96";#N/A,#N/A,FALSE,"INTRAN96";#N/A,#N/A,FALSE,"NAA9697";#N/A,#N/A,FALSE,"ECWEBB";#N/A,#N/A,FALSE,"MFT96";#N/A,#N/A,FALSE,"CTrecon"}</definedName>
    <definedName name="sdf" localSheetId="19"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2"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11" hidden="1">{#N/A,#N/A,FALSE,"TMCOMP96";#N/A,#N/A,FALSE,"MAT96";#N/A,#N/A,FALSE,"FANDA96";#N/A,#N/A,FALSE,"INTRAN96";#N/A,#N/A,FALSE,"NAA9697";#N/A,#N/A,FALSE,"ECWEBB";#N/A,#N/A,FALSE,"MFT96";#N/A,#N/A,FALSE,"CTrecon"}</definedName>
    <definedName name="sdff" localSheetId="12" hidden="1">{#N/A,#N/A,FALSE,"TMCOMP96";#N/A,#N/A,FALSE,"MAT96";#N/A,#N/A,FALSE,"FANDA96";#N/A,#N/A,FALSE,"INTRAN96";#N/A,#N/A,FALSE,"NAA9697";#N/A,#N/A,FALSE,"ECWEBB";#N/A,#N/A,FALSE,"MFT96";#N/A,#N/A,FALSE,"CTrecon"}</definedName>
    <definedName name="sdff" localSheetId="13" hidden="1">{#N/A,#N/A,FALSE,"TMCOMP96";#N/A,#N/A,FALSE,"MAT96";#N/A,#N/A,FALSE,"FANDA96";#N/A,#N/A,FALSE,"INTRAN96";#N/A,#N/A,FALSE,"NAA9697";#N/A,#N/A,FALSE,"ECWEBB";#N/A,#N/A,FALSE,"MFT96";#N/A,#N/A,FALSE,"CTrecon"}</definedName>
    <definedName name="sdff" localSheetId="16"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9"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2"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11" hidden="1">{#N/A,#N/A,FALSE,"TMCOMP96";#N/A,#N/A,FALSE,"MAT96";#N/A,#N/A,FALSE,"FANDA96";#N/A,#N/A,FALSE,"INTRAN96";#N/A,#N/A,FALSE,"NAA9697";#N/A,#N/A,FALSE,"ECWEBB";#N/A,#N/A,FALSE,"MFT96";#N/A,#N/A,FALSE,"CTrecon"}</definedName>
    <definedName name="sfad" localSheetId="12" hidden="1">{#N/A,#N/A,FALSE,"TMCOMP96";#N/A,#N/A,FALSE,"MAT96";#N/A,#N/A,FALSE,"FANDA96";#N/A,#N/A,FALSE,"INTRAN96";#N/A,#N/A,FALSE,"NAA9697";#N/A,#N/A,FALSE,"ECWEBB";#N/A,#N/A,FALSE,"MFT96";#N/A,#N/A,FALSE,"CTrecon"}</definedName>
    <definedName name="sfad" localSheetId="13" hidden="1">{#N/A,#N/A,FALSE,"TMCOMP96";#N/A,#N/A,FALSE,"MAT96";#N/A,#N/A,FALSE,"FANDA96";#N/A,#N/A,FALSE,"INTRAN96";#N/A,#N/A,FALSE,"NAA9697";#N/A,#N/A,FALSE,"ECWEBB";#N/A,#N/A,FALSE,"MFT96";#N/A,#N/A,FALSE,"CTrecon"}</definedName>
    <definedName name="sfad" localSheetId="16"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9"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2"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11" hidden="1">{#N/A,#N/A,FALSE,"TMCOMP96";#N/A,#N/A,FALSE,"MAT96";#N/A,#N/A,FALSE,"FANDA96";#N/A,#N/A,FALSE,"INTRAN96";#N/A,#N/A,FALSE,"NAA9697";#N/A,#N/A,FALSE,"ECWEBB";#N/A,#N/A,FALSE,"MFT96";#N/A,#N/A,FALSE,"CTrecon"}</definedName>
    <definedName name="trggh" localSheetId="12" hidden="1">{#N/A,#N/A,FALSE,"TMCOMP96";#N/A,#N/A,FALSE,"MAT96";#N/A,#N/A,FALSE,"FANDA96";#N/A,#N/A,FALSE,"INTRAN96";#N/A,#N/A,FALSE,"NAA9697";#N/A,#N/A,FALSE,"ECWEBB";#N/A,#N/A,FALSE,"MFT96";#N/A,#N/A,FALSE,"CTrecon"}</definedName>
    <definedName name="trggh" localSheetId="13" hidden="1">{#N/A,#N/A,FALSE,"TMCOMP96";#N/A,#N/A,FALSE,"MAT96";#N/A,#N/A,FALSE,"FANDA96";#N/A,#N/A,FALSE,"INTRAN96";#N/A,#N/A,FALSE,"NAA9697";#N/A,#N/A,FALSE,"ECWEBB";#N/A,#N/A,FALSE,"MFT96";#N/A,#N/A,FALSE,"CTrecon"}</definedName>
    <definedName name="trggh" localSheetId="16"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9"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2"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localSheetId="1" hidden="1">{#N/A,#N/A,FALSE,"TMCOMP96";#N/A,#N/A,FALSE,"MAT96";#N/A,#N/A,FALSE,"FANDA96";#N/A,#N/A,FALSE,"INTRAN96";#N/A,#N/A,FALSE,"NAA9697";#N/A,#N/A,FALSE,"ECWEBB";#N/A,#N/A,FALSE,"MFT96";#N/A,#N/A,FALSE,"CTrecon"}</definedName>
    <definedName name="wrn.TMCOMP." localSheetId="11" hidden="1">{#N/A,#N/A,FALSE,"TMCOMP96";#N/A,#N/A,FALSE,"MAT96";#N/A,#N/A,FALSE,"FANDA96";#N/A,#N/A,FALSE,"INTRAN96";#N/A,#N/A,FALSE,"NAA9697";#N/A,#N/A,FALSE,"ECWEBB";#N/A,#N/A,FALSE,"MFT96";#N/A,#N/A,FALSE,"CTrecon"}</definedName>
    <definedName name="wrn.TMCOMP." localSheetId="12" hidden="1">{#N/A,#N/A,FALSE,"TMCOMP96";#N/A,#N/A,FALSE,"MAT96";#N/A,#N/A,FALSE,"FANDA96";#N/A,#N/A,FALSE,"INTRAN96";#N/A,#N/A,FALSE,"NAA9697";#N/A,#N/A,FALSE,"ECWEBB";#N/A,#N/A,FALSE,"MFT96";#N/A,#N/A,FALSE,"CTrecon"}</definedName>
    <definedName name="wrn.TMCOMP." localSheetId="13" hidden="1">{#N/A,#N/A,FALSE,"TMCOMP96";#N/A,#N/A,FALSE,"MAT96";#N/A,#N/A,FALSE,"FANDA96";#N/A,#N/A,FALSE,"INTRAN96";#N/A,#N/A,FALSE,"NAA9697";#N/A,#N/A,FALSE,"ECWEBB";#N/A,#N/A,FALSE,"MFT96";#N/A,#N/A,FALSE,"CTrecon"}</definedName>
    <definedName name="wrn.TMCOMP." localSheetId="16" hidden="1">{#N/A,#N/A,FALSE,"TMCOMP96";#N/A,#N/A,FALSE,"MAT96";#N/A,#N/A,FALSE,"FANDA96";#N/A,#N/A,FALSE,"INTRAN96";#N/A,#N/A,FALSE,"NAA9697";#N/A,#N/A,FALSE,"ECWEBB";#N/A,#N/A,FALSE,"MFT96";#N/A,#N/A,FALSE,"CTrecon"}</definedName>
    <definedName name="wrn.TMCOMP." localSheetId="17" hidden="1">{#N/A,#N/A,FALSE,"TMCOMP96";#N/A,#N/A,FALSE,"MAT96";#N/A,#N/A,FALSE,"FANDA96";#N/A,#N/A,FALSE,"INTRAN96";#N/A,#N/A,FALSE,"NAA9697";#N/A,#N/A,FALSE,"ECWEBB";#N/A,#N/A,FALSE,"MFT96";#N/A,#N/A,FALSE,"CTrecon"}</definedName>
    <definedName name="wrn.TMCOMP." localSheetId="19"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2"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N36" i="79" l="1"/>
  <c r="N35" i="79"/>
  <c r="N34" i="79"/>
  <c r="N33" i="79"/>
  <c r="N32" i="79"/>
  <c r="N31" i="79"/>
  <c r="N30" i="79"/>
  <c r="N29" i="79"/>
  <c r="N28" i="79"/>
  <c r="N27" i="79"/>
  <c r="N26" i="79"/>
  <c r="N25" i="79"/>
  <c r="N24" i="79"/>
  <c r="N23" i="79"/>
  <c r="N22" i="79"/>
  <c r="N21" i="79"/>
  <c r="N20" i="79"/>
  <c r="N19" i="79"/>
  <c r="N18" i="79"/>
  <c r="N17" i="79"/>
  <c r="N16" i="79"/>
  <c r="N15" i="79"/>
  <c r="N14" i="79"/>
  <c r="N13" i="79"/>
  <c r="T99" i="78"/>
  <c r="T95" i="78"/>
  <c r="T88" i="78"/>
  <c r="L68" i="78"/>
  <c r="U84" i="78"/>
  <c r="L67" i="78"/>
  <c r="L66" i="78"/>
  <c r="V100" i="78"/>
  <c r="T100" i="78"/>
  <c r="S100" i="78"/>
  <c r="R100" i="78"/>
  <c r="O100" i="78"/>
  <c r="N100" i="78"/>
  <c r="V84" i="78"/>
  <c r="T84" i="78"/>
  <c r="S84" i="78"/>
  <c r="R84" i="78"/>
  <c r="O84" i="78"/>
  <c r="N84" i="78"/>
  <c r="L64" i="78"/>
  <c r="U83" i="78"/>
  <c r="L63" i="78"/>
  <c r="L62" i="78"/>
  <c r="V99" i="78"/>
  <c r="S99" i="78"/>
  <c r="R99" i="78"/>
  <c r="O99" i="78"/>
  <c r="N99" i="78"/>
  <c r="V83" i="78"/>
  <c r="T83" i="78"/>
  <c r="S83" i="78"/>
  <c r="R83" i="78"/>
  <c r="O83" i="78"/>
  <c r="N83" i="78"/>
  <c r="L60" i="78"/>
  <c r="U82" i="78"/>
  <c r="L59" i="78"/>
  <c r="L58" i="78"/>
  <c r="V98" i="78"/>
  <c r="T98" i="78"/>
  <c r="S98" i="78"/>
  <c r="R98" i="78"/>
  <c r="O98" i="78"/>
  <c r="N98" i="78"/>
  <c r="V82" i="78"/>
  <c r="T82" i="78"/>
  <c r="S82" i="78"/>
  <c r="R82" i="78"/>
  <c r="O82" i="78"/>
  <c r="N82" i="78"/>
  <c r="L56" i="78"/>
  <c r="U81" i="78"/>
  <c r="L55" i="78"/>
  <c r="L54" i="78"/>
  <c r="V97" i="78"/>
  <c r="T97" i="78"/>
  <c r="S97" i="78"/>
  <c r="R97" i="78"/>
  <c r="O97" i="78"/>
  <c r="N97" i="78"/>
  <c r="V81" i="78"/>
  <c r="T81" i="78"/>
  <c r="S81" i="78"/>
  <c r="R81" i="78"/>
  <c r="O81" i="78"/>
  <c r="N81" i="78"/>
  <c r="L52" i="78"/>
  <c r="U80" i="78"/>
  <c r="L51" i="78"/>
  <c r="L50" i="78"/>
  <c r="V96" i="78"/>
  <c r="T96" i="78"/>
  <c r="S96" i="78"/>
  <c r="R96" i="78"/>
  <c r="O96" i="78"/>
  <c r="N96" i="78"/>
  <c r="V80" i="78"/>
  <c r="T80" i="78"/>
  <c r="S80" i="78"/>
  <c r="R80" i="78"/>
  <c r="O80" i="78"/>
  <c r="N80" i="78"/>
  <c r="L48" i="78"/>
  <c r="U79" i="78"/>
  <c r="L47" i="78"/>
  <c r="L46" i="78"/>
  <c r="V95" i="78"/>
  <c r="S95" i="78"/>
  <c r="R95" i="78"/>
  <c r="O95" i="78"/>
  <c r="N95" i="78"/>
  <c r="V79" i="78"/>
  <c r="T79" i="78"/>
  <c r="S79" i="78"/>
  <c r="R79" i="78"/>
  <c r="O79" i="78"/>
  <c r="N79" i="78"/>
  <c r="L44" i="78"/>
  <c r="U78" i="78"/>
  <c r="L43" i="78"/>
  <c r="L42" i="78"/>
  <c r="V94" i="78"/>
  <c r="T94" i="78"/>
  <c r="S94" i="78"/>
  <c r="R94" i="78"/>
  <c r="O94" i="78"/>
  <c r="N94" i="78"/>
  <c r="V78" i="78"/>
  <c r="T78" i="78"/>
  <c r="S78" i="78"/>
  <c r="R78" i="78"/>
  <c r="O78" i="78"/>
  <c r="N78" i="78"/>
  <c r="L40" i="78"/>
  <c r="U77" i="78"/>
  <c r="L39" i="78"/>
  <c r="L38" i="78"/>
  <c r="V93" i="78"/>
  <c r="T93" i="78"/>
  <c r="S93" i="78"/>
  <c r="R93" i="78"/>
  <c r="O93" i="78"/>
  <c r="N93" i="78"/>
  <c r="V77" i="78"/>
  <c r="T77" i="78"/>
  <c r="R77" i="78"/>
  <c r="N77" i="78"/>
  <c r="U76" i="78"/>
  <c r="L35" i="78"/>
  <c r="L34" i="78"/>
  <c r="T92" i="78"/>
  <c r="S92" i="78"/>
  <c r="O92" i="78"/>
  <c r="V76" i="78"/>
  <c r="T76" i="78"/>
  <c r="R76" i="78"/>
  <c r="N76" i="78"/>
  <c r="U75" i="78"/>
  <c r="Q91" i="78"/>
  <c r="L31" i="78"/>
  <c r="L30" i="78"/>
  <c r="T91" i="78"/>
  <c r="S91" i="78"/>
  <c r="O91" i="78"/>
  <c r="V75" i="78"/>
  <c r="T75" i="78"/>
  <c r="R75" i="78"/>
  <c r="N75" i="78"/>
  <c r="U74" i="78"/>
  <c r="L26" i="78"/>
  <c r="T90" i="78"/>
  <c r="S90" i="78"/>
  <c r="O90" i="78"/>
  <c r="V74" i="78"/>
  <c r="T74" i="78"/>
  <c r="R74" i="78"/>
  <c r="N74" i="78"/>
  <c r="U73" i="78"/>
  <c r="L23" i="78"/>
  <c r="L22" i="78"/>
  <c r="T89" i="78"/>
  <c r="S89" i="78"/>
  <c r="O89" i="78"/>
  <c r="V73" i="78"/>
  <c r="T73" i="78"/>
  <c r="R73" i="78"/>
  <c r="N73" i="78"/>
  <c r="U72" i="78"/>
  <c r="L19" i="78"/>
  <c r="L18" i="78"/>
  <c r="S88" i="78"/>
  <c r="O88" i="78"/>
  <c r="V72" i="78"/>
  <c r="T72" i="78"/>
  <c r="R72" i="78"/>
  <c r="N72" i="78"/>
  <c r="U71" i="78"/>
  <c r="L15" i="78"/>
  <c r="L14" i="78"/>
  <c r="T87" i="78"/>
  <c r="S87" i="78"/>
  <c r="O87" i="78"/>
  <c r="V71" i="78"/>
  <c r="T71" i="78"/>
  <c r="R71" i="78"/>
  <c r="N71" i="78"/>
  <c r="U70" i="78"/>
  <c r="L11" i="78"/>
  <c r="L10" i="78"/>
  <c r="T86" i="78"/>
  <c r="S86" i="78"/>
  <c r="O86" i="78"/>
  <c r="V70" i="78"/>
  <c r="T70" i="78"/>
  <c r="R70" i="78"/>
  <c r="N70" i="78"/>
  <c r="U69" i="78"/>
  <c r="L7" i="78"/>
  <c r="L6" i="78"/>
  <c r="T85" i="78"/>
  <c r="S85" i="78"/>
  <c r="O85" i="78"/>
  <c r="L5" i="78"/>
  <c r="V69" i="78"/>
  <c r="T69" i="78"/>
  <c r="R69" i="78"/>
  <c r="N69" i="78"/>
  <c r="G89" i="77"/>
  <c r="C89" i="77"/>
  <c r="G72" i="77"/>
  <c r="C72" i="77"/>
  <c r="G6" i="77"/>
  <c r="C6" i="77"/>
  <c r="K94" i="78" l="1"/>
  <c r="K95" i="78"/>
  <c r="K96" i="78"/>
  <c r="K97" i="78"/>
  <c r="K98" i="78"/>
  <c r="K99" i="78"/>
  <c r="K100" i="78"/>
  <c r="K78" i="78"/>
  <c r="K79" i="78"/>
  <c r="K80" i="78"/>
  <c r="K81" i="78"/>
  <c r="K82" i="78"/>
  <c r="K83" i="78"/>
  <c r="K84" i="78"/>
  <c r="L27" i="78"/>
  <c r="M90" i="78"/>
  <c r="Q86" i="78"/>
  <c r="U87" i="78"/>
  <c r="M89" i="78"/>
  <c r="U90" i="78"/>
  <c r="M92" i="78"/>
  <c r="U92" i="78"/>
  <c r="Q93" i="78"/>
  <c r="M69" i="78"/>
  <c r="Q69" i="78"/>
  <c r="R85" i="78"/>
  <c r="M70" i="78"/>
  <c r="Q70" i="78"/>
  <c r="V86" i="78"/>
  <c r="M71" i="78"/>
  <c r="Q71" i="78"/>
  <c r="M72" i="78"/>
  <c r="Q72" i="78"/>
  <c r="N88" i="78"/>
  <c r="M73" i="78"/>
  <c r="Q73" i="78"/>
  <c r="R89" i="78"/>
  <c r="M74" i="78"/>
  <c r="Q74" i="78"/>
  <c r="M75" i="78"/>
  <c r="Q75" i="78"/>
  <c r="M76" i="78"/>
  <c r="Q76" i="78"/>
  <c r="M77" i="78"/>
  <c r="Q77" i="78"/>
  <c r="Q78" i="78"/>
  <c r="Q79" i="78"/>
  <c r="Q80" i="78"/>
  <c r="Q81" i="78"/>
  <c r="Q82" i="78"/>
  <c r="Q83" i="78"/>
  <c r="Q84" i="78"/>
  <c r="O69" i="78"/>
  <c r="S69" i="78"/>
  <c r="K85" i="78"/>
  <c r="O70" i="78"/>
  <c r="S70" i="78"/>
  <c r="K86" i="78"/>
  <c r="O71" i="78"/>
  <c r="S71" i="78"/>
  <c r="K87" i="78"/>
  <c r="O72" i="78"/>
  <c r="S72" i="78"/>
  <c r="K88" i="78"/>
  <c r="O73" i="78"/>
  <c r="S73" i="78"/>
  <c r="K89" i="78"/>
  <c r="O74" i="78"/>
  <c r="S74" i="78"/>
  <c r="K90" i="78"/>
  <c r="O75" i="78"/>
  <c r="S75" i="78"/>
  <c r="K91" i="78"/>
  <c r="O76" i="78"/>
  <c r="S76" i="78"/>
  <c r="K92" i="78"/>
  <c r="O77" i="78"/>
  <c r="S77" i="78"/>
  <c r="K93" i="78"/>
  <c r="M78" i="78"/>
  <c r="M79" i="78"/>
  <c r="M80" i="78"/>
  <c r="M81" i="78"/>
  <c r="M82" i="78"/>
  <c r="M83" i="78"/>
  <c r="M84" i="78"/>
  <c r="M85" i="78"/>
  <c r="K69" i="78"/>
  <c r="Q85" i="78"/>
  <c r="U85" i="78"/>
  <c r="K70" i="78"/>
  <c r="L9" i="78"/>
  <c r="M86" i="78"/>
  <c r="U86" i="78"/>
  <c r="K71" i="78"/>
  <c r="L13" i="78"/>
  <c r="M87" i="78"/>
  <c r="Q87" i="78"/>
  <c r="K72" i="78"/>
  <c r="M88" i="78"/>
  <c r="L17" i="78"/>
  <c r="Q88" i="78"/>
  <c r="U88" i="78"/>
  <c r="K73" i="78"/>
  <c r="L21" i="78"/>
  <c r="Q89" i="78"/>
  <c r="U89" i="78"/>
  <c r="K74" i="78"/>
  <c r="L25" i="78"/>
  <c r="Q90" i="78"/>
  <c r="K75" i="78"/>
  <c r="L29" i="78"/>
  <c r="M91" i="78"/>
  <c r="U91" i="78"/>
  <c r="K76" i="78"/>
  <c r="L33" i="78"/>
  <c r="Q92" i="78"/>
  <c r="K77" i="78"/>
  <c r="L37" i="78"/>
  <c r="L93" i="78" s="1"/>
  <c r="M93" i="78"/>
  <c r="U93" i="78"/>
  <c r="M94" i="78"/>
  <c r="L41" i="78"/>
  <c r="L94" i="78" s="1"/>
  <c r="Q94" i="78"/>
  <c r="U94" i="78"/>
  <c r="M95" i="78"/>
  <c r="L45" i="78"/>
  <c r="L95" i="78" s="1"/>
  <c r="Q95" i="78"/>
  <c r="U95" i="78"/>
  <c r="M96" i="78"/>
  <c r="L49" i="78"/>
  <c r="L96" i="78" s="1"/>
  <c r="Q96" i="78"/>
  <c r="U96" i="78"/>
  <c r="M97" i="78"/>
  <c r="L53" i="78"/>
  <c r="L97" i="78" s="1"/>
  <c r="Q97" i="78"/>
  <c r="U97" i="78"/>
  <c r="M98" i="78"/>
  <c r="L57" i="78"/>
  <c r="L98" i="78" s="1"/>
  <c r="Q98" i="78"/>
  <c r="U98" i="78"/>
  <c r="M99" i="78"/>
  <c r="L61" i="78"/>
  <c r="L99" i="78" s="1"/>
  <c r="Q99" i="78"/>
  <c r="U99" i="78"/>
  <c r="M100" i="78"/>
  <c r="L65" i="78"/>
  <c r="L100" i="78" s="1"/>
  <c r="Q100" i="78"/>
  <c r="U100" i="78"/>
  <c r="L4" i="78"/>
  <c r="L69" i="78" s="1"/>
  <c r="N85" i="78"/>
  <c r="V85" i="78"/>
  <c r="L8" i="78"/>
  <c r="L70" i="78" s="1"/>
  <c r="N86" i="78"/>
  <c r="R86" i="78"/>
  <c r="L12" i="78"/>
  <c r="L71" i="78" s="1"/>
  <c r="N87" i="78"/>
  <c r="R87" i="78"/>
  <c r="V87" i="78"/>
  <c r="L16" i="78"/>
  <c r="L72" i="78" s="1"/>
  <c r="R88" i="78"/>
  <c r="V88" i="78"/>
  <c r="L20" i="78"/>
  <c r="L73" i="78" s="1"/>
  <c r="N89" i="78"/>
  <c r="V89" i="78"/>
  <c r="L24" i="78"/>
  <c r="L74" i="78" s="1"/>
  <c r="N90" i="78"/>
  <c r="R90" i="78"/>
  <c r="V90" i="78"/>
  <c r="L28" i="78"/>
  <c r="L75" i="78" s="1"/>
  <c r="N91" i="78"/>
  <c r="R91" i="78"/>
  <c r="V91" i="78"/>
  <c r="L32" i="78"/>
  <c r="L76" i="78" s="1"/>
  <c r="N92" i="78"/>
  <c r="R92" i="78"/>
  <c r="V92" i="78"/>
  <c r="L36" i="78"/>
  <c r="L78" i="78"/>
  <c r="L82" i="78"/>
  <c r="L81" i="78" l="1"/>
  <c r="L77" i="78"/>
  <c r="L84" i="78"/>
  <c r="L80" i="78"/>
  <c r="L90" i="78"/>
  <c r="L89" i="78"/>
  <c r="L88" i="78"/>
  <c r="L83" i="78"/>
  <c r="L79" i="78"/>
  <c r="L92" i="78"/>
  <c r="L91" i="78"/>
  <c r="L87" i="78"/>
  <c r="L86" i="78"/>
  <c r="L85" i="78"/>
  <c r="P101" i="76" l="1"/>
  <c r="P85" i="76"/>
  <c r="P100" i="76"/>
  <c r="P84" i="76"/>
  <c r="P99" i="76"/>
  <c r="P83" i="76"/>
  <c r="P98" i="76"/>
  <c r="P82" i="76"/>
  <c r="P97" i="76"/>
  <c r="P81" i="76"/>
  <c r="P96" i="76"/>
  <c r="P80" i="76"/>
  <c r="P95" i="76"/>
  <c r="P79" i="76"/>
  <c r="P94" i="76"/>
  <c r="P78" i="76"/>
  <c r="P93" i="76"/>
  <c r="P77" i="76"/>
  <c r="P92" i="76"/>
  <c r="P76" i="76"/>
  <c r="P91" i="76"/>
  <c r="P75" i="76"/>
  <c r="P90" i="76"/>
  <c r="P74" i="76"/>
  <c r="P89" i="76"/>
  <c r="P73" i="76"/>
  <c r="P88" i="76"/>
  <c r="P72" i="76"/>
  <c r="P87" i="76"/>
  <c r="P71" i="76"/>
  <c r="P86" i="76"/>
  <c r="P70" i="76"/>
  <c r="F101" i="72" l="1"/>
  <c r="F85" i="72"/>
  <c r="F100" i="72"/>
  <c r="F84" i="72"/>
  <c r="F99" i="72"/>
  <c r="F83" i="72"/>
  <c r="F98" i="72"/>
  <c r="F82" i="72"/>
  <c r="F97" i="72"/>
  <c r="F81" i="72"/>
  <c r="F96" i="72"/>
  <c r="F80" i="72"/>
  <c r="F95" i="72"/>
  <c r="F79" i="72"/>
  <c r="F94" i="72"/>
  <c r="F78" i="72"/>
  <c r="F93" i="72"/>
  <c r="F77" i="72"/>
  <c r="F92" i="72"/>
  <c r="F76" i="72"/>
  <c r="F91" i="72"/>
  <c r="F75" i="72"/>
  <c r="F90" i="72"/>
  <c r="F74" i="72"/>
  <c r="F89" i="72"/>
  <c r="F73" i="72"/>
  <c r="F88" i="72"/>
  <c r="F72" i="72"/>
  <c r="F87" i="72"/>
  <c r="F71" i="72"/>
  <c r="F86" i="72"/>
  <c r="F70" i="72"/>
  <c r="B70" i="71" l="1"/>
  <c r="B71" i="71" s="1"/>
  <c r="B72" i="71" s="1"/>
  <c r="B73" i="71" s="1"/>
  <c r="B74" i="71" s="1"/>
  <c r="B75" i="71" s="1"/>
  <c r="B76" i="71" s="1"/>
  <c r="B77" i="71" s="1"/>
  <c r="B78" i="71" s="1"/>
  <c r="B79" i="71" s="1"/>
  <c r="B80" i="71" s="1"/>
  <c r="B81" i="71" s="1"/>
  <c r="B82" i="71" s="1"/>
  <c r="B83" i="71" s="1"/>
  <c r="B84" i="71" s="1"/>
  <c r="J68" i="71"/>
  <c r="J67" i="71"/>
  <c r="J66" i="71"/>
  <c r="H100" i="71"/>
  <c r="G100" i="71"/>
  <c r="F100" i="71"/>
  <c r="C100" i="71"/>
  <c r="H84" i="71"/>
  <c r="G84" i="71"/>
  <c r="F84" i="71"/>
  <c r="C84" i="71"/>
  <c r="J63" i="71"/>
  <c r="H99" i="71"/>
  <c r="F99" i="71"/>
  <c r="J60" i="71"/>
  <c r="G83" i="71"/>
  <c r="C83" i="71"/>
  <c r="J59" i="71"/>
  <c r="J58" i="71"/>
  <c r="H98" i="71"/>
  <c r="F98" i="71"/>
  <c r="J57" i="71"/>
  <c r="J56" i="71"/>
  <c r="H82" i="71"/>
  <c r="F82" i="71"/>
  <c r="H97" i="71"/>
  <c r="F97" i="71"/>
  <c r="J52" i="71"/>
  <c r="G81" i="71"/>
  <c r="C81" i="71"/>
  <c r="J51" i="71"/>
  <c r="J50" i="71"/>
  <c r="H96" i="71"/>
  <c r="F96" i="71"/>
  <c r="J49" i="71"/>
  <c r="H80" i="71"/>
  <c r="F80" i="71"/>
  <c r="J47" i="71"/>
  <c r="H95" i="71"/>
  <c r="F95" i="71"/>
  <c r="J44" i="71"/>
  <c r="G79" i="71"/>
  <c r="F79" i="71"/>
  <c r="C79" i="71"/>
  <c r="J43" i="71"/>
  <c r="J42" i="71"/>
  <c r="H94" i="71"/>
  <c r="F94" i="71"/>
  <c r="J41" i="71"/>
  <c r="J40" i="71"/>
  <c r="H78" i="71"/>
  <c r="F78" i="71"/>
  <c r="J39" i="71"/>
  <c r="H93" i="71"/>
  <c r="F93" i="71"/>
  <c r="J36" i="71"/>
  <c r="G77" i="71"/>
  <c r="C77" i="71"/>
  <c r="J35" i="71"/>
  <c r="J34" i="71"/>
  <c r="H92" i="71"/>
  <c r="F92" i="71"/>
  <c r="J33" i="71"/>
  <c r="H76" i="71"/>
  <c r="F76" i="71"/>
  <c r="J31" i="71"/>
  <c r="H91" i="71"/>
  <c r="F91" i="71"/>
  <c r="J28" i="71"/>
  <c r="G75" i="71"/>
  <c r="F75" i="71"/>
  <c r="C75" i="71"/>
  <c r="J27" i="71"/>
  <c r="J26" i="71"/>
  <c r="H90" i="71"/>
  <c r="F90" i="71"/>
  <c r="J25" i="71"/>
  <c r="H74" i="71"/>
  <c r="F74" i="71"/>
  <c r="C74" i="71"/>
  <c r="J22" i="71"/>
  <c r="H89" i="71"/>
  <c r="F89" i="71"/>
  <c r="H73" i="71"/>
  <c r="G73" i="71"/>
  <c r="F73" i="71"/>
  <c r="J20" i="71"/>
  <c r="C73" i="71"/>
  <c r="J18" i="71"/>
  <c r="H88" i="71"/>
  <c r="F88" i="71"/>
  <c r="G72" i="71"/>
  <c r="J16" i="71"/>
  <c r="C72" i="71"/>
  <c r="J14" i="71"/>
  <c r="H87" i="71"/>
  <c r="H71" i="71"/>
  <c r="G71" i="71"/>
  <c r="J12" i="71"/>
  <c r="C71" i="71"/>
  <c r="J10" i="71"/>
  <c r="H86" i="71"/>
  <c r="G70" i="71"/>
  <c r="J8" i="71"/>
  <c r="C70" i="71"/>
  <c r="J7" i="71"/>
  <c r="J6" i="71"/>
  <c r="H85" i="71"/>
  <c r="J85" i="71" s="1"/>
  <c r="G69" i="71"/>
  <c r="F69" i="71"/>
  <c r="J4" i="71"/>
  <c r="C69" i="71"/>
  <c r="B100" i="70"/>
  <c r="B99" i="70"/>
  <c r="B98" i="70"/>
  <c r="B97" i="70"/>
  <c r="B96" i="70"/>
  <c r="B95" i="70"/>
  <c r="B94" i="70"/>
  <c r="B93" i="70"/>
  <c r="B92" i="70"/>
  <c r="B91" i="70"/>
  <c r="B90" i="70"/>
  <c r="B89" i="70"/>
  <c r="B88" i="70"/>
  <c r="B87" i="70"/>
  <c r="B86" i="70"/>
  <c r="B85" i="70"/>
  <c r="B84" i="70"/>
  <c r="B83" i="70"/>
  <c r="B82" i="70"/>
  <c r="B81" i="70"/>
  <c r="B80" i="70"/>
  <c r="B79" i="70"/>
  <c r="B78" i="70"/>
  <c r="B77" i="70"/>
  <c r="B76" i="70"/>
  <c r="B75" i="70"/>
  <c r="B74" i="70"/>
  <c r="B73" i="70"/>
  <c r="B72" i="70"/>
  <c r="B71" i="70"/>
  <c r="B70" i="70"/>
  <c r="B69" i="70"/>
  <c r="B68" i="70"/>
  <c r="B67" i="70"/>
  <c r="B66" i="70"/>
  <c r="G100" i="70"/>
  <c r="C100" i="70"/>
  <c r="B65" i="70"/>
  <c r="G84" i="70"/>
  <c r="F84" i="70"/>
  <c r="C84" i="70"/>
  <c r="B64" i="70"/>
  <c r="B63" i="70"/>
  <c r="B62" i="70"/>
  <c r="G99" i="70"/>
  <c r="C99" i="70"/>
  <c r="B61" i="70"/>
  <c r="G83" i="70"/>
  <c r="F83" i="70"/>
  <c r="C83" i="70"/>
  <c r="B60" i="70"/>
  <c r="B59" i="70"/>
  <c r="B58" i="70"/>
  <c r="H98" i="70"/>
  <c r="F98" i="70"/>
  <c r="D98" i="70"/>
  <c r="B57" i="70"/>
  <c r="F82" i="70"/>
  <c r="E82" i="70"/>
  <c r="B56" i="70"/>
  <c r="B55" i="70"/>
  <c r="B54" i="70"/>
  <c r="H97" i="70"/>
  <c r="G97" i="70"/>
  <c r="D97" i="70"/>
  <c r="C97" i="70"/>
  <c r="B53" i="70"/>
  <c r="G81" i="70"/>
  <c r="E81" i="70"/>
  <c r="C81" i="70"/>
  <c r="B52" i="70"/>
  <c r="B51" i="70"/>
  <c r="B50" i="70"/>
  <c r="H96" i="70"/>
  <c r="G96" i="70"/>
  <c r="D96" i="70"/>
  <c r="C96" i="70"/>
  <c r="B49" i="70"/>
  <c r="G80" i="70"/>
  <c r="F80" i="70"/>
  <c r="C80" i="70"/>
  <c r="B48" i="70"/>
  <c r="B47" i="70"/>
  <c r="B46" i="70"/>
  <c r="G95" i="70"/>
  <c r="C95" i="70"/>
  <c r="B45" i="70"/>
  <c r="G79" i="70"/>
  <c r="F79" i="70"/>
  <c r="C79" i="70"/>
  <c r="B44" i="70"/>
  <c r="B43" i="70"/>
  <c r="B42" i="70"/>
  <c r="H94" i="70"/>
  <c r="D94" i="70"/>
  <c r="B41" i="70"/>
  <c r="F78" i="70"/>
  <c r="E78" i="70"/>
  <c r="B40" i="70"/>
  <c r="B39" i="70"/>
  <c r="B38" i="70"/>
  <c r="H93" i="70"/>
  <c r="G93" i="70"/>
  <c r="D93" i="70"/>
  <c r="C93" i="70"/>
  <c r="B37" i="70"/>
  <c r="G77" i="70"/>
  <c r="E77" i="70"/>
  <c r="C77" i="70"/>
  <c r="B36" i="70"/>
  <c r="B35" i="70"/>
  <c r="B34" i="70"/>
  <c r="H92" i="70"/>
  <c r="G92" i="70"/>
  <c r="D92" i="70"/>
  <c r="C92" i="70"/>
  <c r="B33" i="70"/>
  <c r="G76" i="70"/>
  <c r="F76" i="70"/>
  <c r="C76" i="70"/>
  <c r="B32" i="70"/>
  <c r="B31" i="70"/>
  <c r="B30" i="70"/>
  <c r="G91" i="70"/>
  <c r="C91" i="70"/>
  <c r="B29" i="70"/>
  <c r="G75" i="70"/>
  <c r="F75" i="70"/>
  <c r="C75" i="70"/>
  <c r="B28" i="70"/>
  <c r="B27" i="70"/>
  <c r="B26" i="70"/>
  <c r="H90" i="70"/>
  <c r="D90" i="70"/>
  <c r="B25" i="70"/>
  <c r="E74" i="70"/>
  <c r="B24" i="70"/>
  <c r="B23" i="70"/>
  <c r="B22" i="70"/>
  <c r="H89" i="70"/>
  <c r="D89" i="70"/>
  <c r="B21" i="70"/>
  <c r="G73" i="70"/>
  <c r="E73" i="70"/>
  <c r="C73" i="70"/>
  <c r="B20" i="70"/>
  <c r="F88" i="70"/>
  <c r="H72" i="70"/>
  <c r="G72" i="70"/>
  <c r="E72" i="70"/>
  <c r="D72" i="70"/>
  <c r="C72" i="70"/>
  <c r="G87" i="70"/>
  <c r="F87" i="70"/>
  <c r="E87" i="70"/>
  <c r="C87" i="70"/>
  <c r="G71" i="70"/>
  <c r="E71" i="70"/>
  <c r="C71" i="70"/>
  <c r="G86" i="70"/>
  <c r="F86" i="70"/>
  <c r="E86" i="70"/>
  <c r="C86" i="70"/>
  <c r="H70" i="70"/>
  <c r="G70" i="70"/>
  <c r="E70" i="70"/>
  <c r="D70" i="70"/>
  <c r="C70" i="70"/>
  <c r="G85" i="70"/>
  <c r="E85" i="70"/>
  <c r="C85" i="70"/>
  <c r="H69" i="70"/>
  <c r="G69" i="70"/>
  <c r="F69" i="70"/>
  <c r="E69" i="70"/>
  <c r="D69" i="70"/>
  <c r="C69" i="70"/>
  <c r="B100" i="69"/>
  <c r="B99" i="69"/>
  <c r="B98" i="69"/>
  <c r="B97" i="69"/>
  <c r="B96" i="69"/>
  <c r="B95" i="69"/>
  <c r="B94" i="69"/>
  <c r="B93" i="69"/>
  <c r="B92" i="69"/>
  <c r="B91" i="69"/>
  <c r="B90" i="69"/>
  <c r="B89" i="69"/>
  <c r="B88" i="69"/>
  <c r="B87" i="69"/>
  <c r="B86" i="69"/>
  <c r="B85" i="69"/>
  <c r="B84" i="69"/>
  <c r="B83" i="69"/>
  <c r="B82" i="69"/>
  <c r="B81" i="69"/>
  <c r="B80" i="69"/>
  <c r="B79" i="69"/>
  <c r="B78" i="69"/>
  <c r="B77" i="69"/>
  <c r="B76" i="69"/>
  <c r="B75" i="69"/>
  <c r="B74" i="69"/>
  <c r="B73" i="69"/>
  <c r="B72" i="69"/>
  <c r="B71" i="69"/>
  <c r="B70" i="69"/>
  <c r="B69" i="69"/>
  <c r="B68" i="69"/>
  <c r="B67" i="69"/>
  <c r="B66" i="69"/>
  <c r="E100" i="69"/>
  <c r="D100" i="69"/>
  <c r="B65" i="69"/>
  <c r="E84" i="69"/>
  <c r="D84" i="69"/>
  <c r="B64" i="69"/>
  <c r="B63" i="69"/>
  <c r="B62" i="69"/>
  <c r="E99" i="69"/>
  <c r="D99" i="69"/>
  <c r="B61" i="69"/>
  <c r="E98" i="69"/>
  <c r="D83" i="69"/>
  <c r="E82" i="69"/>
  <c r="E96" i="69"/>
  <c r="E95" i="69"/>
  <c r="E94" i="69"/>
  <c r="E93" i="69"/>
  <c r="E92" i="69"/>
  <c r="E91" i="69"/>
  <c r="E90" i="69"/>
  <c r="E89" i="69"/>
  <c r="E88" i="69"/>
  <c r="E87" i="69"/>
  <c r="D72" i="69"/>
  <c r="E86" i="69"/>
  <c r="D71" i="69"/>
  <c r="E85" i="69"/>
  <c r="E69" i="69"/>
  <c r="D85" i="70" l="1"/>
  <c r="H85" i="70"/>
  <c r="F85" i="70"/>
  <c r="F70" i="70"/>
  <c r="D86" i="70"/>
  <c r="H86" i="70"/>
  <c r="F71" i="70"/>
  <c r="D87" i="70"/>
  <c r="H71" i="70"/>
  <c r="F72" i="70"/>
  <c r="D88" i="70"/>
  <c r="H88" i="70"/>
  <c r="F89" i="70"/>
  <c r="F90" i="70"/>
  <c r="C90" i="70"/>
  <c r="G74" i="70"/>
  <c r="E75" i="70"/>
  <c r="F91" i="70"/>
  <c r="D75" i="70"/>
  <c r="H91" i="70"/>
  <c r="E76" i="70"/>
  <c r="F92" i="70"/>
  <c r="F93" i="70"/>
  <c r="F94" i="70"/>
  <c r="C94" i="70"/>
  <c r="G78" i="70"/>
  <c r="E79" i="70"/>
  <c r="F95" i="70"/>
  <c r="D95" i="70"/>
  <c r="H79" i="70"/>
  <c r="E80" i="70"/>
  <c r="F96" i="70"/>
  <c r="F81" i="70"/>
  <c r="C98" i="70"/>
  <c r="G98" i="70"/>
  <c r="E83" i="70"/>
  <c r="F99" i="70"/>
  <c r="D99" i="70"/>
  <c r="H99" i="70"/>
  <c r="E84" i="70"/>
  <c r="F100" i="70"/>
  <c r="E100" i="70"/>
  <c r="C85" i="71"/>
  <c r="G85" i="71"/>
  <c r="F70" i="71"/>
  <c r="C86" i="71"/>
  <c r="G86" i="71"/>
  <c r="J11" i="71"/>
  <c r="F71" i="71"/>
  <c r="C87" i="71"/>
  <c r="D87" i="71" s="1"/>
  <c r="G87" i="71"/>
  <c r="J15" i="71"/>
  <c r="F72" i="71"/>
  <c r="C88" i="71"/>
  <c r="D88" i="71" s="1"/>
  <c r="G88" i="71"/>
  <c r="J19" i="71"/>
  <c r="C89" i="71"/>
  <c r="G89" i="71"/>
  <c r="J23" i="71"/>
  <c r="C91" i="71"/>
  <c r="G91" i="71"/>
  <c r="F77" i="71"/>
  <c r="J37" i="71"/>
  <c r="J38" i="71"/>
  <c r="C95" i="71"/>
  <c r="G95" i="71"/>
  <c r="F81" i="71"/>
  <c r="J53" i="71"/>
  <c r="J54" i="71"/>
  <c r="J55" i="71"/>
  <c r="C99" i="71"/>
  <c r="D100" i="71" s="1"/>
  <c r="G99" i="71"/>
  <c r="C89" i="70"/>
  <c r="G89" i="70"/>
  <c r="F74" i="70"/>
  <c r="J24" i="71"/>
  <c r="H75" i="71"/>
  <c r="C92" i="71"/>
  <c r="G92" i="71"/>
  <c r="H79" i="71"/>
  <c r="I79" i="71" s="1"/>
  <c r="C96" i="71"/>
  <c r="G96" i="71"/>
  <c r="H83" i="71"/>
  <c r="I84" i="71" s="1"/>
  <c r="D85" i="69"/>
  <c r="D86" i="69"/>
  <c r="D87" i="69"/>
  <c r="D88" i="69"/>
  <c r="D89" i="69"/>
  <c r="D90" i="69"/>
  <c r="D91" i="69"/>
  <c r="D92" i="69"/>
  <c r="D93" i="69"/>
  <c r="D94" i="69"/>
  <c r="D95" i="69"/>
  <c r="D96" i="69"/>
  <c r="D97" i="69"/>
  <c r="D98" i="69"/>
  <c r="D100" i="70"/>
  <c r="H100" i="70"/>
  <c r="H69" i="71"/>
  <c r="J69" i="71" s="1"/>
  <c r="J5" i="71"/>
  <c r="H70" i="71"/>
  <c r="J9" i="71"/>
  <c r="J13" i="71"/>
  <c r="H72" i="71"/>
  <c r="J17" i="71"/>
  <c r="J21" i="71"/>
  <c r="G74" i="71"/>
  <c r="J29" i="71"/>
  <c r="J30" i="71"/>
  <c r="H77" i="71"/>
  <c r="J77" i="71" s="1"/>
  <c r="C93" i="71"/>
  <c r="D93" i="71" s="1"/>
  <c r="G93" i="71"/>
  <c r="C78" i="71"/>
  <c r="G78" i="71"/>
  <c r="J45" i="71"/>
  <c r="J46" i="71"/>
  <c r="H81" i="71"/>
  <c r="I82" i="71" s="1"/>
  <c r="C97" i="71"/>
  <c r="D97" i="71" s="1"/>
  <c r="G97" i="71"/>
  <c r="C82" i="71"/>
  <c r="G82" i="71"/>
  <c r="F83" i="71"/>
  <c r="J61" i="71"/>
  <c r="J62" i="71"/>
  <c r="D69" i="69"/>
  <c r="D70" i="69"/>
  <c r="D73" i="69"/>
  <c r="D74" i="69"/>
  <c r="D75" i="69"/>
  <c r="D76" i="69"/>
  <c r="D77" i="69"/>
  <c r="D78" i="69"/>
  <c r="D79" i="69"/>
  <c r="D80" i="69"/>
  <c r="D81" i="69"/>
  <c r="D82" i="69"/>
  <c r="C88" i="70"/>
  <c r="G88" i="70"/>
  <c r="D73" i="70"/>
  <c r="H73" i="70"/>
  <c r="E89" i="70"/>
  <c r="D74" i="70"/>
  <c r="H74" i="70"/>
  <c r="E90" i="70"/>
  <c r="E91" i="70"/>
  <c r="D76" i="70"/>
  <c r="H76" i="70"/>
  <c r="D77" i="70"/>
  <c r="H77" i="70"/>
  <c r="E93" i="70"/>
  <c r="D78" i="70"/>
  <c r="H78" i="70"/>
  <c r="E94" i="70"/>
  <c r="E95" i="70"/>
  <c r="D80" i="70"/>
  <c r="H80" i="70"/>
  <c r="D81" i="70"/>
  <c r="H81" i="70"/>
  <c r="E97" i="70"/>
  <c r="D82" i="70"/>
  <c r="H82" i="70"/>
  <c r="E98" i="70"/>
  <c r="E99" i="70"/>
  <c r="D84" i="70"/>
  <c r="H84" i="70"/>
  <c r="F85" i="71"/>
  <c r="F86" i="71"/>
  <c r="F87" i="71"/>
  <c r="I74" i="71"/>
  <c r="C90" i="71"/>
  <c r="D90" i="71" s="1"/>
  <c r="G90" i="71"/>
  <c r="J32" i="71"/>
  <c r="C94" i="71"/>
  <c r="G94" i="71"/>
  <c r="J48" i="71"/>
  <c r="C98" i="71"/>
  <c r="G98" i="71"/>
  <c r="J64" i="71"/>
  <c r="J65" i="71"/>
  <c r="J71" i="71"/>
  <c r="D75" i="71"/>
  <c r="I78" i="71"/>
  <c r="D79" i="71"/>
  <c r="J75" i="71"/>
  <c r="D83" i="71"/>
  <c r="J90" i="71"/>
  <c r="I90" i="71"/>
  <c r="D70" i="71"/>
  <c r="J86" i="71"/>
  <c r="I86" i="71"/>
  <c r="D71" i="71"/>
  <c r="J87" i="71"/>
  <c r="I87" i="71"/>
  <c r="D72" i="71"/>
  <c r="J88" i="71"/>
  <c r="I88" i="71"/>
  <c r="D73" i="71"/>
  <c r="J89" i="71"/>
  <c r="I89" i="71"/>
  <c r="J91" i="71"/>
  <c r="I91" i="71"/>
  <c r="I75" i="71"/>
  <c r="J76" i="71"/>
  <c r="I76" i="71"/>
  <c r="J95" i="71"/>
  <c r="I95" i="71"/>
  <c r="J80" i="71"/>
  <c r="D96" i="71"/>
  <c r="J99" i="71"/>
  <c r="I99" i="71"/>
  <c r="J84" i="71"/>
  <c r="I100" i="71"/>
  <c r="J70" i="71"/>
  <c r="D84" i="71"/>
  <c r="D89" i="71"/>
  <c r="J98" i="71"/>
  <c r="I98" i="71"/>
  <c r="J72" i="71"/>
  <c r="I72" i="71"/>
  <c r="I73" i="71"/>
  <c r="J73" i="71"/>
  <c r="D74" i="71"/>
  <c r="J92" i="71"/>
  <c r="I92" i="71"/>
  <c r="D78" i="71"/>
  <c r="J96" i="71"/>
  <c r="I96" i="71"/>
  <c r="J81" i="71"/>
  <c r="D82" i="71"/>
  <c r="J100" i="71"/>
  <c r="J94" i="71"/>
  <c r="I94" i="71"/>
  <c r="J93" i="71"/>
  <c r="I93" i="71"/>
  <c r="J97" i="71"/>
  <c r="I97" i="71"/>
  <c r="I71" i="71"/>
  <c r="J74" i="71"/>
  <c r="J78" i="71"/>
  <c r="J82" i="71"/>
  <c r="E71" i="69"/>
  <c r="E74" i="69"/>
  <c r="E77" i="69"/>
  <c r="E80" i="69"/>
  <c r="E83" i="69"/>
  <c r="D71" i="70"/>
  <c r="F73" i="70"/>
  <c r="H75" i="70"/>
  <c r="F77" i="70"/>
  <c r="D79" i="70"/>
  <c r="G82" i="70"/>
  <c r="H87" i="70"/>
  <c r="D91" i="70"/>
  <c r="G94" i="70"/>
  <c r="E96" i="70"/>
  <c r="F97" i="70"/>
  <c r="G76" i="71"/>
  <c r="C80" i="71"/>
  <c r="D80" i="71" s="1"/>
  <c r="E72" i="69"/>
  <c r="E75" i="69"/>
  <c r="E78" i="69"/>
  <c r="E81" i="69"/>
  <c r="E97" i="69"/>
  <c r="C74" i="70"/>
  <c r="C78" i="70"/>
  <c r="C82" i="70"/>
  <c r="H83" i="70"/>
  <c r="G90" i="70"/>
  <c r="E92" i="70"/>
  <c r="H95" i="70"/>
  <c r="E70" i="69"/>
  <c r="E73" i="69"/>
  <c r="E76" i="69"/>
  <c r="E79" i="69"/>
  <c r="D83" i="70"/>
  <c r="E88" i="70"/>
  <c r="C76" i="71"/>
  <c r="D76" i="71" s="1"/>
  <c r="G80" i="71"/>
  <c r="I84" i="66"/>
  <c r="E84" i="66"/>
  <c r="I99" i="66"/>
  <c r="I83" i="66"/>
  <c r="E99" i="66"/>
  <c r="I81" i="66"/>
  <c r="E97" i="66"/>
  <c r="I80" i="66"/>
  <c r="E80" i="66"/>
  <c r="I79" i="66"/>
  <c r="E95" i="66"/>
  <c r="I77" i="66"/>
  <c r="E93" i="66"/>
  <c r="I76" i="66"/>
  <c r="E76" i="66"/>
  <c r="I75" i="66"/>
  <c r="E91" i="66"/>
  <c r="I73" i="66"/>
  <c r="E89" i="66"/>
  <c r="I72" i="66"/>
  <c r="E88" i="66"/>
  <c r="I71" i="66"/>
  <c r="E87" i="66"/>
  <c r="I69" i="66"/>
  <c r="E69" i="66"/>
  <c r="J83" i="71" l="1"/>
  <c r="I83" i="71"/>
  <c r="I81" i="71"/>
  <c r="I77" i="71"/>
  <c r="D91" i="71"/>
  <c r="D86" i="71"/>
  <c r="D99" i="71"/>
  <c r="J79" i="71"/>
  <c r="I80" i="71"/>
  <c r="D92" i="71"/>
  <c r="I70" i="71"/>
  <c r="D94" i="71"/>
  <c r="D98" i="71"/>
  <c r="E86" i="66"/>
  <c r="I88" i="66"/>
  <c r="E90" i="66"/>
  <c r="I90" i="66"/>
  <c r="E94" i="66"/>
  <c r="I94" i="66"/>
  <c r="E98" i="66"/>
  <c r="I98" i="66"/>
  <c r="D95" i="71"/>
  <c r="I85" i="66"/>
  <c r="I86" i="66"/>
  <c r="E85" i="66"/>
  <c r="I87" i="66"/>
  <c r="I89" i="66"/>
  <c r="I91" i="66"/>
  <c r="I92" i="66"/>
  <c r="I93" i="66"/>
  <c r="I95" i="66"/>
  <c r="I96" i="66"/>
  <c r="I97" i="66"/>
  <c r="I100" i="66"/>
  <c r="E71" i="66"/>
  <c r="E75" i="66"/>
  <c r="E79" i="66"/>
  <c r="E83" i="66"/>
  <c r="E92" i="66"/>
  <c r="E96" i="66"/>
  <c r="E100" i="66"/>
  <c r="D77" i="71"/>
  <c r="E70" i="66"/>
  <c r="I70" i="66"/>
  <c r="E74" i="66"/>
  <c r="I74" i="66"/>
  <c r="E78" i="66"/>
  <c r="I78" i="66"/>
  <c r="E82" i="66"/>
  <c r="I82" i="66"/>
  <c r="E72" i="66"/>
  <c r="E73" i="66"/>
  <c r="E77" i="66"/>
  <c r="E81" i="66"/>
  <c r="D81" i="71"/>
  <c r="C88" i="65" l="1"/>
  <c r="C89" i="65"/>
  <c r="C92" i="65"/>
  <c r="C93" i="65"/>
  <c r="C96" i="65"/>
  <c r="C97" i="65"/>
  <c r="C100" i="65"/>
  <c r="C86" i="65"/>
  <c r="C90" i="65"/>
  <c r="C94" i="65"/>
  <c r="C98" i="65"/>
  <c r="C87" i="65"/>
  <c r="C91" i="65"/>
  <c r="C95" i="65"/>
  <c r="C99" i="65"/>
  <c r="C76" i="52" l="1"/>
  <c r="D76" i="52"/>
  <c r="E76" i="52"/>
  <c r="F76" i="52"/>
  <c r="G76" i="52"/>
  <c r="H76" i="52"/>
  <c r="I76" i="52"/>
  <c r="C77" i="53"/>
  <c r="D77" i="53"/>
  <c r="E77" i="53"/>
  <c r="F77" i="53"/>
  <c r="G77" i="53"/>
  <c r="H77" i="53"/>
  <c r="I77" i="53"/>
  <c r="J77" i="53"/>
  <c r="K77" i="53"/>
  <c r="L77" i="53"/>
  <c r="M77" i="53"/>
  <c r="N77" i="53"/>
  <c r="P77" i="53"/>
  <c r="Q77" i="53"/>
  <c r="R77" i="53"/>
  <c r="S77" i="53"/>
  <c r="T77" i="53"/>
  <c r="U77" i="53"/>
  <c r="W77" i="53"/>
  <c r="X77" i="53"/>
  <c r="C65" i="53"/>
  <c r="D65" i="53"/>
  <c r="E65" i="53"/>
  <c r="F65" i="53"/>
  <c r="G65" i="53"/>
  <c r="H65" i="53"/>
  <c r="J65" i="53"/>
  <c r="K65" i="53"/>
  <c r="L65" i="53"/>
  <c r="M65" i="53"/>
  <c r="N65" i="53"/>
  <c r="P65" i="53"/>
  <c r="Q65" i="53"/>
  <c r="R65" i="53"/>
  <c r="T65" i="53"/>
  <c r="U65" i="53"/>
  <c r="W65" i="53"/>
  <c r="X65" i="53"/>
  <c r="B84" i="62" l="1"/>
  <c r="C84" i="62"/>
  <c r="D84" i="62"/>
  <c r="C100" i="62"/>
  <c r="D100" i="62"/>
  <c r="E68" i="62" l="1"/>
  <c r="E100" i="62" s="1"/>
  <c r="E66" i="62"/>
  <c r="E67" i="62"/>
  <c r="E84" i="62" s="1"/>
  <c r="E65" i="62"/>
  <c r="L101" i="16" l="1"/>
  <c r="G101" i="16" l="1"/>
  <c r="L68" i="16"/>
  <c r="L69" i="16"/>
  <c r="L67" i="16"/>
  <c r="L85" i="16"/>
  <c r="G85" i="16"/>
  <c r="G69" i="16"/>
  <c r="G68" i="16"/>
  <c r="L66" i="16"/>
  <c r="G67" i="16"/>
  <c r="G66" i="16"/>
  <c r="F100" i="21" l="1"/>
  <c r="C69" i="62" l="1"/>
  <c r="C85" i="62"/>
  <c r="C70" i="62"/>
  <c r="C86" i="62"/>
  <c r="C71" i="62"/>
  <c r="C87" i="62"/>
  <c r="C72" i="62"/>
  <c r="C88" i="62"/>
  <c r="C73" i="62"/>
  <c r="C89" i="62"/>
  <c r="C74" i="62"/>
  <c r="C90" i="62"/>
  <c r="C75" i="62"/>
  <c r="C91" i="62"/>
  <c r="C76" i="62"/>
  <c r="C92" i="62"/>
  <c r="C77" i="62"/>
  <c r="C93" i="62"/>
  <c r="C78" i="62"/>
  <c r="C94" i="62"/>
  <c r="C79" i="62"/>
  <c r="C95" i="62"/>
  <c r="C80" i="62"/>
  <c r="C96" i="62"/>
  <c r="C81" i="62"/>
  <c r="C97" i="62"/>
  <c r="C82" i="62"/>
  <c r="C98" i="62"/>
  <c r="C83" i="62"/>
  <c r="C99" i="62"/>
  <c r="F64" i="52" l="1"/>
  <c r="E64" i="52"/>
  <c r="D64" i="52"/>
  <c r="I64" i="52"/>
  <c r="H64" i="52"/>
  <c r="G64" i="52"/>
  <c r="C64" i="52"/>
  <c r="S65" i="53"/>
  <c r="I65" i="53"/>
  <c r="F84" i="21"/>
  <c r="B70" i="62" l="1"/>
  <c r="B71" i="62" s="1"/>
  <c r="B72" i="62" s="1"/>
  <c r="B73" i="62" s="1"/>
  <c r="B74" i="62" s="1"/>
  <c r="B75" i="62" s="1"/>
  <c r="B76" i="62" s="1"/>
  <c r="B77" i="62" s="1"/>
  <c r="B78" i="62" s="1"/>
  <c r="B79" i="62" s="1"/>
  <c r="B80" i="62" s="1"/>
  <c r="B81" i="62" s="1"/>
  <c r="B82" i="62" s="1"/>
  <c r="B83" i="62" s="1"/>
  <c r="L86" i="16" l="1"/>
  <c r="G86" i="16" l="1"/>
  <c r="F69" i="21" l="1"/>
  <c r="L64" i="16"/>
  <c r="L60" i="16"/>
  <c r="L56" i="16"/>
  <c r="L52" i="16"/>
  <c r="L48" i="16"/>
  <c r="L44" i="16"/>
  <c r="L40" i="16"/>
  <c r="G37" i="16"/>
  <c r="L36" i="16"/>
  <c r="G33" i="16"/>
  <c r="L32" i="16"/>
  <c r="G29" i="16"/>
  <c r="L28" i="16"/>
  <c r="G25" i="16"/>
  <c r="L24" i="16"/>
  <c r="G21" i="16"/>
  <c r="L20" i="16"/>
  <c r="G17" i="16"/>
  <c r="L16" i="16"/>
  <c r="G13" i="16"/>
  <c r="L12" i="16"/>
  <c r="G9" i="16"/>
  <c r="L8" i="16"/>
  <c r="G5" i="16"/>
  <c r="L7" i="16" l="1"/>
  <c r="L11" i="16"/>
  <c r="L15" i="16"/>
  <c r="L19" i="16"/>
  <c r="L23" i="16"/>
  <c r="L27" i="16"/>
  <c r="L31" i="16"/>
  <c r="L35" i="16"/>
  <c r="L39" i="16"/>
  <c r="L43" i="16"/>
  <c r="L47" i="16"/>
  <c r="L51" i="16"/>
  <c r="L55" i="16"/>
  <c r="L59" i="16"/>
  <c r="L63" i="16"/>
  <c r="L6" i="16"/>
  <c r="L10" i="16"/>
  <c r="L14" i="16"/>
  <c r="L18" i="16"/>
  <c r="L22" i="16"/>
  <c r="L26" i="16"/>
  <c r="L30" i="16"/>
  <c r="L34" i="16"/>
  <c r="L38" i="16"/>
  <c r="L42" i="16"/>
  <c r="L46" i="16"/>
  <c r="L50" i="16"/>
  <c r="L54" i="16"/>
  <c r="L58" i="16"/>
  <c r="L62" i="16"/>
  <c r="L5" i="16"/>
  <c r="L9" i="16"/>
  <c r="L13" i="16"/>
  <c r="L17" i="16"/>
  <c r="L21" i="16"/>
  <c r="L25" i="16"/>
  <c r="L29" i="16"/>
  <c r="L33" i="16"/>
  <c r="L37" i="16"/>
  <c r="L41" i="16"/>
  <c r="L45" i="16"/>
  <c r="G46" i="16"/>
  <c r="L49" i="16"/>
  <c r="G50" i="16"/>
  <c r="L53" i="16"/>
  <c r="G54" i="16"/>
  <c r="L57" i="16"/>
  <c r="L61" i="16"/>
  <c r="L65" i="16"/>
  <c r="L70" i="16"/>
  <c r="G39" i="16"/>
  <c r="G43" i="16"/>
  <c r="G47" i="16"/>
  <c r="G51" i="16"/>
  <c r="G55" i="16"/>
  <c r="G59" i="16"/>
  <c r="G63" i="16"/>
  <c r="G11" i="16"/>
  <c r="G23" i="16"/>
  <c r="G27" i="16"/>
  <c r="G31" i="16"/>
  <c r="G35" i="16"/>
  <c r="G6" i="16"/>
  <c r="G10" i="16"/>
  <c r="G14" i="16"/>
  <c r="G18" i="16"/>
  <c r="G22" i="16"/>
  <c r="G26" i="16"/>
  <c r="G30" i="16"/>
  <c r="G34" i="16"/>
  <c r="G38" i="16"/>
  <c r="G42" i="16"/>
  <c r="G58" i="16"/>
  <c r="G62" i="16"/>
  <c r="G70" i="16"/>
  <c r="G41" i="16"/>
  <c r="G45" i="16"/>
  <c r="G49" i="16"/>
  <c r="G53" i="16"/>
  <c r="G57" i="16"/>
  <c r="G61" i="16"/>
  <c r="G65" i="16"/>
  <c r="G8" i="16"/>
  <c r="G12" i="16"/>
  <c r="G16" i="16"/>
  <c r="G20" i="16"/>
  <c r="G24" i="16"/>
  <c r="G28" i="16"/>
  <c r="G32" i="16"/>
  <c r="G36" i="16"/>
  <c r="G40" i="16"/>
  <c r="G44" i="16"/>
  <c r="G48" i="16"/>
  <c r="G52" i="16"/>
  <c r="G56" i="16"/>
  <c r="G60" i="16"/>
  <c r="G64" i="16"/>
  <c r="G7" i="16"/>
  <c r="G15" i="16"/>
  <c r="G19" i="16"/>
  <c r="F99" i="21" l="1"/>
  <c r="F97" i="21"/>
  <c r="F95" i="21"/>
  <c r="F94" i="21"/>
  <c r="F93" i="21"/>
  <c r="F92" i="21"/>
  <c r="F90" i="21"/>
  <c r="F89" i="21"/>
  <c r="F88" i="21"/>
  <c r="F98" i="21"/>
  <c r="F96" i="21"/>
  <c r="F91" i="21"/>
  <c r="F87" i="21"/>
  <c r="F86" i="21"/>
  <c r="F70" i="21"/>
  <c r="F85" i="21"/>
  <c r="F82" i="21"/>
  <c r="F79" i="21"/>
  <c r="F76" i="21"/>
  <c r="F75" i="21"/>
  <c r="F72" i="21"/>
  <c r="F71" i="21"/>
  <c r="F83" i="21"/>
  <c r="F81" i="21"/>
  <c r="F77" i="21"/>
  <c r="F73" i="21"/>
  <c r="F80" i="21"/>
  <c r="F78" i="21"/>
  <c r="F74" i="21"/>
  <c r="G99" i="16" l="1"/>
  <c r="G98" i="16"/>
  <c r="G97" i="16"/>
  <c r="G96" i="16"/>
  <c r="G95" i="16"/>
  <c r="G94" i="16"/>
  <c r="G93" i="16"/>
  <c r="G92" i="16"/>
  <c r="G91" i="16"/>
  <c r="G90" i="16"/>
  <c r="G89" i="16"/>
  <c r="G88" i="16"/>
  <c r="G87" i="16"/>
  <c r="G81" i="16"/>
  <c r="G77" i="16"/>
  <c r="G73" i="16"/>
  <c r="L82" i="16"/>
  <c r="L78" i="16"/>
  <c r="L74" i="16"/>
  <c r="L72" i="16" l="1"/>
  <c r="L76" i="16"/>
  <c r="L80" i="16"/>
  <c r="L84" i="16"/>
  <c r="G100" i="16"/>
  <c r="L71" i="16"/>
  <c r="L75" i="16"/>
  <c r="L79" i="16"/>
  <c r="L83" i="16"/>
  <c r="L73" i="16"/>
  <c r="L77" i="16"/>
  <c r="L81" i="16"/>
  <c r="L87" i="16"/>
  <c r="L88" i="16"/>
  <c r="L89" i="16"/>
  <c r="L90" i="16"/>
  <c r="L91" i="16"/>
  <c r="L92" i="16"/>
  <c r="L93" i="16"/>
  <c r="L94" i="16"/>
  <c r="L95" i="16"/>
  <c r="L96" i="16"/>
  <c r="L97" i="16"/>
  <c r="L98" i="16"/>
  <c r="L99" i="16"/>
  <c r="L100" i="16"/>
  <c r="G72" i="16"/>
  <c r="G76" i="16"/>
  <c r="G80" i="16"/>
  <c r="G84" i="16"/>
  <c r="G71" i="16"/>
  <c r="G75" i="16"/>
  <c r="G79" i="16"/>
  <c r="G83" i="16"/>
  <c r="G74" i="16"/>
  <c r="G78" i="16"/>
  <c r="G82" i="16"/>
  <c r="G75" i="52"/>
  <c r="C75" i="52"/>
  <c r="H75" i="52"/>
  <c r="F75" i="52"/>
  <c r="I75" i="52"/>
  <c r="E75" i="52"/>
  <c r="D75" i="52"/>
  <c r="C64" i="53"/>
  <c r="D64" i="53"/>
  <c r="E64" i="53"/>
  <c r="F64" i="53"/>
  <c r="G64" i="53"/>
  <c r="H64" i="53"/>
  <c r="J64" i="53"/>
  <c r="K64" i="53"/>
  <c r="L64" i="53"/>
  <c r="M64" i="53"/>
  <c r="N64" i="53"/>
  <c r="P64" i="53"/>
  <c r="Q64" i="53"/>
  <c r="R64" i="53"/>
  <c r="T64" i="53"/>
  <c r="U64" i="53"/>
  <c r="W64" i="53"/>
  <c r="X64" i="53"/>
  <c r="C76" i="53"/>
  <c r="D76" i="53"/>
  <c r="E76" i="53"/>
  <c r="F76" i="53"/>
  <c r="G76" i="53"/>
  <c r="H76" i="53"/>
  <c r="J76" i="53"/>
  <c r="K76" i="53"/>
  <c r="L76" i="53"/>
  <c r="M76" i="53"/>
  <c r="N76" i="53"/>
  <c r="P76" i="53"/>
  <c r="Q76" i="53"/>
  <c r="R76" i="53"/>
  <c r="T76" i="53"/>
  <c r="U76" i="53"/>
  <c r="W76" i="53"/>
  <c r="X76" i="53"/>
  <c r="F63" i="52"/>
  <c r="E63" i="52"/>
  <c r="D63" i="52"/>
  <c r="I63" i="52"/>
  <c r="H63" i="52"/>
  <c r="G63" i="52"/>
  <c r="C63" i="52"/>
  <c r="X63" i="53"/>
  <c r="W63" i="53"/>
  <c r="I64" i="53" l="1"/>
  <c r="S76" i="53"/>
  <c r="S64" i="53"/>
  <c r="I76" i="53"/>
  <c r="X75" i="53" l="1"/>
  <c r="W75" i="53"/>
  <c r="U75" i="53"/>
  <c r="T75" i="53"/>
  <c r="R75" i="53"/>
  <c r="Q75" i="53"/>
  <c r="P75" i="53"/>
  <c r="N75" i="53"/>
  <c r="M75" i="53"/>
  <c r="L75" i="53"/>
  <c r="K75" i="53"/>
  <c r="J75" i="53"/>
  <c r="H75" i="53"/>
  <c r="G75" i="53"/>
  <c r="F75" i="53"/>
  <c r="E75" i="53"/>
  <c r="D75" i="53"/>
  <c r="C75" i="53"/>
  <c r="U63" i="53"/>
  <c r="T63" i="53"/>
  <c r="R63" i="53"/>
  <c r="Q63" i="53"/>
  <c r="P63" i="53"/>
  <c r="N63" i="53"/>
  <c r="M63" i="53"/>
  <c r="L63" i="53"/>
  <c r="K63" i="53"/>
  <c r="J63" i="53"/>
  <c r="H63" i="53"/>
  <c r="G63" i="53"/>
  <c r="F63" i="53"/>
  <c r="E63" i="53"/>
  <c r="D63" i="53"/>
  <c r="C63" i="53"/>
  <c r="S75" i="53"/>
  <c r="X74" i="53"/>
  <c r="W74" i="53"/>
  <c r="U74" i="53"/>
  <c r="T74" i="53"/>
  <c r="S63" i="53"/>
  <c r="R74" i="53"/>
  <c r="Q74" i="53"/>
  <c r="P74" i="53"/>
  <c r="N74" i="53"/>
  <c r="M74" i="53"/>
  <c r="L74" i="53"/>
  <c r="K74" i="53"/>
  <c r="J74" i="53"/>
  <c r="I63" i="53"/>
  <c r="H74" i="53"/>
  <c r="G74" i="53"/>
  <c r="F74" i="53"/>
  <c r="E74" i="53"/>
  <c r="D74" i="53"/>
  <c r="C74" i="53"/>
  <c r="X62" i="53"/>
  <c r="W62" i="53"/>
  <c r="U62" i="53"/>
  <c r="T62" i="53"/>
  <c r="R62" i="53"/>
  <c r="Q62" i="53"/>
  <c r="P62" i="53"/>
  <c r="N62" i="53"/>
  <c r="M62" i="53"/>
  <c r="L62" i="53"/>
  <c r="K62" i="53"/>
  <c r="J62" i="53"/>
  <c r="H62" i="53"/>
  <c r="F62" i="53"/>
  <c r="E62" i="53"/>
  <c r="D62" i="53"/>
  <c r="C62" i="53"/>
  <c r="X73" i="53"/>
  <c r="W73" i="53"/>
  <c r="U73" i="53"/>
  <c r="T73" i="53"/>
  <c r="R73" i="53"/>
  <c r="Q73" i="53"/>
  <c r="P73" i="53"/>
  <c r="N73" i="53"/>
  <c r="M73" i="53"/>
  <c r="L73" i="53"/>
  <c r="K73" i="53"/>
  <c r="J73" i="53"/>
  <c r="H73" i="53"/>
  <c r="G73" i="53"/>
  <c r="F73" i="53"/>
  <c r="E73" i="53"/>
  <c r="D73" i="53"/>
  <c r="C73" i="53"/>
  <c r="X61" i="53"/>
  <c r="W61" i="53"/>
  <c r="U61" i="53"/>
  <c r="T61" i="53"/>
  <c r="R61" i="53"/>
  <c r="Q61" i="53"/>
  <c r="P61" i="53"/>
  <c r="N61" i="53"/>
  <c r="M61" i="53"/>
  <c r="L61" i="53"/>
  <c r="K61" i="53"/>
  <c r="J61" i="53"/>
  <c r="H61" i="53"/>
  <c r="G61" i="53"/>
  <c r="F61" i="53"/>
  <c r="E61" i="53"/>
  <c r="D61" i="53"/>
  <c r="C61" i="53"/>
  <c r="S73" i="53"/>
  <c r="X72" i="53"/>
  <c r="W72" i="53"/>
  <c r="U72" i="53"/>
  <c r="T72" i="53"/>
  <c r="S61" i="53"/>
  <c r="R72" i="53"/>
  <c r="Q72" i="53"/>
  <c r="P72" i="53"/>
  <c r="N72" i="53"/>
  <c r="M72" i="53"/>
  <c r="L72" i="53"/>
  <c r="K72" i="53"/>
  <c r="J72" i="53"/>
  <c r="H72" i="53"/>
  <c r="G72" i="53"/>
  <c r="F72" i="53"/>
  <c r="E72" i="53"/>
  <c r="D72" i="53"/>
  <c r="C72" i="53"/>
  <c r="X60" i="53"/>
  <c r="W60" i="53"/>
  <c r="U60" i="53"/>
  <c r="T60" i="53"/>
  <c r="R60" i="53"/>
  <c r="Q60" i="53"/>
  <c r="P60" i="53"/>
  <c r="N60" i="53"/>
  <c r="M60" i="53"/>
  <c r="L60" i="53"/>
  <c r="K60" i="53"/>
  <c r="J60" i="53"/>
  <c r="G60" i="53"/>
  <c r="F60" i="53"/>
  <c r="E60" i="53"/>
  <c r="D60" i="53"/>
  <c r="C60" i="53"/>
  <c r="X71" i="53"/>
  <c r="W71" i="53"/>
  <c r="U71" i="53"/>
  <c r="T71" i="53"/>
  <c r="S60" i="53"/>
  <c r="R71" i="53"/>
  <c r="Q71" i="53"/>
  <c r="P71" i="53"/>
  <c r="N71" i="53"/>
  <c r="M71" i="53"/>
  <c r="K71" i="53"/>
  <c r="J71" i="53"/>
  <c r="H71" i="53"/>
  <c r="G71" i="53"/>
  <c r="F71" i="53"/>
  <c r="E71" i="53"/>
  <c r="D71" i="53"/>
  <c r="C71" i="53"/>
  <c r="X59" i="53"/>
  <c r="W59" i="53"/>
  <c r="U59" i="53"/>
  <c r="T59" i="53"/>
  <c r="R59" i="53"/>
  <c r="Q59" i="53"/>
  <c r="P59" i="53"/>
  <c r="N59" i="53"/>
  <c r="M59" i="53"/>
  <c r="L59" i="53"/>
  <c r="K59" i="53"/>
  <c r="J59" i="53"/>
  <c r="H59" i="53"/>
  <c r="G59" i="53"/>
  <c r="F59" i="53"/>
  <c r="E59" i="53"/>
  <c r="D59" i="53"/>
  <c r="S71" i="53"/>
  <c r="X70" i="53"/>
  <c r="W70" i="53"/>
  <c r="U70" i="53"/>
  <c r="T70" i="53"/>
  <c r="S59" i="53"/>
  <c r="R70" i="53"/>
  <c r="Q70" i="53"/>
  <c r="P70" i="53"/>
  <c r="N70" i="53"/>
  <c r="M70" i="53"/>
  <c r="L70" i="53"/>
  <c r="K70" i="53"/>
  <c r="J70" i="53"/>
  <c r="H70" i="53"/>
  <c r="G70" i="53"/>
  <c r="F70" i="53"/>
  <c r="E70" i="53"/>
  <c r="D70" i="53"/>
  <c r="C70" i="53"/>
  <c r="X58" i="53"/>
  <c r="W58" i="53"/>
  <c r="U58" i="53"/>
  <c r="T58" i="53"/>
  <c r="R58" i="53"/>
  <c r="Q58" i="53"/>
  <c r="P58" i="53"/>
  <c r="N58" i="53"/>
  <c r="M58" i="53"/>
  <c r="L58" i="53"/>
  <c r="K58" i="53"/>
  <c r="J58" i="53"/>
  <c r="G58" i="53"/>
  <c r="F58" i="53"/>
  <c r="E58" i="53"/>
  <c r="D58" i="53"/>
  <c r="C58" i="53"/>
  <c r="X69" i="53"/>
  <c r="W69" i="53"/>
  <c r="U69" i="53"/>
  <c r="T69" i="53"/>
  <c r="R69" i="53"/>
  <c r="Q69" i="53"/>
  <c r="P69" i="53"/>
  <c r="N69" i="53"/>
  <c r="M69" i="53"/>
  <c r="L69" i="53"/>
  <c r="K69" i="53"/>
  <c r="J69" i="53"/>
  <c r="H69" i="53"/>
  <c r="G69" i="53"/>
  <c r="F69" i="53"/>
  <c r="E69" i="53"/>
  <c r="D69" i="53"/>
  <c r="C69" i="53"/>
  <c r="X57" i="53"/>
  <c r="W57" i="53"/>
  <c r="U57" i="53"/>
  <c r="T57" i="53"/>
  <c r="R57" i="53"/>
  <c r="Q57" i="53"/>
  <c r="P57" i="53"/>
  <c r="N57" i="53"/>
  <c r="M57" i="53"/>
  <c r="L57" i="53"/>
  <c r="K57" i="53"/>
  <c r="J57" i="53"/>
  <c r="H57" i="53"/>
  <c r="G57" i="53"/>
  <c r="F57" i="53"/>
  <c r="E57" i="53"/>
  <c r="C57" i="53"/>
  <c r="X68" i="53"/>
  <c r="W68" i="53"/>
  <c r="T68" i="53"/>
  <c r="S57" i="53"/>
  <c r="R68" i="53"/>
  <c r="Q68" i="53"/>
  <c r="P68" i="53"/>
  <c r="N68" i="53"/>
  <c r="M68" i="53"/>
  <c r="L68" i="53"/>
  <c r="K68" i="53"/>
  <c r="J68" i="53"/>
  <c r="I57" i="53"/>
  <c r="H68" i="53"/>
  <c r="G68" i="53"/>
  <c r="F68" i="53"/>
  <c r="E68" i="53"/>
  <c r="D68" i="53"/>
  <c r="C68" i="53"/>
  <c r="X56" i="53"/>
  <c r="W56" i="53"/>
  <c r="U56" i="53"/>
  <c r="T56" i="53"/>
  <c r="R56" i="53"/>
  <c r="Q56" i="53"/>
  <c r="P56" i="53"/>
  <c r="N56" i="53"/>
  <c r="M56" i="53"/>
  <c r="L56" i="53"/>
  <c r="K56" i="53"/>
  <c r="J56" i="53"/>
  <c r="H56" i="53"/>
  <c r="G56" i="53"/>
  <c r="F56" i="53"/>
  <c r="E56" i="53"/>
  <c r="D56" i="53"/>
  <c r="C56" i="53"/>
  <c r="S68" i="53"/>
  <c r="X67" i="53"/>
  <c r="W67" i="53"/>
  <c r="U67" i="53"/>
  <c r="T67" i="53"/>
  <c r="R67" i="53"/>
  <c r="Q67" i="53"/>
  <c r="P67" i="53"/>
  <c r="N67" i="53"/>
  <c r="M67" i="53"/>
  <c r="L67" i="53"/>
  <c r="K67" i="53"/>
  <c r="J67" i="53"/>
  <c r="H67" i="53"/>
  <c r="G67" i="53"/>
  <c r="F67" i="53"/>
  <c r="E67" i="53"/>
  <c r="D67" i="53"/>
  <c r="C67" i="53"/>
  <c r="X55" i="53"/>
  <c r="W55" i="53"/>
  <c r="U55" i="53"/>
  <c r="T55" i="53"/>
  <c r="R55" i="53"/>
  <c r="Q55" i="53"/>
  <c r="P55" i="53"/>
  <c r="N55" i="53"/>
  <c r="M55" i="53"/>
  <c r="L55" i="53"/>
  <c r="K55" i="53"/>
  <c r="J55" i="53"/>
  <c r="H55" i="53"/>
  <c r="G55" i="53"/>
  <c r="F55" i="53"/>
  <c r="E55" i="53"/>
  <c r="D55" i="53"/>
  <c r="C55" i="53"/>
  <c r="S67" i="53"/>
  <c r="X66" i="53"/>
  <c r="W66" i="53"/>
  <c r="U66" i="53"/>
  <c r="S55" i="53"/>
  <c r="R66" i="53"/>
  <c r="Q66" i="53"/>
  <c r="P66" i="53"/>
  <c r="N66" i="53"/>
  <c r="M66" i="53"/>
  <c r="L66" i="53"/>
  <c r="K66" i="53"/>
  <c r="J66" i="53"/>
  <c r="H66" i="53"/>
  <c r="G66" i="53"/>
  <c r="F66" i="53"/>
  <c r="E66" i="53"/>
  <c r="C66" i="53"/>
  <c r="X54" i="53"/>
  <c r="W54" i="53"/>
  <c r="U54" i="53"/>
  <c r="T54" i="53"/>
  <c r="R54" i="53"/>
  <c r="Q54" i="53"/>
  <c r="P54" i="53"/>
  <c r="N54" i="53"/>
  <c r="M54" i="53"/>
  <c r="L54" i="53"/>
  <c r="K54" i="53"/>
  <c r="J54" i="53"/>
  <c r="G54" i="53"/>
  <c r="F54" i="53"/>
  <c r="E54" i="53"/>
  <c r="D54" i="53"/>
  <c r="C54" i="53"/>
  <c r="S66" i="53"/>
  <c r="S54" i="53"/>
  <c r="G62" i="53"/>
  <c r="H60" i="53"/>
  <c r="L71" i="53"/>
  <c r="C59" i="53"/>
  <c r="H58" i="53"/>
  <c r="D57" i="53"/>
  <c r="U68" i="53"/>
  <c r="T66" i="53"/>
  <c r="D66" i="53"/>
  <c r="H54" i="53"/>
  <c r="C65" i="52" l="1"/>
  <c r="C71" i="52"/>
  <c r="E57" i="52"/>
  <c r="S72" i="53"/>
  <c r="S69" i="53"/>
  <c r="I74" i="53"/>
  <c r="C53" i="52"/>
  <c r="C54" i="52"/>
  <c r="C67" i="52"/>
  <c r="C68" i="52"/>
  <c r="C57" i="52"/>
  <c r="C58" i="52"/>
  <c r="C59" i="52"/>
  <c r="C60" i="52"/>
  <c r="C61" i="52"/>
  <c r="C62" i="52"/>
  <c r="G53" i="52"/>
  <c r="H65" i="52"/>
  <c r="I65" i="52"/>
  <c r="G65" i="52"/>
  <c r="H54" i="52"/>
  <c r="I54" i="52"/>
  <c r="G66" i="52"/>
  <c r="I67" i="52"/>
  <c r="G67" i="52"/>
  <c r="G70" i="52"/>
  <c r="G60" i="52"/>
  <c r="H74" i="52"/>
  <c r="F55" i="52"/>
  <c r="E69" i="52"/>
  <c r="E60" i="52"/>
  <c r="E72" i="52"/>
  <c r="E62" i="52"/>
  <c r="C72" i="52"/>
  <c r="H53" i="52"/>
  <c r="I68" i="53"/>
  <c r="S56" i="53"/>
  <c r="I59" i="53"/>
  <c r="I55" i="52"/>
  <c r="C73" i="52"/>
  <c r="H66" i="52"/>
  <c r="G54" i="52"/>
  <c r="C55" i="52"/>
  <c r="I55" i="53"/>
  <c r="I67" i="53"/>
  <c r="I58" i="53"/>
  <c r="I70" i="53"/>
  <c r="C69" i="52"/>
  <c r="H67" i="52"/>
  <c r="I56" i="52"/>
  <c r="G56" i="52"/>
  <c r="H68" i="52"/>
  <c r="I57" i="52"/>
  <c r="G57" i="52"/>
  <c r="I69" i="52"/>
  <c r="G58" i="52"/>
  <c r="H58" i="52"/>
  <c r="H59" i="52"/>
  <c r="I71" i="52"/>
  <c r="G72" i="52"/>
  <c r="G61" i="52"/>
  <c r="G62" i="52"/>
  <c r="H62" i="52"/>
  <c r="I74" i="52"/>
  <c r="D53" i="52"/>
  <c r="E66" i="52"/>
  <c r="F66" i="52"/>
  <c r="F67" i="52"/>
  <c r="F56" i="52"/>
  <c r="D69" i="52"/>
  <c r="D58" i="52"/>
  <c r="E70" i="52"/>
  <c r="F58" i="52"/>
  <c r="E71" i="52"/>
  <c r="F71" i="52"/>
  <c r="D60" i="52"/>
  <c r="F72" i="52"/>
  <c r="E73" i="52"/>
  <c r="D62" i="52"/>
  <c r="E74" i="52"/>
  <c r="F74" i="52"/>
  <c r="C56" i="52"/>
  <c r="C66" i="52"/>
  <c r="C70" i="52"/>
  <c r="C74" i="52"/>
  <c r="I53" i="52"/>
  <c r="I66" i="52"/>
  <c r="G55" i="52"/>
  <c r="H69" i="52"/>
  <c r="H57" i="52"/>
  <c r="H60" i="52"/>
  <c r="H72" i="52"/>
  <c r="I61" i="52"/>
  <c r="I72" i="52"/>
  <c r="H73" i="52"/>
  <c r="H61" i="52"/>
  <c r="I62" i="52"/>
  <c r="I73" i="52"/>
  <c r="D66" i="52"/>
  <c r="D54" i="52"/>
  <c r="D68" i="52"/>
  <c r="D56" i="52"/>
  <c r="F57" i="52"/>
  <c r="F69" i="52"/>
  <c r="D71" i="52"/>
  <c r="D59" i="52"/>
  <c r="F61" i="52"/>
  <c r="F73" i="52"/>
  <c r="E54" i="52"/>
  <c r="G69" i="52"/>
  <c r="E59" i="52"/>
  <c r="E55" i="52"/>
  <c r="E67" i="52"/>
  <c r="E68" i="52"/>
  <c r="E56" i="52"/>
  <c r="I60" i="52"/>
  <c r="D72" i="52"/>
  <c r="I58" i="52"/>
  <c r="F54" i="52"/>
  <c r="G68" i="52"/>
  <c r="F59" i="52"/>
  <c r="G74" i="52"/>
  <c r="H71" i="52"/>
  <c r="I68" i="52"/>
  <c r="F62" i="52"/>
  <c r="F70" i="52"/>
  <c r="F60" i="52"/>
  <c r="S62" i="53"/>
  <c r="S74" i="53"/>
  <c r="I70" i="52"/>
  <c r="I59" i="52"/>
  <c r="G59" i="52"/>
  <c r="G71" i="52"/>
  <c r="E65" i="52"/>
  <c r="E53" i="52"/>
  <c r="F53" i="52"/>
  <c r="F65" i="52"/>
  <c r="D55" i="52"/>
  <c r="D67" i="52"/>
  <c r="D61" i="52"/>
  <c r="D73" i="52"/>
  <c r="D65" i="52"/>
  <c r="H55" i="52"/>
  <c r="D57" i="52"/>
  <c r="E58" i="52"/>
  <c r="G73" i="52"/>
  <c r="H70" i="52"/>
  <c r="H56" i="52"/>
  <c r="E61" i="52"/>
  <c r="D70" i="52"/>
  <c r="S58" i="53"/>
  <c r="S70" i="53"/>
  <c r="I60" i="53"/>
  <c r="I62" i="53"/>
  <c r="I54" i="53"/>
  <c r="I66" i="53"/>
  <c r="I72" i="53"/>
  <c r="F68" i="52"/>
  <c r="I69" i="53"/>
  <c r="I71" i="53"/>
  <c r="I73" i="53"/>
  <c r="I61" i="53"/>
  <c r="D74" i="52"/>
  <c r="I56" i="53"/>
  <c r="I75" i="53"/>
  <c r="D99" i="62" l="1"/>
  <c r="D98" i="62"/>
  <c r="D97" i="62"/>
  <c r="D96" i="62"/>
  <c r="D95" i="62"/>
  <c r="D94" i="62"/>
  <c r="D93" i="62"/>
  <c r="D92" i="62"/>
  <c r="D91" i="62"/>
  <c r="D90" i="62"/>
  <c r="D89" i="62"/>
  <c r="D88" i="62"/>
  <c r="D87" i="62"/>
  <c r="D86" i="62"/>
  <c r="D85" i="62"/>
  <c r="D83" i="62"/>
  <c r="D82" i="62"/>
  <c r="D81" i="62"/>
  <c r="D80" i="62"/>
  <c r="D79" i="62"/>
  <c r="D78" i="62"/>
  <c r="D77" i="62"/>
  <c r="D76" i="62"/>
  <c r="D75" i="62"/>
  <c r="D74" i="62"/>
  <c r="D73" i="62"/>
  <c r="D72" i="62"/>
  <c r="D71" i="62"/>
  <c r="D70" i="62"/>
  <c r="D69" i="62"/>
  <c r="E48" i="62" l="1"/>
  <c r="E95" i="62" s="1"/>
  <c r="E39" i="62"/>
  <c r="E77" i="62" s="1"/>
  <c r="E18" i="62"/>
  <c r="E34" i="62"/>
  <c r="E50" i="62"/>
  <c r="E15" i="62"/>
  <c r="E71" i="62" s="1"/>
  <c r="E47" i="62"/>
  <c r="E79" i="62" s="1"/>
  <c r="E8" i="62"/>
  <c r="E85" i="62" s="1"/>
  <c r="E16" i="62"/>
  <c r="E87" i="62" s="1"/>
  <c r="E24" i="62"/>
  <c r="E89" i="62" s="1"/>
  <c r="E32" i="62"/>
  <c r="E91" i="62" s="1"/>
  <c r="E40" i="62"/>
  <c r="E93" i="62" s="1"/>
  <c r="E56" i="62"/>
  <c r="E97" i="62" s="1"/>
  <c r="E6" i="62"/>
  <c r="E22" i="62"/>
  <c r="E38" i="62"/>
  <c r="E54" i="62"/>
  <c r="E7" i="62"/>
  <c r="E69" i="62" s="1"/>
  <c r="E31" i="62"/>
  <c r="E75" i="62" s="1"/>
  <c r="E10" i="62"/>
  <c r="E26" i="62"/>
  <c r="E42" i="62"/>
  <c r="E58" i="62"/>
  <c r="E64" i="62"/>
  <c r="E99" i="62" s="1"/>
  <c r="E23" i="62"/>
  <c r="E73" i="62" s="1"/>
  <c r="E55" i="62"/>
  <c r="E81" i="62" s="1"/>
  <c r="E63" i="62"/>
  <c r="E83" i="62" s="1"/>
  <c r="E11" i="62"/>
  <c r="E70" i="62" s="1"/>
  <c r="E19" i="62"/>
  <c r="E72" i="62" s="1"/>
  <c r="E27" i="62"/>
  <c r="E74" i="62" s="1"/>
  <c r="E35" i="62"/>
  <c r="E76" i="62" s="1"/>
  <c r="E43" i="62"/>
  <c r="E78" i="62" s="1"/>
  <c r="E51" i="62"/>
  <c r="E80" i="62" s="1"/>
  <c r="E59" i="62"/>
  <c r="E82" i="62" s="1"/>
  <c r="E12" i="62"/>
  <c r="E86" i="62" s="1"/>
  <c r="E20" i="62"/>
  <c r="E88" i="62" s="1"/>
  <c r="E28" i="62"/>
  <c r="E90" i="62" s="1"/>
  <c r="E36" i="62"/>
  <c r="E92" i="62" s="1"/>
  <c r="E44" i="62"/>
  <c r="E94" i="62" s="1"/>
  <c r="E52" i="62"/>
  <c r="E96" i="62" s="1"/>
  <c r="E60" i="62"/>
  <c r="E98" i="62" s="1"/>
  <c r="E14" i="62"/>
  <c r="E30" i="62"/>
  <c r="E46" i="62"/>
  <c r="E62" i="62"/>
  <c r="E49" i="62" l="1"/>
  <c r="E33" i="62"/>
  <c r="E17" i="62"/>
  <c r="E4" i="62"/>
  <c r="E53" i="62"/>
  <c r="E37" i="62"/>
  <c r="E21" i="62"/>
  <c r="E5" i="62"/>
  <c r="E57" i="62"/>
  <c r="E41" i="62"/>
  <c r="E25" i="62"/>
  <c r="E9" i="62"/>
  <c r="E61" i="62"/>
  <c r="E45" i="62"/>
  <c r="E29" i="62"/>
  <c r="E13" i="62"/>
</calcChain>
</file>

<file path=xl/sharedStrings.xml><?xml version="1.0" encoding="utf-8"?>
<sst xmlns="http://schemas.openxmlformats.org/spreadsheetml/2006/main" count="1992" uniqueCount="664">
  <si>
    <t xml:space="preserve"> </t>
  </si>
  <si>
    <t>GDP at market prices</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</si>
  <si>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</si>
  <si>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</si>
  <si>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</si>
  <si>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</si>
  <si>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</si>
  <si>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</si>
  <si>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</si>
  <si>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</si>
  <si>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</si>
  <si>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</si>
  <si>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</si>
  <si>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</si>
  <si>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</si>
  <si>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</si>
  <si>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</si>
  <si>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</si>
  <si>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</si>
  <si>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</si>
  <si>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</si>
  <si>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</si>
  <si>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</si>
  <si>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</si>
  <si>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</si>
  <si>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</si>
  <si>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</si>
  <si>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</si>
  <si>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</si>
  <si>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</si>
  <si>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</si>
  <si>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Definitions:</t>
  </si>
  <si>
    <t>Trade balance</t>
  </si>
  <si>
    <t>Trade balance (%, GDP)</t>
  </si>
  <si>
    <t>Investment income balance</t>
  </si>
  <si>
    <t>Employee income balance</t>
  </si>
  <si>
    <t>Transfers balance</t>
  </si>
  <si>
    <t>Current account balance</t>
  </si>
  <si>
    <t>Current account balance 
(% GDP)</t>
  </si>
  <si>
    <t>Balance of trade in goods &amp; services (ONS UK Trade 1st release Table 1, identifier: IKBJ)</t>
  </si>
  <si>
    <t>Investment income balance (ONS Pink Book Table G, identifier: HBOM)</t>
  </si>
  <si>
    <t>Employee income balance (ONS Pink Book Table 4.1, identifiers: IJAH-IJAI)</t>
  </si>
  <si>
    <t>Transfers balance (ONS Balance of Payments 1st release Table H, identifier: IKBP)</t>
  </si>
  <si>
    <t>Current balance (ONS Balance of Payments 1st release Table B, identifier: HBOP)</t>
  </si>
  <si>
    <t>Notes:</t>
  </si>
  <si>
    <t>Household</t>
  </si>
  <si>
    <t>Corporate</t>
  </si>
  <si>
    <t>Public</t>
  </si>
  <si>
    <t>Rest of world</t>
  </si>
  <si>
    <t>Household net lending (ONS Economic Accounts Table A41, identifier: RPZT)</t>
  </si>
  <si>
    <t>Corporate net lending (ONS Economic Accounts Table A22, identifier: RPYN+RQBV)</t>
  </si>
  <si>
    <t>Rest of the world net lending (ONS Economic Accounts Table A12, identifier: RQCH)</t>
  </si>
  <si>
    <t>2016Q2</t>
  </si>
  <si>
    <t>2016Q3</t>
  </si>
  <si>
    <t>2016Q4</t>
  </si>
  <si>
    <t>2017Q1</t>
  </si>
  <si>
    <t>Total compensation of employees</t>
  </si>
  <si>
    <t>Gross operating surplus of private corporations</t>
  </si>
  <si>
    <t>Other income</t>
  </si>
  <si>
    <t>Gross value added at factor cost</t>
  </si>
  <si>
    <t>Statistical discrepancy (income)</t>
  </si>
  <si>
    <t>Non-oil PNFC profits = (ONS Economic Accounts identifier: CAED)</t>
  </si>
  <si>
    <t>Household financial liabilities (ONS Economic Accounts, identifier: NNPP)</t>
  </si>
  <si>
    <t>Disposable income (ONS Economic Accounts, identifier: RPHQ)</t>
  </si>
  <si>
    <t>Corporate financial assets (ONS Economic Accounts, identifier: NKWX)</t>
  </si>
  <si>
    <t>Corporate financial liabilities (ONS Economic Accounts, identifier: NLBB)</t>
  </si>
  <si>
    <t>Household disposable income (ONS Economic Accounts, identifier: RPHQ)</t>
  </si>
  <si>
    <t>Total compensation of employees  (ONS Economic Accounts, identifier: DTWM)</t>
  </si>
  <si>
    <t>Gross operating surplus of private corporations  (ONS Economic Accounts, identifier: CAED+CAGD+RITQ)</t>
  </si>
  <si>
    <t>Other income = operating surplus of households + operating surplus of general government + operating surplus of public corporations + mixed income (ONS Economic Accounts, identifier: NRJT+NMXV+CAEN+ROYH)</t>
  </si>
  <si>
    <t>Taxes on products and production less subsidies</t>
  </si>
  <si>
    <t>Taxes on products and production less subsidies (ONS Economic Accounts, identifier: CMVL)</t>
  </si>
  <si>
    <t>Gross value added at factor cost (ONS Economic Accounts, identifier: CGCB)</t>
  </si>
  <si>
    <t>Physical assets (£bn)</t>
  </si>
  <si>
    <t>Financial assets (£bn)</t>
  </si>
  <si>
    <t>Liabilities (£bn)</t>
  </si>
  <si>
    <t>Total net worth (£bn)</t>
  </si>
  <si>
    <t>Disposable income (£bn)</t>
  </si>
  <si>
    <t>UK sterling bank loans (£bn)</t>
  </si>
  <si>
    <t>Other financial liabilities (£bn)</t>
  </si>
  <si>
    <t>Profits (non-oil) (£bn)</t>
  </si>
  <si>
    <t>UK bank sterling-denominated lending to firms and households (£bn)</t>
  </si>
  <si>
    <t>Table 1.3: GDP Income Components</t>
  </si>
  <si>
    <t>Table 1.2: GDP Expenditure Components (Current Prices)</t>
  </si>
  <si>
    <t>Table 1.1: GDP Expenditure Components (Chain-Linked Volumes)</t>
  </si>
  <si>
    <t>2017Q2</t>
  </si>
  <si>
    <t>2017Q3</t>
  </si>
  <si>
    <t>2017Q4</t>
  </si>
  <si>
    <t>2018Q1</t>
  </si>
  <si>
    <t>Household physical assets (OBR interpolation of annual ONS data. Blue Book, identifiers: NG44-NG49)</t>
  </si>
  <si>
    <t>Household financial assets (ONS Economic Accounts, identifier: NNML)</t>
  </si>
  <si>
    <t>GDP at market prices (ONS Economic Accounts, identifier: YBHA)</t>
  </si>
  <si>
    <t>Back to contents</t>
  </si>
  <si>
    <t>Non-labour income</t>
  </si>
  <si>
    <t>Net taxes and benefits</t>
  </si>
  <si>
    <t>Household disposable income</t>
  </si>
  <si>
    <t>Households</t>
  </si>
  <si>
    <t>1.3 GDP income components (current prices, seasonally adjusted)</t>
  </si>
  <si>
    <t>Lending</t>
  </si>
  <si>
    <t>2018Q2</t>
  </si>
  <si>
    <t>2018Q3</t>
  </si>
  <si>
    <t>2018Q4</t>
  </si>
  <si>
    <t>2019Q1</t>
  </si>
  <si>
    <t>UK bank sterling-denominated lending to firms and households (ONS Economic Accounts, identifier: NLBE-NLBG+NNPP)</t>
  </si>
  <si>
    <t>2009/10</t>
  </si>
  <si>
    <t>2010/11</t>
  </si>
  <si>
    <t>2011/12</t>
  </si>
  <si>
    <t>2012/13</t>
  </si>
  <si>
    <t>2013/14</t>
  </si>
  <si>
    <t>2014/15</t>
  </si>
  <si>
    <t>2015/16</t>
  </si>
  <si>
    <t>2016/17</t>
  </si>
  <si>
    <t>2017/18</t>
  </si>
  <si>
    <t>2018/19</t>
  </si>
  <si>
    <t>% GDP</t>
  </si>
  <si>
    <t>Employee compensation (a)</t>
  </si>
  <si>
    <t>Mixed Income (b)</t>
  </si>
  <si>
    <t>Labour Income (a + b - c)</t>
  </si>
  <si>
    <t>Table 1.4: Nominal GDP (non-seasonally adjusted)</t>
  </si>
  <si>
    <t>1.8 Balance of payments (£ billion, current prices)</t>
  </si>
  <si>
    <t>1.10 Financial balances by sector (% GDP)</t>
  </si>
  <si>
    <t>1.11 Household balance sheet, PNFC, balance sheet and bank lending</t>
  </si>
  <si>
    <t>1.13 Household disposable income (£ billion current prices, seasonally adjusted)</t>
  </si>
  <si>
    <t>Table 1.6: Labour Market</t>
  </si>
  <si>
    <t>Table 1.5: Per capita (age +16)</t>
  </si>
  <si>
    <t>Table 1.7: Inflation</t>
  </si>
  <si>
    <t>Table 1.8: Balance of Payments</t>
  </si>
  <si>
    <t>Table 1.10: Financial Balances by Sector</t>
  </si>
  <si>
    <t>Table 1.11: Balance Sheets and Lending</t>
  </si>
  <si>
    <t>Table 1.12: Market Sector and General Government Employment</t>
  </si>
  <si>
    <t>Table 1.13: Household Disposable Income</t>
  </si>
  <si>
    <t>Table 1.14: Export market share</t>
  </si>
  <si>
    <t>2008Q1</t>
  </si>
  <si>
    <t>2008Q2</t>
  </si>
  <si>
    <t>2008Q3</t>
  </si>
  <si>
    <t>£ billion</t>
  </si>
  <si>
    <t>Public sector net lending (ONS Economic Accounts Table A12, X7, identifiers: RQBN+RPZD)</t>
  </si>
  <si>
    <t>Labour income = Employee compensation (including net compensation from abroad) + mixed income (largely self-employment income) - employer social contributions. (ONS Economic Accounts, identifier: DTWM+ROYH-ROYK+IJAH-IJAI)</t>
  </si>
  <si>
    <t>Table 1.15: Import Weighted Domestic Demand (£ billion chain-linked volumes, seasonally adjusted)</t>
  </si>
  <si>
    <t>2019Q2</t>
  </si>
  <si>
    <t>2019Q3</t>
  </si>
  <si>
    <t>2019Q4</t>
  </si>
  <si>
    <t>2020Q1</t>
  </si>
  <si>
    <t>2019/20</t>
  </si>
  <si>
    <t>Secured liabilities (£bn)</t>
  </si>
  <si>
    <t>Other liabilities (£bn)</t>
  </si>
  <si>
    <t>Household secured liabilities (ONS Economic Accounts, identifier: NNRP)</t>
  </si>
  <si>
    <t>Household other liabilities (ONS Economic Accounts, identifier: NNPP-NNRP)</t>
  </si>
  <si>
    <t>2008Q4</t>
  </si>
  <si>
    <t>Statistical discrepancy (ONS Economic Accounts, identifier: GIXQ)</t>
  </si>
  <si>
    <t>2020Q2</t>
  </si>
  <si>
    <t>2020Q3</t>
  </si>
  <si>
    <t>2020Q4</t>
  </si>
  <si>
    <t>2021Q1</t>
  </si>
  <si>
    <t>2020/21</t>
  </si>
  <si>
    <t>Employers social contributions (c)</t>
  </si>
  <si>
    <r>
      <t>Assets to income ratio</t>
    </r>
    <r>
      <rPr>
        <vertAlign val="superscript"/>
        <sz val="14"/>
        <color indexed="8"/>
        <rFont val="Calibri"/>
        <family val="2"/>
      </rPr>
      <t>1</t>
    </r>
    <r>
      <rPr>
        <sz val="14"/>
        <color indexed="8"/>
        <rFont val="Calibri"/>
        <family val="2"/>
      </rPr>
      <t xml:space="preserve"> (per cent)</t>
    </r>
  </si>
  <si>
    <r>
      <t>Liabilities to income ratio</t>
    </r>
    <r>
      <rPr>
        <vertAlign val="superscript"/>
        <sz val="14"/>
        <color indexed="8"/>
        <rFont val="Calibri"/>
        <family val="2"/>
      </rPr>
      <t>1</t>
    </r>
    <r>
      <rPr>
        <sz val="14"/>
        <color indexed="8"/>
        <rFont val="Calibri"/>
        <family val="2"/>
      </rPr>
      <t xml:space="preserve"> (per cent)</t>
    </r>
  </si>
  <si>
    <r>
      <t>Secured liabilities to income ratio</t>
    </r>
    <r>
      <rPr>
        <vertAlign val="superscript"/>
        <sz val="14"/>
        <color indexed="8"/>
        <rFont val="Calibri"/>
        <family val="2"/>
      </rPr>
      <t>1</t>
    </r>
    <r>
      <rPr>
        <sz val="14"/>
        <color indexed="8"/>
        <rFont val="Calibri"/>
        <family val="2"/>
      </rPr>
      <t xml:space="preserve"> (per cent)</t>
    </r>
  </si>
  <si>
    <r>
      <t>Other liabilities to income ratio</t>
    </r>
    <r>
      <rPr>
        <vertAlign val="superscript"/>
        <sz val="14"/>
        <color indexed="8"/>
        <rFont val="Calibri"/>
        <family val="2"/>
      </rPr>
      <t>1</t>
    </r>
    <r>
      <rPr>
        <sz val="14"/>
        <color indexed="8"/>
        <rFont val="Calibri"/>
        <family val="2"/>
      </rPr>
      <t xml:space="preserve"> (per cent)</t>
    </r>
  </si>
  <si>
    <r>
      <t>Total net worth to income ratio</t>
    </r>
    <r>
      <rPr>
        <vertAlign val="superscript"/>
        <sz val="14"/>
        <color indexed="8"/>
        <rFont val="Calibri"/>
        <family val="2"/>
      </rPr>
      <t>1</t>
    </r>
    <r>
      <rPr>
        <sz val="14"/>
        <color indexed="8"/>
        <rFont val="Calibri"/>
        <family val="2"/>
      </rPr>
      <t xml:space="preserve"> (per cent)</t>
    </r>
  </si>
  <si>
    <r>
      <t>Private non-financial companies</t>
    </r>
    <r>
      <rPr>
        <vertAlign val="superscript"/>
        <sz val="14"/>
        <color indexed="8"/>
        <rFont val="Calibri"/>
        <family val="2"/>
      </rPr>
      <t>2</t>
    </r>
  </si>
  <si>
    <r>
      <t>Financial asset to profits ratio</t>
    </r>
    <r>
      <rPr>
        <vertAlign val="superscript"/>
        <sz val="14"/>
        <color indexed="8"/>
        <rFont val="Calibri"/>
        <family val="2"/>
      </rPr>
      <t>1</t>
    </r>
    <r>
      <rPr>
        <sz val="14"/>
        <color indexed="8"/>
        <rFont val="Calibri"/>
        <family val="2"/>
      </rPr>
      <t xml:space="preserve"> (per cent)</t>
    </r>
  </si>
  <si>
    <r>
      <t>Financial liability to profits ratio</t>
    </r>
    <r>
      <rPr>
        <vertAlign val="superscript"/>
        <sz val="14"/>
        <color indexed="8"/>
        <rFont val="Calibri"/>
        <family val="2"/>
      </rPr>
      <t>1</t>
    </r>
    <r>
      <rPr>
        <sz val="14"/>
        <color indexed="8"/>
        <rFont val="Calibri"/>
        <family val="2"/>
      </rPr>
      <t xml:space="preserve"> (per cent)</t>
    </r>
  </si>
  <si>
    <r>
      <t>UK bank sterling-denominated lending to firms and households to GDP ratio</t>
    </r>
    <r>
      <rPr>
        <vertAlign val="superscript"/>
        <sz val="14"/>
        <color indexed="8"/>
        <rFont val="Calibri"/>
        <family val="2"/>
      </rPr>
      <t>1</t>
    </r>
    <r>
      <rPr>
        <sz val="14"/>
        <color indexed="8"/>
        <rFont val="Calibri"/>
        <family val="2"/>
      </rPr>
      <t xml:space="preserve"> (per cent)</t>
    </r>
  </si>
  <si>
    <r>
      <rPr>
        <vertAlign val="superscript"/>
        <sz val="8"/>
        <color indexed="8"/>
        <rFont val="Calibri"/>
        <family val="2"/>
      </rPr>
      <t>2</t>
    </r>
    <r>
      <rPr>
        <sz val="8"/>
        <color indexed="8"/>
        <rFont val="Calibri"/>
        <family val="2"/>
      </rPr>
      <t xml:space="preserve"> We do not produce a physical asset forecast so we cannot produce a forecast of PNFC net worth</t>
    </r>
  </si>
  <si>
    <r>
      <rPr>
        <vertAlign val="superscript"/>
        <sz val="8"/>
        <color indexed="8"/>
        <rFont val="Calibri"/>
        <family val="2"/>
      </rPr>
      <t>1</t>
    </r>
    <r>
      <rPr>
        <sz val="8"/>
        <color indexed="8"/>
        <rFont val="Calibri"/>
        <family val="2"/>
      </rPr>
      <t xml:space="preserve"> Ratios are calculated as stock relative to sum of flows over the preceding four quarters</t>
    </r>
  </si>
  <si>
    <t>2021Q2</t>
  </si>
  <si>
    <t>2021Q3</t>
  </si>
  <si>
    <t>2021Q4</t>
  </si>
  <si>
    <t>2022Q1</t>
  </si>
  <si>
    <t>2021/22</t>
  </si>
  <si>
    <t>2022Q2</t>
  </si>
  <si>
    <t>2022Q3</t>
  </si>
  <si>
    <t>2022Q4</t>
  </si>
  <si>
    <t>2023Q1</t>
  </si>
  <si>
    <t>2022/23</t>
  </si>
  <si>
    <t>Household total net worth = (ONS Economic Accounts and Blue Book, identifier: NZEA+NG44-MU86+E44D)</t>
  </si>
  <si>
    <t>2008/09</t>
  </si>
  <si>
    <r>
      <t>Statistical discrepancy</t>
    </r>
    <r>
      <rPr>
        <vertAlign val="superscript"/>
        <sz val="12"/>
        <rFont val="Calibri"/>
        <family val="2"/>
      </rPr>
      <t>1</t>
    </r>
  </si>
  <si>
    <r>
      <rPr>
        <vertAlign val="superscript"/>
        <sz val="8"/>
        <color indexed="8"/>
        <rFont val="Calibri"/>
        <family val="2"/>
      </rPr>
      <t>1</t>
    </r>
    <r>
      <rPr>
        <sz val="8"/>
        <color indexed="8"/>
        <rFont val="Calibri"/>
        <family val="2"/>
      </rPr>
      <t>The sum of financial balances by sector is equal (but opposite sign) to the residual error between the expenditure and income based estimates of GDP.</t>
    </r>
  </si>
  <si>
    <t>Household debt servicing costs (rolling four quarter sum, £bn)</t>
  </si>
  <si>
    <t>Household disposable income (rolling four quarter sum, £bn)</t>
  </si>
  <si>
    <t>Household debt servicing costs (per cent of household disposable income, rolling four quarter sum)</t>
  </si>
  <si>
    <t>1.23 Household debt servicing costs</t>
  </si>
  <si>
    <t>Rolling four-quarter sum of total household interest payments excluding FISIM (ONS Economic Accounts, identifier: J4X3).</t>
  </si>
  <si>
    <t>Rolling four-quarter sum of household disposable income (ONS Economic Accounts, identifier: RPHQ).</t>
  </si>
  <si>
    <t>Table 1.23: Household debt servicing costs</t>
  </si>
  <si>
    <t>Table 1.22: Housing forecast</t>
  </si>
  <si>
    <t>Table 1.21: Potential output forecast</t>
  </si>
  <si>
    <t>Table 1.20: Cumulative potential output growth from 2017 Q4</t>
  </si>
  <si>
    <t>Table 1.17: Output gap model estimates</t>
  </si>
  <si>
    <t>Table 1.18: National Minimum Wage and National Living Wage</t>
  </si>
  <si>
    <t>Table 1.19: OBR central estimate of the output gap</t>
  </si>
  <si>
    <t>Table 1.16: Eligible rent growth assumptions</t>
  </si>
  <si>
    <t>Table 1.9: Market-derived assumptions</t>
  </si>
  <si>
    <t>2023Q2</t>
  </si>
  <si>
    <t>2023Q3</t>
  </si>
  <si>
    <t>2023Q4</t>
  </si>
  <si>
    <t>2024Q1</t>
  </si>
  <si>
    <t>2023/24</t>
  </si>
  <si>
    <t xml:space="preserve">Net benefits and taxes = Social benefits (resource) - taxation on income and wealth - employees' social contributions (excluding employee contributions to funded pension schemes). (ONS Economic Accounts, identifier: RPHL-RPHS-RPHT-L8PS-L8Q8-L8LU + (L8PE+L8Q2+L8LQ)). </t>
  </si>
  <si>
    <t xml:space="preserve">Non-labour income = Operating surplus of households + net property income + imputed social contributions - social benefits (use) + net miscellaneous transfers. (ONS Economic Accounts identifier: CAEN+ROYL-ROYT+L8RF-QWMZ+RPHO-RPID - (L8PE+L8Q2+L8LQ)). </t>
  </si>
  <si>
    <t>1.4 Nominal GDP (£ billion, non-seasonally adjusted)</t>
  </si>
  <si>
    <t>Calendar Year</t>
  </si>
  <si>
    <t>Centred end-March</t>
  </si>
  <si>
    <t>Nominal GDP NSA, billions (ONS identifier: BKTL)</t>
  </si>
  <si>
    <t>Forecast from the fourth quarter of 2018.</t>
  </si>
  <si>
    <t>1.9 Market-derived assumptions</t>
  </si>
  <si>
    <t>Bank Rate</t>
  </si>
  <si>
    <t>3-month LIBOR</t>
  </si>
  <si>
    <t>Long-term interest rates</t>
  </si>
  <si>
    <t>Average mortgage rate</t>
  </si>
  <si>
    <t>Trade-weighted sterling</t>
  </si>
  <si>
    <t>US$/£ exchange rate</t>
  </si>
  <si>
    <t>€/£ exchange rate</t>
  </si>
  <si>
    <t>Oil prices ($)</t>
  </si>
  <si>
    <t>Equity prices</t>
  </si>
  <si>
    <t>The sterling exchange rate projection is based on the assumption that the exchange rate moves in line with an uncovered interest parity condition, consistent with the interest rates underlying the forecast.</t>
  </si>
  <si>
    <t>Three-month interbank rate (Bank of England, Bankstats, identifier: IUQAAMIJ)</t>
  </si>
  <si>
    <t>20-year government gilts (Bank of England)</t>
  </si>
  <si>
    <t>Average mortgage rate (Bank of England, Bankstats, identifier: CFMHSDE)</t>
  </si>
  <si>
    <t>Sterling effective exchange rate (index) (Bank of England, Bankstats, identifier: XUQABK67)</t>
  </si>
  <si>
    <t>US$/£ exchange rate (Bank of England, Bankstats, identifier: XUQAUSS)</t>
  </si>
  <si>
    <t>Euro/£ exchange rate (Bank of England, Bankstats, identifier: XUQAERS)</t>
  </si>
  <si>
    <t>US dollar Brent Crude oil prices (Thomson Reuters Eikon)</t>
  </si>
  <si>
    <t>FTSE All-Share Index (Thomson Reuters Eikon)</t>
  </si>
  <si>
    <t>1.22 Housing market</t>
  </si>
  <si>
    <t>House price index (Jan 2015 = 100)</t>
  </si>
  <si>
    <t>House price index (per cent change on a year earlier)</t>
  </si>
  <si>
    <t>Residential property transactions (000s, seasonally adjusted)</t>
  </si>
  <si>
    <t>Private enterprise housing starts, UK (seasonally adjusted)</t>
  </si>
  <si>
    <t>Private enterprise housing completions, UK (seasonally adjusted)</t>
  </si>
  <si>
    <t>Housing stock, UK (000s)</t>
  </si>
  <si>
    <t>Net additions to the housing stock, UK (000s)</t>
  </si>
  <si>
    <t>Turnover rate</t>
  </si>
  <si>
    <t>Seasonally adjusted ONS House Price Index (House Price Index Statistical Bulletin)</t>
  </si>
  <si>
    <t>Number of residential property transaction completions with value £40,000 or above, seasonally adjusted (HMRC UK Property Transaction Statistics)</t>
  </si>
  <si>
    <t>Number of private enterprise housing starts and completions, seasonally adjusted (DCLG live table 211, OBR estimates)</t>
  </si>
  <si>
    <t>Net additions are changes in the housing stock which are OBR estimates based on the historical housing stock series from DCLG live table 101. Annual net additions are calculated as the change in the average size of the stock between adjacent years.</t>
  </si>
  <si>
    <t>Turnover rate is calculated as the number of residential property transactions divided by the stock of dwellings.</t>
  </si>
  <si>
    <t>1.1 GDP expenditure components (£ billion chain-linked volumes, seasonally adjusted)</t>
  </si>
  <si>
    <t>Private consu-mption</t>
  </si>
  <si>
    <t>Government consum-ption</t>
  </si>
  <si>
    <t>Fixed invest-ment</t>
  </si>
  <si>
    <t>Net acqu-isition of valuables</t>
  </si>
  <si>
    <t>Final domestic demand</t>
  </si>
  <si>
    <t>Change in inventories</t>
  </si>
  <si>
    <t>Total domestic demand</t>
  </si>
  <si>
    <t>Exports</t>
  </si>
  <si>
    <t>Total final expend-iture</t>
  </si>
  <si>
    <t>Imports</t>
  </si>
  <si>
    <t>Statistical discrep-ancy</t>
  </si>
  <si>
    <t>Non-oil GVA</t>
  </si>
  <si>
    <t>of which:</t>
  </si>
  <si>
    <t>Business investment</t>
  </si>
  <si>
    <t>Private dwellings</t>
  </si>
  <si>
    <t>General government</t>
  </si>
  <si>
    <t>Public corps dwellings</t>
  </si>
  <si>
    <t>Household and non-profit institutions serving households final consumption expenditure (ONS Economic Accounts Table 1.1.2, identifier: ABJR + HAYO)</t>
  </si>
  <si>
    <t>General government final consumption (ONS Economic Accounts Table 1.1.2, identifier: NMRY)</t>
  </si>
  <si>
    <t>Total gross fixed capital formation (ONS Economic Accounts Table 1.1.2, identifier: NPQT)</t>
  </si>
  <si>
    <t>Business investment (ONS Economic Accounts Table 1.1.8, identifier: NPEL)</t>
  </si>
  <si>
    <t>Private sector investment in dwellings, including transfer costs (ONS Economic Accounts Table 1.1.8, identifier: L636 + L637)</t>
  </si>
  <si>
    <t>General government gross fixed capital formation (ONS Economic Accounts Table 1.1.8, identifier: DLWF)</t>
  </si>
  <si>
    <t>Public corporations investment in dwellings, including transfer costs (ONS Economic Accounts Table 1.1.8, identifier: L634 + L635)</t>
  </si>
  <si>
    <t>Net acquisitions of valuables (ONS Economic Accounts Table 1.1.2, identifier: NPJR)</t>
  </si>
  <si>
    <t>Final domestic demand is the sum of private consumption, government consumption, fixed investment and net acquisition of valuables</t>
  </si>
  <si>
    <t>Change in inventories (ONS Economic Accounts Table 1.1.2, identifier: CAFU)</t>
  </si>
  <si>
    <t>Total domestic demand is the sum of final domestic demand and change in inventories</t>
  </si>
  <si>
    <t>Total exports (ONS Economic Accounts Table 1.1.2, identifier: IKBK)</t>
  </si>
  <si>
    <t>Total final expenditure (ONS Economic Accounts Table 1.1.2, identifier: ABMG)</t>
  </si>
  <si>
    <t>Total imports (ONS Economic Accounts Table 1.1.2, identifier: IKBL)</t>
  </si>
  <si>
    <t>Statistical discrepancy GDP(E) (ONS Economic Accounts Table 1.1.2, identifier: GIXS)</t>
  </si>
  <si>
    <t>Gross domestic product at market prices (ONS Economic Accounts Table 1.1.2, identifier: ABMI)</t>
  </si>
  <si>
    <t>1.14 Export markets</t>
  </si>
  <si>
    <t>UK export volumes (£bn)</t>
  </si>
  <si>
    <t>Export markets (2007Q1=100)</t>
  </si>
  <si>
    <t>Export market share (1998Q1=100)</t>
  </si>
  <si>
    <t>Export markets is an OBR estimate constructed with series from OECD, IMF and ONS. For more information, please refer to the Economy forecast in-depth section of our website.</t>
  </si>
  <si>
    <t>Export market share = UK exports / Export markets</t>
  </si>
  <si>
    <t>1.15 Import-Weighted Domestic Demand (£ billion chain-linked volumes, seasonally adjusted)</t>
  </si>
  <si>
    <t>Private consumption</t>
  </si>
  <si>
    <t>Government consumption</t>
  </si>
  <si>
    <t>Investment</t>
  </si>
  <si>
    <t>Stocks</t>
  </si>
  <si>
    <t>Import-weighted domestic demand</t>
  </si>
  <si>
    <t>OBR calculations, based on ONS data</t>
  </si>
  <si>
    <t>1.2 GDP expenditure components (£ billion current prices, seasonally adjusted)</t>
  </si>
  <si>
    <t>Private consum-ption</t>
  </si>
  <si>
    <t>Net acquisiti-on of valuables</t>
  </si>
  <si>
    <t>Change in invento-ries</t>
  </si>
  <si>
    <t>Total final expenditure</t>
  </si>
  <si>
    <t>Statistical discrepancy</t>
  </si>
  <si>
    <t>Gross national income</t>
  </si>
  <si>
    <t>Household and non-profit institutions serving households final consumption expenditure (ONS Economic Accounts Table 1.1.2, identifier: ABJQ + HAYE)</t>
  </si>
  <si>
    <t>General government final consumption (ONS Economic Accounts Table 1.1.2, identifier: NMRP)</t>
  </si>
  <si>
    <t>Total gross fixed capital formation (ONS Economic Accounts Table 1.1.2, identifier: NPQS)</t>
  </si>
  <si>
    <t>General government investment (ONS Economic Accounts Table 1.1.8, identifier: RPZG)</t>
  </si>
  <si>
    <t>Net acquisitions of valuables (ONS Economic Accounts Table 1.1.2, identifier: NPJQ)</t>
  </si>
  <si>
    <t>Change in inventories (ONS Economic Accounts Table 1.1.2, identifier: CAEX)</t>
  </si>
  <si>
    <t xml:space="preserve">Total exports (ONS Economic Accounts Table 1.1.2, identifier: IKBH)      </t>
  </si>
  <si>
    <t>Total final expenditure (ONS Economic Accounts Table 1.1.2, identifier: ABMF)</t>
  </si>
  <si>
    <t>Total imports (ONS Economic Accounts Table 1.1.2, identifier: IKBI)</t>
  </si>
  <si>
    <t>Statistical discrepancy GDP(E) (ONS Economic Accounts Table 1.1.2, identifier: GIXM)</t>
  </si>
  <si>
    <t>Gross domestic product at market prices (ONS Economic Accounts Table 1.1.2, identifier: YBHA)</t>
  </si>
  <si>
    <t>Gross national income at market prices (ONS Economic Accounts Table 1.1.1, identifier: ABMZ)</t>
  </si>
  <si>
    <t>1.12 Market Sector and general government employment (millions, final quarter of the financial year)</t>
  </si>
  <si>
    <t>2011-12</t>
  </si>
  <si>
    <t>2012-13</t>
  </si>
  <si>
    <t>2013-14</t>
  </si>
  <si>
    <t>2014-15</t>
  </si>
  <si>
    <t>2015-16</t>
  </si>
  <si>
    <t>2016-17</t>
  </si>
  <si>
    <t>2017-18</t>
  </si>
  <si>
    <t>2018-19</t>
  </si>
  <si>
    <t>2019-20</t>
  </si>
  <si>
    <t>2020-21</t>
  </si>
  <si>
    <t>2021-22</t>
  </si>
  <si>
    <t>2022-23</t>
  </si>
  <si>
    <t>2023-24</t>
  </si>
  <si>
    <t>Market sector</t>
  </si>
  <si>
    <r>
      <t>October 2018 forecast</t>
    </r>
    <r>
      <rPr>
        <vertAlign val="superscript"/>
        <sz val="10"/>
        <rFont val="Calibri"/>
        <family val="2"/>
      </rPr>
      <t>1</t>
    </r>
  </si>
  <si>
    <r>
      <t>March 2019 forecast</t>
    </r>
    <r>
      <rPr>
        <vertAlign val="superscript"/>
        <sz val="10"/>
        <rFont val="Calibri"/>
        <family val="2"/>
      </rPr>
      <t>1,2</t>
    </r>
  </si>
  <si>
    <r>
      <t>November 2017 forecast</t>
    </r>
    <r>
      <rPr>
        <vertAlign val="superscript"/>
        <sz val="10"/>
        <rFont val="Calibri"/>
        <family val="2"/>
      </rPr>
      <t>1</t>
    </r>
  </si>
  <si>
    <t>=</t>
  </si>
  <si>
    <r>
      <t>October 2018 forecast</t>
    </r>
    <r>
      <rPr>
        <vertAlign val="superscript"/>
        <sz val="10"/>
        <rFont val="Calibri"/>
        <family val="2"/>
      </rPr>
      <t>3</t>
    </r>
  </si>
  <si>
    <r>
      <t>March 2019 forecast</t>
    </r>
    <r>
      <rPr>
        <vertAlign val="superscript"/>
        <sz val="10"/>
        <rFont val="Calibri"/>
        <family val="2"/>
      </rPr>
      <t>4</t>
    </r>
  </si>
  <si>
    <r>
      <rPr>
        <vertAlign val="superscript"/>
        <sz val="8"/>
        <color indexed="8"/>
        <rFont val="Calibri"/>
        <family val="2"/>
      </rPr>
      <t>1</t>
    </r>
    <r>
      <rPr>
        <sz val="8"/>
        <color indexed="8"/>
        <rFont val="Calibri"/>
        <family val="2"/>
      </rPr>
      <t xml:space="preserve"> Market sector employment defined as total LFS employment (ONS identifier: MGRZ) minus: general government employment (ONS identifier: G6NW), LFS unpaid family workers (ONS identifier: MGRT) and government supported trainees (ONS identifier: MGRW). </t>
    </r>
  </si>
  <si>
    <r>
      <rPr>
        <vertAlign val="superscript"/>
        <sz val="8"/>
        <color indexed="8"/>
        <rFont val="Calibri"/>
        <family val="2"/>
      </rPr>
      <t>2</t>
    </r>
    <r>
      <rPr>
        <sz val="8"/>
        <color indexed="8"/>
        <rFont val="Calibri"/>
        <family val="2"/>
      </rPr>
      <t xml:space="preserve"> Market sector employment projections by final quarter of the calendar year are as follows:  26.8 m (2017); 27.2m (2018); 27.2m (2019); 27.4m (2020); 27.5 (2021); 27.6 (2022); 27.7 (2023).</t>
    </r>
  </si>
  <si>
    <r>
      <rPr>
        <vertAlign val="superscript"/>
        <sz val="8"/>
        <color indexed="8"/>
        <rFont val="Calibri"/>
        <family val="2"/>
      </rPr>
      <t xml:space="preserve">3 </t>
    </r>
    <r>
      <rPr>
        <sz val="8"/>
        <color indexed="8"/>
        <rFont val="Calibri"/>
        <family val="2"/>
      </rPr>
      <t xml:space="preserve">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2018Q2 Public Sector Employment release. </t>
    </r>
  </si>
  <si>
    <r>
      <rPr>
        <vertAlign val="superscript"/>
        <sz val="8"/>
        <color indexed="8"/>
        <rFont val="Calibri"/>
        <family val="2"/>
      </rPr>
      <t>4</t>
    </r>
    <r>
      <rPr>
        <sz val="8"/>
        <color indexed="8"/>
        <rFont val="Calibri"/>
        <family val="2"/>
      </rPr>
      <t xml:space="preserve"> Annual changes in employment over the forecast period are determined by projected growth of paybill and paybill per head. Further details of our assumptions for paybill growth and paybill per head growth can be found in the supplementary fiscal tables. Projections are based on data consistent with the ONS 2018Q3 Public Sector Employment release. </t>
    </r>
  </si>
  <si>
    <t>1.16 Eligible rent growth assumptions</t>
  </si>
  <si>
    <t>Private sector</t>
  </si>
  <si>
    <t>Local Housing Allowance</t>
  </si>
  <si>
    <t>Non-LHA Regulated</t>
  </si>
  <si>
    <t>Non-LHA Deregulated</t>
  </si>
  <si>
    <t>Social sector</t>
  </si>
  <si>
    <t>Local Authorities</t>
  </si>
  <si>
    <t>Registered Social Landlords</t>
  </si>
  <si>
    <t>The assumptions provided in this table cover growth in the element of rent eligible for Housing Benefit only and not overall market rents. The eligible rent is based on the amount paid by the tenant to occupy the property not including bills and some service charges. In many cases (mainly Private Rented Sector tenants), the amount of eligible rent is also influenced by the amount of maximum rent determined by LHA regulations, or by the Rent Officer.</t>
  </si>
  <si>
    <t>The forecast for overall Housing Benefit makes adjustments on top of these baseline assumptions to take account of changes in the mix of claimants and policy changes not captured in the base forecasting model. In particular, this table excludes the impact of any shift towards Affordable Rent tenancies within the social sector.</t>
  </si>
  <si>
    <t xml:space="preserve">1.18 National Minimum Wage and National Living Wage </t>
  </si>
  <si>
    <t xml:space="preserve">£ per hour </t>
  </si>
  <si>
    <t>National Minimum Wage (NMW)</t>
  </si>
  <si>
    <t>National Living Wage (NLW)</t>
  </si>
  <si>
    <t xml:space="preserve">Note: The NMW and NLW have been set for 2019 and all other figures are OBR estimates consistent with the rest of our economy forecast. Our estimates are based on the 'bite' of the NLW increasing linearly to reach 60 per cent of median earnings in 2020. Our estimates for the NLW in 2021, 2022 and 2023 are based on the rate remaining at 60 per cent of median earnings. The increases in these years are therefore driven by our forecast for average hourly earnings. </t>
  </si>
  <si>
    <t>1.7 Inflation</t>
  </si>
  <si>
    <t>year-on-year growth</t>
  </si>
  <si>
    <t>Jan 1987=100</t>
  </si>
  <si>
    <t>2015=100</t>
  </si>
  <si>
    <t>2010=100</t>
  </si>
  <si>
    <t>2015 = 100</t>
  </si>
  <si>
    <t>2016=100</t>
  </si>
  <si>
    <t>RPI</t>
  </si>
  <si>
    <t>RPIX</t>
  </si>
  <si>
    <t>CPI</t>
  </si>
  <si>
    <t>Producer output prices</t>
  </si>
  <si>
    <t>Mortgage interest payments</t>
  </si>
  <si>
    <t>Actual rents for housing</t>
  </si>
  <si>
    <t>Consumer expenditure deflator</t>
  </si>
  <si>
    <t>GDP deflator</t>
  </si>
  <si>
    <t>2012</t>
  </si>
  <si>
    <t>2013</t>
  </si>
  <si>
    <t>RPI, RPIX and CPI inflation and Producer output prices are based on outturn data up to and including January 2019.</t>
  </si>
  <si>
    <t>'Actual rents for housing’ component of CPI. This series is constructed using forecasts of social housing rents and private rents. Private rents are assumed to grow in line with our average earnings forecast – see table 1.6. Details of our forecasts for social housing rents can be found in Table 1.16.</t>
  </si>
  <si>
    <t>All items Retail Prices Index (RPI), all items Retail Prices Index excluding mortgage interest payments (RPIX), all items Consumer Prices Index (CPI), Producer output prices, all manufacturing products (excluding duty), (percentage change over 12 months) (ONS Consumer Prices Index and Producer Prices Index Statistical Bulletins, identifier: CZBH, CDKQ, D7G7, JVZ8 respectively)</t>
  </si>
  <si>
    <t>Consumer expenditure deflator: Households final consumption expenditure at current market prices (ABJQ) plus non-profit institutions (HAYE) divided by Households final consumption expenditure, chained volume measure (ABJR) plus non-profit institutions (HAYO)</t>
  </si>
  <si>
    <t>Actual rents for housing (ONS Consumer Prices Index and Producer Prices Index Statistical Bulletins, identifier: D7GQ)</t>
  </si>
  <si>
    <t>Mortgage Interest Payments (ONS Consumer Prices Index Statistical Bulletins, identifier: CZCR)</t>
  </si>
  <si>
    <t>1.5 Per capita</t>
  </si>
  <si>
    <t>By total population</t>
  </si>
  <si>
    <t>Ages 16+</t>
  </si>
  <si>
    <t>Index: 2008Q1=100</t>
  </si>
  <si>
    <t>LFS employment</t>
  </si>
  <si>
    <t>Real household disposable income</t>
  </si>
  <si>
    <t>Real consumption</t>
  </si>
  <si>
    <t>Real GDP</t>
  </si>
  <si>
    <t>Index: 2008=100</t>
  </si>
  <si>
    <t>Index: 2008/2009 =100</t>
  </si>
  <si>
    <t>Per capita LFS employment = LFS employment, all aged 16 and over (ONS identifier: MGRZ) divided by total population (ONS identifier: EBAQ)</t>
  </si>
  <si>
    <t>Per capita LFS employment = LFS employment, all aged 16 and over (ONS identifier: MGRZ) divided by LFS population, all aged 16 and over (ONS identifier: MGSL)</t>
  </si>
  <si>
    <t>Per capita real household disposable income = Real household disposable income (chained volume measure, identifier: NRJR) divided by total population (ONS identifier: EBAQ)</t>
  </si>
  <si>
    <t>Per capita real household disposable income = Real household disposable income (chained volume measure, identifier: NRJR) divided by LFS population, all aged 16 and over (ONS identifier: MGSL)</t>
  </si>
  <si>
    <t>Per capita real consumption = Household and non-profit institutions serving households final consumption expenditure (chained volume measure, identifier: ABJR+HAYO) divided by total population (ONS identifier: EBAQ)</t>
  </si>
  <si>
    <t>Per capita real consumption = Household and non-profit institutions serving households final consumption expenditure (chained volume measure, identifier: ABJR+HAYO) divided by LFS population, all aged 16 and over (ONS identifier: MGSL)</t>
  </si>
  <si>
    <t>Per capita real GDP = Gross domestic product at market prices (chained volume measure, identifier: ABMI) divided by total population (ONS identifier: EBAQ)</t>
  </si>
  <si>
    <t>Per capita real GDP = Gross domestic product at market prices (chained volume measure, identifier: ABMI) divided by LFS population, all aged 16 and over (ONS identifier: MGSL)</t>
  </si>
  <si>
    <t>1.6 Labour market</t>
  </si>
  <si>
    <t>Employment (16+, millions)</t>
  </si>
  <si>
    <t>Employment rate (16+, per cent)</t>
  </si>
  <si>
    <t>Employees (16+, millions)</t>
  </si>
  <si>
    <t>ILO unemployment (16+, millions)</t>
  </si>
  <si>
    <t>ILO unemployment rate (16+, per cent)</t>
  </si>
  <si>
    <t>Participation rate (16+, per cent)</t>
  </si>
  <si>
    <t>Average hours worked</t>
  </si>
  <si>
    <t>Total hours worked (millions)</t>
  </si>
  <si>
    <t>Labour share (per cent)</t>
  </si>
  <si>
    <t>Compensation of employees                    (£ billion) (a)</t>
  </si>
  <si>
    <t>Wages and salaries (£ billion) (a-b)</t>
  </si>
  <si>
    <t>Employers social contributions (£ billion) (b)</t>
  </si>
  <si>
    <t>Mixed income (£ billion)</t>
  </si>
  <si>
    <t>Average earnings growth (per cent)</t>
  </si>
  <si>
    <t>Average earnings index (2008Q1=100)</t>
  </si>
  <si>
    <t>Average hourly earnings index (2008Q1=100)</t>
  </si>
  <si>
    <t>Productivity per hour index (2008Q1 =100)</t>
  </si>
  <si>
    <t>Productivity per worker index (2008Q1 =100)</t>
  </si>
  <si>
    <t>Real product wage (2008Q1 =100)</t>
  </si>
  <si>
    <t>Real consumption wage (2008Q1 =100)</t>
  </si>
  <si>
    <t>LFS employment, all aged 16 and over (ONS identifier: MGRZ)</t>
  </si>
  <si>
    <t>LFS employment rate, all aged 16 and over (ONS identifier: MGSR)</t>
  </si>
  <si>
    <t>LFS employees equal to total employment less self-employed, all aged 16 and over (ONS identifier: MGRZ less MGRQ)</t>
  </si>
  <si>
    <t>ILO unemployment, all aged 16 and over (ONS identifier: MGSC)</t>
  </si>
  <si>
    <t>ILO unemployment rate, all aged 16 and over (ONS identifier: MGSX)</t>
  </si>
  <si>
    <t>LFS participation rate, all aged 16 and over (ONS identifier: MGWG)</t>
  </si>
  <si>
    <t>LFS average (mean) actual weekly hours worked, all workers (ONS identifier: YBUV)</t>
  </si>
  <si>
    <t>LFS total weekly hours worked, millions (ONS identifier: YBUS)</t>
  </si>
  <si>
    <t>Labour share: total compensation of employees (ONS identifier: DTWM) and mixed income (ONS identifier: ROYH) as a share of nominal Gross Value Added (ONS identifier: ABML).</t>
  </si>
  <si>
    <t>Compensation of employees, £ billion (ONS identifier: DTWM)</t>
  </si>
  <si>
    <t>Wages and salaries, £ billion, equal to total compensation of employees (ONS identifier: DTWM) minus employers social contributions (ONS identifier: ROYK)</t>
  </si>
  <si>
    <t>Employers social contributions, £ billion (ONS identifier: ROYK)</t>
  </si>
  <si>
    <t>Average earnings growth: wages and salaries divided by employees, year on year growth rates and index. Wages and salaries equal to total compensation of employees (ONS identifier: DTWM) minus employers social contributions (ONS identifier: ROYK).  Employees equal to total employment (MGRZ) less self-employed (MGRQ)</t>
  </si>
  <si>
    <t>Productivity per hour: non-oil Gross Value Added (ONS identifier: KLS2) divided by total weekly hours worked (ONS identifier: YBUS)</t>
  </si>
  <si>
    <t>Productivity per worker index: non-oil Gross Value Added (ONS identifier: KLS2) divided by total 16+ employment (ONS identifier: MGRZ)</t>
  </si>
  <si>
    <t>Real product wage index: Compensation of employees (ONS identifier: DTWM) divided by employees (total employment (MGRZ) less self-employed (MGRQ)) and then deflated by the Gross Valued Added deflator (GVA at current market prices (ONS identifier: ABML) divided by GVA chained volume measure (ABMM))</t>
  </si>
  <si>
    <t>Real consumption wage: Compensation of employees (ONS identifier: DTWM) divided by employees (total employment (MGRZ) less self-employed (MGRQ)) and then deflated by the consumer expenditure deflator (households final consumption expenditure at current market prices (ABJQ) plus non-profit institutions (HAYE) divided by households final consumption expenditure, chained volume measure (ABJR) plus non-profit institutions (HAYO))</t>
  </si>
  <si>
    <r>
      <t>1.17 Output gap model estimates</t>
    </r>
    <r>
      <rPr>
        <vertAlign val="superscript"/>
        <sz val="14"/>
        <color indexed="8"/>
        <rFont val="Calibri"/>
        <family val="2"/>
      </rPr>
      <t>1</t>
    </r>
    <r>
      <rPr>
        <sz val="14"/>
        <color indexed="8"/>
        <rFont val="Calibri"/>
        <family val="2"/>
      </rPr>
      <t xml:space="preserve"> (per cent)</t>
    </r>
  </si>
  <si>
    <r>
      <t>Central estimate</t>
    </r>
    <r>
      <rPr>
        <vertAlign val="superscript"/>
        <sz val="14"/>
        <color indexed="8"/>
        <rFont val="Calibri"/>
        <family val="2"/>
      </rPr>
      <t>2</t>
    </r>
  </si>
  <si>
    <r>
      <t>Potential output</t>
    </r>
    <r>
      <rPr>
        <vertAlign val="superscript"/>
        <sz val="14"/>
        <color indexed="8"/>
        <rFont val="Calibri"/>
        <family val="2"/>
      </rPr>
      <t>3</t>
    </r>
  </si>
  <si>
    <t>Univariate methods</t>
  </si>
  <si>
    <t>Multivariate methods</t>
  </si>
  <si>
    <t>Cyclical indicators</t>
  </si>
  <si>
    <t>Production function</t>
  </si>
  <si>
    <t>Prior-constrained filter</t>
  </si>
  <si>
    <t>Hodrick-Prescott filter</t>
  </si>
  <si>
    <t>Inflation-augmented</t>
  </si>
  <si>
    <t>Unemployment-augmented</t>
  </si>
  <si>
    <t>Capacity utilisation-augmented</t>
  </si>
  <si>
    <t>Multivariate filter</t>
  </si>
  <si>
    <t>Aggregate composite</t>
  </si>
  <si>
    <t>Principal components analysis</t>
  </si>
  <si>
    <t xml:space="preserve">2018Q4 </t>
  </si>
  <si>
    <r>
      <rPr>
        <vertAlign val="superscript"/>
        <sz val="8"/>
        <color indexed="8"/>
        <rFont val="Calibri"/>
        <family val="2"/>
      </rPr>
      <t xml:space="preserve">1 </t>
    </r>
    <r>
      <rPr>
        <sz val="8"/>
        <color indexed="8"/>
        <rFont val="Calibri"/>
        <family val="2"/>
      </rPr>
      <t xml:space="preserve">These approaches, and the uncertainties associated with them, are discussed in Murray (2014): Working Paper No.5: </t>
    </r>
    <r>
      <rPr>
        <i/>
        <sz val="8"/>
        <color indexed="8"/>
        <rFont val="Calibri"/>
        <family val="2"/>
      </rPr>
      <t>Output gap measurement: judgement and uncertainty</t>
    </r>
    <r>
      <rPr>
        <sz val="8"/>
        <color indexed="8"/>
        <rFont val="Calibri"/>
        <family val="2"/>
      </rPr>
      <t>.</t>
    </r>
  </si>
  <si>
    <r>
      <rPr>
        <vertAlign val="superscript"/>
        <sz val="8"/>
        <color indexed="8"/>
        <rFont val="Calibri"/>
        <family val="2"/>
      </rPr>
      <t xml:space="preserve">2 </t>
    </r>
    <r>
      <rPr>
        <sz val="8"/>
        <color indexed="8"/>
        <rFont val="Calibri"/>
        <family val="2"/>
      </rPr>
      <t>Estimates of the output gap between 2010 and 2015 are based on the 'production function' approach. Estimates prior to 2010 are based on our 'principle component analysis'.</t>
    </r>
  </si>
  <si>
    <r>
      <rPr>
        <vertAlign val="superscript"/>
        <sz val="8"/>
        <color indexed="8"/>
        <rFont val="Calibri"/>
        <family val="2"/>
      </rPr>
      <t xml:space="preserve">3 </t>
    </r>
    <r>
      <rPr>
        <sz val="8"/>
        <color indexed="8"/>
        <rFont val="Calibri"/>
        <family val="2"/>
      </rPr>
      <t xml:space="preserve">Estimates of potential output on a non-North Sea basis, using the central estimate of the output gap and latest data on actual output from the ONS. </t>
    </r>
  </si>
  <si>
    <t>1.19 OBR central estimate of the output gap</t>
  </si>
  <si>
    <t>1972Q1</t>
  </si>
  <si>
    <t>1972Q2</t>
  </si>
  <si>
    <t>1972Q3</t>
  </si>
  <si>
    <t>1972Q4</t>
  </si>
  <si>
    <t>1973Q1</t>
  </si>
  <si>
    <t>1973Q2</t>
  </si>
  <si>
    <t>1973Q3</t>
  </si>
  <si>
    <t>1973Q4</t>
  </si>
  <si>
    <t>1974Q1</t>
  </si>
  <si>
    <t>1974Q2</t>
  </si>
  <si>
    <t>1974Q3</t>
  </si>
  <si>
    <t>1974Q4</t>
  </si>
  <si>
    <t>1975Q1</t>
  </si>
  <si>
    <t>1975Q2</t>
  </si>
  <si>
    <t>1975Q3</t>
  </si>
  <si>
    <t>1975Q4</t>
  </si>
  <si>
    <t>1976Q1</t>
  </si>
  <si>
    <t>1976Q2</t>
  </si>
  <si>
    <t>1976Q3</t>
  </si>
  <si>
    <t>1976Q4</t>
  </si>
  <si>
    <t>1977Q1</t>
  </si>
  <si>
    <t>1977Q2</t>
  </si>
  <si>
    <t>1977Q3</t>
  </si>
  <si>
    <t>1977Q4</t>
  </si>
  <si>
    <t>1978Q1</t>
  </si>
  <si>
    <t>1978Q2</t>
  </si>
  <si>
    <t>1978Q3</t>
  </si>
  <si>
    <t>1978Q4</t>
  </si>
  <si>
    <t>1979Q1</t>
  </si>
  <si>
    <t>1979Q2</t>
  </si>
  <si>
    <t>1979Q3</t>
  </si>
  <si>
    <t>1979Q4</t>
  </si>
  <si>
    <t>1980Q1</t>
  </si>
  <si>
    <t>1980Q2</t>
  </si>
  <si>
    <t>1980Q3</t>
  </si>
  <si>
    <t>1980Q4</t>
  </si>
  <si>
    <t>1981Q1</t>
  </si>
  <si>
    <t>1981Q2</t>
  </si>
  <si>
    <t>1981Q3</t>
  </si>
  <si>
    <t>1981Q4</t>
  </si>
  <si>
    <t>1982Q1</t>
  </si>
  <si>
    <t>1982Q2</t>
  </si>
  <si>
    <t>1982Q3</t>
  </si>
  <si>
    <t>1982Q4</t>
  </si>
  <si>
    <t>1983Q1</t>
  </si>
  <si>
    <t>1983Q2</t>
  </si>
  <si>
    <t>1983Q3</t>
  </si>
  <si>
    <t>1983Q4</t>
  </si>
  <si>
    <t>1984Q1</t>
  </si>
  <si>
    <t>1984Q2</t>
  </si>
  <si>
    <t>1984Q3</t>
  </si>
  <si>
    <t>1984Q4</t>
  </si>
  <si>
    <t>1985Q1</t>
  </si>
  <si>
    <t>1985Q2</t>
  </si>
  <si>
    <t>1985Q3</t>
  </si>
  <si>
    <t>1985Q4</t>
  </si>
  <si>
    <t>1986Q1</t>
  </si>
  <si>
    <t>1986Q2</t>
  </si>
  <si>
    <t>1986Q3</t>
  </si>
  <si>
    <t>1986Q4</t>
  </si>
  <si>
    <t>1987Q1</t>
  </si>
  <si>
    <t>1987Q2</t>
  </si>
  <si>
    <t>1987Q3</t>
  </si>
  <si>
    <t>1987Q4</t>
  </si>
  <si>
    <t>1988Q1</t>
  </si>
  <si>
    <t>1988Q2</t>
  </si>
  <si>
    <t>1988Q3</t>
  </si>
  <si>
    <t>1988Q4</t>
  </si>
  <si>
    <t>1989Q1</t>
  </si>
  <si>
    <t>1989Q2</t>
  </si>
  <si>
    <t>1989Q3</t>
  </si>
  <si>
    <t>1989Q4</t>
  </si>
  <si>
    <t>1990Q1</t>
  </si>
  <si>
    <t>1990Q2</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</si>
  <si>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</si>
  <si>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</si>
  <si>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</si>
  <si>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</si>
  <si>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</si>
  <si>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</si>
  <si>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</si>
  <si>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</si>
  <si>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</si>
  <si>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</si>
  <si>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</si>
  <si>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</si>
  <si>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</si>
  <si>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</si>
  <si>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</si>
  <si>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</si>
  <si>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</si>
  <si>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</si>
  <si>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</si>
  <si>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</si>
  <si>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</si>
  <si>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</si>
  <si>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</si>
  <si>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</si>
  <si>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</si>
  <si>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</si>
  <si>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</si>
  <si>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</si>
  <si>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</si>
  <si>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</si>
  <si>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</si>
  <si>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</si>
  <si>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</si>
  <si>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</si>
  <si>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</si>
  <si>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</si>
  <si>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</si>
  <si>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</si>
  <si>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</si>
  <si>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</si>
  <si>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</si>
  <si>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</si>
  <si>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</si>
  <si>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</si>
  <si>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</si>
  <si>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</si>
  <si>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</si>
  <si>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</si>
  <si>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</si>
  <si>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</si>
  <si>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</si>
  <si>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</si>
  <si>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</si>
  <si>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</si>
  <si>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</si>
  <si>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</si>
  <si>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</si>
  <si>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</si>
  <si>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</si>
  <si>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</si>
  <si>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</si>
  <si>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</si>
  <si>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</si>
  <si>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</si>
  <si>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</si>
  <si>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</si>
  <si>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</si>
  <si>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</si>
  <si>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</si>
  <si>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</si>
  <si>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</si>
  <si>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</si>
  <si>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</si>
  <si>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</si>
  <si>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</si>
  <si>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</si>
  <si>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</si>
  <si>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</si>
  <si>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</si>
  <si>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</si>
  <si>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</si>
  <si>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</si>
  <si>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</si>
  <si>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</si>
  <si>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</si>
  <si>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</si>
  <si>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</si>
  <si>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</si>
  <si>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</si>
  <si>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</si>
  <si>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</si>
  <si>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</si>
  <si>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</si>
  <si>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</si>
  <si>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</si>
  <si>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</si>
  <si>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</si>
  <si>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</si>
  <si>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</si>
  <si>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</si>
  <si>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</si>
  <si>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</si>
  <si>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</si>
  <si>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</si>
  <si>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</si>
  <si>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</si>
  <si>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</si>
  <si>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</si>
  <si>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</si>
  <si>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Note: Estimates of the output gap between 2010 and 2015 are based on the 'production function' approach. Estimates prior to 2010 are based on our 'principle component analysis'. These estimates should be treated with extra caution prior to 1995 as only a limited number of the data sources used in this method are avialable for this period. For more details, see Pybus (2011): OBR Working Paper No.1: Estimating the UK’s historical output gap.</t>
  </si>
  <si>
    <t>1.20 Cumulative potential output growth from 2018 Q4</t>
  </si>
  <si>
    <t>Population: natural change</t>
  </si>
  <si>
    <t>Population: net migration</t>
  </si>
  <si>
    <t>Participation: natural change</t>
  </si>
  <si>
    <t>Participation: net migration</t>
  </si>
  <si>
    <t>Equilibrium unemployment</t>
  </si>
  <si>
    <t>Average hours</t>
  </si>
  <si>
    <t>Hourly productivity (output per hour)</t>
  </si>
  <si>
    <t xml:space="preserve">This is an updated version of Chart 3.6 from the November 2016 EFO and is based on the ONS 'principal' population migration variant and OBR estimates of the elements of potential output. </t>
  </si>
  <si>
    <t>We implicitly assume that, conditioned on age and gender, migrants are as likely to be employed as the broader population.</t>
  </si>
  <si>
    <t>1.21 Potential output forecast</t>
  </si>
  <si>
    <t>Levels</t>
  </si>
  <si>
    <t>Growth rates</t>
  </si>
  <si>
    <r>
      <t>Potential output</t>
    </r>
    <r>
      <rPr>
        <vertAlign val="superscript"/>
        <sz val="12"/>
        <color indexed="8"/>
        <rFont val="Calibri"/>
        <family val="2"/>
      </rPr>
      <t xml:space="preserve">1 </t>
    </r>
    <r>
      <rPr>
        <sz val="12"/>
        <color indexed="8"/>
        <rFont val="Calibri"/>
        <family val="2"/>
      </rPr>
      <t>(£m)</t>
    </r>
  </si>
  <si>
    <t>Potential population (16+)</t>
  </si>
  <si>
    <r>
      <t xml:space="preserve"> Potential employment rate</t>
    </r>
    <r>
      <rPr>
        <vertAlign val="superscript"/>
        <sz val="12"/>
        <color indexed="8"/>
        <rFont val="Calibri"/>
        <family val="2"/>
      </rPr>
      <t>2</t>
    </r>
    <r>
      <rPr>
        <sz val="12"/>
        <color indexed="8"/>
        <rFont val="Calibri"/>
        <family val="2"/>
      </rPr>
      <t xml:space="preserve"> (16+)</t>
    </r>
  </si>
  <si>
    <t>of which: potential participation rate</t>
  </si>
  <si>
    <t>of which: equilibrium unemployment rate</t>
  </si>
  <si>
    <t xml:space="preserve">Potential average hours </t>
  </si>
  <si>
    <t xml:space="preserve">Potential productivity per hour </t>
  </si>
  <si>
    <r>
      <t>Potential output</t>
    </r>
    <r>
      <rPr>
        <vertAlign val="superscript"/>
        <sz val="12"/>
        <color indexed="8"/>
        <rFont val="Calibri"/>
        <family val="2"/>
      </rPr>
      <t xml:space="preserve">3 </t>
    </r>
    <r>
      <rPr>
        <sz val="12"/>
        <color indexed="8"/>
        <rFont val="Calibri"/>
        <family val="2"/>
      </rPr>
      <t>(£m)</t>
    </r>
  </si>
  <si>
    <t>Population (16+)</t>
  </si>
  <si>
    <t>Potential employment rate (16+)</t>
  </si>
  <si>
    <t xml:space="preserve">OBR estimate of potential population, based on LFS household population, all aged 16 and over (ONS identifier: MGSL) and the ONS 'principal' population projection </t>
  </si>
  <si>
    <t>OBR estimate of the potential participation rate, on the same basis as the LFS participation rate, all aged 16 and over (ONS identifier: MGWG)</t>
  </si>
  <si>
    <t>OBR estimate of the equilibirum unemployment rate, on the same basis as the ILO unemployment rate, all aged 16 and over (ONS identifier: MGSX)</t>
  </si>
  <si>
    <t>OBR estimate of the potential employment rate, on the same basis as the LFS employment rate, all aged 16 and over (ONS identifier: MGSR)</t>
  </si>
  <si>
    <t>OBR estimate of potential average hours, on the same basis as LFS average (mean) actual weekly hours worked, all workers (ONS identifier: YBUV)</t>
  </si>
  <si>
    <t>OBR estimate of potential output per hour, on the same basis as non-oil Gross Value Added (ONS identifier: KLS2) divided by total weekly hours worked (ONS identifier: YBUS)</t>
  </si>
  <si>
    <r>
      <rPr>
        <vertAlign val="superscript"/>
        <sz val="8"/>
        <rFont val="Calibri"/>
        <family val="2"/>
      </rPr>
      <t>1</t>
    </r>
    <r>
      <rPr>
        <sz val="8"/>
        <color indexed="8"/>
        <rFont val="Calibri"/>
        <family val="2"/>
      </rPr>
      <t xml:space="preserve"> Potential output can be calculated by multiplying potential population,  productivity, average hours and the employment rate divided by 100. </t>
    </r>
  </si>
  <si>
    <r>
      <rPr>
        <vertAlign val="superscript"/>
        <sz val="8"/>
        <color indexed="8"/>
        <rFont val="Calibri"/>
        <family val="2"/>
      </rPr>
      <t>2</t>
    </r>
    <r>
      <rPr>
        <sz val="8"/>
        <color indexed="8"/>
        <rFont val="Calibri"/>
        <family val="2"/>
      </rPr>
      <t xml:space="preserve"> The potential employment rate is determined by multiplying the potential participation rate by 1 minus the equilibrium unemployment rate divided by 100. </t>
    </r>
  </si>
  <si>
    <r>
      <rPr>
        <vertAlign val="superscript"/>
        <sz val="8"/>
        <color indexed="8"/>
        <rFont val="Calibri"/>
        <family val="2"/>
      </rPr>
      <t>3</t>
    </r>
    <r>
      <rPr>
        <sz val="8"/>
        <color indexed="8"/>
        <rFont val="Calibri"/>
        <family val="2"/>
      </rPr>
      <t xml:space="preserve"> Potential output growth is approximately equal to the sum of the growth rates of potential population, the employment rate, average hours and productivity.</t>
    </r>
  </si>
  <si>
    <t>March 2019 Economic and Fiscal Outlook: Economy supplementary tables</t>
  </si>
  <si>
    <r>
      <t>Correction on 13 Mar 2019: In previously published</t>
    </r>
    <r>
      <rPr>
        <sz val="12"/>
        <color theme="1"/>
        <rFont val="Futura Bk BT"/>
        <family val="2"/>
        <scheme val="minor"/>
      </rPr>
      <t xml:space="preserve"> supplementary tables we included incorrect figures for the National Living Wage rate from 2020 onwards. We have made this correction to the table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</si>
</sst>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0.0000%"/>
    <numFmt numFmtId="180" formatCode="#,##0.0"/>
    <numFmt numFmtId="181" formatCode="#,##0.000"/>
    <numFmt numFmtId="182" formatCode="0.000000"/>
  </numFmts>
  <fonts count="116" x14ac:knownFonts="1">
    <font>
      <sz val="11"/>
      <color theme="1"/>
      <name val="Futura Bk BT"/>
      <family val="2"/>
      <scheme val="minor"/>
    </font>
    <font>
      <sz val="11"/>
      <color indexed="8"/>
      <name val="Calibri"/>
      <family val="2"/>
    </font>
    <font>
      <sz val="10"/>
      <name val="Arial"/>
      <family val="2"/>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sz val="11"/>
      <color indexed="8"/>
      <name val="Futura Bk BT"/>
      <family val="2"/>
    </font>
    <font>
      <b/>
      <sz val="12"/>
      <color indexed="8"/>
      <name val="Futura Bk BT"/>
      <family val="2"/>
    </font>
    <font>
      <sz val="12"/>
      <color indexed="8"/>
      <name val="Futura Bk BT"/>
      <family val="2"/>
    </font>
    <font>
      <sz val="10"/>
      <name val="Arial"/>
      <family val="2"/>
    </font>
    <font>
      <sz val="8"/>
      <color indexed="8"/>
      <name val="Futura Bk BT"/>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b/>
      <sz val="11"/>
      <color indexed="8"/>
      <name val="Futura Bk BT"/>
      <family val="2"/>
    </font>
    <font>
      <sz val="8"/>
      <color indexed="8"/>
      <name val="Calibri"/>
      <family val="2"/>
    </font>
    <font>
      <vertAlign val="superscript"/>
      <sz val="8"/>
      <color indexed="8"/>
      <name val="Calibri"/>
      <family val="2"/>
    </font>
    <font>
      <sz val="10"/>
      <color indexed="8"/>
      <name val="Calibri"/>
      <family val="2"/>
    </font>
    <font>
      <sz val="12"/>
      <color indexed="8"/>
      <name val="Calibri"/>
      <family val="2"/>
    </font>
    <font>
      <sz val="10"/>
      <name val="Calibri"/>
      <family val="2"/>
    </font>
    <font>
      <sz val="8"/>
      <color indexed="8"/>
      <name val="Calibri"/>
      <family val="2"/>
    </font>
    <font>
      <sz val="14"/>
      <color indexed="8"/>
      <name val="Calibri"/>
      <family val="2"/>
    </font>
    <font>
      <vertAlign val="superscript"/>
      <sz val="14"/>
      <color indexed="8"/>
      <name val="Calibri"/>
      <family val="2"/>
    </font>
    <font>
      <sz val="14"/>
      <color indexed="8"/>
      <name val="Calibri"/>
      <family val="2"/>
    </font>
    <font>
      <sz val="12"/>
      <name val="Calibri"/>
      <family val="2"/>
    </font>
    <font>
      <b/>
      <sz val="16"/>
      <color indexed="8"/>
      <name val="Calibri"/>
      <family val="2"/>
    </font>
    <font>
      <sz val="11"/>
      <name val="Calibri"/>
      <family val="2"/>
    </font>
    <font>
      <b/>
      <sz val="12"/>
      <color indexed="8"/>
      <name val="Calibri"/>
      <family val="2"/>
    </font>
    <font>
      <b/>
      <sz val="14"/>
      <color indexed="8"/>
      <name val="Calibri"/>
      <family val="2"/>
    </font>
    <font>
      <sz val="15"/>
      <color indexed="8"/>
      <name val="Calibri"/>
      <family val="2"/>
    </font>
    <font>
      <u/>
      <sz val="11"/>
      <name val="Calibri"/>
      <family val="2"/>
    </font>
    <font>
      <b/>
      <sz val="8"/>
      <color indexed="8"/>
      <name val="Calibri"/>
      <family val="2"/>
    </font>
    <font>
      <sz val="11"/>
      <color theme="1"/>
      <name val="Futura Bk BT"/>
      <family val="2"/>
      <scheme val="minor"/>
    </font>
    <font>
      <u/>
      <sz val="11"/>
      <color theme="10"/>
      <name val="Calibri"/>
      <family val="2"/>
    </font>
    <font>
      <sz val="12"/>
      <color theme="1"/>
      <name val="Arial"/>
      <family val="2"/>
    </font>
    <font>
      <sz val="10"/>
      <color theme="1"/>
      <name val="Calibri"/>
      <family val="2"/>
    </font>
    <font>
      <sz val="11"/>
      <color theme="1"/>
      <name val="Calibri"/>
      <family val="2"/>
    </font>
    <font>
      <u/>
      <sz val="10"/>
      <color theme="10"/>
      <name val="Calibri"/>
      <family val="2"/>
    </font>
    <font>
      <sz val="14"/>
      <color theme="1"/>
      <name val="Calibri"/>
      <family val="2"/>
    </font>
    <font>
      <sz val="12"/>
      <color theme="1"/>
      <name val="Calibri"/>
      <family val="2"/>
    </font>
    <font>
      <sz val="8"/>
      <color theme="1"/>
      <name val="Calibri"/>
      <family val="2"/>
    </font>
    <font>
      <vertAlign val="superscript"/>
      <sz val="12"/>
      <name val="Calibri"/>
      <family val="2"/>
    </font>
    <font>
      <sz val="8"/>
      <color theme="1"/>
      <name val="Futura Bk BT"/>
      <family val="2"/>
      <scheme val="minor"/>
    </font>
    <font>
      <sz val="15"/>
      <name val="Calibri"/>
      <family val="2"/>
    </font>
    <font>
      <sz val="9"/>
      <color indexed="8"/>
      <name val="Calibri"/>
      <family val="2"/>
    </font>
    <font>
      <sz val="13"/>
      <color rgb="FF477391"/>
      <name val="Calibri"/>
      <family val="2"/>
    </font>
    <font>
      <i/>
      <sz val="12"/>
      <name val="Calibri"/>
      <family val="2"/>
    </font>
    <font>
      <sz val="7"/>
      <color indexed="8"/>
      <name val="Calibri"/>
      <family val="2"/>
    </font>
    <font>
      <sz val="12"/>
      <color rgb="FFFF0000"/>
      <name val="Calibri"/>
      <family val="2"/>
    </font>
    <font>
      <sz val="14"/>
      <name val="Calibri"/>
      <family val="2"/>
    </font>
    <font>
      <b/>
      <sz val="11"/>
      <color theme="1"/>
      <name val="Calibri"/>
      <family val="2"/>
    </font>
    <font>
      <sz val="9"/>
      <color theme="1"/>
      <name val="Calibri"/>
      <family val="2"/>
    </font>
    <font>
      <sz val="6"/>
      <name val="Calibri"/>
      <family val="2"/>
    </font>
    <font>
      <b/>
      <sz val="10"/>
      <name val="Calibri"/>
      <family val="2"/>
    </font>
    <font>
      <vertAlign val="superscript"/>
      <sz val="10"/>
      <name val="Calibri"/>
      <family val="2"/>
    </font>
    <font>
      <sz val="12"/>
      <color rgb="FF000000"/>
      <name val="Calibri"/>
      <family val="2"/>
    </font>
    <font>
      <sz val="10"/>
      <color rgb="FF000000"/>
      <name val="Calibri"/>
      <family val="2"/>
    </font>
    <font>
      <sz val="8"/>
      <color rgb="FF000000"/>
      <name val="Calibri"/>
      <family val="2"/>
    </font>
    <font>
      <sz val="10"/>
      <color theme="1"/>
      <name val="Arial"/>
      <family val="2"/>
    </font>
    <font>
      <vertAlign val="superscript"/>
      <sz val="12"/>
      <color indexed="8"/>
      <name val="Futura Bk BT"/>
      <family val="2"/>
    </font>
    <font>
      <i/>
      <sz val="8"/>
      <color indexed="8"/>
      <name val="Calibri"/>
      <family val="2"/>
    </font>
    <font>
      <vertAlign val="superscript"/>
      <sz val="12"/>
      <color indexed="8"/>
      <name val="Calibri"/>
      <family val="2"/>
    </font>
    <font>
      <i/>
      <sz val="12"/>
      <color indexed="8"/>
      <name val="Calibri"/>
      <family val="2"/>
    </font>
    <font>
      <vertAlign val="superscript"/>
      <sz val="8"/>
      <name val="Calibri"/>
      <family val="2"/>
    </font>
    <font>
      <sz val="12"/>
      <color theme="1"/>
      <name val="Futura Bk BT"/>
      <family val="2"/>
      <scheme val="minor"/>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3"/>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
      <patternFill patternType="solid">
        <fgColor indexed="65"/>
        <bgColor indexed="64"/>
      </patternFill>
    </fill>
    <fill>
      <patternFill patternType="solid">
        <fgColor indexed="42"/>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
      <patternFill patternType="solid">
        <fgColor rgb="FFB5C7D4"/>
        <bgColor indexed="64"/>
      </patternFill>
    </fill>
  </fills>
  <borders count="99">
    <border>
      <left/>
      <right/>
      <top/>
      <bottom/>
      <diagonal/>
    </border>
    <border>
      <left/>
      <right/>
      <top/>
      <bottom style="medium">
        <color indexed="1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style="thin">
        <color indexed="64"/>
      </bottom>
      <diagonal/>
    </border>
    <border>
      <left/>
      <right style="medium">
        <color indexed="8"/>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top style="medium">
        <color indexed="45"/>
      </top>
      <bottom/>
      <diagonal/>
    </border>
    <border>
      <left style="medium">
        <color indexed="45"/>
      </left>
      <right/>
      <top/>
      <bottom/>
      <diagonal/>
    </border>
    <border>
      <left/>
      <right style="medium">
        <color indexed="45"/>
      </right>
      <top/>
      <bottom/>
      <diagonal/>
    </border>
    <border>
      <left/>
      <right style="medium">
        <color indexed="45"/>
      </right>
      <top style="medium">
        <color indexed="45"/>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style="medium">
        <color indexed="45"/>
      </top>
      <bottom/>
      <diagonal/>
    </border>
    <border>
      <left/>
      <right/>
      <top/>
      <bottom style="medium">
        <color indexed="45"/>
      </bottom>
      <diagonal/>
    </border>
    <border>
      <left/>
      <right/>
      <top style="thin">
        <color indexed="45"/>
      </top>
      <bottom/>
      <diagonal/>
    </border>
    <border>
      <left/>
      <right style="medium">
        <color indexed="45"/>
      </right>
      <top style="thin">
        <color indexed="45"/>
      </top>
      <bottom/>
      <diagonal/>
    </border>
    <border>
      <left style="medium">
        <color indexed="45"/>
      </left>
      <right style="medium">
        <color indexed="45"/>
      </right>
      <top style="medium">
        <color indexed="45"/>
      </top>
      <bottom/>
      <diagonal/>
    </border>
    <border>
      <left style="medium">
        <color indexed="45"/>
      </left>
      <right style="medium">
        <color indexed="45"/>
      </right>
      <top/>
      <bottom/>
      <diagonal/>
    </border>
    <border>
      <left style="medium">
        <color indexed="45"/>
      </left>
      <right/>
      <top style="thin">
        <color indexed="45"/>
      </top>
      <bottom/>
      <diagonal/>
    </border>
    <border>
      <left style="medium">
        <color indexed="45"/>
      </left>
      <right/>
      <top/>
      <bottom style="medium">
        <color indexed="45"/>
      </bottom>
      <diagonal/>
    </border>
    <border>
      <left/>
      <right style="medium">
        <color indexed="45"/>
      </right>
      <top/>
      <bottom style="medium">
        <color indexed="45"/>
      </bottom>
      <diagonal/>
    </border>
    <border>
      <left style="medium">
        <color indexed="45"/>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top style="medium">
        <color theme="8"/>
      </top>
      <bottom/>
      <diagonal/>
    </border>
    <border>
      <left style="medium">
        <color theme="8"/>
      </left>
      <right/>
      <top/>
      <bottom/>
      <diagonal/>
    </border>
    <border>
      <left/>
      <right style="medium">
        <color theme="8"/>
      </right>
      <top/>
      <bottom/>
      <diagonal/>
    </border>
    <border>
      <left/>
      <right style="thin">
        <color theme="8"/>
      </right>
      <top/>
      <bottom/>
      <diagonal/>
    </border>
    <border>
      <left/>
      <right/>
      <top/>
      <bottom style="thin">
        <color theme="8"/>
      </bottom>
      <diagonal/>
    </border>
    <border>
      <left/>
      <right style="medium">
        <color theme="8"/>
      </right>
      <top/>
      <bottom style="thin">
        <color theme="8"/>
      </bottom>
      <diagonal/>
    </border>
    <border>
      <left style="medium">
        <color indexed="45"/>
      </left>
      <right/>
      <top style="medium">
        <color indexed="45"/>
      </top>
      <bottom style="thin">
        <color theme="8"/>
      </bottom>
      <diagonal/>
    </border>
    <border>
      <left/>
      <right/>
      <top/>
      <bottom style="medium">
        <color theme="8"/>
      </bottom>
      <diagonal/>
    </border>
    <border>
      <left/>
      <right/>
      <top style="thin">
        <color theme="8"/>
      </top>
      <bottom/>
      <diagonal/>
    </border>
    <border>
      <left/>
      <right style="medium">
        <color theme="8"/>
      </right>
      <top style="thin">
        <color theme="8"/>
      </top>
      <bottom/>
      <diagonal/>
    </border>
    <border>
      <left/>
      <right/>
      <top style="medium">
        <color theme="8"/>
      </top>
      <bottom style="thin">
        <color theme="8"/>
      </bottom>
      <diagonal/>
    </border>
    <border>
      <left style="medium">
        <color theme="8"/>
      </left>
      <right/>
      <top/>
      <bottom style="thin">
        <color theme="8"/>
      </bottom>
      <diagonal/>
    </border>
    <border>
      <left style="medium">
        <color theme="8"/>
      </left>
      <right/>
      <top style="thin">
        <color theme="8"/>
      </top>
      <bottom/>
      <diagonal/>
    </border>
    <border>
      <left style="medium">
        <color theme="8"/>
      </left>
      <right/>
      <top style="medium">
        <color theme="8"/>
      </top>
      <bottom/>
      <diagonal/>
    </border>
    <border>
      <left/>
      <right style="medium">
        <color theme="8"/>
      </right>
      <top/>
      <bottom style="thin">
        <color indexed="45"/>
      </bottom>
      <diagonal/>
    </border>
    <border>
      <left/>
      <right style="thin">
        <color theme="8"/>
      </right>
      <top/>
      <bottom style="thin">
        <color theme="8"/>
      </bottom>
      <diagonal/>
    </border>
    <border>
      <left/>
      <right style="medium">
        <color theme="8"/>
      </right>
      <top style="medium">
        <color theme="8"/>
      </top>
      <bottom style="thin">
        <color theme="8"/>
      </bottom>
      <diagonal/>
    </border>
    <border>
      <left/>
      <right style="medium">
        <color theme="8"/>
      </right>
      <top style="medium">
        <color theme="8"/>
      </top>
      <bottom/>
      <diagonal/>
    </border>
    <border>
      <left/>
      <right style="medium">
        <color theme="8"/>
      </right>
      <top/>
      <bottom style="medium">
        <color theme="8"/>
      </bottom>
      <diagonal/>
    </border>
    <border>
      <left style="medium">
        <color indexed="45"/>
      </left>
      <right style="medium">
        <color theme="8"/>
      </right>
      <top/>
      <bottom/>
      <diagonal/>
    </border>
    <border>
      <left style="medium">
        <color theme="8"/>
      </left>
      <right/>
      <top style="thin">
        <color indexed="45"/>
      </top>
      <bottom/>
      <diagonal/>
    </border>
    <border>
      <left style="medium">
        <color theme="8"/>
      </left>
      <right/>
      <top/>
      <bottom style="thin">
        <color indexed="45"/>
      </bottom>
      <diagonal/>
    </border>
    <border>
      <left/>
      <right style="medium">
        <color theme="8"/>
      </right>
      <top style="thin">
        <color indexed="45"/>
      </top>
      <bottom/>
      <diagonal/>
    </border>
    <border>
      <left style="medium">
        <color indexed="45"/>
      </left>
      <right/>
      <top/>
      <bottom style="medium">
        <color theme="8"/>
      </bottom>
      <diagonal/>
    </border>
    <border>
      <left/>
      <right style="medium">
        <color indexed="45"/>
      </right>
      <top/>
      <bottom style="medium">
        <color theme="8"/>
      </bottom>
      <diagonal/>
    </border>
    <border>
      <left style="medium">
        <color theme="8"/>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top/>
      <bottom style="medium">
        <color theme="8"/>
      </bottom>
      <diagonal/>
    </border>
    <border>
      <left/>
      <right/>
      <top style="medium">
        <color theme="8"/>
      </top>
      <bottom style="medium">
        <color theme="8"/>
      </bottom>
      <diagonal/>
    </border>
    <border>
      <left style="medium">
        <color theme="8"/>
      </left>
      <right/>
      <top style="medium">
        <color indexed="45"/>
      </top>
      <bottom style="medium">
        <color indexed="45"/>
      </bottom>
      <diagonal/>
    </border>
    <border>
      <left style="medium">
        <color indexed="45"/>
      </left>
      <right/>
      <top style="medium">
        <color theme="8"/>
      </top>
      <bottom style="medium">
        <color theme="8"/>
      </bottom>
      <diagonal/>
    </border>
    <border>
      <left/>
      <right style="thin">
        <color theme="8"/>
      </right>
      <top style="medium">
        <color theme="8"/>
      </top>
      <bottom style="thin">
        <color theme="8"/>
      </bottom>
      <diagonal/>
    </border>
    <border>
      <left/>
      <right/>
      <top style="medium">
        <color indexed="45"/>
      </top>
      <bottom style="thin">
        <color theme="8"/>
      </bottom>
      <diagonal/>
    </border>
    <border>
      <left/>
      <right style="medium">
        <color indexed="45"/>
      </right>
      <top style="medium">
        <color indexed="45"/>
      </top>
      <bottom style="thin">
        <color theme="8"/>
      </bottom>
      <diagonal/>
    </border>
    <border>
      <left/>
      <right style="medium">
        <color indexed="45"/>
      </right>
      <top style="thin">
        <color theme="8"/>
      </top>
      <bottom/>
      <diagonal/>
    </border>
    <border>
      <left style="thin">
        <color theme="8"/>
      </left>
      <right/>
      <top/>
      <bottom style="thin">
        <color theme="8"/>
      </bottom>
      <diagonal/>
    </border>
    <border>
      <left style="thin">
        <color theme="8"/>
      </left>
      <right/>
      <top/>
      <bottom/>
      <diagonal/>
    </border>
    <border>
      <left style="medium">
        <color theme="8"/>
      </left>
      <right style="medium">
        <color theme="8"/>
      </right>
      <top/>
      <bottom style="medium">
        <color theme="8"/>
      </bottom>
      <diagonal/>
    </border>
    <border>
      <left/>
      <right style="thin">
        <color theme="8"/>
      </right>
      <top/>
      <bottom style="thin">
        <color indexed="45"/>
      </bottom>
      <diagonal/>
    </border>
    <border>
      <left style="thin">
        <color theme="8"/>
      </left>
      <right/>
      <top/>
      <bottom style="thin">
        <color indexed="45"/>
      </bottom>
      <diagonal/>
    </border>
    <border>
      <left/>
      <right style="medium">
        <color theme="8"/>
      </right>
      <top style="medium">
        <color indexed="45"/>
      </top>
      <bottom style="medium">
        <color indexed="45"/>
      </bottom>
      <diagonal/>
    </border>
    <border>
      <left/>
      <right style="medium">
        <color theme="8"/>
      </right>
      <top style="medium">
        <color indexed="45"/>
      </top>
      <bottom/>
      <diagonal/>
    </border>
    <border>
      <left/>
      <right style="medium">
        <color theme="8"/>
      </right>
      <top/>
      <bottom style="medium">
        <color indexed="45"/>
      </bottom>
      <diagonal/>
    </border>
    <border>
      <left/>
      <right style="medium">
        <color indexed="45"/>
      </right>
      <top style="medium">
        <color theme="8"/>
      </top>
      <bottom/>
      <diagonal/>
    </border>
    <border>
      <left style="medium">
        <color indexed="45"/>
      </left>
      <right/>
      <top/>
      <bottom style="thin">
        <color theme="8"/>
      </bottom>
      <diagonal/>
    </border>
    <border>
      <left/>
      <right style="medium">
        <color indexed="45"/>
      </right>
      <top/>
      <bottom style="thin">
        <color theme="8"/>
      </bottom>
      <diagonal/>
    </border>
    <border>
      <left/>
      <right/>
      <top/>
      <bottom style="thin">
        <color theme="7"/>
      </bottom>
      <diagonal/>
    </border>
    <border>
      <left style="medium">
        <color indexed="45"/>
      </left>
      <right/>
      <top style="thin">
        <color theme="8"/>
      </top>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bottom style="thin">
        <color theme="8"/>
      </bottom>
      <diagonal/>
    </border>
    <border>
      <left/>
      <right style="thin">
        <color theme="8"/>
      </right>
      <top style="thin">
        <color theme="8"/>
      </top>
      <bottom/>
      <diagonal/>
    </border>
    <border>
      <left style="medium">
        <color indexed="45"/>
      </left>
      <right/>
      <top style="thin">
        <color indexed="45"/>
      </top>
      <bottom style="medium">
        <color indexed="45"/>
      </bottom>
      <diagonal/>
    </border>
    <border>
      <left/>
      <right style="medium">
        <color theme="8"/>
      </right>
      <top style="thin">
        <color indexed="45"/>
      </top>
      <bottom style="medium">
        <color indexed="45"/>
      </bottom>
      <diagonal/>
    </border>
    <border>
      <left style="medium">
        <color theme="8"/>
      </left>
      <right/>
      <top style="medium">
        <color theme="8"/>
      </top>
      <bottom style="thin">
        <color theme="8"/>
      </bottom>
      <diagonal/>
    </border>
    <border>
      <left style="medium">
        <color theme="8"/>
      </left>
      <right style="medium">
        <color theme="8"/>
      </right>
      <top style="thin">
        <color theme="8"/>
      </top>
      <bottom/>
      <diagonal/>
    </border>
    <border>
      <left style="medium">
        <color theme="8"/>
      </left>
      <right style="medium">
        <color theme="8"/>
      </right>
      <top/>
      <bottom style="thin">
        <color indexed="45"/>
      </bottom>
      <diagonal/>
    </border>
  </borders>
  <cellStyleXfs count="318">
    <xf numFmtId="0" fontId="0" fillId="0" borderId="0"/>
    <xf numFmtId="0" fontId="2" fillId="0" borderId="0"/>
    <xf numFmtId="0" fontId="2" fillId="0" borderId="0"/>
    <xf numFmtId="0" fontId="2" fillId="0" borderId="0"/>
    <xf numFmtId="0" fontId="2" fillId="0" borderId="0"/>
    <xf numFmtId="0" fontId="3" fillId="0" borderId="1" applyNumberFormat="0" applyFill="0" applyProtection="0">
      <alignment horizontal="center"/>
    </xf>
    <xf numFmtId="164" fontId="2" fillId="0" borderId="0" applyFont="0" applyFill="0" applyBorder="0" applyProtection="0">
      <alignment horizontal="right"/>
    </xf>
    <xf numFmtId="164" fontId="2" fillId="0" borderId="0" applyFont="0" applyFill="0" applyBorder="0" applyProtection="0">
      <alignment horizontal="right"/>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165" fontId="2" fillId="0" borderId="0" applyFont="0" applyFill="0" applyBorder="0" applyProtection="0">
      <alignment horizontal="right"/>
    </xf>
    <xf numFmtId="165" fontId="2" fillId="0" borderId="0" applyFont="0" applyFill="0" applyBorder="0" applyProtection="0">
      <alignment horizontal="right"/>
    </xf>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6" fontId="2" fillId="0" borderId="0" applyFont="0" applyFill="0" applyBorder="0" applyProtection="0">
      <alignment horizontal="right"/>
    </xf>
    <xf numFmtId="166" fontId="2" fillId="0" borderId="0" applyFont="0" applyFill="0" applyBorder="0" applyProtection="0">
      <alignment horizontal="right"/>
    </xf>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3" borderId="0" applyNumberFormat="0" applyBorder="0" applyAlignment="0" applyProtection="0"/>
    <xf numFmtId="176" fontId="2" fillId="0" borderId="0" applyBorder="0"/>
    <xf numFmtId="0" fontId="23" fillId="21" borderId="2" applyNumberFormat="0" applyAlignment="0" applyProtection="0"/>
    <xf numFmtId="0" fontId="24" fillId="22" borderId="3" applyNumberFormat="0" applyAlignment="0" applyProtection="0"/>
    <xf numFmtId="166" fontId="4" fillId="0" borderId="0" applyFont="0" applyFill="0" applyBorder="0" applyProtection="0">
      <alignment horizontal="right"/>
    </xf>
    <xf numFmtId="167" fontId="4" fillId="0" borderId="0" applyFont="0" applyFill="0" applyBorder="0" applyProtection="0">
      <alignment horizontal="left"/>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3" fillId="0" borderId="4" applyNumberFormat="0" applyBorder="0" applyAlignment="0" applyProtection="0">
      <alignment horizontal="right" vertical="center"/>
    </xf>
    <xf numFmtId="177" fontId="2" fillId="0" borderId="0" applyFont="0" applyFill="0" applyBorder="0" applyAlignment="0" applyProtection="0"/>
    <xf numFmtId="0" fontId="25" fillId="0" borderId="0" applyNumberFormat="0" applyFill="0" applyBorder="0" applyAlignment="0" applyProtection="0"/>
    <xf numFmtId="0" fontId="44" fillId="0" borderId="0">
      <alignment horizontal="right"/>
      <protection locked="0"/>
    </xf>
    <xf numFmtId="0" fontId="5" fillId="0" borderId="0">
      <alignment horizontal="left"/>
    </xf>
    <xf numFmtId="0" fontId="6" fillId="0" borderId="0">
      <alignment horizontal="left"/>
    </xf>
    <xf numFmtId="0" fontId="2" fillId="0" borderId="0" applyFont="0" applyFill="0" applyBorder="0" applyProtection="0">
      <alignment horizontal="right"/>
    </xf>
    <xf numFmtId="0" fontId="2" fillId="0" borderId="0" applyFont="0" applyFill="0" applyBorder="0" applyProtection="0">
      <alignment horizontal="right"/>
    </xf>
    <xf numFmtId="0" fontId="26" fillId="4" borderId="0" applyNumberFormat="0" applyBorder="0" applyAlignment="0" applyProtection="0"/>
    <xf numFmtId="38" fontId="20" fillId="23" borderId="0" applyNumberFormat="0" applyBorder="0" applyAlignment="0" applyProtection="0"/>
    <xf numFmtId="0" fontId="7" fillId="24" borderId="5" applyProtection="0">
      <alignment horizontal="right"/>
    </xf>
    <xf numFmtId="0" fontId="8" fillId="24" borderId="0" applyProtection="0">
      <alignment horizontal="left"/>
    </xf>
    <xf numFmtId="0" fontId="27" fillId="0" borderId="6" applyNumberFormat="0" applyFill="0" applyAlignment="0" applyProtection="0"/>
    <xf numFmtId="0" fontId="45" fillId="0" borderId="0">
      <alignment vertical="top" wrapText="1"/>
    </xf>
    <xf numFmtId="0" fontId="45" fillId="0" borderId="0">
      <alignment vertical="top" wrapText="1"/>
    </xf>
    <xf numFmtId="0" fontId="45" fillId="0" borderId="0">
      <alignment vertical="top" wrapText="1"/>
    </xf>
    <xf numFmtId="0" fontId="45" fillId="0" borderId="0">
      <alignment vertical="top" wrapText="1"/>
    </xf>
    <xf numFmtId="0" fontId="28" fillId="0" borderId="7" applyNumberFormat="0" applyFill="0" applyAlignment="0" applyProtection="0"/>
    <xf numFmtId="168" fontId="46" fillId="0" borderId="0" applyNumberFormat="0" applyFill="0" applyAlignment="0" applyProtection="0"/>
    <xf numFmtId="0" fontId="29" fillId="0" borderId="8" applyNumberFormat="0" applyFill="0" applyAlignment="0" applyProtection="0"/>
    <xf numFmtId="168" fontId="47" fillId="0" borderId="0" applyNumberFormat="0" applyFill="0" applyAlignment="0" applyProtection="0"/>
    <xf numFmtId="0" fontId="29" fillId="0" borderId="0" applyNumberFormat="0" applyFill="0" applyBorder="0" applyAlignment="0" applyProtection="0"/>
    <xf numFmtId="168" fontId="48" fillId="0" borderId="0" applyNumberFormat="0" applyFill="0" applyAlignment="0" applyProtection="0"/>
    <xf numFmtId="168" fontId="9" fillId="0" borderId="0" applyNumberFormat="0" applyFill="0" applyAlignment="0" applyProtection="0"/>
    <xf numFmtId="168" fontId="10" fillId="0" borderId="0" applyNumberFormat="0" applyFill="0" applyAlignment="0" applyProtection="0"/>
    <xf numFmtId="168" fontId="10" fillId="0" borderId="0" applyNumberFormat="0" applyFont="0" applyFill="0" applyBorder="0" applyAlignment="0" applyProtection="0"/>
    <xf numFmtId="168" fontId="10" fillId="0" borderId="0" applyNumberFormat="0" applyFont="0" applyFill="0" applyBorder="0" applyAlignment="0" applyProtection="0"/>
    <xf numFmtId="0" fontId="84"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1" fillId="0" borderId="0" applyFill="0" applyBorder="0" applyProtection="0">
      <alignment horizontal="left"/>
    </xf>
    <xf numFmtId="10" fontId="20" fillId="25" borderId="9" applyNumberFormat="0" applyBorder="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30" fillId="7" borderId="2" applyNumberFormat="0" applyAlignment="0" applyProtection="0"/>
    <xf numFmtId="0" fontId="7" fillId="0" borderId="10" applyProtection="0">
      <alignment horizontal="right"/>
    </xf>
    <xf numFmtId="0" fontId="7" fillId="0" borderId="5" applyProtection="0">
      <alignment horizontal="right"/>
    </xf>
    <xf numFmtId="0" fontId="7" fillId="0" borderId="11" applyProtection="0">
      <alignment horizontal="center"/>
      <protection locked="0"/>
    </xf>
    <xf numFmtId="0" fontId="31" fillId="0" borderId="12" applyNumberFormat="0" applyFill="0" applyAlignment="0" applyProtection="0"/>
    <xf numFmtId="0" fontId="2" fillId="0" borderId="0"/>
    <xf numFmtId="0" fontId="2" fillId="0" borderId="0"/>
    <xf numFmtId="0" fontId="41" fillId="0" borderId="0"/>
    <xf numFmtId="1" fontId="2" fillId="0" borderId="0" applyFont="0" applyFill="0" applyBorder="0" applyProtection="0">
      <alignment horizontal="right"/>
    </xf>
    <xf numFmtId="1" fontId="2" fillId="0" borderId="0" applyFont="0" applyFill="0" applyBorder="0" applyProtection="0">
      <alignment horizontal="right"/>
    </xf>
    <xf numFmtId="0" fontId="32" fillId="14" borderId="0" applyNumberFormat="0" applyBorder="0" applyAlignment="0" applyProtection="0"/>
    <xf numFmtId="0" fontId="50" fillId="0" borderId="0"/>
    <xf numFmtId="0" fontId="50" fillId="0" borderId="0"/>
    <xf numFmtId="0" fontId="50" fillId="0" borderId="0"/>
    <xf numFmtId="0" fontId="50" fillId="0" borderId="0"/>
    <xf numFmtId="0" fontId="50"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12" fillId="0" borderId="0"/>
    <xf numFmtId="0" fontId="83" fillId="0" borderId="0"/>
    <xf numFmtId="0" fontId="1"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xf numFmtId="0" fontId="1" fillId="0" borderId="0"/>
    <xf numFmtId="0" fontId="2" fillId="26" borderId="13" applyNumberFormat="0" applyFont="0" applyAlignment="0" applyProtection="0"/>
    <xf numFmtId="0" fontId="33" fillId="21" borderId="14" applyNumberFormat="0" applyAlignment="0" applyProtection="0"/>
    <xf numFmtId="40" fontId="51" fillId="27" borderId="0">
      <alignment horizontal="right"/>
    </xf>
    <xf numFmtId="0" fontId="52" fillId="27" borderId="0">
      <alignment horizontal="right"/>
    </xf>
    <xf numFmtId="0" fontId="53" fillId="27" borderId="15"/>
    <xf numFmtId="0" fontId="53" fillId="0" borderId="0" applyBorder="0">
      <alignment horizontal="centerContinuous"/>
    </xf>
    <xf numFmtId="0" fontId="54" fillId="0" borderId="0" applyBorder="0">
      <alignment horizontal="centerContinuous"/>
    </xf>
    <xf numFmtId="169" fontId="2" fillId="0" borderId="0" applyFont="0" applyFill="0" applyBorder="0" applyProtection="0">
      <alignment horizontal="right"/>
    </xf>
    <xf numFmtId="169" fontId="2" fillId="0" borderId="0" applyFont="0" applyFill="0" applyBorder="0" applyProtection="0">
      <alignment horizontal="right"/>
    </xf>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2" fontId="55" fillId="28" borderId="16" applyAlignment="0" applyProtection="0">
      <protection locked="0"/>
    </xf>
    <xf numFmtId="0" fontId="56" fillId="25" borderId="16" applyNumberFormat="0" applyAlignment="0" applyProtection="0"/>
    <xf numFmtId="0" fontId="57" fillId="29" borderId="9" applyNumberFormat="0" applyAlignment="0" applyProtection="0">
      <alignment horizontal="center" vertical="center"/>
    </xf>
    <xf numFmtId="4" fontId="12" fillId="30" borderId="14" applyNumberFormat="0" applyProtection="0">
      <alignment vertical="center"/>
    </xf>
    <xf numFmtId="4" fontId="58" fillId="30" borderId="14" applyNumberFormat="0" applyProtection="0">
      <alignment vertical="center"/>
    </xf>
    <xf numFmtId="4" fontId="12" fillId="30" borderId="14" applyNumberFormat="0" applyProtection="0">
      <alignment horizontal="left" vertical="center" indent="1"/>
    </xf>
    <xf numFmtId="4" fontId="12" fillId="30" borderId="14" applyNumberFormat="0" applyProtection="0">
      <alignment horizontal="left" vertical="center" indent="1"/>
    </xf>
    <xf numFmtId="0" fontId="2" fillId="31" borderId="14" applyNumberFormat="0" applyProtection="0">
      <alignment horizontal="left" vertical="center" indent="1"/>
    </xf>
    <xf numFmtId="4" fontId="12" fillId="32" borderId="14" applyNumberFormat="0" applyProtection="0">
      <alignment horizontal="right" vertical="center"/>
    </xf>
    <xf numFmtId="4" fontId="12" fillId="33" borderId="14" applyNumberFormat="0" applyProtection="0">
      <alignment horizontal="right" vertical="center"/>
    </xf>
    <xf numFmtId="4" fontId="12" fillId="34" borderId="14" applyNumberFormat="0" applyProtection="0">
      <alignment horizontal="right" vertical="center"/>
    </xf>
    <xf numFmtId="4" fontId="12" fillId="35" borderId="14" applyNumberFormat="0" applyProtection="0">
      <alignment horizontal="right" vertical="center"/>
    </xf>
    <xf numFmtId="4" fontId="12" fillId="36" borderId="14" applyNumberFormat="0" applyProtection="0">
      <alignment horizontal="right" vertical="center"/>
    </xf>
    <xf numFmtId="4" fontId="12" fillId="37" borderId="14" applyNumberFormat="0" applyProtection="0">
      <alignment horizontal="right" vertical="center"/>
    </xf>
    <xf numFmtId="4" fontId="12" fillId="38" borderId="14" applyNumberFormat="0" applyProtection="0">
      <alignment horizontal="right" vertical="center"/>
    </xf>
    <xf numFmtId="4" fontId="12" fillId="39" borderId="14" applyNumberFormat="0" applyProtection="0">
      <alignment horizontal="right" vertical="center"/>
    </xf>
    <xf numFmtId="4" fontId="12" fillId="40" borderId="14" applyNumberFormat="0" applyProtection="0">
      <alignment horizontal="right" vertical="center"/>
    </xf>
    <xf numFmtId="4" fontId="59" fillId="41" borderId="14" applyNumberFormat="0" applyProtection="0">
      <alignment horizontal="left" vertical="center" indent="1"/>
    </xf>
    <xf numFmtId="4" fontId="12" fillId="42" borderId="17" applyNumberFormat="0" applyProtection="0">
      <alignment horizontal="left" vertical="center" indent="1"/>
    </xf>
    <xf numFmtId="4" fontId="60" fillId="43" borderId="0" applyNumberFormat="0" applyProtection="0">
      <alignment horizontal="left" vertical="center" indent="1"/>
    </xf>
    <xf numFmtId="0" fontId="2" fillId="31" borderId="14" applyNumberFormat="0" applyProtection="0">
      <alignment horizontal="left" vertical="center" indent="1"/>
    </xf>
    <xf numFmtId="4" fontId="12" fillId="42" borderId="14" applyNumberFormat="0" applyProtection="0">
      <alignment horizontal="left" vertical="center" indent="1"/>
    </xf>
    <xf numFmtId="4" fontId="12" fillId="44" borderId="14" applyNumberFormat="0" applyProtection="0">
      <alignment horizontal="left" vertical="center" indent="1"/>
    </xf>
    <xf numFmtId="0" fontId="2" fillId="44" borderId="14" applyNumberFormat="0" applyProtection="0">
      <alignment horizontal="left" vertical="center" indent="1"/>
    </xf>
    <xf numFmtId="0" fontId="2" fillId="44" borderId="14" applyNumberFormat="0" applyProtection="0">
      <alignment horizontal="left" vertical="center" indent="1"/>
    </xf>
    <xf numFmtId="0" fontId="2" fillId="29" borderId="14" applyNumberFormat="0" applyProtection="0">
      <alignment horizontal="left" vertical="center" indent="1"/>
    </xf>
    <xf numFmtId="0" fontId="2" fillId="29" borderId="14" applyNumberFormat="0" applyProtection="0">
      <alignment horizontal="left" vertical="center" indent="1"/>
    </xf>
    <xf numFmtId="0" fontId="2" fillId="23" borderId="14" applyNumberFormat="0" applyProtection="0">
      <alignment horizontal="left" vertical="center" indent="1"/>
    </xf>
    <xf numFmtId="0" fontId="2" fillId="23" borderId="14" applyNumberFormat="0" applyProtection="0">
      <alignment horizontal="left" vertical="center" indent="1"/>
    </xf>
    <xf numFmtId="0" fontId="2" fillId="31" borderId="14" applyNumberFormat="0" applyProtection="0">
      <alignment horizontal="left" vertical="center" indent="1"/>
    </xf>
    <xf numFmtId="0" fontId="2" fillId="31" borderId="14" applyNumberFormat="0" applyProtection="0">
      <alignment horizontal="left" vertical="center" indent="1"/>
    </xf>
    <xf numFmtId="4" fontId="12" fillId="25" borderId="14" applyNumberFormat="0" applyProtection="0">
      <alignment vertical="center"/>
    </xf>
    <xf numFmtId="4" fontId="58" fillId="25" borderId="14" applyNumberFormat="0" applyProtection="0">
      <alignment vertical="center"/>
    </xf>
    <xf numFmtId="4" fontId="12" fillId="25" borderId="14" applyNumberFormat="0" applyProtection="0">
      <alignment horizontal="left" vertical="center" indent="1"/>
    </xf>
    <xf numFmtId="4" fontId="12" fillId="25" borderId="14" applyNumberFormat="0" applyProtection="0">
      <alignment horizontal="left" vertical="center" indent="1"/>
    </xf>
    <xf numFmtId="4" fontId="12" fillId="42" borderId="14" applyNumberFormat="0" applyProtection="0">
      <alignment horizontal="right" vertical="center"/>
    </xf>
    <xf numFmtId="4" fontId="58" fillId="42" borderId="14" applyNumberFormat="0" applyProtection="0">
      <alignment horizontal="right" vertical="center"/>
    </xf>
    <xf numFmtId="0" fontId="2" fillId="31" borderId="14" applyNumberFormat="0" applyProtection="0">
      <alignment horizontal="left" vertical="center" indent="1"/>
    </xf>
    <xf numFmtId="0" fontId="2" fillId="31" borderId="14" applyNumberFormat="0" applyProtection="0">
      <alignment horizontal="left" vertical="center" indent="1"/>
    </xf>
    <xf numFmtId="0" fontId="61" fillId="0" borderId="0"/>
    <xf numFmtId="4" fontId="62" fillId="42" borderId="14" applyNumberFormat="0" applyProtection="0">
      <alignment horizontal="right" vertical="center"/>
    </xf>
    <xf numFmtId="0" fontId="2" fillId="0" borderId="0"/>
    <xf numFmtId="0" fontId="13" fillId="27" borderId="18">
      <alignment horizontal="center"/>
    </xf>
    <xf numFmtId="3" fontId="14" fillId="27" borderId="0"/>
    <xf numFmtId="3" fontId="13" fillId="27" borderId="0"/>
    <xf numFmtId="0" fontId="14" fillId="27" borderId="0"/>
    <xf numFmtId="0" fontId="13" fillId="27" borderId="0"/>
    <xf numFmtId="0" fontId="14" fillId="27" borderId="0">
      <alignment horizontal="center"/>
    </xf>
    <xf numFmtId="0" fontId="15" fillId="0" borderId="0">
      <alignment wrapText="1"/>
    </xf>
    <xf numFmtId="0" fontId="15" fillId="0" borderId="0">
      <alignment wrapText="1"/>
    </xf>
    <xf numFmtId="0" fontId="15" fillId="0" borderId="0">
      <alignment wrapText="1"/>
    </xf>
    <xf numFmtId="0" fontId="15" fillId="0" borderId="0">
      <alignment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6" fillId="45" borderId="0">
      <alignment horizontal="right" vertical="top" wrapText="1"/>
    </xf>
    <xf numFmtId="0" fontId="17" fillId="0" borderId="0"/>
    <xf numFmtId="0" fontId="17" fillId="0" borderId="0"/>
    <xf numFmtId="0" fontId="17" fillId="0" borderId="0"/>
    <xf numFmtId="0" fontId="17" fillId="0" borderId="0"/>
    <xf numFmtId="0" fontId="18" fillId="0" borderId="0"/>
    <xf numFmtId="0" fontId="18" fillId="0" borderId="0"/>
    <xf numFmtId="0" fontId="18" fillId="0" borderId="0"/>
    <xf numFmtId="0" fontId="19" fillId="0" borderId="0"/>
    <xf numFmtId="0" fontId="19" fillId="0" borderId="0"/>
    <xf numFmtId="0" fontId="19" fillId="0" borderId="0"/>
    <xf numFmtId="170" fontId="20" fillId="0" borderId="0">
      <alignment wrapText="1"/>
      <protection locked="0"/>
    </xf>
    <xf numFmtId="170" fontId="20" fillId="0"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16" fillId="46" borderId="0">
      <alignment wrapText="1"/>
      <protection locked="0"/>
    </xf>
    <xf numFmtId="170" fontId="20" fillId="0" borderId="0">
      <alignment wrapText="1"/>
      <protection locked="0"/>
    </xf>
    <xf numFmtId="171" fontId="20" fillId="0" borderId="0">
      <alignment wrapText="1"/>
      <protection locked="0"/>
    </xf>
    <xf numFmtId="171" fontId="20" fillId="0" borderId="0">
      <alignment wrapText="1"/>
      <protection locked="0"/>
    </xf>
    <xf numFmtId="171" fontId="20" fillId="0"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16" fillId="46" borderId="0">
      <alignment wrapText="1"/>
      <protection locked="0"/>
    </xf>
    <xf numFmtId="171" fontId="20" fillId="0" borderId="0">
      <alignment wrapText="1"/>
      <protection locked="0"/>
    </xf>
    <xf numFmtId="172" fontId="20" fillId="0" borderId="0">
      <alignment wrapText="1"/>
      <protection locked="0"/>
    </xf>
    <xf numFmtId="172" fontId="20" fillId="0"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16" fillId="46" borderId="0">
      <alignment wrapText="1"/>
      <protection locked="0"/>
    </xf>
    <xf numFmtId="172" fontId="20" fillId="0" borderId="0">
      <alignment wrapText="1"/>
      <protection locked="0"/>
    </xf>
    <xf numFmtId="173" fontId="16" fillId="45" borderId="19">
      <alignment wrapText="1"/>
    </xf>
    <xf numFmtId="173" fontId="16" fillId="45" borderId="19">
      <alignment wrapText="1"/>
    </xf>
    <xf numFmtId="173" fontId="16" fillId="45" borderId="19">
      <alignment wrapText="1"/>
    </xf>
    <xf numFmtId="174" fontId="16" fillId="45" borderId="19">
      <alignment wrapText="1"/>
    </xf>
    <xf numFmtId="174" fontId="16" fillId="45" borderId="19">
      <alignment wrapText="1"/>
    </xf>
    <xf numFmtId="174" fontId="16" fillId="45" borderId="19">
      <alignment wrapText="1"/>
    </xf>
    <xf numFmtId="174" fontId="16" fillId="45" borderId="19">
      <alignment wrapText="1"/>
    </xf>
    <xf numFmtId="175" fontId="16" fillId="45" borderId="19">
      <alignment wrapText="1"/>
    </xf>
    <xf numFmtId="175" fontId="16" fillId="45" borderId="19">
      <alignment wrapText="1"/>
    </xf>
    <xf numFmtId="175" fontId="16" fillId="45" borderId="19">
      <alignment wrapText="1"/>
    </xf>
    <xf numFmtId="0" fontId="17" fillId="0" borderId="20">
      <alignment horizontal="right"/>
    </xf>
    <xf numFmtId="0" fontId="17" fillId="0" borderId="20">
      <alignment horizontal="right"/>
    </xf>
    <xf numFmtId="0" fontId="17" fillId="0" borderId="20">
      <alignment horizontal="right"/>
    </xf>
    <xf numFmtId="0" fontId="17" fillId="0" borderId="20">
      <alignment horizontal="right"/>
    </xf>
    <xf numFmtId="40" fontId="63" fillId="0" borderId="0"/>
    <xf numFmtId="0" fontId="34" fillId="0" borderId="0" applyNumberFormat="0" applyFill="0" applyBorder="0" applyAlignment="0" applyProtection="0"/>
    <xf numFmtId="0" fontId="64" fillId="0" borderId="0" applyNumberFormat="0" applyFill="0" applyBorder="0" applyProtection="0">
      <alignment horizontal="left" vertical="center" indent="10"/>
    </xf>
    <xf numFmtId="0" fontId="64" fillId="0" borderId="0" applyNumberFormat="0" applyFill="0" applyBorder="0" applyProtection="0">
      <alignment horizontal="left" vertical="center" indent="10"/>
    </xf>
    <xf numFmtId="0" fontId="35" fillId="0" borderId="21" applyNumberFormat="0" applyFill="0" applyAlignment="0" applyProtection="0"/>
    <xf numFmtId="0" fontId="36" fillId="0" borderId="0" applyNumberFormat="0" applyFill="0" applyBorder="0" applyAlignment="0" applyProtection="0"/>
    <xf numFmtId="0" fontId="20"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738">
    <xf numFmtId="0" fontId="0" fillId="0" borderId="0" xfId="0"/>
    <xf numFmtId="164" fontId="40" fillId="27" borderId="0" xfId="0" applyNumberFormat="1" applyFont="1" applyFill="1" applyBorder="1" applyAlignment="1">
      <alignment horizontal="center"/>
    </xf>
    <xf numFmtId="0" fontId="38" fillId="47" borderId="0" xfId="0" applyFont="1" applyFill="1"/>
    <xf numFmtId="0" fontId="40" fillId="47" borderId="0" xfId="0" applyFont="1" applyFill="1"/>
    <xf numFmtId="0" fontId="39" fillId="47" borderId="0" xfId="0" applyFont="1" applyFill="1"/>
    <xf numFmtId="0" fontId="39" fillId="47" borderId="0" xfId="0" applyFont="1" applyFill="1" applyAlignment="1">
      <alignment wrapText="1"/>
    </xf>
    <xf numFmtId="0" fontId="40" fillId="47" borderId="0" xfId="0" applyFont="1" applyFill="1" applyBorder="1" applyProtection="1">
      <protection locked="0"/>
    </xf>
    <xf numFmtId="164" fontId="40" fillId="47" borderId="0" xfId="0" applyNumberFormat="1" applyFont="1" applyFill="1" applyAlignment="1">
      <alignment horizontal="center"/>
    </xf>
    <xf numFmtId="164" fontId="40" fillId="47" borderId="0" xfId="0" applyNumberFormat="1" applyFont="1" applyFill="1"/>
    <xf numFmtId="0" fontId="40" fillId="47" borderId="0" xfId="0" applyFont="1" applyFill="1" applyAlignment="1">
      <alignment wrapText="1"/>
    </xf>
    <xf numFmtId="2" fontId="40" fillId="47" borderId="0" xfId="0" applyNumberFormat="1" applyFont="1" applyFill="1" applyAlignment="1">
      <alignment horizontal="center"/>
    </xf>
    <xf numFmtId="1" fontId="38" fillId="47" borderId="0" xfId="0" applyNumberFormat="1" applyFont="1" applyFill="1"/>
    <xf numFmtId="0" fontId="38" fillId="27" borderId="0" xfId="0" applyFont="1" applyFill="1"/>
    <xf numFmtId="164" fontId="38" fillId="47" borderId="0" xfId="0" applyNumberFormat="1" applyFont="1" applyFill="1"/>
    <xf numFmtId="0" fontId="42" fillId="47" borderId="0" xfId="0" applyFont="1" applyFill="1" applyBorder="1" applyProtection="1">
      <protection locked="0"/>
    </xf>
    <xf numFmtId="164" fontId="42" fillId="47" borderId="0" xfId="0" applyNumberFormat="1" applyFont="1" applyFill="1" applyAlignment="1">
      <alignment horizontal="center"/>
    </xf>
    <xf numFmtId="0" fontId="40" fillId="49" borderId="0" xfId="0" applyFont="1" applyFill="1"/>
    <xf numFmtId="0" fontId="0" fillId="49" borderId="0" xfId="0" applyFill="1"/>
    <xf numFmtId="178" fontId="38" fillId="47" borderId="0" xfId="0" applyNumberFormat="1" applyFont="1" applyFill="1"/>
    <xf numFmtId="179" fontId="38" fillId="47" borderId="0" xfId="0" applyNumberFormat="1" applyFont="1" applyFill="1"/>
    <xf numFmtId="164" fontId="40" fillId="47" borderId="0" xfId="0" applyNumberFormat="1" applyFont="1" applyFill="1" applyBorder="1"/>
    <xf numFmtId="2" fontId="40" fillId="47" borderId="0" xfId="0" applyNumberFormat="1" applyFont="1" applyFill="1" applyBorder="1" applyAlignment="1">
      <alignment horizontal="center"/>
    </xf>
    <xf numFmtId="0" fontId="1" fillId="47" borderId="0" xfId="0" applyFont="1" applyFill="1"/>
    <xf numFmtId="0" fontId="86" fillId="49" borderId="43" xfId="0" applyFont="1" applyFill="1" applyBorder="1"/>
    <xf numFmtId="0" fontId="68" fillId="27" borderId="23" xfId="0" applyFont="1" applyFill="1" applyBorder="1" applyAlignment="1" applyProtection="1">
      <alignment horizontal="left"/>
    </xf>
    <xf numFmtId="164" fontId="86" fillId="49" borderId="0" xfId="0" applyNumberFormat="1" applyFont="1" applyFill="1" applyBorder="1" applyAlignment="1">
      <alignment horizontal="center"/>
    </xf>
    <xf numFmtId="0" fontId="68" fillId="27" borderId="23" xfId="0" applyFont="1" applyFill="1" applyBorder="1" applyProtection="1"/>
    <xf numFmtId="164" fontId="68" fillId="49" borderId="0" xfId="0" applyNumberFormat="1" applyFont="1" applyFill="1" applyBorder="1" applyAlignment="1">
      <alignment horizontal="center"/>
    </xf>
    <xf numFmtId="164" fontId="68" fillId="49" borderId="24" xfId="0" applyNumberFormat="1" applyFont="1" applyFill="1" applyBorder="1" applyAlignment="1">
      <alignment horizontal="center"/>
    </xf>
    <xf numFmtId="164" fontId="1" fillId="47" borderId="0" xfId="0" applyNumberFormat="1" applyFont="1" applyFill="1"/>
    <xf numFmtId="0" fontId="68" fillId="27" borderId="23" xfId="0" applyFont="1" applyFill="1" applyBorder="1"/>
    <xf numFmtId="1" fontId="68" fillId="49" borderId="0" xfId="0" applyNumberFormat="1" applyFont="1" applyFill="1" applyAlignment="1">
      <alignment horizontal="center"/>
    </xf>
    <xf numFmtId="0" fontId="68" fillId="27" borderId="23" xfId="0" applyFont="1" applyFill="1" applyBorder="1" applyProtection="1">
      <protection locked="0"/>
    </xf>
    <xf numFmtId="164" fontId="68" fillId="27" borderId="45" xfId="0" applyNumberFormat="1" applyFont="1" applyFill="1" applyBorder="1" applyAlignment="1">
      <alignment horizontal="center"/>
    </xf>
    <xf numFmtId="2" fontId="69" fillId="47" borderId="0" xfId="0" applyNumberFormat="1" applyFont="1" applyFill="1" applyAlignment="1">
      <alignment horizontal="center"/>
    </xf>
    <xf numFmtId="0" fontId="69" fillId="47" borderId="0" xfId="0" applyFont="1" applyFill="1"/>
    <xf numFmtId="0" fontId="68" fillId="27" borderId="23" xfId="0" applyFont="1" applyFill="1" applyBorder="1" applyAlignment="1" applyProtection="1">
      <protection locked="0"/>
    </xf>
    <xf numFmtId="164" fontId="68" fillId="27" borderId="0" xfId="0" applyNumberFormat="1" applyFont="1" applyFill="1" applyBorder="1" applyAlignment="1">
      <alignment horizontal="center" vertical="center"/>
    </xf>
    <xf numFmtId="164" fontId="68" fillId="27" borderId="24" xfId="0" applyNumberFormat="1" applyFont="1" applyFill="1" applyBorder="1" applyAlignment="1">
      <alignment horizontal="center" vertical="center"/>
    </xf>
    <xf numFmtId="2" fontId="1" fillId="47" borderId="0" xfId="0" applyNumberFormat="1" applyFont="1" applyFill="1"/>
    <xf numFmtId="165" fontId="1" fillId="47" borderId="0" xfId="0" applyNumberFormat="1" applyFont="1" applyFill="1"/>
    <xf numFmtId="1" fontId="1" fillId="47" borderId="0" xfId="0" applyNumberFormat="1" applyFont="1" applyFill="1"/>
    <xf numFmtId="0" fontId="68" fillId="27" borderId="23" xfId="0" applyFont="1" applyFill="1" applyBorder="1" applyAlignment="1">
      <alignment horizontal="left"/>
    </xf>
    <xf numFmtId="164" fontId="68" fillId="0" borderId="44" xfId="0" applyNumberFormat="1" applyFont="1" applyFill="1" applyBorder="1" applyAlignment="1">
      <alignment horizontal="center"/>
    </xf>
    <xf numFmtId="164" fontId="70" fillId="27" borderId="0" xfId="0" applyNumberFormat="1" applyFont="1" applyFill="1" applyBorder="1" applyAlignment="1">
      <alignment horizontal="center"/>
    </xf>
    <xf numFmtId="164" fontId="69" fillId="47" borderId="0" xfId="0" applyNumberFormat="1" applyFont="1" applyFill="1" applyBorder="1"/>
    <xf numFmtId="164" fontId="70" fillId="49" borderId="0" xfId="0" applyNumberFormat="1" applyFont="1" applyFill="1" applyBorder="1" applyAlignment="1">
      <alignment horizontal="center"/>
    </xf>
    <xf numFmtId="0" fontId="71" fillId="49" borderId="0" xfId="0" applyFont="1" applyFill="1" applyBorder="1"/>
    <xf numFmtId="0" fontId="88" fillId="47" borderId="0" xfId="80" applyFont="1" applyFill="1" applyBorder="1" applyAlignment="1" applyProtection="1">
      <alignment horizontal="center" vertical="center" wrapText="1"/>
    </xf>
    <xf numFmtId="164" fontId="86" fillId="49" borderId="46" xfId="0" applyNumberFormat="1" applyFont="1" applyFill="1" applyBorder="1" applyAlignment="1">
      <alignment horizontal="center"/>
    </xf>
    <xf numFmtId="0" fontId="1" fillId="49" borderId="0" xfId="0" applyFont="1" applyFill="1"/>
    <xf numFmtId="0" fontId="68" fillId="48" borderId="29" xfId="0" applyFont="1" applyFill="1" applyBorder="1" applyAlignment="1">
      <alignment vertical="center" wrapText="1"/>
    </xf>
    <xf numFmtId="0" fontId="75" fillId="48" borderId="22" xfId="0" applyFont="1" applyFill="1" applyBorder="1" applyAlignment="1">
      <alignment horizontal="center" vertical="center" wrapText="1"/>
    </xf>
    <xf numFmtId="0" fontId="75" fillId="48" borderId="25" xfId="0" applyFont="1" applyFill="1" applyBorder="1" applyAlignment="1">
      <alignment horizontal="center" vertical="center" wrapText="1"/>
    </xf>
    <xf numFmtId="0" fontId="1" fillId="47" borderId="0" xfId="0" applyFont="1" applyFill="1" applyBorder="1"/>
    <xf numFmtId="0" fontId="76" fillId="48" borderId="48" xfId="0" applyFont="1" applyFill="1" applyBorder="1" applyAlignment="1">
      <alignment wrapText="1"/>
    </xf>
    <xf numFmtId="0" fontId="74" fillId="48" borderId="23" xfId="0" applyFont="1" applyFill="1" applyBorder="1"/>
    <xf numFmtId="0" fontId="74" fillId="48" borderId="0" xfId="0" applyFont="1" applyFill="1" applyAlignment="1">
      <alignment horizontal="center" vertical="center" wrapText="1"/>
    </xf>
    <xf numFmtId="0" fontId="74" fillId="50" borderId="0" xfId="0" applyFont="1" applyFill="1" applyBorder="1" applyAlignment="1">
      <alignment horizontal="center" vertical="center" wrapText="1"/>
    </xf>
    <xf numFmtId="0" fontId="69" fillId="47" borderId="49" xfId="0" applyFont="1" applyFill="1" applyBorder="1"/>
    <xf numFmtId="0" fontId="74" fillId="49" borderId="0" xfId="0" applyFont="1" applyFill="1" applyBorder="1" applyAlignment="1"/>
    <xf numFmtId="0" fontId="74" fillId="48" borderId="23" xfId="0" applyFont="1" applyFill="1" applyBorder="1" applyAlignment="1">
      <alignment horizontal="center"/>
    </xf>
    <xf numFmtId="0" fontId="69" fillId="47" borderId="0" xfId="0" applyFont="1" applyFill="1" applyAlignment="1">
      <alignment wrapText="1"/>
    </xf>
    <xf numFmtId="0" fontId="69" fillId="48" borderId="23" xfId="0" applyFont="1" applyFill="1" applyBorder="1" applyAlignment="1">
      <alignment vertical="center" wrapText="1"/>
    </xf>
    <xf numFmtId="0" fontId="75" fillId="48" borderId="0" xfId="0" applyFont="1" applyFill="1" applyBorder="1" applyAlignment="1">
      <alignment horizontal="center" vertical="center" wrapText="1"/>
    </xf>
    <xf numFmtId="0" fontId="75" fillId="48" borderId="45" xfId="0" applyFont="1" applyFill="1" applyBorder="1" applyAlignment="1">
      <alignment horizontal="center" vertical="center" wrapText="1"/>
    </xf>
    <xf numFmtId="0" fontId="90" fillId="50" borderId="50" xfId="0" applyFont="1" applyFill="1" applyBorder="1" applyAlignment="1">
      <alignment horizontal="center" vertical="center"/>
    </xf>
    <xf numFmtId="0" fontId="75" fillId="47" borderId="0" xfId="0" applyFont="1" applyFill="1" applyAlignment="1">
      <alignment horizontal="center" wrapText="1"/>
    </xf>
    <xf numFmtId="0" fontId="71" fillId="47" borderId="0" xfId="0" applyFont="1" applyFill="1"/>
    <xf numFmtId="0" fontId="69" fillId="48" borderId="29" xfId="0" applyFont="1" applyFill="1" applyBorder="1" applyAlignment="1">
      <alignment wrapText="1"/>
    </xf>
    <xf numFmtId="0" fontId="1" fillId="47" borderId="0" xfId="0" applyFont="1" applyFill="1" applyAlignment="1">
      <alignment wrapText="1"/>
    </xf>
    <xf numFmtId="0" fontId="77" fillId="47" borderId="0" xfId="0" applyFont="1" applyFill="1" applyAlignment="1">
      <alignment horizontal="center" wrapText="1"/>
    </xf>
    <xf numFmtId="0" fontId="71" fillId="27" borderId="0" xfId="0" applyFont="1" applyFill="1"/>
    <xf numFmtId="0" fontId="69" fillId="48" borderId="0" xfId="0" applyFont="1" applyFill="1" applyBorder="1" applyAlignment="1">
      <alignment horizontal="center" vertical="center" wrapText="1"/>
    </xf>
    <xf numFmtId="0" fontId="71" fillId="47" borderId="0" xfId="0" applyFont="1" applyFill="1" applyBorder="1"/>
    <xf numFmtId="0" fontId="71" fillId="49" borderId="49" xfId="0" applyFont="1" applyFill="1" applyBorder="1"/>
    <xf numFmtId="0" fontId="78" fillId="47" borderId="0" xfId="0" applyFont="1" applyFill="1"/>
    <xf numFmtId="0" fontId="79" fillId="47" borderId="0" xfId="0" applyFont="1" applyFill="1" applyBorder="1" applyAlignment="1"/>
    <xf numFmtId="0" fontId="78" fillId="47" borderId="0" xfId="0" applyFont="1" applyFill="1" applyAlignment="1">
      <alignment wrapText="1"/>
    </xf>
    <xf numFmtId="0" fontId="69" fillId="48" borderId="23" xfId="0" applyFont="1" applyFill="1" applyBorder="1" applyAlignment="1">
      <alignment wrapText="1"/>
    </xf>
    <xf numFmtId="0" fontId="69" fillId="48" borderId="44" xfId="0" applyFont="1" applyFill="1" applyBorder="1" applyAlignment="1">
      <alignment horizontal="center" vertical="center" wrapText="1"/>
    </xf>
    <xf numFmtId="0" fontId="78" fillId="47" borderId="0" xfId="0" applyFont="1" applyFill="1" applyBorder="1" applyAlignment="1">
      <alignment wrapText="1"/>
    </xf>
    <xf numFmtId="165" fontId="69" fillId="47" borderId="0" xfId="0" applyNumberFormat="1" applyFont="1" applyFill="1" applyBorder="1"/>
    <xf numFmtId="0" fontId="1" fillId="47" borderId="30" xfId="0" applyFont="1" applyFill="1" applyBorder="1"/>
    <xf numFmtId="0" fontId="80" fillId="48" borderId="33" xfId="0" applyFont="1" applyFill="1" applyBorder="1" applyAlignment="1">
      <alignment horizontal="center" vertical="center"/>
    </xf>
    <xf numFmtId="0" fontId="77" fillId="47" borderId="0" xfId="0" applyFont="1" applyFill="1"/>
    <xf numFmtId="0" fontId="81" fillId="47" borderId="34" xfId="80" applyFont="1" applyFill="1" applyBorder="1" applyAlignment="1" applyProtection="1">
      <alignment horizontal="left" indent="2"/>
    </xf>
    <xf numFmtId="2" fontId="77" fillId="47" borderId="0" xfId="0" applyNumberFormat="1" applyFont="1" applyFill="1"/>
    <xf numFmtId="0" fontId="77" fillId="47" borderId="44" xfId="0" applyFont="1" applyFill="1" applyBorder="1"/>
    <xf numFmtId="0" fontId="77" fillId="47" borderId="0" xfId="0" applyFont="1" applyFill="1" applyBorder="1"/>
    <xf numFmtId="0" fontId="86" fillId="49" borderId="43" xfId="0" applyFont="1" applyFill="1" applyBorder="1" applyAlignment="1">
      <alignment horizontal="left"/>
    </xf>
    <xf numFmtId="0" fontId="86" fillId="49" borderId="53" xfId="0" applyFont="1" applyFill="1" applyBorder="1" applyAlignment="1">
      <alignment horizontal="left"/>
    </xf>
    <xf numFmtId="164" fontId="68" fillId="49" borderId="44" xfId="0" applyNumberFormat="1" applyFont="1" applyFill="1" applyBorder="1" applyAlignment="1">
      <alignment horizontal="center"/>
    </xf>
    <xf numFmtId="164" fontId="68" fillId="49" borderId="27" xfId="0" applyNumberFormat="1" applyFont="1" applyFill="1" applyBorder="1" applyAlignment="1">
      <alignment horizontal="center"/>
    </xf>
    <xf numFmtId="164" fontId="68" fillId="49" borderId="28" xfId="0" applyNumberFormat="1" applyFont="1" applyFill="1" applyBorder="1" applyAlignment="1">
      <alignment horizontal="center"/>
    </xf>
    <xf numFmtId="0" fontId="71" fillId="27" borderId="35" xfId="0" applyFont="1" applyFill="1" applyBorder="1"/>
    <xf numFmtId="0" fontId="71" fillId="27" borderId="31" xfId="0" applyFont="1" applyFill="1" applyBorder="1"/>
    <xf numFmtId="1" fontId="71" fillId="27" borderId="32" xfId="0" applyNumberFormat="1" applyFont="1" applyFill="1" applyBorder="1"/>
    <xf numFmtId="0" fontId="71" fillId="27" borderId="36" xfId="0" applyFont="1" applyFill="1" applyBorder="1"/>
    <xf numFmtId="0" fontId="71" fillId="47" borderId="30" xfId="0" applyFont="1" applyFill="1" applyBorder="1"/>
    <xf numFmtId="0" fontId="71" fillId="47" borderId="37" xfId="0" applyFont="1" applyFill="1" applyBorder="1"/>
    <xf numFmtId="0" fontId="74" fillId="48" borderId="23" xfId="0" applyFont="1" applyFill="1" applyBorder="1" applyAlignment="1">
      <alignment horizontal="center" vertical="center" wrapText="1"/>
    </xf>
    <xf numFmtId="0" fontId="74" fillId="48" borderId="24" xfId="183" applyFont="1" applyFill="1" applyBorder="1" applyAlignment="1">
      <alignment horizontal="center" vertical="center" wrapText="1"/>
    </xf>
    <xf numFmtId="164" fontId="68" fillId="49" borderId="34" xfId="0" applyNumberFormat="1" applyFont="1" applyFill="1" applyBorder="1" applyAlignment="1">
      <alignment horizontal="center"/>
    </xf>
    <xf numFmtId="0" fontId="68" fillId="49" borderId="23" xfId="0" applyFont="1" applyFill="1" applyBorder="1"/>
    <xf numFmtId="1" fontId="68" fillId="0" borderId="23" xfId="0" applyNumberFormat="1" applyFont="1" applyFill="1" applyBorder="1" applyAlignment="1">
      <alignment horizontal="center"/>
    </xf>
    <xf numFmtId="1" fontId="68" fillId="0" borderId="0" xfId="0" applyNumberFormat="1" applyFont="1" applyFill="1" applyBorder="1" applyAlignment="1">
      <alignment horizontal="center"/>
    </xf>
    <xf numFmtId="1" fontId="68" fillId="0" borderId="24" xfId="0" applyNumberFormat="1" applyFont="1" applyFill="1" applyBorder="1" applyAlignment="1">
      <alignment horizontal="center"/>
    </xf>
    <xf numFmtId="1" fontId="68" fillId="49" borderId="0" xfId="0" applyNumberFormat="1" applyFont="1" applyFill="1" applyBorder="1" applyAlignment="1">
      <alignment horizontal="center"/>
    </xf>
    <xf numFmtId="1" fontId="68" fillId="0" borderId="26" xfId="0" applyNumberFormat="1" applyFont="1" applyFill="1" applyBorder="1" applyAlignment="1">
      <alignment horizontal="center"/>
    </xf>
    <xf numFmtId="1" fontId="68" fillId="0" borderId="27" xfId="0" applyNumberFormat="1" applyFont="1" applyFill="1" applyBorder="1" applyAlignment="1">
      <alignment horizontal="center"/>
    </xf>
    <xf numFmtId="1" fontId="68" fillId="0" borderId="28" xfId="0" applyNumberFormat="1" applyFont="1" applyFill="1" applyBorder="1" applyAlignment="1">
      <alignment horizontal="center"/>
    </xf>
    <xf numFmtId="0" fontId="68" fillId="27" borderId="35" xfId="0" applyFont="1" applyFill="1" applyBorder="1" applyAlignment="1">
      <alignment horizontal="left"/>
    </xf>
    <xf numFmtId="0" fontId="68" fillId="27" borderId="26" xfId="0" applyFont="1" applyFill="1" applyBorder="1"/>
    <xf numFmtId="0" fontId="71" fillId="27" borderId="23" xfId="0" applyFont="1" applyFill="1" applyBorder="1"/>
    <xf numFmtId="164" fontId="71" fillId="27" borderId="0" xfId="0" applyNumberFormat="1" applyFont="1" applyFill="1" applyBorder="1" applyAlignment="1">
      <alignment horizontal="center"/>
    </xf>
    <xf numFmtId="0" fontId="71" fillId="27" borderId="44" xfId="0" applyFont="1" applyFill="1" applyBorder="1"/>
    <xf numFmtId="0" fontId="1" fillId="27" borderId="44" xfId="0" applyFont="1" applyFill="1" applyBorder="1" applyAlignment="1">
      <alignment wrapText="1"/>
    </xf>
    <xf numFmtId="0" fontId="82" fillId="27" borderId="44" xfId="0" applyFont="1" applyFill="1" applyBorder="1"/>
    <xf numFmtId="0" fontId="1" fillId="27" borderId="34" xfId="0" applyFont="1" applyFill="1" applyBorder="1"/>
    <xf numFmtId="0" fontId="1" fillId="27" borderId="44" xfId="0" applyFont="1" applyFill="1" applyBorder="1"/>
    <xf numFmtId="0" fontId="1" fillId="49" borderId="23" xfId="0" applyFont="1" applyFill="1" applyBorder="1" applyAlignment="1">
      <alignment vertical="top" wrapText="1"/>
    </xf>
    <xf numFmtId="0" fontId="87" fillId="49" borderId="24" xfId="0" applyFont="1" applyFill="1" applyBorder="1" applyAlignment="1">
      <alignment vertical="top" wrapText="1"/>
    </xf>
    <xf numFmtId="0" fontId="71" fillId="27" borderId="36" xfId="0" applyFont="1" applyFill="1" applyBorder="1" applyAlignment="1">
      <alignment vertical="top"/>
    </xf>
    <xf numFmtId="0" fontId="71" fillId="27" borderId="30" xfId="0" applyFont="1" applyFill="1" applyBorder="1" applyAlignment="1">
      <alignment vertical="center"/>
    </xf>
    <xf numFmtId="0" fontId="1" fillId="27" borderId="30" xfId="0" applyFont="1" applyFill="1" applyBorder="1"/>
    <xf numFmtId="0" fontId="1" fillId="27" borderId="38" xfId="0" applyFont="1" applyFill="1" applyBorder="1"/>
    <xf numFmtId="0" fontId="1" fillId="49" borderId="36" xfId="0" applyFont="1" applyFill="1" applyBorder="1" applyAlignment="1">
      <alignment vertical="top" wrapText="1"/>
    </xf>
    <xf numFmtId="0" fontId="87" fillId="49" borderId="37" xfId="0" applyFont="1" applyFill="1" applyBorder="1" applyAlignment="1">
      <alignment vertical="top" wrapText="1"/>
    </xf>
    <xf numFmtId="1" fontId="1" fillId="47" borderId="0" xfId="0" applyNumberFormat="1" applyFont="1" applyFill="1" applyAlignment="1">
      <alignment horizontal="center"/>
    </xf>
    <xf numFmtId="2" fontId="1" fillId="47" borderId="0" xfId="0" applyNumberFormat="1" applyFont="1" applyFill="1" applyAlignment="1">
      <alignment horizontal="center"/>
    </xf>
    <xf numFmtId="0" fontId="1" fillId="47" borderId="0" xfId="0" applyFont="1" applyFill="1" applyBorder="1" applyProtection="1">
      <protection locked="0"/>
    </xf>
    <xf numFmtId="0" fontId="68" fillId="27" borderId="26" xfId="0" applyFont="1" applyFill="1" applyBorder="1" applyAlignment="1" applyProtection="1">
      <protection locked="0"/>
    </xf>
    <xf numFmtId="164" fontId="68" fillId="27" borderId="28" xfId="0" applyNumberFormat="1" applyFont="1" applyFill="1" applyBorder="1" applyAlignment="1">
      <alignment horizontal="center" vertical="center"/>
    </xf>
    <xf numFmtId="164" fontId="86" fillId="49" borderId="27" xfId="0" applyNumberFormat="1" applyFont="1" applyFill="1" applyBorder="1" applyAlignment="1">
      <alignment horizontal="center"/>
    </xf>
    <xf numFmtId="0" fontId="68" fillId="49" borderId="23" xfId="0" applyFont="1" applyFill="1" applyBorder="1" applyAlignment="1" applyProtection="1">
      <alignment horizontal="left"/>
    </xf>
    <xf numFmtId="164" fontId="68" fillId="49" borderId="46" xfId="0" applyNumberFormat="1" applyFont="1" applyFill="1" applyBorder="1" applyAlignment="1">
      <alignment horizontal="center"/>
    </xf>
    <xf numFmtId="0" fontId="68" fillId="49" borderId="23" xfId="0" applyNumberFormat="1" applyFont="1" applyFill="1" applyBorder="1" applyAlignment="1" applyProtection="1">
      <alignment horizontal="left"/>
    </xf>
    <xf numFmtId="0" fontId="68" fillId="49" borderId="35" xfId="0" applyNumberFormat="1" applyFont="1" applyFill="1" applyBorder="1" applyAlignment="1" applyProtection="1">
      <alignment horizontal="left"/>
      <protection locked="0"/>
    </xf>
    <xf numFmtId="164" fontId="68" fillId="49" borderId="31" xfId="0" applyNumberFormat="1" applyFont="1" applyFill="1" applyBorder="1" applyAlignment="1">
      <alignment horizontal="center"/>
    </xf>
    <xf numFmtId="0" fontId="68" fillId="49" borderId="23" xfId="0" applyNumberFormat="1" applyFont="1" applyFill="1" applyBorder="1" applyAlignment="1" applyProtection="1">
      <alignment horizontal="left"/>
      <protection locked="0"/>
    </xf>
    <xf numFmtId="0" fontId="68" fillId="49" borderId="26" xfId="0" applyNumberFormat="1" applyFont="1" applyFill="1" applyBorder="1" applyAlignment="1" applyProtection="1">
      <alignment horizontal="left"/>
      <protection locked="0"/>
    </xf>
    <xf numFmtId="164" fontId="70" fillId="49" borderId="27" xfId="0" applyNumberFormat="1" applyFont="1" applyFill="1" applyBorder="1" applyAlignment="1">
      <alignment horizontal="center"/>
    </xf>
    <xf numFmtId="164" fontId="70" fillId="49" borderId="31" xfId="0" applyNumberFormat="1" applyFont="1" applyFill="1" applyBorder="1" applyAlignment="1">
      <alignment horizontal="center"/>
    </xf>
    <xf numFmtId="164" fontId="68" fillId="49" borderId="32" xfId="0" applyNumberFormat="1" applyFont="1" applyFill="1" applyBorder="1" applyAlignment="1">
      <alignment horizontal="center"/>
    </xf>
    <xf numFmtId="164" fontId="68" fillId="49" borderId="50" xfId="0" applyNumberFormat="1" applyFont="1" applyFill="1" applyBorder="1" applyAlignment="1">
      <alignment horizontal="center"/>
    </xf>
    <xf numFmtId="0" fontId="71" fillId="49" borderId="23" xfId="0" applyFont="1" applyFill="1" applyBorder="1" applyProtection="1">
      <protection locked="0"/>
    </xf>
    <xf numFmtId="2" fontId="71" fillId="49" borderId="0" xfId="0" applyNumberFormat="1" applyFont="1" applyFill="1" applyBorder="1" applyAlignment="1">
      <alignment horizontal="center"/>
    </xf>
    <xf numFmtId="0" fontId="69" fillId="49" borderId="0" xfId="0" applyFont="1" applyFill="1"/>
    <xf numFmtId="0" fontId="69" fillId="49" borderId="44" xfId="0" applyFont="1" applyFill="1" applyBorder="1"/>
    <xf numFmtId="0" fontId="69" fillId="49" borderId="49" xfId="0" applyFont="1" applyFill="1" applyBorder="1"/>
    <xf numFmtId="0" fontId="69" fillId="49" borderId="60" xfId="0" applyFont="1" applyFill="1" applyBorder="1"/>
    <xf numFmtId="0" fontId="68" fillId="27" borderId="35" xfId="0" applyFont="1" applyFill="1" applyBorder="1" applyAlignment="1" applyProtection="1">
      <alignment horizontal="left"/>
    </xf>
    <xf numFmtId="178" fontId="38" fillId="47" borderId="0" xfId="200" applyNumberFormat="1" applyFont="1" applyFill="1"/>
    <xf numFmtId="178" fontId="65" fillId="47" borderId="0" xfId="200" applyNumberFormat="1" applyFont="1" applyFill="1"/>
    <xf numFmtId="178" fontId="1" fillId="47" borderId="0" xfId="200" applyNumberFormat="1" applyFont="1" applyFill="1"/>
    <xf numFmtId="0" fontId="68" fillId="27" borderId="35" xfId="0" applyFont="1" applyFill="1" applyBorder="1"/>
    <xf numFmtId="1" fontId="70" fillId="0" borderId="26" xfId="182" applyNumberFormat="1" applyFont="1" applyFill="1" applyBorder="1" applyAlignment="1">
      <alignment horizontal="center"/>
    </xf>
    <xf numFmtId="1" fontId="70" fillId="0" borderId="23" xfId="182" applyNumberFormat="1" applyFont="1" applyFill="1" applyBorder="1" applyAlignment="1">
      <alignment horizontal="center"/>
    </xf>
    <xf numFmtId="0" fontId="68" fillId="49" borderId="61" xfId="0" applyFont="1" applyFill="1" applyBorder="1"/>
    <xf numFmtId="1" fontId="68" fillId="49" borderId="24" xfId="0" applyNumberFormat="1" applyFont="1" applyFill="1" applyBorder="1" applyAlignment="1">
      <alignment horizontal="center"/>
    </xf>
    <xf numFmtId="1" fontId="68" fillId="49" borderId="28" xfId="0" applyNumberFormat="1" applyFont="1" applyFill="1" applyBorder="1" applyAlignment="1">
      <alignment horizontal="center"/>
    </xf>
    <xf numFmtId="0" fontId="68" fillId="49" borderId="0" xfId="0" applyFont="1" applyFill="1" applyBorder="1"/>
    <xf numFmtId="1" fontId="68" fillId="27" borderId="31" xfId="0" applyNumberFormat="1" applyFont="1" applyFill="1" applyBorder="1" applyAlignment="1">
      <alignment horizontal="center"/>
    </xf>
    <xf numFmtId="1" fontId="68" fillId="0" borderId="31" xfId="0" applyNumberFormat="1" applyFont="1" applyFill="1" applyBorder="1" applyAlignment="1">
      <alignment horizontal="center"/>
    </xf>
    <xf numFmtId="1" fontId="68" fillId="0" borderId="32" xfId="0" applyNumberFormat="1" applyFont="1" applyFill="1" applyBorder="1" applyAlignment="1">
      <alignment horizontal="center"/>
    </xf>
    <xf numFmtId="1" fontId="68" fillId="27" borderId="27" xfId="0" applyNumberFormat="1" applyFont="1" applyFill="1" applyBorder="1" applyAlignment="1">
      <alignment horizontal="center"/>
    </xf>
    <xf numFmtId="1" fontId="68" fillId="0" borderId="62" xfId="0" applyNumberFormat="1" applyFont="1" applyFill="1" applyBorder="1" applyAlignment="1">
      <alignment horizontal="center"/>
    </xf>
    <xf numFmtId="1" fontId="68" fillId="0" borderId="43" xfId="0" applyNumberFormat="1" applyFont="1" applyFill="1" applyBorder="1" applyAlignment="1">
      <alignment horizontal="center"/>
    </xf>
    <xf numFmtId="1" fontId="68" fillId="27" borderId="35" xfId="0" applyNumberFormat="1" applyFont="1" applyFill="1" applyBorder="1" applyAlignment="1">
      <alignment horizontal="center"/>
    </xf>
    <xf numFmtId="1" fontId="68" fillId="27" borderId="32" xfId="0" applyNumberFormat="1" applyFont="1" applyFill="1" applyBorder="1" applyAlignment="1">
      <alignment horizontal="center"/>
    </xf>
    <xf numFmtId="1" fontId="68" fillId="27" borderId="23" xfId="0" applyNumberFormat="1" applyFont="1" applyFill="1" applyBorder="1" applyAlignment="1">
      <alignment horizontal="center"/>
    </xf>
    <xf numFmtId="1" fontId="68" fillId="27" borderId="26" xfId="0" applyNumberFormat="1" applyFont="1" applyFill="1" applyBorder="1" applyAlignment="1">
      <alignment horizontal="center"/>
    </xf>
    <xf numFmtId="0" fontId="79" fillId="48" borderId="23" xfId="0" applyFont="1" applyFill="1" applyBorder="1" applyAlignment="1">
      <alignment wrapText="1"/>
    </xf>
    <xf numFmtId="0" fontId="74" fillId="48" borderId="23" xfId="0" applyFont="1" applyFill="1" applyBorder="1" applyAlignment="1">
      <alignment vertical="center"/>
    </xf>
    <xf numFmtId="0" fontId="74" fillId="48" borderId="25" xfId="0" applyFont="1" applyFill="1" applyBorder="1" applyAlignment="1">
      <alignment wrapText="1"/>
    </xf>
    <xf numFmtId="0" fontId="74" fillId="48" borderId="24" xfId="0" applyFont="1" applyFill="1" applyBorder="1" applyAlignment="1">
      <alignment horizontal="center" vertical="center" wrapText="1"/>
    </xf>
    <xf numFmtId="164" fontId="68" fillId="27" borderId="64" xfId="0" applyNumberFormat="1" applyFont="1" applyFill="1" applyBorder="1" applyAlignment="1">
      <alignment horizontal="center"/>
    </xf>
    <xf numFmtId="164" fontId="68" fillId="27" borderId="44" xfId="0" applyNumberFormat="1" applyFont="1" applyFill="1" applyBorder="1" applyAlignment="1">
      <alignment horizontal="center"/>
    </xf>
    <xf numFmtId="164" fontId="68" fillId="27" borderId="56" xfId="0" applyNumberFormat="1" applyFont="1" applyFill="1" applyBorder="1" applyAlignment="1">
      <alignment horizontal="center"/>
    </xf>
    <xf numFmtId="164" fontId="68" fillId="49" borderId="64" xfId="0" applyNumberFormat="1" applyFont="1" applyFill="1" applyBorder="1" applyAlignment="1">
      <alignment horizontal="center"/>
    </xf>
    <xf numFmtId="164" fontId="68" fillId="27" borderId="31" xfId="0" applyNumberFormat="1" applyFont="1" applyFill="1" applyBorder="1" applyAlignment="1">
      <alignment horizontal="center" vertical="center"/>
    </xf>
    <xf numFmtId="164" fontId="68" fillId="27" borderId="32" xfId="0" applyNumberFormat="1" applyFont="1" applyFill="1" applyBorder="1" applyAlignment="1">
      <alignment horizontal="center" vertical="center"/>
    </xf>
    <xf numFmtId="0" fontId="68" fillId="27" borderId="43" xfId="0" applyFont="1" applyFill="1" applyBorder="1" applyAlignment="1" applyProtection="1">
      <alignment horizontal="left"/>
    </xf>
    <xf numFmtId="1" fontId="70" fillId="0" borderId="24" xfId="182" applyNumberFormat="1" applyFont="1" applyFill="1" applyBorder="1" applyAlignment="1">
      <alignment horizontal="center"/>
    </xf>
    <xf numFmtId="1" fontId="68" fillId="27" borderId="0" xfId="0" applyNumberFormat="1" applyFont="1" applyFill="1" applyBorder="1" applyAlignment="1">
      <alignment horizontal="center"/>
    </xf>
    <xf numFmtId="164" fontId="68" fillId="49" borderId="23" xfId="0" applyNumberFormat="1" applyFont="1" applyFill="1" applyBorder="1" applyAlignment="1">
      <alignment horizontal="center"/>
    </xf>
    <xf numFmtId="0" fontId="1" fillId="27" borderId="76" xfId="0" applyFont="1" applyFill="1" applyBorder="1"/>
    <xf numFmtId="0" fontId="1" fillId="27" borderId="24" xfId="0" applyFont="1" applyFill="1" applyBorder="1"/>
    <xf numFmtId="0" fontId="1" fillId="27" borderId="37" xfId="0" applyFont="1" applyFill="1" applyBorder="1"/>
    <xf numFmtId="1" fontId="68" fillId="27" borderId="24" xfId="0" applyNumberFormat="1" applyFont="1" applyFill="1" applyBorder="1" applyAlignment="1">
      <alignment horizontal="center"/>
    </xf>
    <xf numFmtId="1" fontId="68" fillId="27" borderId="28" xfId="0" applyNumberFormat="1" applyFont="1" applyFill="1" applyBorder="1" applyAlignment="1">
      <alignment horizontal="center"/>
    </xf>
    <xf numFmtId="0" fontId="1" fillId="49" borderId="24" xfId="0" applyFont="1" applyFill="1" applyBorder="1"/>
    <xf numFmtId="1" fontId="68" fillId="27" borderId="63" xfId="0" applyNumberFormat="1" applyFont="1" applyFill="1" applyBorder="1" applyAlignment="1">
      <alignment horizontal="center"/>
    </xf>
    <xf numFmtId="0" fontId="68" fillId="27" borderId="26" xfId="0" applyFont="1" applyFill="1" applyBorder="1" applyAlignment="1" applyProtection="1">
      <alignment horizontal="left"/>
    </xf>
    <xf numFmtId="0" fontId="66" fillId="27" borderId="23" xfId="0" applyFont="1" applyFill="1" applyBorder="1"/>
    <xf numFmtId="164" fontId="68" fillId="27" borderId="27" xfId="0" applyNumberFormat="1" applyFont="1" applyFill="1" applyBorder="1" applyAlignment="1">
      <alignment horizontal="center" vertical="center"/>
    </xf>
    <xf numFmtId="0" fontId="86" fillId="49" borderId="69" xfId="0" applyFont="1" applyFill="1" applyBorder="1" applyAlignment="1">
      <alignment horizontal="left"/>
    </xf>
    <xf numFmtId="0" fontId="71" fillId="49" borderId="0" xfId="0" applyFont="1" applyFill="1" applyBorder="1"/>
    <xf numFmtId="0" fontId="71" fillId="49" borderId="0" xfId="0" applyFont="1" applyFill="1" applyBorder="1" applyAlignment="1" applyProtection="1">
      <alignment wrapText="1"/>
      <protection locked="0"/>
    </xf>
    <xf numFmtId="0" fontId="71" fillId="49" borderId="0" xfId="0" applyFont="1" applyFill="1" applyBorder="1" applyAlignment="1">
      <alignment horizontal="left" wrapText="1"/>
    </xf>
    <xf numFmtId="0" fontId="71" fillId="49" borderId="0" xfId="0" applyFont="1" applyFill="1" applyBorder="1" applyAlignment="1" applyProtection="1">
      <alignment horizontal="left" wrapText="1"/>
      <protection locked="0"/>
    </xf>
    <xf numFmtId="164" fontId="68" fillId="27" borderId="0" xfId="0" applyNumberFormat="1" applyFont="1" applyFill="1" applyBorder="1" applyAlignment="1">
      <alignment horizontal="center"/>
    </xf>
    <xf numFmtId="0" fontId="71" fillId="49" borderId="49" xfId="0" applyFont="1" applyFill="1" applyBorder="1" applyAlignment="1">
      <alignment horizontal="left" wrapText="1"/>
    </xf>
    <xf numFmtId="0" fontId="75" fillId="48" borderId="73" xfId="0" applyFont="1" applyFill="1" applyBorder="1" applyAlignment="1">
      <alignment horizontal="center" vertical="center" wrapText="1"/>
    </xf>
    <xf numFmtId="164" fontId="68" fillId="27" borderId="57" xfId="0" applyNumberFormat="1" applyFont="1" applyFill="1" applyBorder="1" applyAlignment="1">
      <alignment horizontal="center"/>
    </xf>
    <xf numFmtId="164" fontId="86" fillId="49" borderId="77" xfId="0" applyNumberFormat="1" applyFont="1" applyFill="1" applyBorder="1" applyAlignment="1">
      <alignment horizontal="center"/>
    </xf>
    <xf numFmtId="164" fontId="86" fillId="49" borderId="78" xfId="0" applyNumberFormat="1" applyFont="1" applyFill="1" applyBorder="1" applyAlignment="1">
      <alignment horizontal="center"/>
    </xf>
    <xf numFmtId="0" fontId="89" fillId="50" borderId="55" xfId="0" applyFont="1" applyFill="1" applyBorder="1" applyAlignment="1">
      <alignment vertical="center" wrapText="1"/>
    </xf>
    <xf numFmtId="0" fontId="90" fillId="50" borderId="42" xfId="0" applyFont="1" applyFill="1" applyBorder="1" applyAlignment="1">
      <alignment vertical="center" wrapText="1"/>
    </xf>
    <xf numFmtId="0" fontId="90" fillId="50" borderId="59" xfId="0" applyFont="1" applyFill="1" applyBorder="1" applyAlignment="1">
      <alignment vertical="center" wrapText="1"/>
    </xf>
    <xf numFmtId="3" fontId="68" fillId="27" borderId="0" xfId="0" applyNumberFormat="1" applyFont="1" applyFill="1" applyBorder="1" applyAlignment="1" applyProtection="1">
      <alignment horizontal="center"/>
    </xf>
    <xf numFmtId="3" fontId="68" fillId="27" borderId="46" xfId="0" applyNumberFormat="1" applyFont="1" applyFill="1" applyBorder="1" applyAlignment="1" applyProtection="1">
      <alignment horizontal="center"/>
    </xf>
    <xf numFmtId="1" fontId="86" fillId="49" borderId="0" xfId="0" applyNumberFormat="1" applyFont="1" applyFill="1" applyBorder="1" applyAlignment="1">
      <alignment horizontal="center"/>
    </xf>
    <xf numFmtId="3" fontId="68" fillId="27" borderId="50" xfId="0" applyNumberFormat="1" applyFont="1" applyFill="1" applyBorder="1" applyAlignment="1" applyProtection="1">
      <alignment horizontal="center"/>
    </xf>
    <xf numFmtId="180" fontId="68" fillId="49" borderId="44" xfId="0" applyNumberFormat="1" applyFont="1" applyFill="1" applyBorder="1" applyAlignment="1">
      <alignment horizontal="center"/>
    </xf>
    <xf numFmtId="1" fontId="86" fillId="49" borderId="0" xfId="0" applyNumberFormat="1" applyFont="1" applyFill="1" applyAlignment="1">
      <alignment horizontal="center"/>
    </xf>
    <xf numFmtId="0" fontId="86" fillId="49" borderId="54" xfId="0" applyFont="1" applyFill="1" applyBorder="1" applyAlignment="1">
      <alignment horizontal="left"/>
    </xf>
    <xf numFmtId="180" fontId="68" fillId="27" borderId="51" xfId="0" applyNumberFormat="1" applyFont="1" applyFill="1" applyBorder="1" applyAlignment="1" applyProtection="1">
      <alignment horizontal="center"/>
    </xf>
    <xf numFmtId="3" fontId="68" fillId="27" borderId="49" xfId="0" applyNumberFormat="1" applyFont="1" applyFill="1" applyBorder="1" applyAlignment="1" applyProtection="1">
      <alignment horizontal="center"/>
    </xf>
    <xf numFmtId="180" fontId="68" fillId="27" borderId="60" xfId="0" applyNumberFormat="1" applyFont="1" applyFill="1" applyBorder="1" applyAlignment="1" applyProtection="1">
      <alignment horizontal="center"/>
    </xf>
    <xf numFmtId="180" fontId="68" fillId="27" borderId="47" xfId="0" applyNumberFormat="1" applyFont="1" applyFill="1" applyBorder="1" applyAlignment="1" applyProtection="1">
      <alignment horizontal="center"/>
    </xf>
    <xf numFmtId="180" fontId="68" fillId="27" borderId="44" xfId="0" applyNumberFormat="1" applyFont="1" applyFill="1" applyBorder="1" applyAlignment="1" applyProtection="1">
      <alignment horizontal="center"/>
    </xf>
    <xf numFmtId="0" fontId="94" fillId="49" borderId="34" xfId="0" applyFont="1" applyFill="1" applyBorder="1" applyAlignment="1">
      <alignment horizontal="center" vertical="center"/>
    </xf>
    <xf numFmtId="0" fontId="1" fillId="47" borderId="79" xfId="0" applyFont="1" applyFill="1" applyBorder="1"/>
    <xf numFmtId="164" fontId="68" fillId="27" borderId="80" xfId="0" applyNumberFormat="1" applyFont="1" applyFill="1" applyBorder="1" applyAlignment="1">
      <alignment horizontal="center"/>
    </xf>
    <xf numFmtId="164" fontId="86" fillId="49" borderId="81" xfId="0" applyNumberFormat="1" applyFont="1" applyFill="1" applyBorder="1" applyAlignment="1">
      <alignment horizontal="center"/>
    </xf>
    <xf numFmtId="0" fontId="91" fillId="49" borderId="0" xfId="0" applyFont="1" applyFill="1" applyBorder="1" applyAlignment="1"/>
    <xf numFmtId="0" fontId="91" fillId="49" borderId="44" xfId="0" applyFont="1" applyFill="1" applyBorder="1" applyAlignment="1"/>
    <xf numFmtId="0" fontId="68" fillId="49" borderId="26" xfId="0" applyFont="1" applyFill="1" applyBorder="1" applyAlignment="1" applyProtection="1">
      <alignment horizontal="left"/>
    </xf>
    <xf numFmtId="0" fontId="75" fillId="48" borderId="51" xfId="0" applyFont="1" applyFill="1" applyBorder="1" applyAlignment="1">
      <alignment horizontal="center" vertical="center" wrapText="1"/>
    </xf>
    <xf numFmtId="164" fontId="68" fillId="27" borderId="47" xfId="0" applyNumberFormat="1" applyFont="1" applyFill="1" applyBorder="1" applyAlignment="1">
      <alignment horizontal="center"/>
    </xf>
    <xf numFmtId="1" fontId="68" fillId="27" borderId="43" xfId="0" applyNumberFormat="1" applyFont="1" applyFill="1" applyBorder="1" applyAlignment="1">
      <alignment horizontal="center"/>
    </xf>
    <xf numFmtId="164" fontId="68" fillId="0" borderId="0" xfId="0" applyNumberFormat="1" applyFont="1" applyFill="1" applyBorder="1" applyAlignment="1">
      <alignment horizontal="center"/>
    </xf>
    <xf numFmtId="164" fontId="68" fillId="27" borderId="0" xfId="0" applyNumberFormat="1" applyFont="1" applyFill="1" applyBorder="1" applyAlignment="1" applyProtection="1">
      <alignment horizontal="center"/>
    </xf>
    <xf numFmtId="0" fontId="87" fillId="49" borderId="0" xfId="0" applyFont="1" applyFill="1" applyBorder="1"/>
    <xf numFmtId="0" fontId="87" fillId="49" borderId="0" xfId="0" applyFont="1" applyFill="1"/>
    <xf numFmtId="164" fontId="68" fillId="27" borderId="50" xfId="0" applyNumberFormat="1" applyFont="1" applyFill="1" applyBorder="1" applyAlignment="1" applyProtection="1">
      <alignment horizontal="center"/>
    </xf>
    <xf numFmtId="0" fontId="87" fillId="49" borderId="44" xfId="0" applyFont="1" applyFill="1" applyBorder="1"/>
    <xf numFmtId="0" fontId="88" fillId="49" borderId="0" xfId="80" applyFont="1" applyFill="1" applyBorder="1" applyAlignment="1" applyProtection="1">
      <alignment horizontal="center" vertical="center" wrapText="1"/>
    </xf>
    <xf numFmtId="0" fontId="66" fillId="49" borderId="49" xfId="0" applyFont="1" applyFill="1" applyBorder="1"/>
    <xf numFmtId="0" fontId="87" fillId="49" borderId="49" xfId="0" applyFont="1" applyFill="1" applyBorder="1"/>
    <xf numFmtId="164" fontId="68" fillId="47" borderId="44" xfId="0" applyNumberFormat="1" applyFont="1" applyFill="1" applyBorder="1" applyAlignment="1">
      <alignment horizontal="center"/>
    </xf>
    <xf numFmtId="164" fontId="87" fillId="49" borderId="0" xfId="0" applyNumberFormat="1" applyFont="1" applyFill="1"/>
    <xf numFmtId="164" fontId="0" fillId="49" borderId="0" xfId="0" applyNumberFormat="1" applyFill="1"/>
    <xf numFmtId="1" fontId="2" fillId="49" borderId="0" xfId="1" applyNumberFormat="1" applyFont="1" applyFill="1" applyBorder="1" applyAlignment="1">
      <alignment horizontal="right"/>
    </xf>
    <xf numFmtId="164" fontId="68" fillId="27" borderId="46" xfId="0" applyNumberFormat="1" applyFont="1" applyFill="1" applyBorder="1" applyAlignment="1" applyProtection="1">
      <alignment horizontal="center"/>
    </xf>
    <xf numFmtId="164" fontId="68" fillId="27" borderId="49" xfId="0" applyNumberFormat="1" applyFont="1" applyFill="1" applyBorder="1" applyAlignment="1" applyProtection="1">
      <alignment horizontal="center"/>
    </xf>
    <xf numFmtId="0" fontId="66" fillId="47" borderId="0" xfId="0" applyFont="1" applyFill="1"/>
    <xf numFmtId="0" fontId="69" fillId="48" borderId="22"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75" fillId="50" borderId="0" xfId="0" applyFont="1" applyFill="1" applyBorder="1" applyAlignment="1">
      <alignment horizontal="center" vertical="center" wrapText="1"/>
    </xf>
    <xf numFmtId="0" fontId="75" fillId="50" borderId="24" xfId="0" applyFont="1" applyFill="1" applyBorder="1" applyAlignment="1">
      <alignment horizontal="center" vertical="center" wrapText="1"/>
    </xf>
    <xf numFmtId="164" fontId="69" fillId="47" borderId="0" xfId="0" applyNumberFormat="1" applyFont="1" applyFill="1"/>
    <xf numFmtId="164" fontId="68" fillId="27" borderId="0" xfId="0" applyNumberFormat="1" applyFont="1" applyFill="1" applyBorder="1" applyAlignment="1" applyProtection="1">
      <alignment horizontal="center"/>
      <protection locked="0"/>
    </xf>
    <xf numFmtId="2" fontId="68" fillId="47" borderId="0" xfId="0" applyNumberFormat="1" applyFont="1" applyFill="1" applyBorder="1" applyAlignment="1">
      <alignment horizontal="center"/>
    </xf>
    <xf numFmtId="164" fontId="68" fillId="47" borderId="0" xfId="0" applyNumberFormat="1" applyFont="1" applyFill="1" applyBorder="1" applyAlignment="1">
      <alignment horizontal="center"/>
    </xf>
    <xf numFmtId="1" fontId="68" fillId="47" borderId="24" xfId="0" applyNumberFormat="1" applyFont="1" applyFill="1" applyBorder="1" applyAlignment="1">
      <alignment horizontal="center"/>
    </xf>
    <xf numFmtId="0" fontId="68" fillId="27" borderId="26" xfId="0" applyFont="1" applyFill="1" applyBorder="1" applyProtection="1">
      <protection locked="0"/>
    </xf>
    <xf numFmtId="164" fontId="68" fillId="27" borderId="27" xfId="0" applyNumberFormat="1" applyFont="1" applyFill="1" applyBorder="1" applyAlignment="1" applyProtection="1">
      <alignment horizontal="center"/>
      <protection locked="0"/>
    </xf>
    <xf numFmtId="2" fontId="68" fillId="47" borderId="27" xfId="0" applyNumberFormat="1" applyFont="1" applyFill="1" applyBorder="1" applyAlignment="1">
      <alignment horizontal="center"/>
    </xf>
    <xf numFmtId="164" fontId="68" fillId="47" borderId="27" xfId="0" applyNumberFormat="1" applyFont="1" applyFill="1" applyBorder="1" applyAlignment="1">
      <alignment horizontal="center"/>
    </xf>
    <xf numFmtId="1" fontId="68" fillId="47" borderId="28" xfId="0" applyNumberFormat="1" applyFont="1" applyFill="1" applyBorder="1" applyAlignment="1">
      <alignment horizontal="center"/>
    </xf>
    <xf numFmtId="164" fontId="68" fillId="27" borderId="27" xfId="0" applyNumberFormat="1" applyFont="1" applyFill="1" applyBorder="1" applyAlignment="1" applyProtection="1">
      <alignment horizontal="center"/>
    </xf>
    <xf numFmtId="2" fontId="68" fillId="49" borderId="0" xfId="0" applyNumberFormat="1" applyFont="1" applyFill="1" applyBorder="1" applyAlignment="1">
      <alignment horizontal="center"/>
    </xf>
    <xf numFmtId="0" fontId="0" fillId="49" borderId="0" xfId="0" applyFill="1" applyBorder="1" applyAlignment="1"/>
    <xf numFmtId="0" fontId="0" fillId="49" borderId="24" xfId="0" applyFill="1" applyBorder="1" applyAlignment="1"/>
    <xf numFmtId="0" fontId="66" fillId="47" borderId="36" xfId="0" applyFont="1" applyFill="1" applyBorder="1"/>
    <xf numFmtId="0" fontId="66" fillId="47" borderId="30" xfId="0" applyFont="1" applyFill="1" applyBorder="1"/>
    <xf numFmtId="0" fontId="95" fillId="47" borderId="30" xfId="0" applyFont="1" applyFill="1" applyBorder="1"/>
    <xf numFmtId="0" fontId="69" fillId="47" borderId="30" xfId="0" applyFont="1" applyFill="1" applyBorder="1"/>
    <xf numFmtId="0" fontId="69" fillId="47" borderId="37" xfId="0" applyFont="1" applyFill="1" applyBorder="1"/>
    <xf numFmtId="0" fontId="66" fillId="49" borderId="0" xfId="0" applyFont="1" applyFill="1" applyBorder="1"/>
    <xf numFmtId="0" fontId="96" fillId="27" borderId="0" xfId="0" applyFont="1" applyFill="1"/>
    <xf numFmtId="0" fontId="90" fillId="50" borderId="42" xfId="0" applyFont="1" applyFill="1" applyBorder="1" applyAlignment="1">
      <alignment horizontal="center" vertical="center" wrapText="1"/>
    </xf>
    <xf numFmtId="0" fontId="90" fillId="50" borderId="59" xfId="0" applyFont="1" applyFill="1" applyBorder="1" applyAlignment="1">
      <alignment horizontal="center" vertical="center" wrapText="1"/>
    </xf>
    <xf numFmtId="3" fontId="68" fillId="49" borderId="0" xfId="0" applyNumberFormat="1" applyFont="1" applyFill="1" applyBorder="1" applyAlignment="1">
      <alignment horizontal="center"/>
    </xf>
    <xf numFmtId="180" fontId="68" fillId="49" borderId="0" xfId="0" applyNumberFormat="1" applyFont="1" applyFill="1" applyBorder="1" applyAlignment="1">
      <alignment horizontal="center"/>
    </xf>
    <xf numFmtId="4" fontId="68" fillId="49" borderId="44" xfId="0" applyNumberFormat="1" applyFont="1" applyFill="1" applyBorder="1" applyAlignment="1">
      <alignment horizontal="center"/>
    </xf>
    <xf numFmtId="0" fontId="86" fillId="49" borderId="53" xfId="0" applyFont="1" applyFill="1" applyBorder="1"/>
    <xf numFmtId="180" fontId="68" fillId="49" borderId="46" xfId="0" applyNumberFormat="1" applyFont="1" applyFill="1" applyBorder="1" applyAlignment="1">
      <alignment horizontal="center"/>
    </xf>
    <xf numFmtId="4" fontId="68" fillId="49" borderId="47" xfId="0" applyNumberFormat="1" applyFont="1" applyFill="1" applyBorder="1" applyAlignment="1">
      <alignment horizontal="center"/>
    </xf>
    <xf numFmtId="1" fontId="68" fillId="49" borderId="50" xfId="0" applyNumberFormat="1" applyFont="1" applyFill="1" applyBorder="1" applyAlignment="1">
      <alignment horizontal="center"/>
    </xf>
    <xf numFmtId="1" fontId="68" fillId="49" borderId="46" xfId="0" applyNumberFormat="1" applyFont="1" applyFill="1" applyBorder="1" applyAlignment="1">
      <alignment horizontal="center"/>
    </xf>
    <xf numFmtId="0" fontId="91" fillId="49" borderId="54" xfId="0" applyFont="1" applyFill="1" applyBorder="1" applyAlignment="1">
      <alignment horizontal="left"/>
    </xf>
    <xf numFmtId="0" fontId="91" fillId="49" borderId="50" xfId="0" applyFont="1" applyFill="1" applyBorder="1" applyAlignment="1">
      <alignment horizontal="left"/>
    </xf>
    <xf numFmtId="164" fontId="66" fillId="27" borderId="50" xfId="0" applyNumberFormat="1" applyFont="1" applyFill="1" applyBorder="1" applyAlignment="1">
      <alignment horizontal="center"/>
    </xf>
    <xf numFmtId="164" fontId="66" fillId="27" borderId="51" xfId="0" applyNumberFormat="1" applyFont="1" applyFill="1" applyBorder="1" applyAlignment="1">
      <alignment horizontal="center"/>
    </xf>
    <xf numFmtId="178" fontId="87" fillId="49" borderId="0" xfId="200" applyNumberFormat="1" applyFont="1" applyFill="1"/>
    <xf numFmtId="1" fontId="87" fillId="49" borderId="0" xfId="0" applyNumberFormat="1" applyFont="1" applyFill="1"/>
    <xf numFmtId="181" fontId="87" fillId="49" borderId="0" xfId="0" applyNumberFormat="1" applyFont="1" applyFill="1"/>
    <xf numFmtId="3" fontId="87" fillId="49" borderId="0" xfId="0" applyNumberFormat="1" applyFont="1" applyFill="1"/>
    <xf numFmtId="0" fontId="66" fillId="47" borderId="22" xfId="0" applyFont="1" applyFill="1" applyBorder="1"/>
    <xf numFmtId="0" fontId="69" fillId="47" borderId="0" xfId="0" applyFont="1" applyFill="1" applyBorder="1"/>
    <xf numFmtId="0" fontId="68" fillId="48" borderId="23" xfId="0" applyFont="1" applyFill="1" applyBorder="1" applyAlignment="1">
      <alignment wrapText="1"/>
    </xf>
    <xf numFmtId="0" fontId="75" fillId="48" borderId="0" xfId="0" applyFont="1" applyFill="1" applyBorder="1" applyAlignment="1">
      <alignment horizontal="center" vertical="top" wrapText="1"/>
    </xf>
    <xf numFmtId="0" fontId="75" fillId="48" borderId="0" xfId="0" applyFont="1" applyFill="1" applyBorder="1" applyAlignment="1">
      <alignment horizontal="center" wrapText="1"/>
    </xf>
    <xf numFmtId="0" fontId="97" fillId="48" borderId="0" xfId="0" applyFont="1" applyFill="1" applyBorder="1" applyAlignment="1">
      <alignment horizontal="center" wrapText="1"/>
    </xf>
    <xf numFmtId="2" fontId="98" fillId="27" borderId="0" xfId="0" applyNumberFormat="1" applyFont="1" applyFill="1" applyBorder="1" applyAlignment="1">
      <alignment horizontal="center" wrapText="1"/>
    </xf>
    <xf numFmtId="0" fontId="68" fillId="49" borderId="23" xfId="0" applyFont="1" applyFill="1" applyBorder="1" applyProtection="1">
      <protection locked="0"/>
    </xf>
    <xf numFmtId="182" fontId="40" fillId="47" borderId="0" xfId="0" applyNumberFormat="1" applyFont="1" applyFill="1"/>
    <xf numFmtId="0" fontId="68" fillId="49" borderId="23" xfId="0" applyFont="1" applyFill="1" applyBorder="1" applyProtection="1"/>
    <xf numFmtId="0" fontId="99" fillId="47" borderId="24" xfId="0" applyFont="1" applyFill="1" applyBorder="1" applyAlignment="1">
      <alignment wrapText="1"/>
    </xf>
    <xf numFmtId="0" fontId="68" fillId="49" borderId="35" xfId="0" applyNumberFormat="1" applyFont="1" applyFill="1" applyBorder="1" applyAlignment="1" applyProtection="1">
      <alignment horizontal="left"/>
    </xf>
    <xf numFmtId="0" fontId="68" fillId="49" borderId="26" xfId="0" applyFont="1" applyFill="1" applyBorder="1" applyProtection="1"/>
    <xf numFmtId="0" fontId="66" fillId="49" borderId="0" xfId="0" applyFont="1" applyFill="1" applyBorder="1"/>
    <xf numFmtId="0" fontId="88" fillId="49" borderId="44" xfId="80" applyFont="1" applyFill="1" applyBorder="1" applyAlignment="1" applyProtection="1">
      <alignment horizontal="center" vertical="center" wrapText="1"/>
    </xf>
    <xf numFmtId="0" fontId="100" fillId="49" borderId="0" xfId="80" applyFont="1" applyFill="1" applyBorder="1" applyAlignment="1" applyProtection="1">
      <alignment vertical="center" wrapText="1"/>
    </xf>
    <xf numFmtId="0" fontId="87" fillId="50" borderId="0" xfId="0" applyFont="1" applyFill="1" applyBorder="1"/>
    <xf numFmtId="0" fontId="90" fillId="50" borderId="0" xfId="0" applyFont="1" applyFill="1" applyBorder="1" applyAlignment="1">
      <alignment horizontal="center" vertical="center" wrapText="1"/>
    </xf>
    <xf numFmtId="0" fontId="90" fillId="50" borderId="44" xfId="0" applyFont="1" applyFill="1" applyBorder="1" applyAlignment="1">
      <alignment horizontal="center" vertical="center" wrapText="1"/>
    </xf>
    <xf numFmtId="0" fontId="101" fillId="49" borderId="0" xfId="0" applyFont="1" applyFill="1"/>
    <xf numFmtId="164" fontId="86" fillId="49" borderId="44" xfId="0" applyNumberFormat="1" applyFont="1" applyFill="1" applyBorder="1" applyAlignment="1">
      <alignment horizontal="center"/>
    </xf>
    <xf numFmtId="0" fontId="68" fillId="27" borderId="53" xfId="0" applyFont="1" applyFill="1" applyBorder="1" applyAlignment="1" applyProtection="1">
      <alignment horizontal="left"/>
    </xf>
    <xf numFmtId="164" fontId="68" fillId="49" borderId="47" xfId="0" applyNumberFormat="1" applyFont="1" applyFill="1" applyBorder="1" applyAlignment="1">
      <alignment horizontal="center"/>
    </xf>
    <xf numFmtId="0" fontId="87" fillId="49" borderId="43" xfId="0" applyFont="1" applyFill="1" applyBorder="1"/>
    <xf numFmtId="0" fontId="102" fillId="49" borderId="0" xfId="0" applyFont="1" applyFill="1" applyBorder="1"/>
    <xf numFmtId="164" fontId="86" fillId="49" borderId="47" xfId="0" applyNumberFormat="1" applyFont="1" applyFill="1" applyBorder="1" applyAlignment="1">
      <alignment horizontal="center"/>
    </xf>
    <xf numFmtId="180" fontId="68" fillId="27" borderId="0" xfId="0" applyNumberFormat="1" applyFont="1" applyFill="1" applyBorder="1" applyAlignment="1" applyProtection="1">
      <alignment horizontal="center"/>
    </xf>
    <xf numFmtId="0" fontId="42" fillId="47" borderId="0" xfId="0" applyFont="1" applyFill="1"/>
    <xf numFmtId="0" fontId="75" fillId="48" borderId="22" xfId="0" applyFont="1" applyFill="1" applyBorder="1" applyAlignment="1">
      <alignment horizontal="center" wrapText="1"/>
    </xf>
    <xf numFmtId="2" fontId="40" fillId="47" borderId="0" xfId="0" applyNumberFormat="1" applyFont="1" applyFill="1"/>
    <xf numFmtId="166" fontId="40" fillId="47" borderId="0" xfId="0" applyNumberFormat="1" applyFont="1" applyFill="1"/>
    <xf numFmtId="0" fontId="66" fillId="49" borderId="23" xfId="0" applyFont="1" applyFill="1" applyBorder="1"/>
    <xf numFmtId="0" fontId="66" fillId="49" borderId="24" xfId="0" applyFont="1" applyFill="1" applyBorder="1"/>
    <xf numFmtId="1" fontId="40" fillId="47" borderId="0" xfId="0" applyNumberFormat="1" applyFont="1" applyFill="1" applyAlignment="1">
      <alignment horizontal="center"/>
    </xf>
    <xf numFmtId="2" fontId="75" fillId="48" borderId="29" xfId="127" applyNumberFormat="1" applyFont="1" applyFill="1" applyBorder="1" applyAlignment="1">
      <alignment horizontal="center" vertical="center"/>
    </xf>
    <xf numFmtId="2" fontId="75" fillId="48" borderId="22" xfId="127" applyNumberFormat="1" applyFont="1" applyFill="1" applyBorder="1" applyAlignment="1">
      <alignment horizontal="center" vertical="center"/>
    </xf>
    <xf numFmtId="2" fontId="75" fillId="48" borderId="0" xfId="127" applyNumberFormat="1" applyFont="1" applyFill="1" applyBorder="1" applyAlignment="1">
      <alignment horizontal="center" vertical="center"/>
    </xf>
    <xf numFmtId="2" fontId="75" fillId="48" borderId="85" xfId="127" applyNumberFormat="1" applyFont="1" applyFill="1" applyBorder="1" applyAlignment="1">
      <alignment horizontal="center" vertical="center"/>
    </xf>
    <xf numFmtId="2" fontId="104" fillId="49" borderId="23" xfId="127" applyNumberFormat="1" applyFont="1" applyFill="1" applyBorder="1" applyAlignment="1"/>
    <xf numFmtId="2" fontId="70" fillId="49" borderId="0" xfId="127" applyNumberFormat="1" applyFont="1" applyFill="1" applyBorder="1" applyAlignment="1">
      <alignment vertical="center"/>
    </xf>
    <xf numFmtId="2" fontId="70" fillId="49" borderId="24" xfId="127" applyNumberFormat="1" applyFont="1" applyFill="1" applyBorder="1" applyAlignment="1">
      <alignment vertical="center"/>
    </xf>
    <xf numFmtId="17" fontId="70" fillId="49" borderId="23" xfId="127" quotePrefix="1" applyNumberFormat="1" applyFont="1" applyFill="1" applyBorder="1" applyAlignment="1">
      <alignment horizontal="left" wrapText="1"/>
    </xf>
    <xf numFmtId="164" fontId="70" fillId="49" borderId="0" xfId="127" applyNumberFormat="1" applyFont="1" applyFill="1" applyBorder="1" applyAlignment="1">
      <alignment horizontal="right" vertical="top" wrapText="1" indent="2"/>
    </xf>
    <xf numFmtId="164" fontId="70" fillId="49" borderId="24" xfId="127" applyNumberFormat="1" applyFont="1" applyFill="1" applyBorder="1" applyAlignment="1">
      <alignment horizontal="right" vertical="top" wrapText="1" indent="2"/>
    </xf>
    <xf numFmtId="17" fontId="70" fillId="49" borderId="86" xfId="127" quotePrefix="1" applyNumberFormat="1" applyFont="1" applyFill="1" applyBorder="1" applyAlignment="1">
      <alignment horizontal="left" wrapText="1"/>
    </xf>
    <xf numFmtId="164" fontId="70" fillId="51" borderId="0" xfId="127" applyNumberFormat="1" applyFont="1" applyFill="1" applyBorder="1" applyAlignment="1">
      <alignment horizontal="right" vertical="top" wrapText="1" indent="2"/>
    </xf>
    <xf numFmtId="164" fontId="70" fillId="51" borderId="24" xfId="127" applyNumberFormat="1" applyFont="1" applyFill="1" applyBorder="1" applyAlignment="1">
      <alignment horizontal="right" vertical="top" wrapText="1" indent="2"/>
    </xf>
    <xf numFmtId="17" fontId="104" fillId="49" borderId="23" xfId="127" applyNumberFormat="1" applyFont="1" applyFill="1" applyBorder="1" applyAlignment="1">
      <alignment horizontal="left" wrapText="1"/>
    </xf>
    <xf numFmtId="0" fontId="38" fillId="49" borderId="0" xfId="0" applyFont="1" applyFill="1"/>
    <xf numFmtId="0" fontId="38" fillId="49" borderId="24" xfId="0" applyFont="1" applyFill="1" applyBorder="1"/>
    <xf numFmtId="2" fontId="70" fillId="49" borderId="0" xfId="127" applyNumberFormat="1" applyFont="1" applyFill="1" applyBorder="1" applyAlignment="1">
      <alignment horizontal="right" vertical="top" wrapText="1" indent="2"/>
    </xf>
    <xf numFmtId="2" fontId="70" fillId="49" borderId="24" xfId="127" applyNumberFormat="1" applyFont="1" applyFill="1" applyBorder="1" applyAlignment="1">
      <alignment horizontal="right" vertical="top" wrapText="1" indent="2"/>
    </xf>
    <xf numFmtId="17" fontId="70" fillId="49" borderId="26" xfId="127" quotePrefix="1" applyNumberFormat="1" applyFont="1" applyFill="1" applyBorder="1" applyAlignment="1">
      <alignment horizontal="left" wrapText="1"/>
    </xf>
    <xf numFmtId="2" fontId="70" fillId="0" borderId="0" xfId="127" applyNumberFormat="1" applyFont="1" applyFill="1" applyBorder="1" applyAlignment="1">
      <alignment horizontal="right" vertical="top" wrapText="1" indent="2"/>
    </xf>
    <xf numFmtId="2" fontId="70" fillId="0" borderId="37" xfId="127" applyNumberFormat="1" applyFont="1" applyFill="1" applyBorder="1" applyAlignment="1">
      <alignment horizontal="right" vertical="top" wrapText="1" indent="2"/>
    </xf>
    <xf numFmtId="0" fontId="36" fillId="47" borderId="0" xfId="0" applyFont="1" applyFill="1" applyAlignment="1"/>
    <xf numFmtId="1" fontId="1" fillId="47" borderId="0" xfId="0" applyNumberFormat="1" applyFont="1" applyFill="1" applyAlignment="1"/>
    <xf numFmtId="164" fontId="1" fillId="49" borderId="0" xfId="0" applyNumberFormat="1" applyFont="1" applyFill="1"/>
    <xf numFmtId="2" fontId="75" fillId="48" borderId="23" xfId="127" applyNumberFormat="1" applyFont="1" applyFill="1" applyBorder="1" applyAlignment="1">
      <alignment horizontal="center" vertical="center"/>
    </xf>
    <xf numFmtId="2" fontId="75" fillId="48" borderId="42" xfId="127" applyNumberFormat="1" applyFont="1" applyFill="1" applyBorder="1" applyAlignment="1">
      <alignment horizontal="center" vertical="center"/>
    </xf>
    <xf numFmtId="164" fontId="70" fillId="49" borderId="24" xfId="127" applyNumberFormat="1" applyFont="1" applyFill="1" applyBorder="1" applyAlignment="1">
      <alignment horizontal="center" vertical="center"/>
    </xf>
    <xf numFmtId="164" fontId="68" fillId="47" borderId="47" xfId="0" applyNumberFormat="1" applyFont="1" applyFill="1" applyBorder="1" applyAlignment="1">
      <alignment horizontal="center"/>
    </xf>
    <xf numFmtId="1" fontId="68" fillId="47" borderId="44" xfId="0" applyNumberFormat="1" applyFont="1" applyFill="1" applyBorder="1" applyAlignment="1">
      <alignment horizontal="center"/>
    </xf>
    <xf numFmtId="164" fontId="86" fillId="49" borderId="87" xfId="0" applyNumberFormat="1" applyFont="1" applyFill="1" applyBorder="1" applyAlignment="1">
      <alignment horizontal="center"/>
    </xf>
    <xf numFmtId="0" fontId="1" fillId="47" borderId="44" xfId="0" applyFont="1" applyFill="1" applyBorder="1"/>
    <xf numFmtId="0" fontId="1" fillId="47" borderId="0" xfId="0" applyFont="1" applyFill="1" applyAlignment="1"/>
    <xf numFmtId="0" fontId="0" fillId="50" borderId="55" xfId="0" applyFill="1" applyBorder="1"/>
    <xf numFmtId="0" fontId="0" fillId="50" borderId="43" xfId="0" applyFill="1" applyBorder="1"/>
    <xf numFmtId="0" fontId="106" fillId="50" borderId="50" xfId="0" applyFont="1" applyFill="1" applyBorder="1" applyAlignment="1">
      <alignment horizontal="center" vertical="center"/>
    </xf>
    <xf numFmtId="0" fontId="106" fillId="50" borderId="0" xfId="0" applyFont="1" applyFill="1" applyBorder="1" applyAlignment="1">
      <alignment horizontal="center" vertical="center"/>
    </xf>
    <xf numFmtId="0" fontId="106" fillId="50" borderId="51" xfId="0" applyFont="1" applyFill="1" applyBorder="1" applyAlignment="1">
      <alignment horizontal="center" vertical="center"/>
    </xf>
    <xf numFmtId="0" fontId="107" fillId="49" borderId="43" xfId="0" applyFont="1" applyFill="1" applyBorder="1" applyAlignment="1">
      <alignment horizontal="left" vertical="center"/>
    </xf>
    <xf numFmtId="2" fontId="107" fillId="49" borderId="0" xfId="0" applyNumberFormat="1" applyFont="1" applyFill="1" applyBorder="1" applyAlignment="1">
      <alignment horizontal="center" vertical="center"/>
    </xf>
    <xf numFmtId="2" fontId="107" fillId="49" borderId="44" xfId="0" applyNumberFormat="1" applyFont="1" applyFill="1" applyBorder="1" applyAlignment="1">
      <alignment horizontal="center" vertical="center"/>
    </xf>
    <xf numFmtId="0" fontId="107" fillId="49" borderId="53" xfId="0" applyFont="1" applyFill="1" applyBorder="1" applyAlignment="1">
      <alignment horizontal="left" vertical="center"/>
    </xf>
    <xf numFmtId="0" fontId="86" fillId="49" borderId="0" xfId="0" applyFont="1" applyFill="1" applyBorder="1" applyAlignment="1">
      <alignment horizontal="left" wrapText="1"/>
    </xf>
    <xf numFmtId="2" fontId="0" fillId="49" borderId="0" xfId="0" applyNumberFormat="1" applyFill="1"/>
    <xf numFmtId="0" fontId="66" fillId="27" borderId="0" xfId="0" applyFont="1" applyFill="1"/>
    <xf numFmtId="0" fontId="69" fillId="27" borderId="0" xfId="0" applyFont="1" applyFill="1" applyBorder="1"/>
    <xf numFmtId="0" fontId="69" fillId="27" borderId="49" xfId="0" applyFont="1" applyFill="1" applyBorder="1"/>
    <xf numFmtId="0" fontId="40" fillId="27" borderId="0" xfId="0" applyFont="1" applyFill="1" applyBorder="1"/>
    <xf numFmtId="0" fontId="40" fillId="27" borderId="0" xfId="0" applyFont="1" applyFill="1"/>
    <xf numFmtId="0" fontId="69" fillId="48" borderId="23" xfId="0" applyFont="1" applyFill="1" applyBorder="1"/>
    <xf numFmtId="0" fontId="108" fillId="52" borderId="52" xfId="0" applyFont="1" applyFill="1" applyBorder="1" applyAlignment="1">
      <alignment horizontal="center" vertical="center" wrapText="1"/>
    </xf>
    <xf numFmtId="0" fontId="108" fillId="52" borderId="58" xfId="0" applyFont="1" applyFill="1" applyBorder="1" applyAlignment="1">
      <alignment horizontal="center" vertical="center" wrapText="1"/>
    </xf>
    <xf numFmtId="0" fontId="69" fillId="48" borderId="31" xfId="0" applyFont="1" applyFill="1" applyBorder="1" applyAlignment="1">
      <alignment horizontal="center" vertical="center"/>
    </xf>
    <xf numFmtId="0" fontId="69" fillId="48" borderId="31" xfId="0" applyFont="1" applyFill="1" applyBorder="1" applyAlignment="1">
      <alignment horizontal="center" vertical="center" wrapText="1"/>
    </xf>
    <xf numFmtId="0" fontId="69" fillId="48" borderId="50" xfId="0" applyFont="1" applyFill="1" applyBorder="1" applyAlignment="1">
      <alignment horizontal="center" vertical="center" wrapText="1"/>
    </xf>
    <xf numFmtId="0" fontId="69" fillId="48" borderId="50" xfId="0" applyFont="1" applyFill="1" applyBorder="1" applyAlignment="1">
      <alignment horizontal="center" wrapText="1"/>
    </xf>
    <xf numFmtId="0" fontId="69" fillId="50" borderId="51" xfId="0" applyFont="1" applyFill="1" applyBorder="1" applyAlignment="1">
      <alignment vertical="center" wrapText="1"/>
    </xf>
    <xf numFmtId="0" fontId="69" fillId="50" borderId="51" xfId="0" applyFont="1" applyFill="1" applyBorder="1" applyAlignment="1">
      <alignment horizontal="center" vertical="center" wrapText="1"/>
    </xf>
    <xf numFmtId="165" fontId="40" fillId="27" borderId="0" xfId="0" applyNumberFormat="1" applyFont="1" applyFill="1"/>
    <xf numFmtId="164" fontId="40" fillId="27" borderId="0" xfId="0" applyNumberFormat="1" applyFont="1" applyFill="1" applyBorder="1"/>
    <xf numFmtId="164" fontId="40" fillId="27" borderId="0" xfId="0" applyNumberFormat="1" applyFont="1" applyFill="1"/>
    <xf numFmtId="2" fontId="40" fillId="27" borderId="0" xfId="0" applyNumberFormat="1" applyFont="1" applyFill="1"/>
    <xf numFmtId="0" fontId="109" fillId="0" borderId="0" xfId="0" applyFont="1" applyAlignment="1">
      <alignment vertical="center"/>
    </xf>
    <xf numFmtId="0" fontId="68" fillId="27" borderId="26" xfId="0" applyFont="1" applyFill="1" applyBorder="1" applyAlignment="1">
      <alignment horizontal="left"/>
    </xf>
    <xf numFmtId="164" fontId="68" fillId="27" borderId="46" xfId="0" applyNumberFormat="1" applyFont="1" applyFill="1" applyBorder="1" applyAlignment="1">
      <alignment horizontal="center" vertical="center"/>
    </xf>
    <xf numFmtId="164" fontId="68" fillId="0" borderId="47" xfId="0" applyNumberFormat="1" applyFont="1" applyFill="1" applyBorder="1" applyAlignment="1">
      <alignment horizontal="center"/>
    </xf>
    <xf numFmtId="164" fontId="68" fillId="49" borderId="0" xfId="0" applyNumberFormat="1" applyFont="1" applyFill="1" applyBorder="1" applyAlignment="1">
      <alignment horizontal="center" vertical="center"/>
    </xf>
    <xf numFmtId="182" fontId="40" fillId="27" borderId="0" xfId="0" applyNumberFormat="1" applyFont="1" applyFill="1"/>
    <xf numFmtId="0" fontId="68" fillId="27" borderId="23" xfId="0" applyNumberFormat="1" applyFont="1" applyFill="1" applyBorder="1" applyAlignment="1" applyProtection="1">
      <alignment horizontal="left"/>
    </xf>
    <xf numFmtId="0" fontId="68" fillId="27" borderId="26" xfId="0" applyNumberFormat="1" applyFont="1" applyFill="1" applyBorder="1" applyAlignment="1" applyProtection="1">
      <alignment horizontal="left"/>
    </xf>
    <xf numFmtId="164" fontId="68" fillId="27" borderId="88" xfId="0" applyNumberFormat="1" applyFont="1" applyFill="1" applyBorder="1" applyAlignment="1">
      <alignment horizontal="center" vertical="center"/>
    </xf>
    <xf numFmtId="164" fontId="68" fillId="49" borderId="46" xfId="0" applyNumberFormat="1" applyFont="1" applyFill="1" applyBorder="1" applyAlignment="1">
      <alignment horizontal="center" vertical="center"/>
    </xf>
    <xf numFmtId="164" fontId="68" fillId="0" borderId="46" xfId="0" applyNumberFormat="1" applyFont="1" applyFill="1" applyBorder="1" applyAlignment="1">
      <alignment horizontal="center"/>
    </xf>
    <xf numFmtId="164" fontId="68" fillId="27" borderId="53" xfId="0" applyNumberFormat="1" applyFont="1" applyFill="1" applyBorder="1" applyAlignment="1">
      <alignment horizontal="center" vertical="center"/>
    </xf>
    <xf numFmtId="164" fontId="68" fillId="27" borderId="50" xfId="0" applyNumberFormat="1" applyFont="1" applyFill="1" applyBorder="1" applyAlignment="1">
      <alignment horizontal="center" vertical="center"/>
    </xf>
    <xf numFmtId="164" fontId="68" fillId="0" borderId="56" xfId="0" applyNumberFormat="1" applyFont="1" applyFill="1" applyBorder="1" applyAlignment="1">
      <alignment horizontal="center"/>
    </xf>
    <xf numFmtId="0" fontId="110" fillId="27" borderId="0" xfId="0" applyFont="1" applyFill="1" applyBorder="1"/>
    <xf numFmtId="0" fontId="42" fillId="27" borderId="0" xfId="0" applyFont="1" applyFill="1" applyBorder="1" applyAlignment="1">
      <alignment wrapText="1"/>
    </xf>
    <xf numFmtId="0" fontId="42" fillId="27" borderId="0" xfId="0" applyFont="1" applyFill="1" applyBorder="1"/>
    <xf numFmtId="0" fontId="86" fillId="49" borderId="49" xfId="0" applyFont="1" applyFill="1" applyBorder="1"/>
    <xf numFmtId="0" fontId="86" fillId="49" borderId="0" xfId="0" applyFont="1" applyFill="1"/>
    <xf numFmtId="0" fontId="86" fillId="49" borderId="44" xfId="0" applyFont="1" applyFill="1" applyBorder="1"/>
    <xf numFmtId="0" fontId="89" fillId="50" borderId="0" xfId="0" applyFont="1" applyFill="1" applyBorder="1" applyAlignment="1">
      <alignment horizontal="center"/>
    </xf>
    <xf numFmtId="0" fontId="90" fillId="50" borderId="0" xfId="0" applyFont="1" applyFill="1" applyBorder="1"/>
    <xf numFmtId="0" fontId="90" fillId="50" borderId="0" xfId="0" applyFont="1" applyFill="1"/>
    <xf numFmtId="0" fontId="90" fillId="50" borderId="0" xfId="0" applyFont="1" applyFill="1" applyAlignment="1">
      <alignment horizontal="center" vertical="center" wrapText="1"/>
    </xf>
    <xf numFmtId="0" fontId="90" fillId="50" borderId="44" xfId="0" applyFont="1" applyFill="1" applyBorder="1" applyAlignment="1">
      <alignment horizontal="center" vertical="center"/>
    </xf>
    <xf numFmtId="0" fontId="86" fillId="49" borderId="0" xfId="0" applyFont="1" applyFill="1" applyAlignment="1">
      <alignment horizontal="left"/>
    </xf>
    <xf numFmtId="164" fontId="86" fillId="49" borderId="0" xfId="0" applyNumberFormat="1" applyFont="1" applyFill="1"/>
    <xf numFmtId="164" fontId="86" fillId="49" borderId="44" xfId="0" applyNumberFormat="1" applyFont="1" applyFill="1" applyBorder="1"/>
    <xf numFmtId="164" fontId="86" fillId="49" borderId="43" xfId="0" applyNumberFormat="1" applyFont="1" applyFill="1" applyBorder="1"/>
    <xf numFmtId="164" fontId="86" fillId="49" borderId="0" xfId="0" applyNumberFormat="1" applyFont="1" applyFill="1" applyBorder="1"/>
    <xf numFmtId="164" fontId="86" fillId="49" borderId="53" xfId="0" applyNumberFormat="1" applyFont="1" applyFill="1" applyBorder="1"/>
    <xf numFmtId="164" fontId="86" fillId="49" borderId="46" xfId="0" applyNumberFormat="1" applyFont="1" applyFill="1" applyBorder="1"/>
    <xf numFmtId="164" fontId="86" fillId="49" borderId="47" xfId="0" applyNumberFormat="1" applyFont="1" applyFill="1" applyBorder="1"/>
    <xf numFmtId="0" fontId="86" fillId="50" borderId="50" xfId="0" applyFont="1" applyFill="1" applyBorder="1" applyAlignment="1">
      <alignment horizontal="left"/>
    </xf>
    <xf numFmtId="0" fontId="86" fillId="49" borderId="0" xfId="0" applyFont="1" applyFill="1" applyBorder="1" applyAlignment="1">
      <alignment horizontal="left"/>
    </xf>
    <xf numFmtId="0" fontId="91" fillId="49" borderId="55" xfId="0" applyFont="1" applyFill="1" applyBorder="1"/>
    <xf numFmtId="0" fontId="87" fillId="49" borderId="42" xfId="0" applyFont="1" applyFill="1" applyBorder="1"/>
    <xf numFmtId="0" fontId="91" fillId="49" borderId="42" xfId="0" applyFont="1" applyFill="1" applyBorder="1"/>
    <xf numFmtId="0" fontId="91" fillId="49" borderId="59" xfId="0" applyFont="1" applyFill="1" applyBorder="1"/>
    <xf numFmtId="0" fontId="66" fillId="47" borderId="0" xfId="0" applyFont="1" applyFill="1" applyBorder="1"/>
    <xf numFmtId="0" fontId="75" fillId="50" borderId="42" xfId="0" applyFont="1" applyFill="1" applyBorder="1" applyAlignment="1">
      <alignment horizontal="center" vertical="center" wrapText="1"/>
    </xf>
    <xf numFmtId="0" fontId="75" fillId="48" borderId="42" xfId="0" applyFont="1" applyFill="1" applyBorder="1" applyAlignment="1">
      <alignment horizontal="center" vertical="center" wrapText="1"/>
    </xf>
    <xf numFmtId="0" fontId="75" fillId="48" borderId="59" xfId="0" applyFont="1" applyFill="1" applyBorder="1" applyAlignment="1">
      <alignment horizontal="center" vertical="center" wrapText="1"/>
    </xf>
    <xf numFmtId="0" fontId="68" fillId="49" borderId="23" xfId="0" applyFont="1" applyFill="1" applyBorder="1" applyAlignment="1">
      <alignment horizontal="left"/>
    </xf>
    <xf numFmtId="164" fontId="68" fillId="49" borderId="0" xfId="0" applyNumberFormat="1" applyFont="1" applyFill="1" applyBorder="1" applyAlignment="1">
      <alignment horizontal="center" wrapText="1"/>
    </xf>
    <xf numFmtId="164" fontId="68" fillId="0" borderId="0" xfId="0" applyNumberFormat="1" applyFont="1" applyFill="1" applyBorder="1" applyAlignment="1">
      <alignment horizontal="center" wrapText="1"/>
    </xf>
    <xf numFmtId="164" fontId="86" fillId="0" borderId="44" xfId="0" applyNumberFormat="1" applyFont="1" applyFill="1" applyBorder="1" applyAlignment="1">
      <alignment horizontal="center" vertical="center"/>
    </xf>
    <xf numFmtId="1" fontId="40" fillId="47" borderId="0" xfId="0" applyNumberFormat="1" applyFont="1" applyFill="1"/>
    <xf numFmtId="164" fontId="69" fillId="47" borderId="44" xfId="0" applyNumberFormat="1" applyFont="1" applyFill="1" applyBorder="1"/>
    <xf numFmtId="164" fontId="68" fillId="0" borderId="50" xfId="0" applyNumberFormat="1" applyFont="1" applyFill="1" applyBorder="1" applyAlignment="1">
      <alignment horizontal="center" wrapText="1"/>
    </xf>
    <xf numFmtId="164" fontId="86" fillId="0" borderId="51" xfId="0" applyNumberFormat="1" applyFont="1" applyFill="1" applyBorder="1" applyAlignment="1">
      <alignment horizontal="center" vertical="center"/>
    </xf>
    <xf numFmtId="165" fontId="69" fillId="47" borderId="0" xfId="0" applyNumberFormat="1" applyFont="1" applyFill="1"/>
    <xf numFmtId="0" fontId="68" fillId="27" borderId="86" xfId="0" applyFont="1" applyFill="1" applyBorder="1" applyAlignment="1">
      <alignment horizontal="left"/>
    </xf>
    <xf numFmtId="164" fontId="68" fillId="0" borderId="46" xfId="0" applyNumberFormat="1" applyFont="1" applyFill="1" applyBorder="1" applyAlignment="1">
      <alignment horizontal="center" wrapText="1"/>
    </xf>
    <xf numFmtId="0" fontId="68" fillId="27" borderId="89" xfId="0" applyFont="1" applyFill="1" applyBorder="1" applyAlignment="1">
      <alignment horizontal="left"/>
    </xf>
    <xf numFmtId="164" fontId="68" fillId="49" borderId="51" xfId="0" applyNumberFormat="1" applyFont="1" applyFill="1" applyBorder="1" applyAlignment="1">
      <alignment horizontal="center"/>
    </xf>
    <xf numFmtId="0" fontId="68" fillId="27" borderId="43" xfId="0" applyFont="1" applyFill="1" applyBorder="1" applyAlignment="1">
      <alignment horizontal="left"/>
    </xf>
    <xf numFmtId="0" fontId="40" fillId="47" borderId="42" xfId="0" applyFont="1" applyFill="1" applyBorder="1"/>
    <xf numFmtId="0" fontId="40" fillId="0" borderId="42" xfId="0" applyFont="1" applyFill="1" applyBorder="1"/>
    <xf numFmtId="0" fontId="40" fillId="0" borderId="0" xfId="0" applyFont="1" applyFill="1"/>
    <xf numFmtId="0" fontId="90" fillId="50" borderId="90" xfId="0" applyFont="1" applyFill="1" applyBorder="1" applyAlignment="1">
      <alignment horizontal="center" vertical="center" wrapText="1"/>
    </xf>
    <xf numFmtId="0" fontId="89" fillId="50" borderId="43" xfId="0" applyFont="1" applyFill="1" applyBorder="1" applyAlignment="1">
      <alignment horizontal="center" vertical="center" wrapText="1"/>
    </xf>
    <xf numFmtId="0" fontId="90" fillId="50" borderId="91" xfId="0" applyFont="1" applyFill="1" applyBorder="1" applyAlignment="1">
      <alignment horizontal="center" vertical="center" wrapText="1"/>
    </xf>
    <xf numFmtId="164" fontId="86" fillId="0" borderId="0" xfId="0" applyNumberFormat="1" applyFont="1" applyFill="1" applyBorder="1" applyAlignment="1">
      <alignment horizontal="right" indent="2"/>
    </xf>
    <xf numFmtId="164" fontId="86" fillId="49" borderId="0" xfId="0" applyNumberFormat="1" applyFont="1" applyFill="1" applyBorder="1" applyAlignment="1">
      <alignment horizontal="right" indent="2"/>
    </xf>
    <xf numFmtId="164" fontId="68" fillId="47" borderId="0" xfId="0" applyNumberFormat="1" applyFont="1" applyFill="1" applyBorder="1" applyAlignment="1">
      <alignment horizontal="right" indent="2"/>
    </xf>
    <xf numFmtId="164" fontId="68" fillId="47" borderId="91" xfId="0" applyNumberFormat="1" applyFont="1" applyFill="1" applyBorder="1" applyAlignment="1">
      <alignment horizontal="right" indent="2"/>
    </xf>
    <xf numFmtId="164" fontId="87" fillId="49" borderId="0" xfId="0" applyNumberFormat="1" applyFont="1" applyFill="1" applyAlignment="1">
      <alignment horizontal="center"/>
    </xf>
    <xf numFmtId="3" fontId="68" fillId="47" borderId="44" xfId="0" applyNumberFormat="1" applyFont="1" applyFill="1" applyBorder="1" applyAlignment="1">
      <alignment horizontal="right" indent="2"/>
    </xf>
    <xf numFmtId="2" fontId="87" fillId="49" borderId="0" xfId="0" applyNumberFormat="1" applyFont="1" applyFill="1"/>
    <xf numFmtId="164" fontId="68" fillId="47" borderId="44" xfId="0" applyNumberFormat="1" applyFont="1" applyFill="1" applyBorder="1" applyAlignment="1">
      <alignment horizontal="right" indent="2"/>
    </xf>
    <xf numFmtId="164" fontId="87" fillId="49" borderId="91" xfId="0" applyNumberFormat="1" applyFont="1" applyFill="1" applyBorder="1" applyAlignment="1">
      <alignment horizontal="center"/>
    </xf>
    <xf numFmtId="3" fontId="68" fillId="47" borderId="91" xfId="0" applyNumberFormat="1" applyFont="1" applyFill="1" applyBorder="1" applyAlignment="1">
      <alignment horizontal="right" indent="2"/>
    </xf>
    <xf numFmtId="164" fontId="68" fillId="47" borderId="47" xfId="0" applyNumberFormat="1" applyFont="1" applyFill="1" applyBorder="1" applyAlignment="1">
      <alignment horizontal="right" indent="2"/>
    </xf>
    <xf numFmtId="164" fontId="87" fillId="49" borderId="92" xfId="0" applyNumberFormat="1" applyFont="1" applyFill="1" applyBorder="1" applyAlignment="1">
      <alignment horizontal="center"/>
    </xf>
    <xf numFmtId="3" fontId="68" fillId="47" borderId="92" xfId="0" applyNumberFormat="1" applyFont="1" applyFill="1" applyBorder="1" applyAlignment="1">
      <alignment horizontal="right" indent="2"/>
    </xf>
    <xf numFmtId="165" fontId="87" fillId="49" borderId="0" xfId="0" applyNumberFormat="1" applyFont="1" applyFill="1"/>
    <xf numFmtId="0" fontId="68" fillId="49" borderId="36" xfId="0" applyFont="1" applyFill="1" applyBorder="1" applyAlignment="1" applyProtection="1">
      <alignment horizontal="left"/>
    </xf>
    <xf numFmtId="164" fontId="68" fillId="49" borderId="60" xfId="0" applyNumberFormat="1" applyFont="1" applyFill="1" applyBorder="1" applyAlignment="1">
      <alignment horizontal="center"/>
    </xf>
    <xf numFmtId="0" fontId="68" fillId="27" borderId="36" xfId="0" applyFont="1" applyFill="1" applyBorder="1" applyAlignment="1" applyProtection="1">
      <alignment horizontal="left"/>
    </xf>
    <xf numFmtId="0" fontId="68" fillId="27" borderId="86" xfId="0" applyFont="1" applyFill="1" applyBorder="1" applyAlignment="1" applyProtection="1">
      <alignment horizontal="left"/>
    </xf>
    <xf numFmtId="164" fontId="68" fillId="47" borderId="56" xfId="0" applyNumberFormat="1" applyFont="1" applyFill="1" applyBorder="1" applyAlignment="1">
      <alignment horizontal="center"/>
    </xf>
    <xf numFmtId="0" fontId="68" fillId="27" borderId="0" xfId="0" applyFont="1" applyFill="1" applyBorder="1" applyAlignment="1" applyProtection="1">
      <alignment horizontal="left"/>
    </xf>
    <xf numFmtId="0" fontId="91" fillId="49" borderId="43" xfId="0" applyFont="1" applyFill="1" applyBorder="1"/>
    <xf numFmtId="0" fontId="91" fillId="49" borderId="0" xfId="0" applyFont="1" applyFill="1" applyBorder="1"/>
    <xf numFmtId="0" fontId="91" fillId="49" borderId="44" xfId="0" applyFont="1" applyFill="1" applyBorder="1"/>
    <xf numFmtId="0" fontId="69" fillId="48" borderId="97" xfId="0" applyFont="1" applyFill="1" applyBorder="1" applyAlignment="1">
      <alignment horizontal="center" vertical="center" wrapText="1"/>
    </xf>
    <xf numFmtId="0" fontId="113" fillId="48" borderId="50" xfId="0" applyFont="1" applyFill="1" applyBorder="1" applyAlignment="1">
      <alignment horizontal="center" vertical="center" wrapText="1"/>
    </xf>
    <xf numFmtId="164" fontId="68" fillId="27" borderId="91" xfId="0" applyNumberFormat="1" applyFont="1" applyFill="1" applyBorder="1" applyAlignment="1">
      <alignment horizontal="center" vertical="center"/>
    </xf>
    <xf numFmtId="3" fontId="68" fillId="27" borderId="0" xfId="0" applyNumberFormat="1" applyFont="1" applyFill="1" applyBorder="1" applyAlignment="1">
      <alignment horizontal="center" vertical="center"/>
    </xf>
    <xf numFmtId="164" fontId="68" fillId="0" borderId="0" xfId="0" applyNumberFormat="1" applyFont="1" applyFill="1" applyBorder="1" applyAlignment="1">
      <alignment horizontal="center" vertical="center"/>
    </xf>
    <xf numFmtId="164" fontId="68" fillId="0" borderId="91" xfId="0" applyNumberFormat="1" applyFont="1" applyFill="1" applyBorder="1" applyAlignment="1">
      <alignment horizontal="center" vertical="center"/>
    </xf>
    <xf numFmtId="164" fontId="68" fillId="0" borderId="43" xfId="0" applyNumberFormat="1" applyFont="1" applyFill="1" applyBorder="1" applyAlignment="1">
      <alignment horizontal="center" vertical="center"/>
    </xf>
    <xf numFmtId="3" fontId="0" fillId="0" borderId="0" xfId="0" applyNumberFormat="1" applyFill="1"/>
    <xf numFmtId="180" fontId="0" fillId="0" borderId="0" xfId="0" applyNumberFormat="1" applyFill="1"/>
    <xf numFmtId="164" fontId="68" fillId="27" borderId="92" xfId="0" applyNumberFormat="1" applyFont="1" applyFill="1" applyBorder="1" applyAlignment="1">
      <alignment horizontal="center" vertical="center"/>
    </xf>
    <xf numFmtId="3" fontId="68" fillId="27" borderId="46" xfId="0" applyNumberFormat="1" applyFont="1" applyFill="1" applyBorder="1" applyAlignment="1">
      <alignment horizontal="center" vertical="center"/>
    </xf>
    <xf numFmtId="164" fontId="68" fillId="0" borderId="46" xfId="0" applyNumberFormat="1" applyFont="1" applyFill="1" applyBorder="1" applyAlignment="1">
      <alignment horizontal="center" vertical="center"/>
    </xf>
    <xf numFmtId="164" fontId="68" fillId="0" borderId="92" xfId="0" applyNumberFormat="1" applyFont="1" applyFill="1" applyBorder="1" applyAlignment="1">
      <alignment horizontal="center" vertical="center"/>
    </xf>
    <xf numFmtId="164" fontId="68" fillId="0" borderId="53" xfId="0" applyNumberFormat="1" applyFont="1" applyFill="1" applyBorder="1" applyAlignment="1">
      <alignment horizontal="center" vertical="center"/>
    </xf>
    <xf numFmtId="164" fontId="68" fillId="0" borderId="44" xfId="0" applyNumberFormat="1" applyFont="1" applyFill="1" applyBorder="1" applyAlignment="1">
      <alignment horizontal="center" vertical="center"/>
    </xf>
    <xf numFmtId="164" fontId="68" fillId="0" borderId="47" xfId="0" applyNumberFormat="1" applyFont="1" applyFill="1" applyBorder="1" applyAlignment="1">
      <alignment horizontal="center" vertical="center"/>
    </xf>
    <xf numFmtId="164" fontId="68" fillId="27" borderId="98" xfId="0" applyNumberFormat="1" applyFont="1" applyFill="1" applyBorder="1" applyAlignment="1">
      <alignment horizontal="center" vertical="center"/>
    </xf>
    <xf numFmtId="164" fontId="68" fillId="0" borderId="98" xfId="0" applyNumberFormat="1" applyFont="1" applyFill="1" applyBorder="1" applyAlignment="1">
      <alignment horizontal="center" vertical="center"/>
    </xf>
    <xf numFmtId="0" fontId="66" fillId="49" borderId="23" xfId="0" applyFont="1" applyFill="1" applyBorder="1" applyAlignment="1">
      <alignment vertical="center"/>
    </xf>
    <xf numFmtId="0" fontId="66" fillId="49" borderId="0" xfId="0" applyFont="1" applyFill="1" applyBorder="1" applyAlignment="1">
      <alignment vertical="center"/>
    </xf>
    <xf numFmtId="0" fontId="66" fillId="49" borderId="44" xfId="0" applyFont="1" applyFill="1" applyBorder="1" applyAlignment="1">
      <alignment vertical="center"/>
    </xf>
    <xf numFmtId="0" fontId="66" fillId="49" borderId="23" xfId="0" applyFont="1" applyFill="1" applyBorder="1" applyAlignment="1"/>
    <xf numFmtId="0" fontId="66" fillId="49" borderId="0" xfId="0" applyFont="1" applyFill="1" applyBorder="1" applyAlignment="1"/>
    <xf numFmtId="0" fontId="66" fillId="49" borderId="44" xfId="0" applyFont="1" applyFill="1" applyBorder="1" applyAlignment="1"/>
    <xf numFmtId="0" fontId="40" fillId="47" borderId="44" xfId="0" applyFont="1" applyFill="1" applyBorder="1"/>
    <xf numFmtId="0" fontId="66" fillId="49" borderId="23" xfId="0" applyFont="1" applyFill="1" applyBorder="1" applyAlignment="1">
      <alignment horizontal="left" vertical="center"/>
    </xf>
    <xf numFmtId="0" fontId="66" fillId="49" borderId="0" xfId="0" applyFont="1" applyFill="1" applyBorder="1" applyAlignment="1">
      <alignment horizontal="left" vertical="center"/>
    </xf>
    <xf numFmtId="0" fontId="66" fillId="49" borderId="44" xfId="0" applyFont="1" applyFill="1" applyBorder="1" applyAlignment="1">
      <alignment horizontal="left" vertical="center"/>
    </xf>
    <xf numFmtId="0" fontId="66" fillId="49" borderId="65" xfId="0" applyFont="1" applyFill="1" applyBorder="1" applyAlignment="1">
      <alignment vertical="center"/>
    </xf>
    <xf numFmtId="0" fontId="66" fillId="49" borderId="49" xfId="0" applyFont="1" applyFill="1" applyBorder="1" applyAlignment="1">
      <alignment vertical="center"/>
    </xf>
    <xf numFmtId="0" fontId="66" fillId="49" borderId="60" xfId="0" applyFont="1" applyFill="1" applyBorder="1" applyAlignment="1">
      <alignment vertical="center"/>
    </xf>
    <xf numFmtId="0" fontId="66" fillId="0" borderId="0" xfId="0" applyFont="1" applyFill="1" applyBorder="1"/>
    <xf numFmtId="0" fontId="66" fillId="0" borderId="0" xfId="0" applyFont="1" applyFill="1"/>
    <xf numFmtId="0" fontId="69" fillId="0" borderId="0" xfId="0" applyFont="1" applyFill="1"/>
    <xf numFmtId="0" fontId="66" fillId="49" borderId="0" xfId="0" applyFont="1" applyFill="1"/>
    <xf numFmtId="0" fontId="69" fillId="49" borderId="0" xfId="0" applyFont="1" applyFill="1" applyBorder="1"/>
    <xf numFmtId="0" fontId="40" fillId="49" borderId="0" xfId="0" applyFont="1" applyFill="1" applyBorder="1"/>
    <xf numFmtId="2" fontId="107" fillId="51" borderId="0" xfId="0" applyNumberFormat="1" applyFont="1" applyFill="1" applyBorder="1" applyAlignment="1">
      <alignment horizontal="center" vertical="center"/>
    </xf>
    <xf numFmtId="2" fontId="107" fillId="51" borderId="46" xfId="0" applyNumberFormat="1" applyFont="1" applyFill="1" applyBorder="1" applyAlignment="1">
      <alignment horizontal="center" vertical="center"/>
    </xf>
    <xf numFmtId="2" fontId="107" fillId="51" borderId="47" xfId="0" applyNumberFormat="1" applyFont="1" applyFill="1" applyBorder="1" applyAlignment="1">
      <alignment horizontal="center" vertical="center"/>
    </xf>
    <xf numFmtId="0" fontId="115" fillId="0" borderId="0" xfId="0" applyFont="1"/>
    <xf numFmtId="0" fontId="72" fillId="48" borderId="39" xfId="0" applyFont="1" applyFill="1" applyBorder="1" applyAlignment="1">
      <alignment horizontal="center" vertical="center"/>
    </xf>
    <xf numFmtId="0" fontId="72" fillId="48" borderId="40" xfId="0" applyFont="1" applyFill="1" applyBorder="1" applyAlignment="1">
      <alignment horizontal="center" vertical="center"/>
    </xf>
    <xf numFmtId="0" fontId="89" fillId="0" borderId="82" xfId="0" applyFont="1" applyBorder="1" applyAlignment="1">
      <alignment vertical="center"/>
    </xf>
    <xf numFmtId="0" fontId="75" fillId="50" borderId="0" xfId="0" applyFont="1" applyFill="1" applyBorder="1" applyAlignment="1">
      <alignment horizontal="center" vertical="center" wrapText="1"/>
    </xf>
    <xf numFmtId="0" fontId="69" fillId="50" borderId="0" xfId="0" applyFont="1" applyFill="1" applyBorder="1" applyAlignment="1">
      <alignment horizontal="center" vertical="center" wrapText="1"/>
    </xf>
    <xf numFmtId="0" fontId="66" fillId="49" borderId="23" xfId="0" applyFont="1" applyFill="1" applyBorder="1"/>
    <xf numFmtId="0" fontId="66" fillId="49" borderId="0" xfId="0" applyFont="1" applyFill="1" applyBorder="1"/>
    <xf numFmtId="0" fontId="66" fillId="49" borderId="44" xfId="0" applyFont="1" applyFill="1" applyBorder="1"/>
    <xf numFmtId="0" fontId="69" fillId="48" borderId="83" xfId="0" applyFont="1" applyFill="1" applyBorder="1" applyAlignment="1">
      <alignment horizontal="center" vertical="center" wrapText="1"/>
    </xf>
    <xf numFmtId="0" fontId="69" fillId="48" borderId="44" xfId="0" applyFont="1" applyFill="1" applyBorder="1" applyAlignment="1">
      <alignment horizontal="center" vertical="center" wrapText="1"/>
    </xf>
    <xf numFmtId="0" fontId="99" fillId="47" borderId="24" xfId="0" applyFont="1" applyFill="1" applyBorder="1" applyAlignment="1">
      <alignment horizontal="center" wrapText="1"/>
    </xf>
    <xf numFmtId="0" fontId="66" fillId="49" borderId="35" xfId="0" applyFont="1" applyFill="1" applyBorder="1" applyProtection="1">
      <protection locked="0"/>
    </xf>
    <xf numFmtId="0" fontId="66" fillId="49" borderId="31" xfId="0" applyFont="1" applyFill="1" applyBorder="1" applyProtection="1">
      <protection locked="0"/>
    </xf>
    <xf numFmtId="0" fontId="66" fillId="49" borderId="64" xfId="0" applyFont="1" applyFill="1" applyBorder="1" applyProtection="1">
      <protection locked="0"/>
    </xf>
    <xf numFmtId="0" fontId="66" fillId="49" borderId="23" xfId="0" applyFont="1" applyFill="1" applyBorder="1" applyProtection="1">
      <protection locked="0"/>
    </xf>
    <xf numFmtId="0" fontId="66" fillId="49" borderId="0" xfId="0" applyFont="1" applyFill="1" applyBorder="1" applyProtection="1">
      <protection locked="0"/>
    </xf>
    <xf numFmtId="0" fontId="66" fillId="49" borderId="44" xfId="0" applyFont="1" applyFill="1" applyBorder="1" applyProtection="1">
      <protection locked="0"/>
    </xf>
    <xf numFmtId="0" fontId="66" fillId="49" borderId="36" xfId="0" applyFont="1" applyFill="1" applyBorder="1"/>
    <xf numFmtId="0" fontId="66" fillId="49" borderId="30" xfId="0" applyFont="1" applyFill="1" applyBorder="1"/>
    <xf numFmtId="0" fontId="66" fillId="49" borderId="84" xfId="0" applyFont="1" applyFill="1" applyBorder="1"/>
    <xf numFmtId="0" fontId="66" fillId="49" borderId="24" xfId="0" applyFont="1" applyFill="1" applyBorder="1"/>
    <xf numFmtId="0" fontId="72" fillId="48" borderId="39" xfId="0" applyFont="1" applyFill="1" applyBorder="1" applyAlignment="1">
      <alignment horizontal="center"/>
    </xf>
    <xf numFmtId="0" fontId="72" fillId="48" borderId="40" xfId="0" applyFont="1" applyFill="1" applyBorder="1" applyAlignment="1">
      <alignment horizontal="center"/>
    </xf>
    <xf numFmtId="0" fontId="72" fillId="48" borderId="41" xfId="0" applyFont="1" applyFill="1" applyBorder="1" applyAlignment="1"/>
    <xf numFmtId="0" fontId="103" fillId="48" borderId="29" xfId="0" applyFont="1" applyFill="1" applyBorder="1" applyAlignment="1">
      <alignment horizontal="center" vertical="top" wrapText="1"/>
    </xf>
    <xf numFmtId="0" fontId="103" fillId="48" borderId="23" xfId="0" applyFont="1" applyFill="1" applyBorder="1" applyAlignment="1">
      <alignment horizontal="center" vertical="top" wrapText="1"/>
    </xf>
    <xf numFmtId="0" fontId="75" fillId="48" borderId="83" xfId="0" applyFont="1" applyFill="1" applyBorder="1" applyAlignment="1">
      <alignment horizontal="center" vertical="center" wrapText="1"/>
    </xf>
    <xf numFmtId="0" fontId="75" fillId="48" borderId="24" xfId="0" applyFont="1" applyFill="1" applyBorder="1" applyAlignment="1">
      <alignment horizontal="center" vertical="center" wrapText="1"/>
    </xf>
    <xf numFmtId="0" fontId="66" fillId="49" borderId="32" xfId="0" applyFont="1" applyFill="1" applyBorder="1" applyProtection="1">
      <protection locked="0"/>
    </xf>
    <xf numFmtId="0" fontId="66" fillId="49" borderId="37" xfId="0" applyFont="1" applyFill="1" applyBorder="1"/>
    <xf numFmtId="0" fontId="66" fillId="49" borderId="24" xfId="0" applyFont="1" applyFill="1" applyBorder="1" applyProtection="1">
      <protection locked="0"/>
    </xf>
    <xf numFmtId="0" fontId="71" fillId="49" borderId="23" xfId="0" applyFont="1" applyFill="1" applyBorder="1" applyProtection="1">
      <protection locked="0"/>
    </xf>
    <xf numFmtId="0" fontId="71" fillId="49" borderId="0" xfId="0" applyFont="1" applyFill="1" applyBorder="1" applyProtection="1">
      <protection locked="0"/>
    </xf>
    <xf numFmtId="0" fontId="71" fillId="49" borderId="24" xfId="0" applyFont="1" applyFill="1" applyBorder="1" applyProtection="1">
      <protection locked="0"/>
    </xf>
    <xf numFmtId="0" fontId="71" fillId="49" borderId="65" xfId="0" applyFont="1" applyFill="1" applyBorder="1" applyProtection="1">
      <protection locked="0"/>
    </xf>
    <xf numFmtId="0" fontId="71" fillId="49" borderId="49" xfId="0" applyFont="1" applyFill="1" applyBorder="1" applyProtection="1">
      <protection locked="0"/>
    </xf>
    <xf numFmtId="0" fontId="71" fillId="49" borderId="66" xfId="0" applyFont="1" applyFill="1" applyBorder="1" applyProtection="1">
      <protection locked="0"/>
    </xf>
    <xf numFmtId="0" fontId="71" fillId="49" borderId="23" xfId="0" applyFont="1" applyFill="1" applyBorder="1" applyAlignment="1" applyProtection="1">
      <alignment wrapText="1"/>
      <protection locked="0"/>
    </xf>
    <xf numFmtId="0" fontId="71" fillId="49" borderId="0" xfId="0" applyFont="1" applyFill="1" applyBorder="1" applyAlignment="1" applyProtection="1">
      <alignment wrapText="1"/>
      <protection locked="0"/>
    </xf>
    <xf numFmtId="0" fontId="71" fillId="49" borderId="24" xfId="0" applyFont="1" applyFill="1" applyBorder="1" applyAlignment="1" applyProtection="1">
      <alignment wrapText="1"/>
      <protection locked="0"/>
    </xf>
    <xf numFmtId="0" fontId="74" fillId="48" borderId="39" xfId="0" applyFont="1" applyFill="1" applyBorder="1" applyAlignment="1">
      <alignment horizontal="center"/>
    </xf>
    <xf numFmtId="0" fontId="74" fillId="48" borderId="40" xfId="0" applyFont="1" applyFill="1" applyBorder="1" applyAlignment="1">
      <alignment horizontal="center"/>
    </xf>
    <xf numFmtId="0" fontId="74" fillId="48" borderId="41" xfId="0" applyFont="1" applyFill="1" applyBorder="1" applyAlignment="1">
      <alignment horizontal="center"/>
    </xf>
    <xf numFmtId="0" fontId="71" fillId="49" borderId="35" xfId="0" applyFont="1" applyFill="1" applyBorder="1" applyProtection="1">
      <protection locked="0"/>
    </xf>
    <xf numFmtId="0" fontId="71" fillId="49" borderId="31" xfId="0" applyFont="1" applyFill="1" applyBorder="1" applyProtection="1">
      <protection locked="0"/>
    </xf>
    <xf numFmtId="0" fontId="71" fillId="49" borderId="32" xfId="0" applyFont="1" applyFill="1" applyBorder="1" applyProtection="1">
      <protection locked="0"/>
    </xf>
    <xf numFmtId="0" fontId="89" fillId="50" borderId="67" xfId="0" applyFont="1" applyFill="1" applyBorder="1" applyAlignment="1">
      <alignment horizontal="center" vertical="center" wrapText="1"/>
    </xf>
    <xf numFmtId="0" fontId="89" fillId="50" borderId="68" xfId="0" applyFont="1" applyFill="1" applyBorder="1" applyAlignment="1">
      <alignment horizontal="center" vertical="center" wrapText="1"/>
    </xf>
    <xf numFmtId="0" fontId="90" fillId="50" borderId="54" xfId="0" applyFont="1" applyFill="1" applyBorder="1" applyAlignment="1">
      <alignment horizontal="center"/>
    </xf>
    <xf numFmtId="0" fontId="90" fillId="50" borderId="51" xfId="0" applyFont="1" applyFill="1" applyBorder="1" applyAlignment="1">
      <alignment horizontal="center"/>
    </xf>
    <xf numFmtId="0" fontId="91" fillId="49" borderId="54" xfId="0" applyFont="1" applyFill="1" applyBorder="1"/>
    <xf numFmtId="0" fontId="91" fillId="49" borderId="51" xfId="0" applyFont="1" applyFill="1" applyBorder="1"/>
    <xf numFmtId="0" fontId="91" fillId="49" borderId="69" xfId="0" applyFont="1" applyFill="1" applyBorder="1"/>
    <xf numFmtId="0" fontId="91" fillId="49" borderId="60" xfId="0" applyFont="1" applyFill="1" applyBorder="1"/>
    <xf numFmtId="0" fontId="86" fillId="50" borderId="50" xfId="0" applyFont="1" applyFill="1" applyBorder="1" applyAlignment="1">
      <alignment horizontal="center"/>
    </xf>
    <xf numFmtId="0" fontId="86" fillId="50" borderId="51" xfId="0" applyFont="1" applyFill="1" applyBorder="1" applyAlignment="1">
      <alignment horizontal="center"/>
    </xf>
    <xf numFmtId="0" fontId="86" fillId="50" borderId="54" xfId="0" applyFont="1" applyFill="1" applyBorder="1" applyAlignment="1">
      <alignment horizontal="center"/>
    </xf>
    <xf numFmtId="0" fontId="89" fillId="50" borderId="67" xfId="0" applyFont="1" applyFill="1" applyBorder="1" applyAlignment="1">
      <alignment horizontal="center"/>
    </xf>
    <xf numFmtId="0" fontId="89" fillId="50" borderId="70" xfId="0" applyFont="1" applyFill="1" applyBorder="1" applyAlignment="1">
      <alignment horizontal="center"/>
    </xf>
    <xf numFmtId="0" fontId="89" fillId="50" borderId="68" xfId="0" applyFont="1" applyFill="1" applyBorder="1" applyAlignment="1">
      <alignment horizontal="center"/>
    </xf>
    <xf numFmtId="0" fontId="90" fillId="50" borderId="52" xfId="0" applyFont="1" applyFill="1" applyBorder="1" applyAlignment="1">
      <alignment horizontal="center" vertical="center"/>
    </xf>
    <xf numFmtId="0" fontId="90" fillId="50" borderId="58" xfId="0" applyFont="1" applyFill="1" applyBorder="1" applyAlignment="1">
      <alignment horizontal="center" vertical="center"/>
    </xf>
    <xf numFmtId="0" fontId="91" fillId="49" borderId="43" xfId="0" applyFont="1" applyFill="1" applyBorder="1" applyAlignment="1">
      <alignment vertical="center" wrapText="1"/>
    </xf>
    <xf numFmtId="0" fontId="87" fillId="49" borderId="0" xfId="0" applyFont="1" applyFill="1" applyBorder="1" applyAlignment="1">
      <alignment vertical="center" wrapText="1"/>
    </xf>
    <xf numFmtId="0" fontId="87" fillId="49" borderId="44" xfId="0" applyFont="1" applyFill="1" applyBorder="1" applyAlignment="1">
      <alignment vertical="center" wrapText="1"/>
    </xf>
    <xf numFmtId="0" fontId="91" fillId="49" borderId="0" xfId="0" applyFont="1" applyFill="1" applyBorder="1" applyAlignment="1">
      <alignment vertical="center" wrapText="1"/>
    </xf>
    <xf numFmtId="0" fontId="91" fillId="49" borderId="44" xfId="0" applyFont="1" applyFill="1" applyBorder="1" applyAlignment="1">
      <alignment vertical="center" wrapText="1"/>
    </xf>
    <xf numFmtId="0" fontId="91" fillId="49" borderId="69" xfId="0" applyFont="1" applyFill="1" applyBorder="1" applyAlignment="1">
      <alignment vertical="center" wrapText="1"/>
    </xf>
    <xf numFmtId="0" fontId="87" fillId="49" borderId="49" xfId="0" applyFont="1" applyFill="1" applyBorder="1" applyAlignment="1">
      <alignment vertical="center" wrapText="1"/>
    </xf>
    <xf numFmtId="0" fontId="87" fillId="49" borderId="60" xfId="0" applyFont="1" applyFill="1" applyBorder="1" applyAlignment="1">
      <alignment vertical="center" wrapText="1"/>
    </xf>
    <xf numFmtId="0" fontId="91" fillId="49" borderId="49" xfId="0" applyFont="1" applyFill="1" applyBorder="1" applyAlignment="1">
      <alignment vertical="center" wrapText="1"/>
    </xf>
    <xf numFmtId="0" fontId="91" fillId="49" borderId="60" xfId="0" applyFont="1" applyFill="1" applyBorder="1" applyAlignment="1">
      <alignment vertical="center" wrapText="1"/>
    </xf>
    <xf numFmtId="0" fontId="66" fillId="49" borderId="23" xfId="0" applyFont="1" applyFill="1" applyBorder="1" applyAlignment="1"/>
    <xf numFmtId="0" fontId="66" fillId="49" borderId="0" xfId="0" applyFont="1" applyFill="1" applyBorder="1" applyAlignment="1"/>
    <xf numFmtId="0" fontId="66" fillId="49" borderId="44" xfId="0" applyFont="1" applyFill="1" applyBorder="1" applyAlignment="1"/>
    <xf numFmtId="0" fontId="72" fillId="48" borderId="67" xfId="0" applyFont="1" applyFill="1" applyBorder="1" applyAlignment="1">
      <alignment horizontal="center"/>
    </xf>
    <xf numFmtId="0" fontId="72" fillId="48" borderId="70" xfId="0" applyFont="1" applyFill="1" applyBorder="1" applyAlignment="1">
      <alignment horizontal="center"/>
    </xf>
    <xf numFmtId="0" fontId="72" fillId="48" borderId="68" xfId="0" applyFont="1" applyFill="1" applyBorder="1" applyAlignment="1">
      <alignment horizontal="center"/>
    </xf>
    <xf numFmtId="0" fontId="66" fillId="49" borderId="54" xfId="0" applyFont="1" applyFill="1" applyBorder="1"/>
    <xf numFmtId="0" fontId="66" fillId="49" borderId="50" xfId="0" applyFont="1" applyFill="1" applyBorder="1"/>
    <xf numFmtId="0" fontId="66" fillId="49" borderId="51" xfId="0" applyFont="1" applyFill="1" applyBorder="1"/>
    <xf numFmtId="0" fontId="66" fillId="49" borderId="65" xfId="0" applyFont="1" applyFill="1" applyBorder="1" applyAlignment="1">
      <alignment horizontal="left" wrapText="1"/>
    </xf>
    <xf numFmtId="0" fontId="66" fillId="49" borderId="49" xfId="0" applyFont="1" applyFill="1" applyBorder="1" applyAlignment="1">
      <alignment horizontal="left" wrapText="1"/>
    </xf>
    <xf numFmtId="0" fontId="66" fillId="49" borderId="60" xfId="0" applyFont="1" applyFill="1" applyBorder="1" applyAlignment="1">
      <alignment horizontal="left" wrapText="1"/>
    </xf>
    <xf numFmtId="0" fontId="66" fillId="49" borderId="23" xfId="0" applyFont="1" applyFill="1" applyBorder="1" applyAlignment="1">
      <alignment vertical="center" wrapText="1"/>
    </xf>
    <xf numFmtId="0" fontId="66" fillId="49" borderId="0" xfId="0" applyFont="1" applyFill="1" applyBorder="1" applyAlignment="1">
      <alignment vertical="center" wrapText="1"/>
    </xf>
    <xf numFmtId="0" fontId="66" fillId="49" borderId="44" xfId="0" applyFont="1" applyFill="1" applyBorder="1" applyAlignment="1">
      <alignment vertical="center" wrapText="1"/>
    </xf>
    <xf numFmtId="0" fontId="66" fillId="49" borderId="23" xfId="0" applyFont="1" applyFill="1" applyBorder="1" applyAlignment="1">
      <alignment horizontal="left" vertical="center" wrapText="1"/>
    </xf>
    <xf numFmtId="0" fontId="66" fillId="49" borderId="0" xfId="0" applyFont="1" applyFill="1" applyBorder="1" applyAlignment="1">
      <alignment horizontal="left" vertical="center" wrapText="1"/>
    </xf>
    <xf numFmtId="0" fontId="66" fillId="49" borderId="44" xfId="0" applyFont="1" applyFill="1" applyBorder="1" applyAlignment="1">
      <alignment horizontal="left" vertical="center" wrapText="1"/>
    </xf>
    <xf numFmtId="0" fontId="66" fillId="49" borderId="65" xfId="0" applyFont="1" applyFill="1" applyBorder="1" applyAlignment="1">
      <alignment vertical="center" wrapText="1"/>
    </xf>
    <xf numFmtId="0" fontId="66" fillId="49" borderId="49" xfId="0" applyFont="1" applyFill="1" applyBorder="1" applyAlignment="1">
      <alignment vertical="center" wrapText="1"/>
    </xf>
    <xf numFmtId="0" fontId="66" fillId="49" borderId="60" xfId="0" applyFont="1" applyFill="1" applyBorder="1" applyAlignment="1">
      <alignment vertical="center" wrapText="1"/>
    </xf>
    <xf numFmtId="0" fontId="69" fillId="50" borderId="42" xfId="0" applyFont="1" applyFill="1" applyBorder="1" applyAlignment="1">
      <alignment horizontal="center" vertical="center"/>
    </xf>
    <xf numFmtId="0" fontId="69" fillId="50" borderId="59" xfId="0" applyFont="1" applyFill="1" applyBorder="1" applyAlignment="1">
      <alignment horizontal="center" vertical="center"/>
    </xf>
    <xf numFmtId="0" fontId="66" fillId="49" borderId="35" xfId="0" applyFont="1" applyFill="1" applyBorder="1" applyAlignment="1">
      <alignment vertical="center"/>
    </xf>
    <xf numFmtId="0" fontId="66" fillId="49" borderId="31" xfId="0" applyFont="1" applyFill="1" applyBorder="1" applyAlignment="1">
      <alignment vertical="center"/>
    </xf>
    <xf numFmtId="0" fontId="66" fillId="49" borderId="64" xfId="0" applyFont="1" applyFill="1" applyBorder="1" applyAlignment="1">
      <alignment vertical="center"/>
    </xf>
    <xf numFmtId="0" fontId="66" fillId="49" borderId="23" xfId="0" applyFont="1" applyFill="1" applyBorder="1" applyAlignment="1">
      <alignment horizontal="left" vertical="center"/>
    </xf>
    <xf numFmtId="0" fontId="66" fillId="49" borderId="0" xfId="0" applyFont="1" applyFill="1" applyBorder="1" applyAlignment="1">
      <alignment horizontal="left" vertical="center"/>
    </xf>
    <xf numFmtId="0" fontId="66" fillId="49" borderId="44" xfId="0" applyFont="1" applyFill="1" applyBorder="1" applyAlignment="1">
      <alignment horizontal="left" vertical="center"/>
    </xf>
    <xf numFmtId="0" fontId="66" fillId="49" borderId="23" xfId="0" quotePrefix="1" applyFont="1" applyFill="1" applyBorder="1" applyAlignment="1">
      <alignment horizontal="left" vertical="center"/>
    </xf>
    <xf numFmtId="0" fontId="66" fillId="49" borderId="23" xfId="0" applyFont="1" applyFill="1" applyBorder="1" applyAlignment="1">
      <alignment vertical="center"/>
    </xf>
    <xf numFmtId="0" fontId="66" fillId="49" borderId="0" xfId="0" applyFont="1" applyFill="1" applyBorder="1" applyAlignment="1">
      <alignment vertical="center"/>
    </xf>
    <xf numFmtId="0" fontId="66" fillId="49" borderId="44" xfId="0" applyFont="1" applyFill="1" applyBorder="1" applyAlignment="1">
      <alignment vertical="center"/>
    </xf>
    <xf numFmtId="0" fontId="71" fillId="49" borderId="36" xfId="0" applyFont="1" applyFill="1" applyBorder="1" applyProtection="1">
      <protection locked="0"/>
    </xf>
    <xf numFmtId="0" fontId="71" fillId="49" borderId="30" xfId="0" applyFont="1" applyFill="1" applyBorder="1" applyProtection="1">
      <protection locked="0"/>
    </xf>
    <xf numFmtId="0" fontId="71" fillId="49" borderId="37" xfId="0" applyFont="1" applyFill="1" applyBorder="1" applyProtection="1">
      <protection locked="0"/>
    </xf>
    <xf numFmtId="0" fontId="74" fillId="48" borderId="71" xfId="0" applyFont="1" applyFill="1" applyBorder="1" applyAlignment="1">
      <alignment horizontal="center"/>
    </xf>
    <xf numFmtId="0" fontId="66" fillId="49" borderId="0" xfId="0" applyFont="1" applyFill="1" applyBorder="1" applyAlignment="1">
      <alignment wrapText="1"/>
    </xf>
    <xf numFmtId="0" fontId="0" fillId="49" borderId="0" xfId="0" applyFill="1" applyBorder="1" applyAlignment="1"/>
    <xf numFmtId="0" fontId="72" fillId="48" borderId="41" xfId="0" applyFont="1" applyFill="1" applyBorder="1" applyAlignment="1">
      <alignment horizontal="center"/>
    </xf>
    <xf numFmtId="0" fontId="66" fillId="49" borderId="35" xfId="0" applyFont="1" applyFill="1" applyBorder="1" applyAlignment="1" applyProtection="1"/>
    <xf numFmtId="0" fontId="66" fillId="49" borderId="31" xfId="0" applyFont="1" applyFill="1" applyBorder="1" applyAlignment="1" applyProtection="1"/>
    <xf numFmtId="0" fontId="0" fillId="49" borderId="31" xfId="0" applyFill="1" applyBorder="1" applyAlignment="1"/>
    <xf numFmtId="0" fontId="66" fillId="49" borderId="23" xfId="0" applyFont="1" applyFill="1" applyBorder="1" applyAlignment="1">
      <alignment wrapText="1"/>
    </xf>
    <xf numFmtId="0" fontId="74" fillId="48" borderId="72" xfId="0" applyFont="1" applyFill="1" applyBorder="1" applyAlignment="1">
      <alignment horizontal="center"/>
    </xf>
    <xf numFmtId="0" fontId="87" fillId="0" borderId="70" xfId="0" applyFont="1" applyBorder="1" applyAlignment="1">
      <alignment horizontal="center"/>
    </xf>
    <xf numFmtId="0" fontId="87" fillId="0" borderId="68" xfId="0" applyFont="1" applyBorder="1" applyAlignment="1">
      <alignment horizontal="center"/>
    </xf>
    <xf numFmtId="0" fontId="69" fillId="48" borderId="52" xfId="0" applyFont="1" applyFill="1" applyBorder="1" applyAlignment="1">
      <alignment horizontal="center"/>
    </xf>
    <xf numFmtId="0" fontId="87" fillId="0" borderId="52" xfId="0" applyFont="1" applyBorder="1" applyAlignment="1">
      <alignment horizontal="center"/>
    </xf>
    <xf numFmtId="0" fontId="87" fillId="0" borderId="58" xfId="0" applyFont="1" applyBorder="1" applyAlignment="1">
      <alignment horizontal="center"/>
    </xf>
    <xf numFmtId="0" fontId="71" fillId="49" borderId="36" xfId="0" applyFont="1" applyFill="1" applyBorder="1" applyAlignment="1">
      <alignment horizontal="left" wrapText="1"/>
    </xf>
    <xf numFmtId="0" fontId="71" fillId="49" borderId="30" xfId="0" applyFont="1" applyFill="1" applyBorder="1" applyAlignment="1">
      <alignment horizontal="left" wrapText="1"/>
    </xf>
    <xf numFmtId="0" fontId="71" fillId="49" borderId="23" xfId="0" applyFont="1" applyFill="1" applyBorder="1" applyAlignment="1">
      <alignment horizontal="left" wrapText="1"/>
    </xf>
    <xf numFmtId="0" fontId="71" fillId="49" borderId="0" xfId="0" applyFont="1" applyFill="1" applyBorder="1" applyAlignment="1">
      <alignment horizontal="left" wrapText="1"/>
    </xf>
    <xf numFmtId="0" fontId="71" fillId="49" borderId="23" xfId="0" applyFont="1" applyFill="1" applyBorder="1" applyAlignment="1" applyProtection="1">
      <alignment horizontal="left" wrapText="1"/>
      <protection locked="0"/>
    </xf>
    <xf numFmtId="0" fontId="71" fillId="49" borderId="0" xfId="0" applyFont="1" applyFill="1" applyBorder="1" applyAlignment="1" applyProtection="1">
      <alignment horizontal="left" wrapText="1"/>
      <protection locked="0"/>
    </xf>
    <xf numFmtId="0" fontId="66" fillId="49" borderId="23" xfId="0" applyFont="1" applyFill="1" applyBorder="1" applyAlignment="1" applyProtection="1">
      <alignment wrapText="1"/>
      <protection locked="0"/>
    </xf>
    <xf numFmtId="0" fontId="1" fillId="27" borderId="30" xfId="0" applyFont="1" applyFill="1" applyBorder="1" applyAlignment="1">
      <alignment vertical="center" wrapText="1"/>
    </xf>
    <xf numFmtId="0" fontId="74" fillId="48" borderId="39" xfId="0" applyFont="1" applyFill="1" applyBorder="1" applyAlignment="1">
      <alignment horizontal="center" vertical="center"/>
    </xf>
    <xf numFmtId="0" fontId="74" fillId="48" borderId="40" xfId="0" applyFont="1" applyFill="1" applyBorder="1" applyAlignment="1">
      <alignment horizontal="center" vertical="center"/>
    </xf>
    <xf numFmtId="0" fontId="74" fillId="47" borderId="40" xfId="0" applyFont="1" applyFill="1" applyBorder="1" applyAlignment="1">
      <alignment horizontal="center" vertical="center"/>
    </xf>
    <xf numFmtId="0" fontId="74" fillId="47" borderId="40" xfId="0" applyFont="1" applyFill="1" applyBorder="1" applyAlignment="1">
      <alignment vertical="center"/>
    </xf>
    <xf numFmtId="0" fontId="74" fillId="47" borderId="41" xfId="0" applyFont="1" applyFill="1" applyBorder="1" applyAlignment="1">
      <alignment vertical="center"/>
    </xf>
    <xf numFmtId="0" fontId="74" fillId="48" borderId="74" xfId="0" applyFont="1" applyFill="1" applyBorder="1" applyAlignment="1">
      <alignment horizontal="center" wrapText="1"/>
    </xf>
    <xf numFmtId="0" fontId="74" fillId="48" borderId="75" xfId="0" applyFont="1" applyFill="1" applyBorder="1" applyAlignment="1">
      <alignment horizontal="center" wrapText="1"/>
    </xf>
    <xf numFmtId="0" fontId="74" fillId="48" borderId="48" xfId="0" applyFont="1" applyFill="1" applyBorder="1" applyAlignment="1">
      <alignment horizontal="center" wrapText="1"/>
    </xf>
    <xf numFmtId="0" fontId="71" fillId="49" borderId="23" xfId="0" applyFont="1" applyFill="1" applyBorder="1" applyAlignment="1">
      <alignment wrapText="1"/>
    </xf>
    <xf numFmtId="0" fontId="71" fillId="49" borderId="0" xfId="0" applyFont="1" applyFill="1" applyBorder="1" applyAlignment="1">
      <alignment wrapText="1"/>
    </xf>
    <xf numFmtId="0" fontId="71" fillId="27" borderId="44" xfId="0" applyFont="1" applyFill="1" applyBorder="1" applyAlignment="1">
      <alignment wrapText="1"/>
    </xf>
    <xf numFmtId="0" fontId="71" fillId="49" borderId="0" xfId="0" applyFont="1" applyFill="1" applyBorder="1" applyAlignment="1">
      <alignment vertical="top" wrapText="1"/>
    </xf>
    <xf numFmtId="0" fontId="71" fillId="49" borderId="24" xfId="0" applyFont="1" applyFill="1" applyBorder="1" applyAlignment="1">
      <alignment vertical="top" wrapText="1"/>
    </xf>
    <xf numFmtId="0" fontId="71" fillId="49" borderId="23" xfId="0" applyFont="1" applyFill="1" applyBorder="1" applyAlignment="1">
      <alignment vertical="top" wrapText="1"/>
    </xf>
    <xf numFmtId="0" fontId="71" fillId="27" borderId="0" xfId="0" applyFont="1" applyFill="1" applyAlignment="1">
      <alignment vertical="top" wrapText="1"/>
    </xf>
    <xf numFmtId="0" fontId="72" fillId="48" borderId="41" xfId="0" applyFont="1" applyFill="1" applyBorder="1" applyAlignment="1">
      <alignment horizontal="center" vertical="center"/>
    </xf>
    <xf numFmtId="0" fontId="66" fillId="49" borderId="29" xfId="0" applyFont="1" applyFill="1" applyBorder="1" applyAlignment="1">
      <alignment horizontal="left" vertical="center" wrapText="1"/>
    </xf>
    <xf numFmtId="0" fontId="66" fillId="49" borderId="22" xfId="0" applyFont="1" applyFill="1" applyBorder="1" applyAlignment="1">
      <alignment horizontal="left" vertical="center" wrapText="1"/>
    </xf>
    <xf numFmtId="0" fontId="66" fillId="49" borderId="25" xfId="0" applyFont="1" applyFill="1" applyBorder="1" applyAlignment="1">
      <alignment horizontal="left" vertical="center" wrapText="1"/>
    </xf>
    <xf numFmtId="0" fontId="66" fillId="0" borderId="23" xfId="0" applyFont="1" applyFill="1" applyBorder="1" applyAlignment="1">
      <alignment wrapText="1"/>
    </xf>
    <xf numFmtId="0" fontId="66" fillId="0" borderId="0" xfId="0" applyFont="1" applyFill="1" applyBorder="1" applyAlignment="1">
      <alignment wrapText="1"/>
    </xf>
    <xf numFmtId="0" fontId="66" fillId="0" borderId="24" xfId="0" applyFont="1" applyFill="1" applyBorder="1" applyAlignment="1">
      <alignment wrapText="1"/>
    </xf>
    <xf numFmtId="0" fontId="66" fillId="0" borderId="65" xfId="0" applyFont="1" applyFill="1" applyBorder="1" applyAlignment="1">
      <alignment wrapText="1"/>
    </xf>
    <xf numFmtId="0" fontId="66" fillId="0" borderId="49" xfId="0" applyFont="1" applyFill="1" applyBorder="1" applyAlignment="1">
      <alignment wrapText="1"/>
    </xf>
    <xf numFmtId="0" fontId="66" fillId="0" borderId="66" xfId="0" applyFont="1" applyFill="1" applyBorder="1" applyAlignment="1">
      <alignment wrapText="1"/>
    </xf>
    <xf numFmtId="0" fontId="74" fillId="48" borderId="41" xfId="0" applyFont="1" applyFill="1" applyBorder="1" applyAlignment="1">
      <alignment horizontal="center" vertical="center"/>
    </xf>
    <xf numFmtId="0" fontId="71" fillId="47" borderId="0" xfId="0" applyFont="1" applyFill="1" applyBorder="1" applyAlignment="1">
      <alignment wrapText="1"/>
    </xf>
    <xf numFmtId="0" fontId="71" fillId="47" borderId="24" xfId="0" applyFont="1" applyFill="1" applyBorder="1" applyAlignment="1">
      <alignment wrapText="1"/>
    </xf>
    <xf numFmtId="0" fontId="100" fillId="50" borderId="67" xfId="80" applyFont="1" applyFill="1" applyBorder="1" applyAlignment="1" applyProtection="1">
      <alignment horizontal="center" vertical="center" wrapText="1"/>
    </xf>
    <xf numFmtId="0" fontId="100" fillId="50" borderId="70" xfId="80" applyFont="1" applyFill="1" applyBorder="1" applyAlignment="1" applyProtection="1">
      <alignment horizontal="center" vertical="center" wrapText="1"/>
    </xf>
    <xf numFmtId="0" fontId="100" fillId="50" borderId="68" xfId="80" applyFont="1" applyFill="1" applyBorder="1" applyAlignment="1" applyProtection="1">
      <alignment horizontal="center" vertical="center" wrapText="1"/>
    </xf>
    <xf numFmtId="0" fontId="91" fillId="49" borderId="50" xfId="0" applyFont="1" applyFill="1" applyBorder="1"/>
    <xf numFmtId="0" fontId="91" fillId="49" borderId="43" xfId="0" applyFont="1" applyFill="1" applyBorder="1" applyAlignment="1">
      <alignment wrapText="1"/>
    </xf>
    <xf numFmtId="0" fontId="91" fillId="49" borderId="0" xfId="0" applyFont="1" applyFill="1" applyBorder="1" applyAlignment="1">
      <alignment wrapText="1"/>
    </xf>
    <xf numFmtId="0" fontId="91" fillId="49" borderId="44" xfId="0" applyFont="1" applyFill="1" applyBorder="1" applyAlignment="1">
      <alignment wrapText="1"/>
    </xf>
    <xf numFmtId="0" fontId="91" fillId="49" borderId="43" xfId="0" applyFont="1" applyFill="1" applyBorder="1" applyAlignment="1">
      <alignment horizontal="left" wrapText="1"/>
    </xf>
    <xf numFmtId="0" fontId="91" fillId="49" borderId="0" xfId="0" applyFont="1" applyFill="1" applyBorder="1" applyAlignment="1">
      <alignment horizontal="left" wrapText="1"/>
    </xf>
    <xf numFmtId="0" fontId="91" fillId="49" borderId="44" xfId="0" applyFont="1" applyFill="1" applyBorder="1" applyAlignment="1">
      <alignment horizontal="left" wrapText="1"/>
    </xf>
    <xf numFmtId="0" fontId="91" fillId="49" borderId="49" xfId="0" applyFont="1" applyFill="1" applyBorder="1"/>
    <xf numFmtId="0" fontId="72" fillId="48" borderId="67" xfId="0" applyFont="1" applyFill="1" applyBorder="1" applyAlignment="1">
      <alignment horizontal="center" vertical="center"/>
    </xf>
    <xf numFmtId="0" fontId="72" fillId="48" borderId="70" xfId="0" applyFont="1" applyFill="1" applyBorder="1" applyAlignment="1">
      <alignment horizontal="center" vertical="center"/>
    </xf>
    <xf numFmtId="0" fontId="72" fillId="48" borderId="68" xfId="0" applyFont="1" applyFill="1" applyBorder="1" applyAlignment="1">
      <alignment horizontal="center" vertical="center"/>
    </xf>
    <xf numFmtId="0" fontId="66" fillId="49" borderId="54" xfId="0" applyFont="1" applyFill="1" applyBorder="1" applyAlignment="1">
      <alignment horizontal="left" vertical="center" wrapText="1"/>
    </xf>
    <xf numFmtId="0" fontId="66" fillId="49" borderId="50" xfId="0" applyFont="1" applyFill="1" applyBorder="1" applyAlignment="1">
      <alignment horizontal="left" vertical="center" wrapText="1"/>
    </xf>
    <xf numFmtId="0" fontId="66" fillId="49" borderId="51" xfId="0" applyFont="1" applyFill="1" applyBorder="1" applyAlignment="1">
      <alignment horizontal="left" vertical="center" wrapText="1"/>
    </xf>
    <xf numFmtId="0" fontId="66" fillId="49" borderId="43" xfId="0" applyFont="1" applyFill="1" applyBorder="1" applyAlignment="1">
      <alignment wrapText="1"/>
    </xf>
    <xf numFmtId="0" fontId="66" fillId="49" borderId="44" xfId="0" applyFont="1" applyFill="1" applyBorder="1" applyAlignment="1">
      <alignment wrapText="1"/>
    </xf>
    <xf numFmtId="0" fontId="66" fillId="49" borderId="69" xfId="0" applyFont="1" applyFill="1" applyBorder="1" applyAlignment="1">
      <alignment wrapText="1"/>
    </xf>
    <xf numFmtId="0" fontId="66" fillId="49" borderId="49" xfId="0" applyFont="1" applyFill="1" applyBorder="1" applyAlignment="1">
      <alignment wrapText="1"/>
    </xf>
    <xf numFmtId="0" fontId="66" fillId="49" borderId="60" xfId="0" applyFont="1" applyFill="1" applyBorder="1" applyAlignment="1">
      <alignment wrapText="1"/>
    </xf>
    <xf numFmtId="0" fontId="91" fillId="49" borderId="54" xfId="0" applyFont="1" applyFill="1" applyBorder="1" applyAlignment="1">
      <alignment horizontal="left" vertical="center"/>
    </xf>
    <xf numFmtId="0" fontId="91" fillId="49" borderId="50" xfId="0" applyFont="1" applyFill="1" applyBorder="1" applyAlignment="1">
      <alignment horizontal="left" vertical="center"/>
    </xf>
    <xf numFmtId="0" fontId="91" fillId="49" borderId="93" xfId="0" applyFont="1" applyFill="1" applyBorder="1" applyAlignment="1">
      <alignment horizontal="left" vertical="center"/>
    </xf>
    <xf numFmtId="0" fontId="66" fillId="49" borderId="43" xfId="0" applyFont="1" applyFill="1" applyBorder="1" applyAlignment="1">
      <alignment horizontal="left" vertical="center"/>
    </xf>
    <xf numFmtId="0" fontId="91" fillId="49" borderId="0" xfId="0" applyFont="1" applyFill="1" applyBorder="1" applyAlignment="1">
      <alignment horizontal="left" vertical="center"/>
    </xf>
    <xf numFmtId="0" fontId="91" fillId="49" borderId="45" xfId="0" applyFont="1" applyFill="1" applyBorder="1" applyAlignment="1">
      <alignment horizontal="left" vertical="center"/>
    </xf>
    <xf numFmtId="0" fontId="66" fillId="49" borderId="53" xfId="0" applyFont="1" applyFill="1" applyBorder="1" applyAlignment="1">
      <alignment horizontal="left" vertical="center"/>
    </xf>
    <xf numFmtId="0" fontId="91" fillId="49" borderId="46" xfId="0" applyFont="1" applyFill="1" applyBorder="1" applyAlignment="1">
      <alignment horizontal="left" vertical="center"/>
    </xf>
    <xf numFmtId="0" fontId="91" fillId="49" borderId="57" xfId="0" applyFont="1" applyFill="1" applyBorder="1" applyAlignment="1">
      <alignment horizontal="left" vertical="center"/>
    </xf>
    <xf numFmtId="0" fontId="89" fillId="50" borderId="70" xfId="0" applyFont="1" applyFill="1" applyBorder="1" applyAlignment="1">
      <alignment horizontal="center" vertical="center" wrapText="1"/>
    </xf>
    <xf numFmtId="0" fontId="89" fillId="50" borderId="90" xfId="0" applyFont="1" applyFill="1" applyBorder="1" applyAlignment="1">
      <alignment horizontal="center" vertical="center" wrapText="1"/>
    </xf>
    <xf numFmtId="0" fontId="89" fillId="50" borderId="91" xfId="0" applyFont="1" applyFill="1" applyBorder="1" applyAlignment="1">
      <alignment horizontal="center" vertical="center" wrapText="1"/>
    </xf>
    <xf numFmtId="0" fontId="90" fillId="50" borderId="52" xfId="0" applyFont="1" applyFill="1" applyBorder="1" applyAlignment="1">
      <alignment horizontal="center" vertical="center" wrapText="1"/>
    </xf>
    <xf numFmtId="0" fontId="90" fillId="50" borderId="42" xfId="0" applyFont="1" applyFill="1" applyBorder="1" applyAlignment="1">
      <alignment horizontal="center" vertical="center" wrapText="1"/>
    </xf>
    <xf numFmtId="0" fontId="90" fillId="50" borderId="0" xfId="0" applyFont="1" applyFill="1" applyBorder="1" applyAlignment="1">
      <alignment horizontal="center" vertical="center" wrapText="1"/>
    </xf>
    <xf numFmtId="0" fontId="106" fillId="50" borderId="52" xfId="0" applyFont="1" applyFill="1" applyBorder="1" applyAlignment="1">
      <alignment horizontal="center" vertical="center" wrapText="1"/>
    </xf>
    <xf numFmtId="0" fontId="106" fillId="50" borderId="58" xfId="0" applyFont="1" applyFill="1" applyBorder="1" applyAlignment="1">
      <alignment horizontal="center" vertical="center" wrapText="1"/>
    </xf>
    <xf numFmtId="0" fontId="91" fillId="49" borderId="54" xfId="0" applyFont="1" applyFill="1" applyBorder="1" applyAlignment="1">
      <alignment horizontal="left" vertical="top" wrapText="1"/>
    </xf>
    <xf numFmtId="0" fontId="91" fillId="49" borderId="50" xfId="0" applyFont="1" applyFill="1" applyBorder="1" applyAlignment="1">
      <alignment horizontal="left" vertical="top" wrapText="1"/>
    </xf>
    <xf numFmtId="0" fontId="91" fillId="49" borderId="51" xfId="0" applyFont="1" applyFill="1" applyBorder="1" applyAlignment="1">
      <alignment horizontal="left" vertical="top" wrapText="1"/>
    </xf>
    <xf numFmtId="0" fontId="91" fillId="49" borderId="42" xfId="0" applyFont="1" applyFill="1" applyBorder="1" applyAlignment="1">
      <alignment horizontal="left" wrapText="1"/>
    </xf>
    <xf numFmtId="164" fontId="68" fillId="47" borderId="94" xfId="0" applyNumberFormat="1" applyFont="1" applyFill="1" applyBorder="1" applyAlignment="1">
      <alignment horizontal="left" vertical="center" wrapText="1"/>
    </xf>
    <xf numFmtId="164" fontId="68" fillId="47" borderId="95" xfId="0" applyNumberFormat="1" applyFont="1" applyFill="1" applyBorder="1" applyAlignment="1">
      <alignment horizontal="left" vertical="center" wrapText="1"/>
    </xf>
    <xf numFmtId="0" fontId="106" fillId="52" borderId="42" xfId="0" applyFont="1" applyFill="1" applyBorder="1" applyAlignment="1">
      <alignment horizontal="center" vertical="center"/>
    </xf>
    <xf numFmtId="0" fontId="106" fillId="52" borderId="59" xfId="0" applyFont="1" applyFill="1" applyBorder="1" applyAlignment="1">
      <alignment horizontal="center" vertical="center"/>
    </xf>
    <xf numFmtId="0" fontId="106" fillId="52" borderId="96" xfId="0" applyFont="1" applyFill="1" applyBorder="1" applyAlignment="1">
      <alignment horizontal="center" vertical="center"/>
    </xf>
    <xf numFmtId="0" fontId="106" fillId="52" borderId="52" xfId="0" applyFont="1" applyFill="1" applyBorder="1" applyAlignment="1">
      <alignment horizontal="center" vertical="center"/>
    </xf>
    <xf numFmtId="0" fontId="106" fillId="52" borderId="58" xfId="0" applyFont="1" applyFill="1" applyBorder="1" applyAlignment="1">
      <alignment horizontal="center" vertical="center"/>
    </xf>
    <xf numFmtId="0" fontId="91" fillId="49" borderId="69" xfId="0" applyFont="1" applyFill="1" applyBorder="1" applyAlignment="1">
      <alignment horizontal="left" vertical="center" wrapText="1"/>
    </xf>
    <xf numFmtId="0" fontId="91" fillId="49" borderId="49" xfId="0" applyFont="1" applyFill="1" applyBorder="1" applyAlignment="1">
      <alignment horizontal="left" vertical="center" wrapText="1"/>
    </xf>
    <xf numFmtId="0" fontId="91" fillId="49" borderId="60" xfId="0" applyFont="1" applyFill="1" applyBorder="1" applyAlignment="1">
      <alignment horizontal="left" vertical="center" wrapText="1"/>
    </xf>
    <xf numFmtId="0" fontId="91" fillId="49" borderId="43" xfId="0" applyFont="1" applyFill="1" applyBorder="1" applyAlignment="1">
      <alignment horizontal="left" vertical="center"/>
    </xf>
    <xf numFmtId="0" fontId="91" fillId="49" borderId="44" xfId="0" applyFont="1" applyFill="1" applyBorder="1" applyAlignment="1">
      <alignment horizontal="left" vertical="center"/>
    </xf>
    <xf numFmtId="0" fontId="91" fillId="49" borderId="43" xfId="0" applyFont="1" applyFill="1" applyBorder="1" applyAlignment="1">
      <alignment horizontal="left" vertical="center" wrapText="1"/>
    </xf>
    <xf numFmtId="0" fontId="91" fillId="49" borderId="0" xfId="0" applyFont="1" applyFill="1" applyBorder="1" applyAlignment="1">
      <alignment horizontal="left" vertical="center" wrapText="1"/>
    </xf>
    <xf numFmtId="0" fontId="91" fillId="49" borderId="44" xfId="0" applyFont="1" applyFill="1" applyBorder="1" applyAlignment="1">
      <alignment horizontal="left" vertical="center" wrapText="1"/>
    </xf>
    <xf numFmtId="0" fontId="90" fillId="50" borderId="70" xfId="0" applyFont="1" applyFill="1" applyBorder="1" applyAlignment="1">
      <alignment horizontal="center"/>
    </xf>
    <xf numFmtId="0" fontId="90" fillId="50" borderId="68" xfId="0" applyFont="1" applyFill="1" applyBorder="1" applyAlignment="1">
      <alignment horizontal="center"/>
    </xf>
    <xf numFmtId="0" fontId="91" fillId="0" borderId="69" xfId="0" applyFont="1" applyFill="1" applyBorder="1" applyAlignment="1">
      <alignment vertical="center" wrapText="1"/>
    </xf>
    <xf numFmtId="0" fontId="93" fillId="0" borderId="49" xfId="0" applyFont="1" applyBorder="1" applyAlignment="1"/>
    <xf numFmtId="0" fontId="93" fillId="0" borderId="60" xfId="0" applyFont="1" applyBorder="1" applyAlignment="1"/>
    <xf numFmtId="0" fontId="91" fillId="49" borderId="55" xfId="0" applyFont="1" applyFill="1" applyBorder="1" applyAlignment="1">
      <alignment horizontal="left" vertical="center"/>
    </xf>
    <xf numFmtId="0" fontId="91" fillId="49" borderId="42" xfId="0" applyFont="1" applyFill="1" applyBorder="1" applyAlignment="1">
      <alignment horizontal="left" vertical="center"/>
    </xf>
    <xf numFmtId="0" fontId="91" fillId="49" borderId="59" xfId="0" applyFont="1" applyFill="1" applyBorder="1" applyAlignment="1">
      <alignment horizontal="left" vertical="center"/>
    </xf>
  </cellXfs>
  <cellStyles count="318">
    <cellStyle name="%" xfId="1"/>
    <cellStyle name="% 2" xfId="2"/>
    <cellStyle name="%_PEF FSBR2011" xfId="3"/>
    <cellStyle name="]_x000d__x000a_Zoomed=1_x000d__x000a_Row=0_x000d__x000a_Column=0_x000d__x000a_Height=0_x000d__x000a_Width=0_x000d__x000a_FontName=FoxFont_x000d__x000a_FontStyle=0_x000d__x000a_FontSize=9_x000d__x000a_PrtFontName=FoxPrin" xfId="4"/>
    <cellStyle name="_TableHead" xfId="5"/>
    <cellStyle name="1dp" xfId="6"/>
    <cellStyle name="1dp 2" xfId="7"/>
    <cellStyle name="20% - Accent1 2" xfId="8"/>
    <cellStyle name="20% - Accent2 2" xfId="9"/>
    <cellStyle name="20% - Accent3 2" xfId="10"/>
    <cellStyle name="20% - Accent4 2" xfId="11"/>
    <cellStyle name="20% - Accent5 2" xfId="12"/>
    <cellStyle name="20% - Accent6 2" xfId="13"/>
    <cellStyle name="3dp" xfId="14"/>
    <cellStyle name="3dp 2" xfId="15"/>
    <cellStyle name="40% - Accent1 2" xfId="16"/>
    <cellStyle name="40% - Accent2 2" xfId="17"/>
    <cellStyle name="40% - Accent3 2" xfId="18"/>
    <cellStyle name="40% - Accent4 2" xfId="19"/>
    <cellStyle name="40% - Accent5 2" xfId="20"/>
    <cellStyle name="40% - Accent6 2" xfId="21"/>
    <cellStyle name="4dp" xfId="22"/>
    <cellStyle name="4dp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Bid £m format" xfId="37"/>
    <cellStyle name="Calculation 2" xfId="38"/>
    <cellStyle name="Check Cell 2" xfId="39"/>
    <cellStyle name="CIL" xfId="40"/>
    <cellStyle name="CIU" xfId="41"/>
    <cellStyle name="Comma 2" xfId="42"/>
    <cellStyle name="Comma 2 2" xfId="43"/>
    <cellStyle name="Comma 2 3" xfId="313"/>
    <cellStyle name="Comma 3" xfId="44"/>
    <cellStyle name="Comma 3 2" xfId="45"/>
    <cellStyle name="Comma 3 2 2" xfId="46"/>
    <cellStyle name="Comma 3 2 3" xfId="315"/>
    <cellStyle name="Comma 3 3" xfId="47"/>
    <cellStyle name="Comma 3 4" xfId="314"/>
    <cellStyle name="Comma 4" xfId="48"/>
    <cellStyle name="Comma 4 2" xfId="49"/>
    <cellStyle name="Comma 4 3" xfId="316"/>
    <cellStyle name="Comma 5" xfId="50"/>
    <cellStyle name="Currency 2" xfId="51"/>
    <cellStyle name="Currency 2 2" xfId="52"/>
    <cellStyle name="Currency 2 3" xfId="317"/>
    <cellStyle name="Description" xfId="53"/>
    <cellStyle name="Euro" xfId="54"/>
    <cellStyle name="Explanatory Text 2" xfId="55"/>
    <cellStyle name="Flash" xfId="56"/>
    <cellStyle name="footnote ref" xfId="57"/>
    <cellStyle name="footnote text" xfId="58"/>
    <cellStyle name="General" xfId="59"/>
    <cellStyle name="General 2" xfId="60"/>
    <cellStyle name="Good 2" xfId="61"/>
    <cellStyle name="Grey" xfId="62"/>
    <cellStyle name="HeaderLabel" xfId="63"/>
    <cellStyle name="HeaderText" xfId="64"/>
    <cellStyle name="Heading 1 2" xfId="65"/>
    <cellStyle name="Heading 1 2 2" xfId="66"/>
    <cellStyle name="Heading 1 2_asset sales" xfId="67"/>
    <cellStyle name="Heading 1 3" xfId="68"/>
    <cellStyle name="Heading 1 4" xfId="69"/>
    <cellStyle name="Heading 2 2" xfId="70"/>
    <cellStyle name="Heading 2 3" xfId="71"/>
    <cellStyle name="Heading 3 2" xfId="72"/>
    <cellStyle name="Heading 3 3" xfId="73"/>
    <cellStyle name="Heading 4 2" xfId="74"/>
    <cellStyle name="Heading 4 3" xfId="75"/>
    <cellStyle name="Heading 5" xfId="76"/>
    <cellStyle name="Heading 6" xfId="77"/>
    <cellStyle name="Heading 7" xfId="78"/>
    <cellStyle name="Heading 8" xfId="79"/>
    <cellStyle name="Hyperlink" xfId="80" builtinId="8"/>
    <cellStyle name="Hyperlink 2" xfId="81"/>
    <cellStyle name="Information" xfId="82"/>
    <cellStyle name="Input [yellow]" xfId="83"/>
    <cellStyle name="Input 10" xfId="84"/>
    <cellStyle name="Input 11" xfId="85"/>
    <cellStyle name="Input 12" xfId="86"/>
    <cellStyle name="Input 13" xfId="87"/>
    <cellStyle name="Input 14" xfId="88"/>
    <cellStyle name="Input 15" xfId="89"/>
    <cellStyle name="Input 16" xfId="90"/>
    <cellStyle name="Input 17" xfId="91"/>
    <cellStyle name="Input 18" xfId="92"/>
    <cellStyle name="Input 19" xfId="93"/>
    <cellStyle name="Input 2" xfId="94"/>
    <cellStyle name="Input 3" xfId="95"/>
    <cellStyle name="Input 4" xfId="96"/>
    <cellStyle name="Input 5" xfId="97"/>
    <cellStyle name="Input 6" xfId="98"/>
    <cellStyle name="Input 7" xfId="99"/>
    <cellStyle name="Input 8" xfId="100"/>
    <cellStyle name="Input 9" xfId="101"/>
    <cellStyle name="LabelIntersect" xfId="102"/>
    <cellStyle name="LabelLeft" xfId="103"/>
    <cellStyle name="LabelTop" xfId="104"/>
    <cellStyle name="Linked Cell 2" xfId="105"/>
    <cellStyle name="Mik" xfId="106"/>
    <cellStyle name="Mik 2" xfId="107"/>
    <cellStyle name="Mik_For fiscal tables" xfId="108"/>
    <cellStyle name="N" xfId="109"/>
    <cellStyle name="N 2" xfId="110"/>
    <cellStyle name="Neutral 2" xfId="111"/>
    <cellStyle name="Normal" xfId="0" builtinId="0"/>
    <cellStyle name="Normal - Style1" xfId="112"/>
    <cellStyle name="Normal - Style2" xfId="113"/>
    <cellStyle name="Normal - Style3" xfId="114"/>
    <cellStyle name="Normal - Style4" xfId="115"/>
    <cellStyle name="Normal - Style5" xfId="116"/>
    <cellStyle name="Normal 10" xfId="117"/>
    <cellStyle name="Normal 11" xfId="118"/>
    <cellStyle name="Normal 12" xfId="119"/>
    <cellStyle name="Normal 13" xfId="120"/>
    <cellStyle name="Normal 14" xfId="121"/>
    <cellStyle name="Normal 15" xfId="122"/>
    <cellStyle name="Normal 16" xfId="123"/>
    <cellStyle name="Normal 17" xfId="124"/>
    <cellStyle name="Normal 18" xfId="125"/>
    <cellStyle name="Normal 19" xfId="126"/>
    <cellStyle name="Normal 2" xfId="127"/>
    <cellStyle name="Normal 2 2" xfId="128"/>
    <cellStyle name="Normal 20" xfId="129"/>
    <cellStyle name="Normal 21" xfId="130"/>
    <cellStyle name="Normal 21 2" xfId="131"/>
    <cellStyle name="Normal 21_Copy of Fiscal Tables" xfId="132"/>
    <cellStyle name="Normal 22" xfId="133"/>
    <cellStyle name="Normal 22 2" xfId="134"/>
    <cellStyle name="Normal 22_Copy of Fiscal Tables" xfId="135"/>
    <cellStyle name="Normal 23" xfId="136"/>
    <cellStyle name="Normal 24" xfId="137"/>
    <cellStyle name="Normal 24 2" xfId="138"/>
    <cellStyle name="Normal 25" xfId="139"/>
    <cellStyle name="Normal 25 2" xfId="140"/>
    <cellStyle name="Normal 26" xfId="141"/>
    <cellStyle name="Normal 26 2" xfId="142"/>
    <cellStyle name="Normal 27" xfId="143"/>
    <cellStyle name="Normal 27 2" xfId="144"/>
    <cellStyle name="Normal 28" xfId="145"/>
    <cellStyle name="Normal 28 2" xfId="146"/>
    <cellStyle name="Normal 29" xfId="147"/>
    <cellStyle name="Normal 29 2" xfId="148"/>
    <cellStyle name="Normal 3" xfId="149"/>
    <cellStyle name="Normal 3 2" xfId="150"/>
    <cellStyle name="Normal 3_asset sales" xfId="151"/>
    <cellStyle name="Normal 30" xfId="152"/>
    <cellStyle name="Normal 30 2" xfId="153"/>
    <cellStyle name="Normal 31" xfId="154"/>
    <cellStyle name="Normal 31 2" xfId="155"/>
    <cellStyle name="Normal 32" xfId="156"/>
    <cellStyle name="Normal 32 2" xfId="157"/>
    <cellStyle name="Normal 33" xfId="158"/>
    <cellStyle name="Normal 33 2" xfId="159"/>
    <cellStyle name="Normal 34" xfId="160"/>
    <cellStyle name="Normal 34 2" xfId="161"/>
    <cellStyle name="Normal 35" xfId="162"/>
    <cellStyle name="Normal 35 2" xfId="163"/>
    <cellStyle name="Normal 36" xfId="164"/>
    <cellStyle name="Normal 37" xfId="165"/>
    <cellStyle name="Normal 38" xfId="166"/>
    <cellStyle name="Normal 39" xfId="167"/>
    <cellStyle name="Normal 4" xfId="168"/>
    <cellStyle name="Normal 40" xfId="169"/>
    <cellStyle name="Normal 41" xfId="170"/>
    <cellStyle name="Normal 42" xfId="171"/>
    <cellStyle name="Normal 43" xfId="172"/>
    <cellStyle name="Normal 44" xfId="173"/>
    <cellStyle name="Normal 45" xfId="174"/>
    <cellStyle name="Normal 46" xfId="175"/>
    <cellStyle name="Normal 47" xfId="176"/>
    <cellStyle name="Normal 5" xfId="177"/>
    <cellStyle name="Normal 6" xfId="178"/>
    <cellStyle name="Normal 7" xfId="179"/>
    <cellStyle name="Normal 8" xfId="180"/>
    <cellStyle name="Normal 9" xfId="181"/>
    <cellStyle name="Normal_Firms 2" xfId="182"/>
    <cellStyle name="Normal_Linked Economy Supplementary Tables AS11" xfId="183"/>
    <cellStyle name="Note 2" xfId="184"/>
    <cellStyle name="Output 2" xfId="185"/>
    <cellStyle name="Output Amounts" xfId="186"/>
    <cellStyle name="Output Column Headings" xfId="187"/>
    <cellStyle name="Output Line Items" xfId="188"/>
    <cellStyle name="Output Report Heading" xfId="189"/>
    <cellStyle name="Output Report Title" xfId="190"/>
    <cellStyle name="P" xfId="191"/>
    <cellStyle name="P 2" xfId="192"/>
    <cellStyle name="Percent [2]" xfId="193"/>
    <cellStyle name="Percent 2" xfId="194"/>
    <cellStyle name="Percent 3" xfId="195"/>
    <cellStyle name="Percent 3 2" xfId="196"/>
    <cellStyle name="Percent 4" xfId="197"/>
    <cellStyle name="Percent 4 2" xfId="198"/>
    <cellStyle name="Percent 5" xfId="199"/>
    <cellStyle name="Percent 6" xfId="200"/>
    <cellStyle name="Percent 7" xfId="201"/>
    <cellStyle name="Refdb standard" xfId="202"/>
    <cellStyle name="ReportData" xfId="203"/>
    <cellStyle name="ReportElements" xfId="204"/>
    <cellStyle name="ReportHeader" xfId="205"/>
    <cellStyle name="SAPBEXaggData" xfId="206"/>
    <cellStyle name="SAPBEXaggDataEmph" xfId="207"/>
    <cellStyle name="SAPBEXaggItem" xfId="208"/>
    <cellStyle name="SAPBEXaggItemX" xfId="209"/>
    <cellStyle name="SAPBEXchaText" xfId="210"/>
    <cellStyle name="SAPBEXexcBad7" xfId="211"/>
    <cellStyle name="SAPBEXexcBad8" xfId="212"/>
    <cellStyle name="SAPBEXexcBad9" xfId="213"/>
    <cellStyle name="SAPBEXexcCritical4" xfId="214"/>
    <cellStyle name="SAPBEXexcCritical5" xfId="215"/>
    <cellStyle name="SAPBEXexcCritical6" xfId="216"/>
    <cellStyle name="SAPBEXexcGood1" xfId="217"/>
    <cellStyle name="SAPBEXexcGood2" xfId="218"/>
    <cellStyle name="SAPBEXexcGood3" xfId="219"/>
    <cellStyle name="SAPBEXfilterDrill" xfId="220"/>
    <cellStyle name="SAPBEXfilterItem" xfId="221"/>
    <cellStyle name="SAPBEXfilterText" xfId="222"/>
    <cellStyle name="SAPBEXformats" xfId="223"/>
    <cellStyle name="SAPBEXheaderItem" xfId="224"/>
    <cellStyle name="SAPBEXheaderText" xfId="225"/>
    <cellStyle name="SAPBEXHLevel0" xfId="226"/>
    <cellStyle name="SAPBEXHLevel0X" xfId="227"/>
    <cellStyle name="SAPBEXHLevel1" xfId="228"/>
    <cellStyle name="SAPBEXHLevel1X" xfId="229"/>
    <cellStyle name="SAPBEXHLevel2" xfId="230"/>
    <cellStyle name="SAPBEXHLevel2X" xfId="231"/>
    <cellStyle name="SAPBEXHLevel3" xfId="232"/>
    <cellStyle name="SAPBEXHLevel3X" xfId="233"/>
    <cellStyle name="SAPBEXresData" xfId="234"/>
    <cellStyle name="SAPBEXresDataEmph" xfId="235"/>
    <cellStyle name="SAPBEXresItem" xfId="236"/>
    <cellStyle name="SAPBEXresItemX" xfId="237"/>
    <cellStyle name="SAPBEXstdData" xfId="238"/>
    <cellStyle name="SAPBEXstdDataEmph" xfId="239"/>
    <cellStyle name="SAPBEXstdItem" xfId="240"/>
    <cellStyle name="SAPBEXstdItemX" xfId="241"/>
    <cellStyle name="SAPBEXtitle" xfId="242"/>
    <cellStyle name="SAPBEXundefined" xfId="243"/>
    <cellStyle name="Style 1" xfId="244"/>
    <cellStyle name="Style1" xfId="245"/>
    <cellStyle name="Style2" xfId="246"/>
    <cellStyle name="Style3" xfId="247"/>
    <cellStyle name="Style4" xfId="248"/>
    <cellStyle name="Style5" xfId="249"/>
    <cellStyle name="Style6" xfId="250"/>
    <cellStyle name="Table Footnote" xfId="251"/>
    <cellStyle name="Table Footnote 2" xfId="252"/>
    <cellStyle name="Table Footnote 2 2" xfId="253"/>
    <cellStyle name="Table Footnote_Table 5.6 sales of assets 23Feb2010" xfId="254"/>
    <cellStyle name="Table Header" xfId="255"/>
    <cellStyle name="Table Header 2" xfId="256"/>
    <cellStyle name="Table Header 2 2" xfId="257"/>
    <cellStyle name="Table Header_Table 5.6 sales of assets 23Feb2010" xfId="258"/>
    <cellStyle name="Table Heading 1" xfId="259"/>
    <cellStyle name="Table Heading 1 2" xfId="260"/>
    <cellStyle name="Table Heading 1 2 2" xfId="261"/>
    <cellStyle name="Table Heading 1_Table 5.6 sales of assets 23Feb2010" xfId="262"/>
    <cellStyle name="Table Heading 2" xfId="263"/>
    <cellStyle name="Table Heading 2 2" xfId="264"/>
    <cellStyle name="Table Heading 2_Table 5.6 sales of assets 23Feb2010" xfId="265"/>
    <cellStyle name="Table Of Which" xfId="266"/>
    <cellStyle name="Table Of Which 2" xfId="267"/>
    <cellStyle name="Table Of Which_Table 5.6 sales of assets 23Feb2010" xfId="268"/>
    <cellStyle name="Table Row Billions" xfId="269"/>
    <cellStyle name="Table Row Billions 2" xfId="270"/>
    <cellStyle name="Table Row Billions Check" xfId="271"/>
    <cellStyle name="Table Row Billions Check 2" xfId="272"/>
    <cellStyle name="Table Row Billions Check 3" xfId="273"/>
    <cellStyle name="Table Row Billions Check_asset sales" xfId="274"/>
    <cellStyle name="Table Row Billions_Table 5.6 sales of assets 23Feb2010" xfId="275"/>
    <cellStyle name="Table Row Millions" xfId="276"/>
    <cellStyle name="Table Row Millions 2" xfId="277"/>
    <cellStyle name="Table Row Millions 2 2" xfId="278"/>
    <cellStyle name="Table Row Millions Check" xfId="279"/>
    <cellStyle name="Table Row Millions Check 2" xfId="280"/>
    <cellStyle name="Table Row Millions Check 3" xfId="281"/>
    <cellStyle name="Table Row Millions Check 4" xfId="282"/>
    <cellStyle name="Table Row Millions Check_asset sales" xfId="283"/>
    <cellStyle name="Table Row Millions_Table 5.6 sales of assets 23Feb2010" xfId="284"/>
    <cellStyle name="Table Row Percentage" xfId="285"/>
    <cellStyle name="Table Row Percentage 2" xfId="286"/>
    <cellStyle name="Table Row Percentage Check" xfId="287"/>
    <cellStyle name="Table Row Percentage Check 2" xfId="288"/>
    <cellStyle name="Table Row Percentage Check 3" xfId="289"/>
    <cellStyle name="Table Row Percentage Check_asset sales" xfId="290"/>
    <cellStyle name="Table Row Percentage_Table 5.6 sales of assets 23Feb2010" xfId="291"/>
    <cellStyle name="Table Total Billions" xfId="292"/>
    <cellStyle name="Table Total Billions 2" xfId="293"/>
    <cellStyle name="Table Total Billions_Table 5.6 sales of assets 23Feb2010" xfId="294"/>
    <cellStyle name="Table Total Millions" xfId="295"/>
    <cellStyle name="Table Total Millions 2" xfId="296"/>
    <cellStyle name="Table Total Millions 2 2" xfId="297"/>
    <cellStyle name="Table Total Millions_Table 5.6 sales of assets 23Feb2010" xfId="298"/>
    <cellStyle name="Table Total Percentage" xfId="299"/>
    <cellStyle name="Table Total Percentage 2" xfId="300"/>
    <cellStyle name="Table Total Percentage_Table 5.6 sales of assets 23Feb2010" xfId="301"/>
    <cellStyle name="Table Units" xfId="302"/>
    <cellStyle name="Table Units 2" xfId="303"/>
    <cellStyle name="Table Units 2 2" xfId="304"/>
    <cellStyle name="Table Units_Table 5.6 sales of assets 23Feb2010" xfId="305"/>
    <cellStyle name="Times New Roman" xfId="306"/>
    <cellStyle name="Title 2" xfId="307"/>
    <cellStyle name="Title 3" xfId="308"/>
    <cellStyle name="Title 4" xfId="309"/>
    <cellStyle name="Total 2" xfId="310"/>
    <cellStyle name="Warning Text 2" xfId="311"/>
    <cellStyle name="whole number" xfId="31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responsibility.org.uk/forecast/hist20/CHSPD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budgetresponsibility.org.uk/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sheetPr>
  <dimension ref="A1:N35"/>
  <sheetViews>
    <sheetView tabSelected="1" zoomScaleNormal="100" zoomScaleSheetLayoutView="100" workbookViewId="0"/>
  </sheetViews>
  <sheetFormatPr defaultRowHeight="15" x14ac:dyDescent="0.25"/>
  <cols>
    <col min="1" max="1" width="9.33203125" style="2" customWidth="1"/>
    <col min="2" max="2" width="105.33203125" style="2" customWidth="1"/>
    <col min="3" max="16384" width="8.88671875" style="2"/>
  </cols>
  <sheetData>
    <row r="1" spans="1:14" ht="33.75" customHeight="1" thickBot="1" x14ac:dyDescent="0.3">
      <c r="A1" s="48"/>
      <c r="B1" s="83"/>
      <c r="C1" s="22"/>
      <c r="D1" s="22"/>
      <c r="E1" s="22"/>
      <c r="F1" s="22"/>
      <c r="G1" s="22"/>
      <c r="H1" s="22"/>
      <c r="I1" s="22"/>
      <c r="J1" s="22"/>
      <c r="K1" s="22"/>
      <c r="L1" s="22"/>
      <c r="M1" s="22"/>
      <c r="N1" s="22"/>
    </row>
    <row r="2" spans="1:14" ht="33" customHeight="1" x14ac:dyDescent="0.25">
      <c r="A2" s="22"/>
      <c r="B2" s="84" t="s">
        <v>662</v>
      </c>
      <c r="C2" s="22"/>
      <c r="D2" s="22"/>
      <c r="E2" s="22"/>
      <c r="F2" s="22"/>
      <c r="G2" s="22"/>
      <c r="H2" s="22"/>
      <c r="I2" s="22"/>
      <c r="J2" s="22"/>
      <c r="K2" s="22"/>
      <c r="L2" s="22"/>
      <c r="M2" s="22"/>
      <c r="N2" s="22"/>
    </row>
    <row r="3" spans="1:14" ht="15.75" customHeight="1" x14ac:dyDescent="0.25">
      <c r="A3" s="22"/>
      <c r="B3" s="223"/>
      <c r="C3" s="22"/>
      <c r="D3" s="22"/>
      <c r="E3" s="22"/>
      <c r="F3" s="22"/>
      <c r="G3" s="22"/>
      <c r="H3" s="22"/>
      <c r="I3" s="22"/>
      <c r="J3" s="22"/>
      <c r="K3" s="22"/>
      <c r="L3" s="22"/>
      <c r="M3" s="22"/>
      <c r="N3" s="22"/>
    </row>
    <row r="4" spans="1:14" ht="15.75" customHeight="1" x14ac:dyDescent="0.25">
      <c r="A4" s="85"/>
      <c r="B4" s="86" t="s">
        <v>84</v>
      </c>
      <c r="C4" s="22"/>
      <c r="D4" s="22"/>
      <c r="E4" s="22"/>
      <c r="F4" s="22"/>
      <c r="G4" s="22"/>
      <c r="H4" s="22"/>
      <c r="I4" s="22"/>
      <c r="J4" s="22"/>
      <c r="K4" s="22"/>
      <c r="L4" s="22"/>
      <c r="M4" s="22"/>
      <c r="N4" s="22"/>
    </row>
    <row r="5" spans="1:14" ht="15.75" customHeight="1" x14ac:dyDescent="0.25">
      <c r="A5" s="85"/>
      <c r="B5" s="86" t="s">
        <v>83</v>
      </c>
      <c r="C5" s="22"/>
      <c r="D5" s="22"/>
      <c r="E5" s="22"/>
      <c r="F5" s="22"/>
      <c r="G5" s="22"/>
      <c r="H5" s="22"/>
      <c r="I5" s="22"/>
      <c r="J5" s="22"/>
      <c r="K5" s="22"/>
      <c r="L5" s="22"/>
      <c r="M5" s="22"/>
      <c r="N5" s="22"/>
    </row>
    <row r="6" spans="1:14" ht="15.75" customHeight="1" x14ac:dyDescent="0.25">
      <c r="A6" s="85"/>
      <c r="B6" s="86" t="s">
        <v>82</v>
      </c>
      <c r="C6" s="22"/>
      <c r="D6" s="22"/>
      <c r="E6" s="22"/>
      <c r="F6" s="22"/>
      <c r="G6" s="22"/>
      <c r="H6" s="22"/>
      <c r="I6" s="22"/>
      <c r="J6" s="22"/>
      <c r="K6" s="22"/>
      <c r="L6" s="22"/>
      <c r="M6" s="22"/>
      <c r="N6" s="22"/>
    </row>
    <row r="7" spans="1:14" ht="15.75" customHeight="1" x14ac:dyDescent="0.25">
      <c r="A7" s="85"/>
      <c r="B7" s="86" t="s">
        <v>118</v>
      </c>
      <c r="C7" s="22"/>
      <c r="D7" s="22"/>
      <c r="E7" s="22"/>
      <c r="F7" s="22"/>
      <c r="G7" s="22"/>
      <c r="H7" s="22"/>
      <c r="I7" s="22"/>
      <c r="J7" s="22"/>
      <c r="K7" s="22"/>
      <c r="L7" s="22"/>
      <c r="M7" s="22"/>
      <c r="N7" s="22"/>
    </row>
    <row r="8" spans="1:14" ht="15.75" customHeight="1" x14ac:dyDescent="0.25">
      <c r="A8" s="85"/>
      <c r="B8" s="86" t="s">
        <v>124</v>
      </c>
      <c r="C8" s="22"/>
      <c r="D8" s="22"/>
      <c r="E8" s="22"/>
      <c r="F8" s="22"/>
      <c r="G8" s="22"/>
      <c r="H8" s="22"/>
      <c r="I8" s="22"/>
      <c r="J8" s="22"/>
      <c r="K8" s="22"/>
      <c r="L8" s="22"/>
      <c r="M8" s="22"/>
      <c r="N8" s="22"/>
    </row>
    <row r="9" spans="1:14" ht="15.75" customHeight="1" x14ac:dyDescent="0.25">
      <c r="A9" s="85"/>
      <c r="B9" s="86" t="s">
        <v>123</v>
      </c>
      <c r="C9" s="22"/>
      <c r="D9" s="22"/>
      <c r="E9" s="22"/>
      <c r="F9" s="22"/>
      <c r="G9" s="22"/>
      <c r="H9" s="22"/>
      <c r="I9" s="22"/>
      <c r="J9" s="22"/>
      <c r="K9" s="22"/>
      <c r="L9" s="22"/>
      <c r="M9" s="22"/>
      <c r="N9" s="22"/>
    </row>
    <row r="10" spans="1:14" ht="15.75" customHeight="1" x14ac:dyDescent="0.25">
      <c r="A10" s="85"/>
      <c r="B10" s="86" t="s">
        <v>125</v>
      </c>
      <c r="C10" s="22"/>
      <c r="D10" s="22"/>
      <c r="E10" s="22"/>
      <c r="F10" s="22"/>
      <c r="G10" s="22"/>
      <c r="H10" s="22"/>
      <c r="I10" s="22"/>
      <c r="J10" s="22"/>
      <c r="K10" s="22"/>
      <c r="L10" s="22"/>
      <c r="M10" s="22"/>
      <c r="N10" s="22"/>
    </row>
    <row r="11" spans="1:14" ht="15.75" customHeight="1" x14ac:dyDescent="0.25">
      <c r="A11" s="85"/>
      <c r="B11" s="86" t="s">
        <v>126</v>
      </c>
      <c r="C11" s="22"/>
      <c r="D11" s="22"/>
      <c r="E11" s="22"/>
      <c r="F11" s="22"/>
      <c r="G11" s="22"/>
      <c r="H11" s="22"/>
      <c r="I11" s="22"/>
      <c r="J11" s="22"/>
      <c r="K11" s="22"/>
      <c r="L11" s="22"/>
      <c r="M11" s="22"/>
      <c r="N11" s="22"/>
    </row>
    <row r="12" spans="1:14" ht="15.75" customHeight="1" x14ac:dyDescent="0.25">
      <c r="A12" s="85"/>
      <c r="B12" s="86" t="s">
        <v>195</v>
      </c>
      <c r="C12" s="22"/>
      <c r="D12" s="22"/>
      <c r="E12" s="22"/>
      <c r="F12" s="22"/>
      <c r="G12" s="22"/>
      <c r="H12" s="22"/>
      <c r="I12" s="22"/>
      <c r="J12" s="22"/>
      <c r="K12" s="22"/>
      <c r="L12" s="22"/>
      <c r="M12" s="22"/>
      <c r="N12" s="22"/>
    </row>
    <row r="13" spans="1:14" ht="15.75" customHeight="1" x14ac:dyDescent="0.25">
      <c r="A13" s="87"/>
      <c r="B13" s="86" t="s">
        <v>127</v>
      </c>
      <c r="C13" s="22"/>
      <c r="D13" s="22"/>
      <c r="E13" s="22"/>
      <c r="F13" s="22"/>
      <c r="G13" s="22"/>
      <c r="H13" s="22"/>
      <c r="I13" s="22"/>
      <c r="J13" s="22"/>
      <c r="K13" s="22"/>
      <c r="L13" s="22"/>
      <c r="M13" s="22"/>
      <c r="N13" s="22"/>
    </row>
    <row r="14" spans="1:14" ht="15.75" customHeight="1" x14ac:dyDescent="0.25">
      <c r="A14" s="85"/>
      <c r="B14" s="86" t="s">
        <v>128</v>
      </c>
      <c r="C14" s="22"/>
      <c r="D14" s="22"/>
      <c r="E14" s="22"/>
      <c r="F14" s="22"/>
      <c r="G14" s="22"/>
      <c r="H14" s="22"/>
      <c r="I14" s="22"/>
      <c r="J14" s="22"/>
      <c r="K14" s="22"/>
      <c r="L14" s="22"/>
      <c r="M14" s="22"/>
      <c r="N14" s="22"/>
    </row>
    <row r="15" spans="1:14" ht="15.75" customHeight="1" x14ac:dyDescent="0.25">
      <c r="A15" s="88"/>
      <c r="B15" s="86" t="s">
        <v>129</v>
      </c>
      <c r="C15" s="22"/>
      <c r="D15" s="22"/>
      <c r="E15" s="22"/>
      <c r="F15" s="22"/>
      <c r="G15" s="22"/>
      <c r="H15" s="22"/>
      <c r="I15" s="22"/>
      <c r="J15" s="22"/>
      <c r="K15" s="22"/>
      <c r="L15" s="22"/>
      <c r="M15" s="22"/>
      <c r="N15" s="22"/>
    </row>
    <row r="16" spans="1:14" ht="15.75" customHeight="1" x14ac:dyDescent="0.25">
      <c r="A16" s="88"/>
      <c r="B16" s="86" t="s">
        <v>130</v>
      </c>
      <c r="C16" s="22"/>
      <c r="D16" s="22"/>
      <c r="E16" s="22"/>
      <c r="F16" s="22"/>
      <c r="G16" s="22"/>
      <c r="H16" s="22"/>
      <c r="I16" s="22"/>
      <c r="J16" s="22"/>
      <c r="K16" s="22"/>
      <c r="L16" s="22"/>
      <c r="M16" s="22"/>
      <c r="N16" s="22"/>
    </row>
    <row r="17" spans="1:14" ht="15.75" customHeight="1" x14ac:dyDescent="0.25">
      <c r="A17" s="89"/>
      <c r="B17" s="86" t="s">
        <v>131</v>
      </c>
      <c r="C17" s="22"/>
      <c r="D17" s="22"/>
      <c r="E17" s="22"/>
      <c r="F17" s="22"/>
      <c r="G17" s="22"/>
      <c r="H17" s="22"/>
      <c r="I17" s="22"/>
      <c r="J17" s="22"/>
      <c r="K17" s="22"/>
      <c r="L17" s="22"/>
      <c r="M17" s="22"/>
      <c r="N17" s="22"/>
    </row>
    <row r="18" spans="1:14" ht="15.75" customHeight="1" x14ac:dyDescent="0.25">
      <c r="A18" s="89"/>
      <c r="B18" s="86" t="s">
        <v>138</v>
      </c>
      <c r="C18" s="22"/>
      <c r="D18" s="22"/>
      <c r="E18" s="22"/>
      <c r="F18" s="22"/>
      <c r="G18" s="22"/>
      <c r="H18" s="22"/>
      <c r="I18" s="22"/>
      <c r="J18" s="22"/>
      <c r="K18" s="22"/>
      <c r="L18" s="22"/>
      <c r="M18" s="22"/>
      <c r="N18" s="22"/>
    </row>
    <row r="19" spans="1:14" ht="15.75" customHeight="1" x14ac:dyDescent="0.25">
      <c r="A19" s="89"/>
      <c r="B19" s="86" t="s">
        <v>194</v>
      </c>
      <c r="C19" s="22"/>
      <c r="D19" s="22"/>
      <c r="E19" s="22"/>
      <c r="F19" s="22"/>
      <c r="G19" s="22"/>
      <c r="H19" s="22"/>
      <c r="I19" s="22"/>
      <c r="J19" s="22"/>
      <c r="K19" s="22"/>
      <c r="L19" s="22"/>
      <c r="M19" s="22"/>
      <c r="N19" s="22"/>
    </row>
    <row r="20" spans="1:14" ht="15.75" customHeight="1" x14ac:dyDescent="0.25">
      <c r="A20" s="89"/>
      <c r="B20" s="86" t="s">
        <v>191</v>
      </c>
      <c r="C20" s="22"/>
      <c r="D20" s="22"/>
      <c r="E20" s="22"/>
      <c r="F20" s="22"/>
      <c r="G20" s="22"/>
      <c r="H20" s="22"/>
      <c r="I20" s="22"/>
      <c r="J20" s="22"/>
      <c r="K20" s="22"/>
      <c r="L20" s="22"/>
      <c r="M20" s="22"/>
      <c r="N20" s="22"/>
    </row>
    <row r="21" spans="1:14" ht="15.75" customHeight="1" x14ac:dyDescent="0.25">
      <c r="A21" s="89"/>
      <c r="B21" s="86" t="s">
        <v>192</v>
      </c>
      <c r="C21" s="22"/>
      <c r="D21" s="22"/>
      <c r="E21" s="22"/>
      <c r="F21" s="22"/>
      <c r="G21" s="22"/>
      <c r="H21" s="22"/>
      <c r="I21" s="22"/>
      <c r="J21" s="22"/>
      <c r="K21" s="22"/>
      <c r="L21" s="22"/>
      <c r="M21" s="22"/>
      <c r="N21" s="22"/>
    </row>
    <row r="22" spans="1:14" ht="15.75" customHeight="1" x14ac:dyDescent="0.25">
      <c r="A22" s="89"/>
      <c r="B22" s="86" t="s">
        <v>193</v>
      </c>
      <c r="C22" s="22"/>
      <c r="D22" s="22"/>
      <c r="E22" s="22"/>
      <c r="F22" s="22"/>
      <c r="G22" s="22"/>
      <c r="H22" s="22"/>
      <c r="I22" s="22"/>
      <c r="J22" s="22"/>
      <c r="K22" s="22"/>
      <c r="L22" s="22"/>
      <c r="M22" s="22"/>
      <c r="N22" s="22"/>
    </row>
    <row r="23" spans="1:14" ht="15.75" customHeight="1" x14ac:dyDescent="0.25">
      <c r="A23" s="22"/>
      <c r="B23" s="86" t="s">
        <v>190</v>
      </c>
      <c r="C23" s="22"/>
      <c r="D23" s="22"/>
      <c r="E23" s="22"/>
      <c r="F23" s="22"/>
      <c r="G23" s="22"/>
      <c r="H23" s="22"/>
      <c r="I23" s="22"/>
      <c r="J23" s="22"/>
      <c r="K23" s="22"/>
      <c r="L23" s="22"/>
      <c r="M23" s="22"/>
      <c r="N23" s="22"/>
    </row>
    <row r="24" spans="1:14" x14ac:dyDescent="0.25">
      <c r="A24" s="22"/>
      <c r="B24" s="86" t="s">
        <v>189</v>
      </c>
      <c r="C24" s="22"/>
      <c r="D24" s="22"/>
      <c r="E24" s="22"/>
      <c r="F24" s="22"/>
      <c r="G24" s="22"/>
      <c r="H24" s="22"/>
      <c r="I24" s="22"/>
      <c r="J24" s="22"/>
      <c r="K24" s="22"/>
      <c r="L24" s="22"/>
      <c r="M24" s="22"/>
      <c r="N24" s="22"/>
    </row>
    <row r="25" spans="1:14" x14ac:dyDescent="0.25">
      <c r="A25" s="22"/>
      <c r="B25" s="86" t="s">
        <v>188</v>
      </c>
      <c r="C25" s="22"/>
      <c r="D25" s="22"/>
      <c r="E25" s="22"/>
      <c r="F25" s="22"/>
      <c r="G25" s="22"/>
      <c r="H25" s="22"/>
      <c r="I25" s="22"/>
      <c r="J25" s="22"/>
      <c r="K25" s="22"/>
      <c r="L25" s="22"/>
      <c r="M25" s="22"/>
      <c r="N25" s="22"/>
    </row>
    <row r="26" spans="1:14" x14ac:dyDescent="0.25">
      <c r="A26" s="22"/>
      <c r="B26" s="86" t="s">
        <v>187</v>
      </c>
      <c r="C26" s="22"/>
      <c r="D26" s="22"/>
      <c r="E26" s="22"/>
      <c r="F26" s="22"/>
      <c r="G26" s="22"/>
      <c r="H26" s="22"/>
      <c r="I26" s="22"/>
      <c r="J26" s="22"/>
      <c r="K26" s="22"/>
      <c r="L26" s="22"/>
      <c r="M26" s="22"/>
      <c r="N26" s="22"/>
    </row>
    <row r="27" spans="1:14" ht="15.75" thickBot="1" x14ac:dyDescent="0.3">
      <c r="A27" s="22"/>
      <c r="B27" s="224"/>
      <c r="C27" s="22"/>
      <c r="D27" s="22"/>
      <c r="E27" s="22"/>
      <c r="F27" s="22"/>
      <c r="G27" s="22"/>
      <c r="H27" s="22"/>
      <c r="I27" s="22"/>
      <c r="J27" s="22"/>
      <c r="K27" s="22"/>
      <c r="L27" s="22"/>
      <c r="M27" s="22"/>
      <c r="N27" s="22"/>
    </row>
    <row r="28" spans="1:14" x14ac:dyDescent="0.25">
      <c r="A28" s="22"/>
      <c r="B28" s="22"/>
      <c r="C28" s="22"/>
      <c r="D28" s="22"/>
      <c r="E28" s="22"/>
      <c r="F28" s="22"/>
      <c r="G28" s="22"/>
      <c r="H28" s="22"/>
      <c r="I28" s="22"/>
      <c r="J28" s="22"/>
      <c r="K28" s="22"/>
      <c r="L28" s="22"/>
      <c r="M28" s="22"/>
      <c r="N28" s="22"/>
    </row>
    <row r="29" spans="1:14" x14ac:dyDescent="0.25">
      <c r="A29" s="22"/>
      <c r="B29" s="22"/>
      <c r="C29" s="22"/>
      <c r="D29" s="22"/>
      <c r="E29" s="22"/>
      <c r="F29" s="22"/>
      <c r="G29" s="22"/>
      <c r="H29" s="22"/>
      <c r="I29" s="22"/>
      <c r="J29" s="22"/>
      <c r="K29" s="22"/>
      <c r="L29" s="22"/>
      <c r="M29" s="22"/>
      <c r="N29" s="22"/>
    </row>
    <row r="30" spans="1:14" x14ac:dyDescent="0.25">
      <c r="A30" s="22"/>
      <c r="B30" s="22"/>
      <c r="C30" s="22"/>
      <c r="D30" s="22"/>
      <c r="E30" s="22"/>
      <c r="F30" s="22"/>
      <c r="G30" s="22"/>
      <c r="H30" s="22"/>
      <c r="I30" s="22"/>
      <c r="J30" s="22"/>
      <c r="K30" s="22"/>
      <c r="L30" s="22"/>
      <c r="M30" s="22"/>
      <c r="N30" s="22"/>
    </row>
    <row r="31" spans="1:14" x14ac:dyDescent="0.25">
      <c r="A31" s="22"/>
      <c r="B31" s="22"/>
      <c r="C31" s="22"/>
      <c r="D31" s="22"/>
      <c r="E31" s="22"/>
      <c r="F31" s="22"/>
      <c r="G31" s="22"/>
      <c r="H31" s="22"/>
      <c r="I31" s="22"/>
      <c r="J31" s="22"/>
      <c r="K31" s="22"/>
      <c r="L31" s="22"/>
      <c r="M31" s="22"/>
      <c r="N31" s="22"/>
    </row>
    <row r="32" spans="1:14" x14ac:dyDescent="0.25">
      <c r="A32" s="22"/>
      <c r="B32" s="22"/>
      <c r="C32" s="22"/>
      <c r="D32" s="22"/>
      <c r="E32" s="22"/>
      <c r="F32" s="22"/>
      <c r="G32" s="22"/>
      <c r="H32" s="22"/>
      <c r="I32" s="22"/>
      <c r="J32" s="22"/>
      <c r="K32" s="22"/>
      <c r="L32" s="22"/>
      <c r="M32" s="22"/>
      <c r="N32" s="22"/>
    </row>
    <row r="33" spans="1:14" x14ac:dyDescent="0.25">
      <c r="A33" s="22"/>
      <c r="B33" s="22"/>
      <c r="C33" s="22"/>
      <c r="D33" s="22"/>
      <c r="E33" s="22"/>
      <c r="F33" s="22"/>
      <c r="G33" s="22"/>
      <c r="H33" s="22"/>
      <c r="I33" s="22"/>
      <c r="J33" s="22"/>
      <c r="K33" s="22"/>
      <c r="L33" s="22"/>
      <c r="M33" s="22"/>
      <c r="N33" s="22"/>
    </row>
    <row r="34" spans="1:14" x14ac:dyDescent="0.25">
      <c r="A34" s="22"/>
      <c r="B34" s="22"/>
      <c r="C34" s="22"/>
      <c r="D34" s="22"/>
      <c r="E34" s="22"/>
      <c r="F34" s="22"/>
      <c r="G34" s="22"/>
      <c r="H34" s="22"/>
      <c r="I34" s="22"/>
      <c r="J34" s="22"/>
      <c r="K34" s="22"/>
      <c r="L34" s="22"/>
      <c r="M34" s="22"/>
      <c r="N34" s="22"/>
    </row>
    <row r="35" spans="1:14" x14ac:dyDescent="0.25">
      <c r="A35" s="22"/>
      <c r="B35" s="22"/>
      <c r="C35" s="22"/>
      <c r="D35" s="22"/>
      <c r="E35" s="22"/>
      <c r="F35" s="22"/>
      <c r="G35" s="22"/>
      <c r="H35" s="22"/>
      <c r="I35" s="22"/>
      <c r="J35" s="22"/>
      <c r="K35" s="22"/>
      <c r="L35" s="22"/>
      <c r="M35" s="22"/>
      <c r="N35" s="22"/>
    </row>
  </sheetData>
  <phoneticPr fontId="37" type="noConversion"/>
  <hyperlinks>
    <hyperlink ref="B4" location="1.1!A1" display="1.1!A1"/>
    <hyperlink ref="B5" location="1.2!A1" display="1.2!A1"/>
    <hyperlink ref="B6" location="1.3!A1" display="1.3!A1"/>
    <hyperlink ref="B9" location="1.6!A1" display="1.6!A1"/>
    <hyperlink ref="B10" location="1.7!A1" display="1.7!A1"/>
    <hyperlink ref="B11" location="1.8!A1" display="1.8!A1"/>
    <hyperlink ref="B12" location="1.9!A1" display="1.9!A1"/>
    <hyperlink ref="B13" location="1.10!A1" display="1.10!A1"/>
    <hyperlink ref="B14" location="1.11!A1" display="1.11!A1"/>
    <hyperlink ref="B15" location="1.12!A1" display="1.12!A1"/>
    <hyperlink ref="B16" location="1.13!A1" display="1.13!A1"/>
    <hyperlink ref="B17" location="1.14!A1" display="1.14!A1"/>
    <hyperlink ref="B7" location="1.4!A1" display="1.4!A1"/>
    <hyperlink ref="B8" location="1.5!A1" display="1.5!A1"/>
    <hyperlink ref="B18" location="1.15!A1" display="1.15!A1"/>
    <hyperlink ref="B19" location="'1.16'!A1" display="Table 1.16: Eligible rent growth assumptions"/>
    <hyperlink ref="B20" location="'1.17'!A1" display="Table 1.17: Output gap model estimates"/>
    <hyperlink ref="B21" location="'1.18'!A1" display="Table 1.19: National Minimum Wage and National Living Wage"/>
    <hyperlink ref="B23" location="'1.20'!A1" display="Table 1.20: OBR estimates of the output gap"/>
    <hyperlink ref="B24" location="'1.21'!A1" display="Table 1.21: Cumulative potential output growth"/>
    <hyperlink ref="B25" location="'1.22'!A1" display="Table 1.22: Potential output forecast"/>
    <hyperlink ref="B26" location="'1.23'!A1" display="Table 1.23: Potential output forecast"/>
    <hyperlink ref="B22" location="'1.19'!A1" display="Table 1.19: OBR central estimate of the output gap"/>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113"/>
  <sheetViews>
    <sheetView zoomScaleNormal="100" zoomScaleSheetLayoutView="100" workbookViewId="0"/>
  </sheetViews>
  <sheetFormatPr defaultRowHeight="15.75" x14ac:dyDescent="0.25"/>
  <cols>
    <col min="1" max="1" width="9.33203125" style="35" customWidth="1"/>
    <col min="2" max="2" width="14.33203125" style="35" customWidth="1"/>
    <col min="3" max="11" width="16.77734375" style="35" customWidth="1"/>
    <col min="12" max="16384" width="8.88671875" style="35"/>
  </cols>
  <sheetData>
    <row r="1" spans="1:13" ht="33.75" customHeight="1" thickBot="1" x14ac:dyDescent="0.3">
      <c r="A1" s="48" t="s">
        <v>92</v>
      </c>
      <c r="B1" s="248"/>
      <c r="C1" s="248"/>
      <c r="D1" s="248"/>
      <c r="E1" s="248"/>
      <c r="F1" s="248"/>
      <c r="G1" s="248"/>
    </row>
    <row r="2" spans="1:13" s="62" customFormat="1" ht="19.5" thickBot="1" x14ac:dyDescent="0.35">
      <c r="B2" s="535" t="s">
        <v>208</v>
      </c>
      <c r="C2" s="536"/>
      <c r="D2" s="536"/>
      <c r="E2" s="536"/>
      <c r="F2" s="536"/>
      <c r="G2" s="536"/>
      <c r="H2" s="536"/>
      <c r="I2" s="536"/>
      <c r="J2" s="536"/>
      <c r="K2" s="625"/>
      <c r="L2" s="35"/>
      <c r="M2" s="67"/>
    </row>
    <row r="3" spans="1:13" s="62" customFormat="1" ht="33.75" customHeight="1" x14ac:dyDescent="0.25">
      <c r="B3" s="69"/>
      <c r="C3" s="249" t="s">
        <v>209</v>
      </c>
      <c r="D3" s="52" t="s">
        <v>210</v>
      </c>
      <c r="E3" s="52" t="s">
        <v>211</v>
      </c>
      <c r="F3" s="250" t="s">
        <v>212</v>
      </c>
      <c r="G3" s="52" t="s">
        <v>213</v>
      </c>
      <c r="H3" s="52" t="s">
        <v>214</v>
      </c>
      <c r="I3" s="52" t="s">
        <v>215</v>
      </c>
      <c r="J3" s="251" t="s">
        <v>216</v>
      </c>
      <c r="K3" s="252" t="s">
        <v>217</v>
      </c>
      <c r="L3" s="35"/>
      <c r="M3" s="67"/>
    </row>
    <row r="4" spans="1:13" ht="15.75" customHeight="1" x14ac:dyDescent="0.25">
      <c r="A4" s="253"/>
      <c r="B4" s="32" t="s">
        <v>132</v>
      </c>
      <c r="C4" s="254">
        <v>5.3548</v>
      </c>
      <c r="D4" s="27">
        <v>5.7188800000000004</v>
      </c>
      <c r="E4" s="27">
        <v>4.5370999999999997</v>
      </c>
      <c r="F4" s="27">
        <v>5.8566666666666665</v>
      </c>
      <c r="G4" s="27">
        <v>95.8</v>
      </c>
      <c r="H4" s="255">
        <v>1.9789000000000001</v>
      </c>
      <c r="I4" s="255">
        <v>1.3211999999999999</v>
      </c>
      <c r="J4" s="256">
        <v>96.673333333333332</v>
      </c>
      <c r="K4" s="257">
        <v>2927.05</v>
      </c>
    </row>
    <row r="5" spans="1:13" ht="15.75" customHeight="1" x14ac:dyDescent="0.25">
      <c r="A5" s="253"/>
      <c r="B5" s="32" t="s">
        <v>133</v>
      </c>
      <c r="C5" s="254">
        <v>5.0278</v>
      </c>
      <c r="D5" s="27">
        <v>5.8926400000000001</v>
      </c>
      <c r="E5" s="27">
        <v>4.8685999999999998</v>
      </c>
      <c r="F5" s="27">
        <v>5.7633333333333328</v>
      </c>
      <c r="G5" s="27">
        <v>93</v>
      </c>
      <c r="H5" s="255">
        <v>1.9704999999999999</v>
      </c>
      <c r="I5" s="255">
        <v>1.2615000000000001</v>
      </c>
      <c r="J5" s="256">
        <v>122.47666666666667</v>
      </c>
      <c r="K5" s="257">
        <v>2855.69</v>
      </c>
    </row>
    <row r="6" spans="1:13" ht="15.75" customHeight="1" x14ac:dyDescent="0.25">
      <c r="A6" s="253"/>
      <c r="B6" s="32" t="s">
        <v>134</v>
      </c>
      <c r="C6" s="254">
        <v>5</v>
      </c>
      <c r="D6" s="27">
        <v>5.8385400000000001</v>
      </c>
      <c r="E6" s="27">
        <v>4.7851999999999997</v>
      </c>
      <c r="F6" s="27">
        <v>5.7966666666666669</v>
      </c>
      <c r="G6" s="27">
        <v>91.600000000000009</v>
      </c>
      <c r="H6" s="255">
        <v>1.8917999999999999</v>
      </c>
      <c r="I6" s="255">
        <v>1.2585999999999999</v>
      </c>
      <c r="J6" s="256">
        <v>115.60333333333334</v>
      </c>
      <c r="K6" s="257">
        <v>2483.67</v>
      </c>
    </row>
    <row r="7" spans="1:13" ht="15.75" customHeight="1" x14ac:dyDescent="0.25">
      <c r="A7" s="253"/>
      <c r="B7" s="32" t="s">
        <v>148</v>
      </c>
      <c r="C7" s="254">
        <v>3.3672</v>
      </c>
      <c r="D7" s="27">
        <v>4.6440400000000004</v>
      </c>
      <c r="E7" s="27">
        <v>4.5358999999999998</v>
      </c>
      <c r="F7" s="27">
        <v>5.3866666666666667</v>
      </c>
      <c r="G7" s="27">
        <v>83.8</v>
      </c>
      <c r="H7" s="255">
        <v>1.5699000000000001</v>
      </c>
      <c r="I7" s="255">
        <v>1.1957</v>
      </c>
      <c r="J7" s="256">
        <v>55.886666666666677</v>
      </c>
      <c r="K7" s="257">
        <v>2209.29</v>
      </c>
    </row>
    <row r="8" spans="1:13" ht="15.75" customHeight="1" x14ac:dyDescent="0.25">
      <c r="A8" s="253"/>
      <c r="B8" s="32" t="s">
        <v>2</v>
      </c>
      <c r="C8" s="254">
        <v>1.0713999999999999</v>
      </c>
      <c r="D8" s="27">
        <v>2.07728</v>
      </c>
      <c r="E8" s="27">
        <v>4.2020999999999997</v>
      </c>
      <c r="F8" s="27">
        <v>4.083333333333333</v>
      </c>
      <c r="G8" s="27">
        <v>77.8</v>
      </c>
      <c r="H8" s="255">
        <v>1.4346000000000001</v>
      </c>
      <c r="I8" s="255">
        <v>1.101</v>
      </c>
      <c r="J8" s="256">
        <v>44.980530303030299</v>
      </c>
      <c r="K8" s="257">
        <v>1984.2</v>
      </c>
    </row>
    <row r="9" spans="1:13" ht="15.75" customHeight="1" x14ac:dyDescent="0.25">
      <c r="A9" s="253"/>
      <c r="B9" s="32" t="s">
        <v>3</v>
      </c>
      <c r="C9" s="254">
        <v>0.5</v>
      </c>
      <c r="D9" s="27">
        <v>1.37226</v>
      </c>
      <c r="E9" s="27">
        <v>4.3659999999999997</v>
      </c>
      <c r="F9" s="27">
        <v>3.6</v>
      </c>
      <c r="G9" s="27">
        <v>81.2</v>
      </c>
      <c r="H9" s="255">
        <v>1.5503</v>
      </c>
      <c r="I9" s="255">
        <v>1.1389</v>
      </c>
      <c r="J9" s="256">
        <v>59.125656565656563</v>
      </c>
      <c r="K9" s="257">
        <v>2172.1</v>
      </c>
    </row>
    <row r="10" spans="1:13" ht="15.75" customHeight="1" x14ac:dyDescent="0.25">
      <c r="A10" s="253"/>
      <c r="B10" s="32" t="s">
        <v>4</v>
      </c>
      <c r="C10" s="254">
        <v>0.5</v>
      </c>
      <c r="D10" s="27">
        <v>0.79856000000000005</v>
      </c>
      <c r="E10" s="27">
        <v>4.2522000000000002</v>
      </c>
      <c r="F10" s="27">
        <v>3.5766666666666667</v>
      </c>
      <c r="G10" s="27">
        <v>82.9</v>
      </c>
      <c r="H10" s="255">
        <v>1.6411</v>
      </c>
      <c r="I10" s="255">
        <v>1.1475</v>
      </c>
      <c r="J10" s="256">
        <v>68.369367275236826</v>
      </c>
      <c r="K10" s="257">
        <v>2634.8</v>
      </c>
    </row>
    <row r="11" spans="1:13" ht="15.75" customHeight="1" x14ac:dyDescent="0.25">
      <c r="A11" s="253"/>
      <c r="B11" s="32" t="s">
        <v>5</v>
      </c>
      <c r="C11" s="254">
        <v>0.5</v>
      </c>
      <c r="D11" s="27">
        <v>0.59492</v>
      </c>
      <c r="E11" s="27">
        <v>4.1970999999999998</v>
      </c>
      <c r="F11" s="27">
        <v>3.5733333333333328</v>
      </c>
      <c r="G11" s="27">
        <v>80.400000000000006</v>
      </c>
      <c r="H11" s="255">
        <v>1.6345000000000001</v>
      </c>
      <c r="I11" s="255">
        <v>1.1057999999999999</v>
      </c>
      <c r="J11" s="256">
        <v>74.966767676767674</v>
      </c>
      <c r="K11" s="257">
        <v>2760.8</v>
      </c>
    </row>
    <row r="12" spans="1:13" ht="15.75" customHeight="1" x14ac:dyDescent="0.25">
      <c r="A12" s="253"/>
      <c r="B12" s="32" t="s">
        <v>6</v>
      </c>
      <c r="C12" s="254">
        <v>0.5</v>
      </c>
      <c r="D12" s="27">
        <v>0.63124999999999998</v>
      </c>
      <c r="E12" s="27">
        <v>4.5056000000000003</v>
      </c>
      <c r="F12" s="27">
        <v>3.6666666666666665</v>
      </c>
      <c r="G12" s="27">
        <v>79.7</v>
      </c>
      <c r="H12" s="255">
        <v>1.5609999999999999</v>
      </c>
      <c r="I12" s="255">
        <v>1.1269</v>
      </c>
      <c r="J12" s="256">
        <v>76.653260869565216</v>
      </c>
      <c r="K12" s="257">
        <v>2910.2000000000003</v>
      </c>
    </row>
    <row r="13" spans="1:13" ht="15.75" customHeight="1" x14ac:dyDescent="0.25">
      <c r="A13" s="253"/>
      <c r="B13" s="32" t="s">
        <v>7</v>
      </c>
      <c r="C13" s="254">
        <v>0.5</v>
      </c>
      <c r="D13" s="27">
        <v>0.69528999999999996</v>
      </c>
      <c r="E13" s="27">
        <v>4.3617999999999997</v>
      </c>
      <c r="F13" s="27">
        <v>3.66</v>
      </c>
      <c r="G13" s="27">
        <v>80</v>
      </c>
      <c r="H13" s="255">
        <v>1.4908999999999999</v>
      </c>
      <c r="I13" s="255">
        <v>1.1747000000000001</v>
      </c>
      <c r="J13" s="256">
        <v>78.672590187590188</v>
      </c>
      <c r="K13" s="257">
        <v>2543.5</v>
      </c>
    </row>
    <row r="14" spans="1:13" ht="15.75" customHeight="1" x14ac:dyDescent="0.25">
      <c r="A14" s="253"/>
      <c r="B14" s="32" t="s">
        <v>8</v>
      </c>
      <c r="C14" s="254">
        <v>0.5</v>
      </c>
      <c r="D14" s="27">
        <v>0.73263</v>
      </c>
      <c r="E14" s="27">
        <v>4.0317999999999996</v>
      </c>
      <c r="F14" s="27">
        <v>3.5700000000000003</v>
      </c>
      <c r="G14" s="27">
        <v>81.8</v>
      </c>
      <c r="H14" s="255">
        <v>1.5511999999999999</v>
      </c>
      <c r="I14" s="255">
        <v>1.1995</v>
      </c>
      <c r="J14" s="256">
        <v>76.405151515151516</v>
      </c>
      <c r="K14" s="257">
        <v>2867.6</v>
      </c>
    </row>
    <row r="15" spans="1:13" ht="15.75" customHeight="1" x14ac:dyDescent="0.25">
      <c r="A15" s="253"/>
      <c r="B15" s="32" t="s">
        <v>9</v>
      </c>
      <c r="C15" s="254">
        <v>0.5</v>
      </c>
      <c r="D15" s="27">
        <v>0.74214000000000002</v>
      </c>
      <c r="E15" s="27">
        <v>4.0978000000000003</v>
      </c>
      <c r="F15" s="27">
        <v>3.5066666666666664</v>
      </c>
      <c r="G15" s="27">
        <v>80.3</v>
      </c>
      <c r="H15" s="255">
        <v>1.5809</v>
      </c>
      <c r="I15" s="255">
        <v>1.1638999999999999</v>
      </c>
      <c r="J15" s="256">
        <v>86.794872325741878</v>
      </c>
      <c r="K15" s="257">
        <v>3062.9</v>
      </c>
    </row>
    <row r="16" spans="1:13" ht="15.75" customHeight="1" x14ac:dyDescent="0.25">
      <c r="A16" s="253"/>
      <c r="B16" s="32" t="s">
        <v>10</v>
      </c>
      <c r="C16" s="254">
        <v>0.5</v>
      </c>
      <c r="D16" s="27">
        <v>0.79344000000000003</v>
      </c>
      <c r="E16" s="27">
        <v>4.3441000000000001</v>
      </c>
      <c r="F16" s="27">
        <v>3.4966666666666666</v>
      </c>
      <c r="G16" s="27">
        <v>80.900000000000006</v>
      </c>
      <c r="H16" s="255">
        <v>1.6028</v>
      </c>
      <c r="I16" s="255">
        <v>1.171</v>
      </c>
      <c r="J16" s="256">
        <v>104.89703002070394</v>
      </c>
      <c r="K16" s="257">
        <v>3067.7000000000003</v>
      </c>
    </row>
    <row r="17" spans="1:11" ht="15.75" customHeight="1" x14ac:dyDescent="0.25">
      <c r="A17" s="253"/>
      <c r="B17" s="32" t="s">
        <v>11</v>
      </c>
      <c r="C17" s="254">
        <v>0.5</v>
      </c>
      <c r="D17" s="27">
        <v>0.82333000000000001</v>
      </c>
      <c r="E17" s="27">
        <v>4.181</v>
      </c>
      <c r="F17" s="27">
        <v>3.47</v>
      </c>
      <c r="G17" s="27">
        <v>79.400000000000006</v>
      </c>
      <c r="H17" s="255">
        <v>1.629</v>
      </c>
      <c r="I17" s="255">
        <v>1.1329</v>
      </c>
      <c r="J17" s="256">
        <v>117.12212842712843</v>
      </c>
      <c r="K17" s="257">
        <v>3096.7200000000003</v>
      </c>
    </row>
    <row r="18" spans="1:11" ht="15.75" customHeight="1" x14ac:dyDescent="0.25">
      <c r="A18" s="253"/>
      <c r="B18" s="32" t="s">
        <v>12</v>
      </c>
      <c r="C18" s="254">
        <v>0.5</v>
      </c>
      <c r="D18" s="27">
        <v>0.86850000000000005</v>
      </c>
      <c r="E18" s="27">
        <v>3.7444999999999999</v>
      </c>
      <c r="F18" s="27">
        <v>3.4</v>
      </c>
      <c r="G18" s="27">
        <v>79.2</v>
      </c>
      <c r="H18" s="255">
        <v>1.6092</v>
      </c>
      <c r="I18" s="255">
        <v>1.1402000000000001</v>
      </c>
      <c r="J18" s="256">
        <v>112.47346508563901</v>
      </c>
      <c r="K18" s="257">
        <v>2654.38</v>
      </c>
    </row>
    <row r="19" spans="1:11" ht="15.75" customHeight="1" x14ac:dyDescent="0.25">
      <c r="A19" s="253"/>
      <c r="B19" s="32" t="s">
        <v>13</v>
      </c>
      <c r="C19" s="254">
        <v>0.5</v>
      </c>
      <c r="D19" s="27">
        <v>1.01311</v>
      </c>
      <c r="E19" s="27">
        <v>3.0827</v>
      </c>
      <c r="F19" s="27">
        <v>3.3666666666666667</v>
      </c>
      <c r="G19" s="27">
        <v>80.2</v>
      </c>
      <c r="H19" s="255">
        <v>1.5716000000000001</v>
      </c>
      <c r="I19" s="255">
        <v>1.1659999999999999</v>
      </c>
      <c r="J19" s="256">
        <v>109.31422077922076</v>
      </c>
      <c r="K19" s="257">
        <v>2857.88</v>
      </c>
    </row>
    <row r="20" spans="1:11" ht="15.75" customHeight="1" x14ac:dyDescent="0.25">
      <c r="A20" s="253"/>
      <c r="B20" s="32" t="s">
        <v>14</v>
      </c>
      <c r="C20" s="254">
        <v>0.5</v>
      </c>
      <c r="D20" s="27">
        <v>1.0653900000000001</v>
      </c>
      <c r="E20" s="27">
        <v>3.0634999999999999</v>
      </c>
      <c r="F20" s="27">
        <v>3.3666666666666667</v>
      </c>
      <c r="G20" s="27">
        <v>81.172899999999998</v>
      </c>
      <c r="H20" s="255">
        <v>1.5712999999999999</v>
      </c>
      <c r="I20" s="255">
        <v>1.1984999999999999</v>
      </c>
      <c r="J20" s="256">
        <v>118.54</v>
      </c>
      <c r="K20" s="257">
        <v>3002.78</v>
      </c>
    </row>
    <row r="21" spans="1:11" ht="15.75" customHeight="1" x14ac:dyDescent="0.25">
      <c r="A21" s="253"/>
      <c r="B21" s="32" t="s">
        <v>15</v>
      </c>
      <c r="C21" s="254">
        <v>0.5</v>
      </c>
      <c r="D21" s="27">
        <v>0.99</v>
      </c>
      <c r="E21" s="27">
        <v>2.9333999999999998</v>
      </c>
      <c r="F21" s="27">
        <v>3.3800000000000003</v>
      </c>
      <c r="G21" s="27">
        <v>83.151799999999994</v>
      </c>
      <c r="H21" s="255">
        <v>1.5833999999999999</v>
      </c>
      <c r="I21" s="255">
        <v>1.2343999999999999</v>
      </c>
      <c r="J21" s="256">
        <v>108.9</v>
      </c>
      <c r="K21" s="257">
        <v>2891.4500000000003</v>
      </c>
    </row>
    <row r="22" spans="1:11" ht="15.75" customHeight="1" x14ac:dyDescent="0.25">
      <c r="A22" s="253"/>
      <c r="B22" s="32" t="s">
        <v>16</v>
      </c>
      <c r="C22" s="254">
        <v>0.5</v>
      </c>
      <c r="D22" s="27">
        <v>0.72597999999999996</v>
      </c>
      <c r="E22" s="27">
        <v>2.6823999999999999</v>
      </c>
      <c r="F22" s="27">
        <v>3.3733333333333335</v>
      </c>
      <c r="G22" s="27">
        <v>84.080399999999997</v>
      </c>
      <c r="H22" s="255">
        <v>1.5798000000000001</v>
      </c>
      <c r="I22" s="255">
        <v>1.2633000000000001</v>
      </c>
      <c r="J22" s="256">
        <v>109.95</v>
      </c>
      <c r="K22" s="257">
        <v>2998.86</v>
      </c>
    </row>
    <row r="23" spans="1:11" ht="15.75" customHeight="1" x14ac:dyDescent="0.25">
      <c r="A23" s="253"/>
      <c r="B23" s="32" t="s">
        <v>17</v>
      </c>
      <c r="C23" s="254">
        <v>0.5</v>
      </c>
      <c r="D23" s="27">
        <v>0.52978999999999998</v>
      </c>
      <c r="E23" s="27">
        <v>2.8077000000000001</v>
      </c>
      <c r="F23" s="27">
        <v>3.3800000000000003</v>
      </c>
      <c r="G23" s="27">
        <v>83.626099999999994</v>
      </c>
      <c r="H23" s="255">
        <v>1.6057999999999999</v>
      </c>
      <c r="I23" s="255">
        <v>1.2383999999999999</v>
      </c>
      <c r="J23" s="256">
        <v>110.44</v>
      </c>
      <c r="K23" s="257">
        <v>3093.41</v>
      </c>
    </row>
    <row r="24" spans="1:11" ht="15.75" customHeight="1" x14ac:dyDescent="0.25">
      <c r="A24" s="253"/>
      <c r="B24" s="32" t="s">
        <v>18</v>
      </c>
      <c r="C24" s="254">
        <v>0.5</v>
      </c>
      <c r="D24" s="27">
        <v>0.50971999999999995</v>
      </c>
      <c r="E24" s="27">
        <v>3.1360999999999999</v>
      </c>
      <c r="F24" s="27">
        <v>3.3666666666666667</v>
      </c>
      <c r="G24" s="27">
        <v>80.340999999999994</v>
      </c>
      <c r="H24" s="255">
        <v>1.5519000000000001</v>
      </c>
      <c r="I24" s="255">
        <v>1.1751</v>
      </c>
      <c r="J24" s="256">
        <v>112.87</v>
      </c>
      <c r="K24" s="257">
        <v>3280.64</v>
      </c>
    </row>
    <row r="25" spans="1:11" ht="15.75" customHeight="1" x14ac:dyDescent="0.25">
      <c r="A25" s="253"/>
      <c r="B25" s="32" t="s">
        <v>19</v>
      </c>
      <c r="C25" s="254">
        <v>0.5</v>
      </c>
      <c r="D25" s="27">
        <v>0.50632999999999995</v>
      </c>
      <c r="E25" s="27">
        <v>2.9567000000000001</v>
      </c>
      <c r="F25" s="27">
        <v>3.3433333333333337</v>
      </c>
      <c r="G25" s="27">
        <v>80.517700000000005</v>
      </c>
      <c r="H25" s="255">
        <v>1.5358000000000001</v>
      </c>
      <c r="I25" s="255">
        <v>1.1756</v>
      </c>
      <c r="J25" s="256">
        <v>103</v>
      </c>
      <c r="K25" s="257">
        <v>3289.71</v>
      </c>
    </row>
    <row r="26" spans="1:11" ht="15.75" customHeight="1" x14ac:dyDescent="0.25">
      <c r="A26" s="253"/>
      <c r="B26" s="32" t="s">
        <v>20</v>
      </c>
      <c r="C26" s="254">
        <v>0.5</v>
      </c>
      <c r="D26" s="27">
        <v>0.51285000000000003</v>
      </c>
      <c r="E26" s="27">
        <v>3.4946000000000002</v>
      </c>
      <c r="F26" s="27">
        <v>3.3166666666666664</v>
      </c>
      <c r="G26" s="27">
        <v>81.232500000000002</v>
      </c>
      <c r="H26" s="255">
        <v>1.5504</v>
      </c>
      <c r="I26" s="255">
        <v>1.1708000000000001</v>
      </c>
      <c r="J26" s="256">
        <v>110.10000000000001</v>
      </c>
      <c r="K26" s="257">
        <v>3443.85</v>
      </c>
    </row>
    <row r="27" spans="1:11" ht="15.75" customHeight="1" x14ac:dyDescent="0.25">
      <c r="A27" s="253"/>
      <c r="B27" s="32" t="s">
        <v>21</v>
      </c>
      <c r="C27" s="254">
        <v>0.5</v>
      </c>
      <c r="D27" s="27">
        <v>0.52131000000000005</v>
      </c>
      <c r="E27" s="27">
        <v>3.4674999999999998</v>
      </c>
      <c r="F27" s="27">
        <v>3.2800000000000002</v>
      </c>
      <c r="G27" s="27">
        <v>83.549499999999995</v>
      </c>
      <c r="H27" s="255">
        <v>1.6185</v>
      </c>
      <c r="I27" s="255">
        <v>1.1890000000000001</v>
      </c>
      <c r="J27" s="256">
        <v>109.4</v>
      </c>
      <c r="K27" s="257">
        <v>3609.63</v>
      </c>
    </row>
    <row r="28" spans="1:11" ht="15.75" customHeight="1" x14ac:dyDescent="0.25">
      <c r="A28" s="253"/>
      <c r="B28" s="32" t="s">
        <v>22</v>
      </c>
      <c r="C28" s="254">
        <v>0.5</v>
      </c>
      <c r="D28" s="27">
        <v>0.52127000000000001</v>
      </c>
      <c r="E28" s="27">
        <v>3.5133999999999999</v>
      </c>
      <c r="F28" s="27">
        <v>3.25</v>
      </c>
      <c r="G28" s="27">
        <v>85.563199999999995</v>
      </c>
      <c r="H28" s="255">
        <v>1.6551</v>
      </c>
      <c r="I28" s="255">
        <v>1.2079</v>
      </c>
      <c r="J28" s="256">
        <v>107.93</v>
      </c>
      <c r="K28" s="257">
        <v>3555.59</v>
      </c>
    </row>
    <row r="29" spans="1:11" ht="15.75" customHeight="1" x14ac:dyDescent="0.25">
      <c r="A29" s="253"/>
      <c r="B29" s="32" t="s">
        <v>23</v>
      </c>
      <c r="C29" s="254">
        <v>0.5</v>
      </c>
      <c r="D29" s="27">
        <v>0.53288999999999997</v>
      </c>
      <c r="E29" s="27">
        <v>3.3633999999999999</v>
      </c>
      <c r="F29" s="27">
        <v>3.2333333333333338</v>
      </c>
      <c r="G29" s="27">
        <v>86.897400000000005</v>
      </c>
      <c r="H29" s="255">
        <v>1.6832</v>
      </c>
      <c r="I29" s="255">
        <v>1.2278</v>
      </c>
      <c r="J29" s="256">
        <v>109.81</v>
      </c>
      <c r="K29" s="257">
        <v>3600.19</v>
      </c>
    </row>
    <row r="30" spans="1:11" ht="15.75" customHeight="1" x14ac:dyDescent="0.25">
      <c r="A30" s="253"/>
      <c r="B30" s="32" t="s">
        <v>24</v>
      </c>
      <c r="C30" s="254">
        <v>0.5</v>
      </c>
      <c r="D30" s="27">
        <v>0.56003999999999998</v>
      </c>
      <c r="E30" s="27">
        <v>3.1278999999999999</v>
      </c>
      <c r="F30" s="27">
        <v>3.2133333333333334</v>
      </c>
      <c r="G30" s="27">
        <v>88.001999999999995</v>
      </c>
      <c r="H30" s="255">
        <v>1.6699523076923075</v>
      </c>
      <c r="I30" s="255">
        <v>1.2599</v>
      </c>
      <c r="J30" s="256">
        <v>102.08</v>
      </c>
      <c r="K30" s="257">
        <v>3533.9300000000003</v>
      </c>
    </row>
    <row r="31" spans="1:11" ht="15.75" customHeight="1" x14ac:dyDescent="0.25">
      <c r="A31" s="253"/>
      <c r="B31" s="32" t="s">
        <v>25</v>
      </c>
      <c r="C31" s="254">
        <v>0.5</v>
      </c>
      <c r="D31" s="27">
        <v>0.55761000000000005</v>
      </c>
      <c r="E31" s="27">
        <v>2.6732999999999998</v>
      </c>
      <c r="F31" s="27">
        <v>3.186666666666667</v>
      </c>
      <c r="G31" s="27">
        <v>87.278400000000005</v>
      </c>
      <c r="H31" s="255">
        <v>1.5838000000000001</v>
      </c>
      <c r="I31" s="255">
        <v>1.2670999999999999</v>
      </c>
      <c r="J31" s="256">
        <v>75.959999999999994</v>
      </c>
      <c r="K31" s="257">
        <v>3521.2200000000003</v>
      </c>
    </row>
    <row r="32" spans="1:11" ht="15.75" customHeight="1" x14ac:dyDescent="0.25">
      <c r="A32" s="253"/>
      <c r="B32" s="32" t="s">
        <v>26</v>
      </c>
      <c r="C32" s="254">
        <v>0.5</v>
      </c>
      <c r="D32" s="27">
        <v>0.56352000000000002</v>
      </c>
      <c r="E32" s="27">
        <v>2.2162000000000002</v>
      </c>
      <c r="F32" s="27">
        <v>3.1533333333333338</v>
      </c>
      <c r="G32" s="27">
        <v>89.435900000000004</v>
      </c>
      <c r="H32" s="255">
        <v>1.5139</v>
      </c>
      <c r="I32" s="255">
        <v>1.3463000000000001</v>
      </c>
      <c r="J32" s="256">
        <v>54.050000000000004</v>
      </c>
      <c r="K32" s="257">
        <v>3663.58</v>
      </c>
    </row>
    <row r="33" spans="1:11" ht="15.75" customHeight="1" x14ac:dyDescent="0.25">
      <c r="A33" s="253"/>
      <c r="B33" s="32" t="s">
        <v>27</v>
      </c>
      <c r="C33" s="254">
        <v>0.5</v>
      </c>
      <c r="D33" s="27">
        <v>0.56986000000000003</v>
      </c>
      <c r="E33" s="27">
        <v>2.4468999999999999</v>
      </c>
      <c r="F33" s="27">
        <v>3.1066666666666669</v>
      </c>
      <c r="G33" s="27">
        <v>91.240499999999997</v>
      </c>
      <c r="H33" s="255">
        <v>1.534</v>
      </c>
      <c r="I33" s="255">
        <v>1.3863000000000001</v>
      </c>
      <c r="J33" s="256">
        <v>62.1</v>
      </c>
      <c r="K33" s="257">
        <v>3570.58</v>
      </c>
    </row>
    <row r="34" spans="1:11" ht="15.75" customHeight="1" x14ac:dyDescent="0.25">
      <c r="A34" s="253"/>
      <c r="B34" s="32" t="s">
        <v>28</v>
      </c>
      <c r="C34" s="254">
        <v>0.5</v>
      </c>
      <c r="D34" s="27">
        <v>0.58430000000000004</v>
      </c>
      <c r="E34" s="27">
        <v>2.4849999999999999</v>
      </c>
      <c r="F34" s="27">
        <v>3.0566666666666666</v>
      </c>
      <c r="G34" s="27">
        <v>92.903099999999995</v>
      </c>
      <c r="H34" s="255">
        <v>1.5488</v>
      </c>
      <c r="I34" s="255">
        <v>1.3936999999999999</v>
      </c>
      <c r="J34" s="256">
        <v>50.03</v>
      </c>
      <c r="K34" s="257">
        <v>3335.92</v>
      </c>
    </row>
    <row r="35" spans="1:11" ht="15.75" customHeight="1" x14ac:dyDescent="0.25">
      <c r="A35" s="253"/>
      <c r="B35" s="32" t="s">
        <v>29</v>
      </c>
      <c r="C35" s="254">
        <v>0.5</v>
      </c>
      <c r="D35" s="27">
        <v>0.57869999999999999</v>
      </c>
      <c r="E35" s="27">
        <v>2.4842</v>
      </c>
      <c r="F35" s="27">
        <v>3.0100000000000002</v>
      </c>
      <c r="G35" s="27">
        <v>92.207599999999999</v>
      </c>
      <c r="H35" s="255">
        <v>1.5173000000000001</v>
      </c>
      <c r="I35" s="255">
        <v>1.3862000000000001</v>
      </c>
      <c r="J35" s="256">
        <v>43.42</v>
      </c>
      <c r="K35" s="257">
        <v>3444.26</v>
      </c>
    </row>
    <row r="36" spans="1:11" ht="15.75" customHeight="1" x14ac:dyDescent="0.25">
      <c r="A36" s="253"/>
      <c r="B36" s="32" t="s">
        <v>30</v>
      </c>
      <c r="C36" s="254">
        <v>0.5</v>
      </c>
      <c r="D36" s="27">
        <v>0.58957000000000004</v>
      </c>
      <c r="E36" s="27">
        <v>2.2665000000000002</v>
      </c>
      <c r="F36" s="27">
        <v>2.9499999999999997</v>
      </c>
      <c r="G36" s="27">
        <v>87.018299999999996</v>
      </c>
      <c r="H36" s="255">
        <v>1.4307000000000001</v>
      </c>
      <c r="I36" s="255">
        <v>1.2981</v>
      </c>
      <c r="J36" s="256">
        <v>34.36</v>
      </c>
      <c r="K36" s="257">
        <v>3295.9404615384606</v>
      </c>
    </row>
    <row r="37" spans="1:11" ht="15.75" customHeight="1" x14ac:dyDescent="0.25">
      <c r="A37" s="253"/>
      <c r="B37" s="32" t="s">
        <v>52</v>
      </c>
      <c r="C37" s="254">
        <v>0.5</v>
      </c>
      <c r="D37" s="27">
        <v>0.58398000000000005</v>
      </c>
      <c r="E37" s="27">
        <v>2.1267999999999998</v>
      </c>
      <c r="F37" s="27">
        <v>2.9033333333333338</v>
      </c>
      <c r="G37" s="27">
        <v>85.536699999999996</v>
      </c>
      <c r="H37" s="255">
        <v>1.4341999999999999</v>
      </c>
      <c r="I37" s="255">
        <v>1.2702</v>
      </c>
      <c r="J37" s="256">
        <v>45.95</v>
      </c>
      <c r="K37" s="257">
        <v>3404.6781538461537</v>
      </c>
    </row>
    <row r="38" spans="1:11" ht="15.75" customHeight="1" x14ac:dyDescent="0.25">
      <c r="A38" s="253"/>
      <c r="B38" s="32" t="s">
        <v>53</v>
      </c>
      <c r="C38" s="254">
        <v>0.34229999999999999</v>
      </c>
      <c r="D38" s="27">
        <v>0.43195</v>
      </c>
      <c r="E38" s="27">
        <v>1.3861000000000001</v>
      </c>
      <c r="F38" s="27">
        <v>2.8200000000000003</v>
      </c>
      <c r="G38" s="27">
        <v>78.843000000000004</v>
      </c>
      <c r="H38" s="255">
        <v>1.3127</v>
      </c>
      <c r="I38" s="255">
        <v>1.1762999999999999</v>
      </c>
      <c r="J38" s="256">
        <v>45.800000000000004</v>
      </c>
      <c r="K38" s="257">
        <v>3678.236363636363</v>
      </c>
    </row>
    <row r="39" spans="1:11" ht="15.75" customHeight="1" x14ac:dyDescent="0.25">
      <c r="A39" s="253"/>
      <c r="B39" s="32" t="s">
        <v>54</v>
      </c>
      <c r="C39" s="254">
        <v>0.25</v>
      </c>
      <c r="D39" s="27">
        <v>0.38989000000000001</v>
      </c>
      <c r="E39" s="27">
        <v>1.8673</v>
      </c>
      <c r="F39" s="27">
        <v>2.686666666666667</v>
      </c>
      <c r="G39" s="27">
        <v>76.605800000000002</v>
      </c>
      <c r="H39" s="255">
        <v>1.2415</v>
      </c>
      <c r="I39" s="255">
        <v>1.1515</v>
      </c>
      <c r="J39" s="256">
        <v>50.08</v>
      </c>
      <c r="K39" s="257">
        <v>3763.1824615384612</v>
      </c>
    </row>
    <row r="40" spans="1:11" ht="15.75" customHeight="1" x14ac:dyDescent="0.25">
      <c r="A40" s="253"/>
      <c r="B40" s="32" t="s">
        <v>55</v>
      </c>
      <c r="C40" s="254">
        <v>0.25</v>
      </c>
      <c r="D40" s="27">
        <v>0.35444999999999999</v>
      </c>
      <c r="E40" s="27">
        <v>1.9011</v>
      </c>
      <c r="F40" s="27">
        <v>2.6266666666666665</v>
      </c>
      <c r="G40" s="27">
        <v>77.115799999999993</v>
      </c>
      <c r="H40" s="255">
        <v>1.2393000000000001</v>
      </c>
      <c r="I40" s="255">
        <v>1.1627000000000001</v>
      </c>
      <c r="J40" s="256">
        <v>54.120000000000005</v>
      </c>
      <c r="K40" s="257">
        <v>3952.0380000000014</v>
      </c>
    </row>
    <row r="41" spans="1:11" ht="15.75" customHeight="1" x14ac:dyDescent="0.25">
      <c r="A41" s="253"/>
      <c r="B41" s="32" t="s">
        <v>85</v>
      </c>
      <c r="C41" s="254">
        <v>0.25</v>
      </c>
      <c r="D41" s="27">
        <v>0.31145</v>
      </c>
      <c r="E41" s="27">
        <v>1.7194</v>
      </c>
      <c r="F41" s="27">
        <v>2.5866666666666664</v>
      </c>
      <c r="G41" s="27">
        <v>77.993399999999994</v>
      </c>
      <c r="H41" s="255">
        <v>1.2806999999999999</v>
      </c>
      <c r="I41" s="255">
        <v>1.1620999999999999</v>
      </c>
      <c r="J41" s="256">
        <v>50.823015873015869</v>
      </c>
      <c r="K41" s="257">
        <v>4045.207230769231</v>
      </c>
    </row>
    <row r="42" spans="1:11" ht="15.75" customHeight="1" x14ac:dyDescent="0.25">
      <c r="A42" s="253"/>
      <c r="B42" s="32" t="s">
        <v>86</v>
      </c>
      <c r="C42" s="254">
        <v>0.25</v>
      </c>
      <c r="D42" s="27">
        <v>0.29182000000000002</v>
      </c>
      <c r="E42" s="27">
        <v>1.8158000000000001</v>
      </c>
      <c r="F42" s="27">
        <v>2.5333333333333332</v>
      </c>
      <c r="G42" s="27">
        <v>76.5321</v>
      </c>
      <c r="H42" s="255">
        <v>1.3089</v>
      </c>
      <c r="I42" s="255">
        <v>1.1144000000000001</v>
      </c>
      <c r="J42" s="256">
        <v>52.235156250000003</v>
      </c>
      <c r="K42" s="257">
        <v>4044.121846153846</v>
      </c>
    </row>
    <row r="43" spans="1:11" ht="15.75" customHeight="1" x14ac:dyDescent="0.25">
      <c r="A43" s="253"/>
      <c r="B43" s="32" t="s">
        <v>87</v>
      </c>
      <c r="C43" s="254">
        <v>0.40870000000000001</v>
      </c>
      <c r="D43" s="27">
        <v>0.47098619047619028</v>
      </c>
      <c r="E43" s="27">
        <v>1.8541000000000001</v>
      </c>
      <c r="F43" s="27">
        <v>2.5166666666666666</v>
      </c>
      <c r="G43" s="27">
        <v>77.708299999999994</v>
      </c>
      <c r="H43" s="255">
        <v>1.3267</v>
      </c>
      <c r="I43" s="255">
        <v>1.1269</v>
      </c>
      <c r="J43" s="256">
        <v>61.329523809523806</v>
      </c>
      <c r="K43" s="257">
        <v>4096.9291836734692</v>
      </c>
    </row>
    <row r="44" spans="1:11" ht="15.75" customHeight="1" x14ac:dyDescent="0.25">
      <c r="A44" s="253"/>
      <c r="B44" s="32" t="s">
        <v>88</v>
      </c>
      <c r="C44" s="254">
        <v>0.5</v>
      </c>
      <c r="D44" s="27">
        <v>0.56423142857142861</v>
      </c>
      <c r="E44" s="27">
        <v>1.8807</v>
      </c>
      <c r="F44" s="27">
        <v>2.52</v>
      </c>
      <c r="G44" s="27">
        <v>79.052700000000002</v>
      </c>
      <c r="H44" s="255">
        <v>1.3918999999999999</v>
      </c>
      <c r="I44" s="255">
        <v>1.1324000000000001</v>
      </c>
      <c r="J44" s="256">
        <v>67.704117647058837</v>
      </c>
      <c r="K44" s="257">
        <v>4048.9406153846157</v>
      </c>
    </row>
    <row r="45" spans="1:11" ht="15.75" customHeight="1" x14ac:dyDescent="0.25">
      <c r="A45" s="253"/>
      <c r="B45" s="32" t="s">
        <v>99</v>
      </c>
      <c r="C45" s="254">
        <v>0.5</v>
      </c>
      <c r="D45" s="27">
        <v>0.67904500000000001</v>
      </c>
      <c r="E45" s="27">
        <v>1.8263</v>
      </c>
      <c r="F45" s="27">
        <v>2.4833333333333338</v>
      </c>
      <c r="G45" s="27">
        <v>79.189599999999999</v>
      </c>
      <c r="H45" s="255">
        <v>1.3602000000000001</v>
      </c>
      <c r="I45" s="255">
        <v>1.1416999999999999</v>
      </c>
      <c r="J45" s="256">
        <v>74.49666666666667</v>
      </c>
      <c r="K45" s="257">
        <v>4152.9335384615397</v>
      </c>
    </row>
    <row r="46" spans="1:11" ht="15.75" customHeight="1" x14ac:dyDescent="0.25">
      <c r="A46" s="253"/>
      <c r="B46" s="32" t="s">
        <v>100</v>
      </c>
      <c r="C46" s="254">
        <v>0.66020000000000001</v>
      </c>
      <c r="D46" s="27">
        <v>0.78357265625000005</v>
      </c>
      <c r="E46" s="27">
        <v>1.7793000000000001</v>
      </c>
      <c r="F46" s="27">
        <v>2.48</v>
      </c>
      <c r="G46" s="27">
        <v>77.901700000000005</v>
      </c>
      <c r="H46" s="255">
        <v>1.3036000000000001</v>
      </c>
      <c r="I46" s="255">
        <v>1.1207</v>
      </c>
      <c r="J46" s="256">
        <v>75.223333333333343</v>
      </c>
      <c r="K46" s="257">
        <v>4172.7269767441867</v>
      </c>
    </row>
    <row r="47" spans="1:11" ht="15.75" customHeight="1" x14ac:dyDescent="0.25">
      <c r="A47" s="253"/>
      <c r="B47" s="32" t="s">
        <v>101</v>
      </c>
      <c r="C47" s="254">
        <v>0.75</v>
      </c>
      <c r="D47" s="27">
        <v>0.85724322580645163</v>
      </c>
      <c r="E47" s="27">
        <v>1.8591</v>
      </c>
      <c r="F47" s="27">
        <v>2.4933333333333336</v>
      </c>
      <c r="G47" s="27">
        <v>77.944699999999997</v>
      </c>
      <c r="H47" s="255">
        <v>1.2866</v>
      </c>
      <c r="I47" s="255">
        <v>1.1274999999999999</v>
      </c>
      <c r="J47" s="256">
        <v>67.713333333333324</v>
      </c>
      <c r="K47" s="257">
        <v>3831.6674242424242</v>
      </c>
    </row>
    <row r="48" spans="1:11" ht="15.75" customHeight="1" x14ac:dyDescent="0.25">
      <c r="A48" s="253"/>
      <c r="B48" s="32" t="s">
        <v>102</v>
      </c>
      <c r="C48" s="254">
        <v>0.75</v>
      </c>
      <c r="D48" s="27">
        <v>0.87026440204180722</v>
      </c>
      <c r="E48" s="27">
        <v>1.722186</v>
      </c>
      <c r="F48" s="27">
        <v>2.5000015391617816</v>
      </c>
      <c r="G48" s="27">
        <v>78.029703070240259</v>
      </c>
      <c r="H48" s="255">
        <v>1.2896410625000001</v>
      </c>
      <c r="I48" s="255">
        <v>1.1346069999999999</v>
      </c>
      <c r="J48" s="256">
        <v>61.48599999999999</v>
      </c>
      <c r="K48" s="257">
        <v>3850.2614843749961</v>
      </c>
    </row>
    <row r="49" spans="1:11" ht="15.75" customHeight="1" x14ac:dyDescent="0.25">
      <c r="A49" s="253"/>
      <c r="B49" s="32" t="s">
        <v>139</v>
      </c>
      <c r="C49" s="254">
        <v>0.75</v>
      </c>
      <c r="D49" s="27">
        <v>0.8832855782771627</v>
      </c>
      <c r="E49" s="27">
        <v>1.7414229999999999</v>
      </c>
      <c r="F49" s="27">
        <v>2.5463353043980876</v>
      </c>
      <c r="G49" s="27">
        <v>78.35004114703824</v>
      </c>
      <c r="H49" s="255">
        <v>1.3006745000000002</v>
      </c>
      <c r="I49" s="255">
        <v>1.137356</v>
      </c>
      <c r="J49" s="256">
        <v>62.56966666666667</v>
      </c>
      <c r="K49" s="257">
        <v>3883.6200912378217</v>
      </c>
    </row>
    <row r="50" spans="1:11" ht="15.75" customHeight="1" x14ac:dyDescent="0.25">
      <c r="A50" s="253"/>
      <c r="B50" s="32" t="s">
        <v>140</v>
      </c>
      <c r="C50" s="254">
        <v>0.76393614524063447</v>
      </c>
      <c r="D50" s="27">
        <v>0.91024289975315276</v>
      </c>
      <c r="E50" s="27">
        <v>1.7606170000000001</v>
      </c>
      <c r="F50" s="27">
        <v>2.5978432592743972</v>
      </c>
      <c r="G50" s="27">
        <v>78.421680680013452</v>
      </c>
      <c r="H50" s="255">
        <v>1.3062495685692543</v>
      </c>
      <c r="I50" s="255">
        <v>1.1342699999999999</v>
      </c>
      <c r="J50" s="256">
        <v>62.372666666666667</v>
      </c>
      <c r="K50" s="257">
        <v>3915.7290126108824</v>
      </c>
    </row>
    <row r="51" spans="1:11" ht="15.75" customHeight="1" x14ac:dyDescent="0.25">
      <c r="A51" s="253"/>
      <c r="B51" s="32" t="s">
        <v>141</v>
      </c>
      <c r="C51" s="254">
        <v>0.79837481942050148</v>
      </c>
      <c r="D51" s="27">
        <v>0.95770275016837525</v>
      </c>
      <c r="E51" s="27">
        <v>1.7798130000000001</v>
      </c>
      <c r="F51" s="27">
        <v>2.6553280770066161</v>
      </c>
      <c r="G51" s="27">
        <v>78.483885609449544</v>
      </c>
      <c r="H51" s="255">
        <v>1.311737412018414</v>
      </c>
      <c r="I51" s="255">
        <v>1.131038</v>
      </c>
      <c r="J51" s="256">
        <v>62.129999999999995</v>
      </c>
      <c r="K51" s="257">
        <v>3946.0755536732481</v>
      </c>
    </row>
    <row r="52" spans="1:11" ht="15.75" customHeight="1" x14ac:dyDescent="0.25">
      <c r="A52" s="253"/>
      <c r="B52" s="32" t="s">
        <v>142</v>
      </c>
      <c r="C52" s="254">
        <v>0.8336723334600511</v>
      </c>
      <c r="D52" s="27">
        <v>1.0060214404432806</v>
      </c>
      <c r="E52" s="27">
        <v>1.7990839999999999</v>
      </c>
      <c r="F52" s="27">
        <v>2.7029957556148618</v>
      </c>
      <c r="G52" s="27">
        <v>78.537064377292751</v>
      </c>
      <c r="H52" s="255">
        <v>1.3170946767436091</v>
      </c>
      <c r="I52" s="255">
        <v>1.1277429999999999</v>
      </c>
      <c r="J52" s="256">
        <v>61.93933333333333</v>
      </c>
      <c r="K52" s="257">
        <v>3975.6873979806269</v>
      </c>
    </row>
    <row r="53" spans="1:11" ht="15.75" customHeight="1" x14ac:dyDescent="0.25">
      <c r="A53" s="253"/>
      <c r="B53" s="32" t="s">
        <v>150</v>
      </c>
      <c r="C53" s="254">
        <v>0.86668842441599792</v>
      </c>
      <c r="D53" s="27">
        <v>1.0520587076345829</v>
      </c>
      <c r="E53" s="27">
        <v>1.8182959999999999</v>
      </c>
      <c r="F53" s="27">
        <v>2.7342671338212781</v>
      </c>
      <c r="G53" s="27">
        <v>78.579693268719467</v>
      </c>
      <c r="H53" s="255">
        <v>1.3221180263647965</v>
      </c>
      <c r="I53" s="255">
        <v>1.1243380000000001</v>
      </c>
      <c r="J53" s="256">
        <v>61.765999999999998</v>
      </c>
      <c r="K53" s="257">
        <v>4010.6147998672504</v>
      </c>
    </row>
    <row r="54" spans="1:11" ht="15.75" customHeight="1" x14ac:dyDescent="0.25">
      <c r="A54" s="253"/>
      <c r="B54" s="32" t="s">
        <v>151</v>
      </c>
      <c r="C54" s="254">
        <v>0.89603822220742624</v>
      </c>
      <c r="D54" s="27">
        <v>1.0944296816613668</v>
      </c>
      <c r="E54" s="27">
        <v>1.837296</v>
      </c>
      <c r="F54" s="27">
        <v>2.7602527181088963</v>
      </c>
      <c r="G54" s="27">
        <v>78.606396985582293</v>
      </c>
      <c r="H54" s="255">
        <v>1.3267472929578985</v>
      </c>
      <c r="I54" s="255">
        <v>1.1208979999999999</v>
      </c>
      <c r="J54" s="256">
        <v>61.549333333333344</v>
      </c>
      <c r="K54" s="257">
        <v>4045.5612058259012</v>
      </c>
    </row>
    <row r="55" spans="1:11" ht="15.75" customHeight="1" x14ac:dyDescent="0.25">
      <c r="A55" s="253"/>
      <c r="B55" s="32" t="s">
        <v>152</v>
      </c>
      <c r="C55" s="254">
        <v>0.92165337951276349</v>
      </c>
      <c r="D55" s="27">
        <v>1.1330660152020595</v>
      </c>
      <c r="E55" s="27">
        <v>1.855955</v>
      </c>
      <c r="F55" s="27">
        <v>2.7767255449529613</v>
      </c>
      <c r="G55" s="27">
        <v>78.623188482915438</v>
      </c>
      <c r="H55" s="255">
        <v>1.331119957517958</v>
      </c>
      <c r="I55" s="255">
        <v>1.1175109999999999</v>
      </c>
      <c r="J55" s="256">
        <v>61.298666666666669</v>
      </c>
      <c r="K55" s="257">
        <v>4080.611779600732</v>
      </c>
    </row>
    <row r="56" spans="1:11" ht="15.75" customHeight="1" x14ac:dyDescent="0.25">
      <c r="A56" s="253"/>
      <c r="B56" s="32" t="s">
        <v>153</v>
      </c>
      <c r="C56" s="254">
        <v>0.94491512866715366</v>
      </c>
      <c r="D56" s="27">
        <v>1.1563277643564498</v>
      </c>
      <c r="E56" s="27">
        <v>1.874177</v>
      </c>
      <c r="F56" s="27">
        <v>2.8002277478366815</v>
      </c>
      <c r="G56" s="27">
        <v>78.63058472142076</v>
      </c>
      <c r="H56" s="255">
        <v>1.3352752595555135</v>
      </c>
      <c r="I56" s="255">
        <v>1.1141220000000001</v>
      </c>
      <c r="J56" s="256">
        <v>61.596968762913882</v>
      </c>
      <c r="K56" s="257">
        <v>4115.4636351031895</v>
      </c>
    </row>
    <row r="57" spans="1:11" ht="15.75" customHeight="1" x14ac:dyDescent="0.25">
      <c r="A57" s="253"/>
      <c r="B57" s="32" t="s">
        <v>167</v>
      </c>
      <c r="C57" s="254">
        <v>0.96687968104415789</v>
      </c>
      <c r="D57" s="27">
        <v>1.178292316733454</v>
      </c>
      <c r="E57" s="27">
        <v>1.891888</v>
      </c>
      <c r="F57" s="27">
        <v>2.8240820502540522</v>
      </c>
      <c r="G57" s="27">
        <v>78.6374752546579</v>
      </c>
      <c r="H57" s="255">
        <v>1.3392970249620288</v>
      </c>
      <c r="I57" s="255">
        <v>1.110798</v>
      </c>
      <c r="J57" s="256">
        <v>61.896705042435954</v>
      </c>
      <c r="K57" s="257">
        <v>4152.7789570006425</v>
      </c>
    </row>
    <row r="58" spans="1:11" ht="15.75" customHeight="1" x14ac:dyDescent="0.25">
      <c r="A58" s="253"/>
      <c r="B58" s="32" t="s">
        <v>168</v>
      </c>
      <c r="C58" s="254">
        <v>0.98780037147821209</v>
      </c>
      <c r="D58" s="27">
        <v>1.1992130071675082</v>
      </c>
      <c r="E58" s="27">
        <v>1.9090389999999999</v>
      </c>
      <c r="F58" s="27">
        <v>2.8517882358799582</v>
      </c>
      <c r="G58" s="27">
        <v>78.636711589736521</v>
      </c>
      <c r="H58" s="255">
        <v>1.3431264216568188</v>
      </c>
      <c r="I58" s="255">
        <v>1.1074980000000001</v>
      </c>
      <c r="J58" s="256">
        <v>62.197881531538798</v>
      </c>
      <c r="K58" s="257">
        <v>4189.7984633651413</v>
      </c>
    </row>
    <row r="59" spans="1:11" ht="15.75" customHeight="1" x14ac:dyDescent="0.25">
      <c r="A59" s="253"/>
      <c r="B59" s="32" t="s">
        <v>169</v>
      </c>
      <c r="C59" s="254">
        <v>1.0078133408173946</v>
      </c>
      <c r="D59" s="27">
        <v>1.2192259765066906</v>
      </c>
      <c r="E59" s="27">
        <v>1.925589</v>
      </c>
      <c r="F59" s="27">
        <v>2.8754406149635647</v>
      </c>
      <c r="G59" s="27">
        <v>78.630657892151021</v>
      </c>
      <c r="H59" s="255">
        <v>1.3468011788109349</v>
      </c>
      <c r="I59" s="255">
        <v>1.1042590000000001</v>
      </c>
      <c r="J59" s="256">
        <v>62.500504255254846</v>
      </c>
      <c r="K59" s="257">
        <v>4226.4559739870592</v>
      </c>
    </row>
    <row r="60" spans="1:11" ht="15.75" customHeight="1" x14ac:dyDescent="0.25">
      <c r="A60" s="253"/>
      <c r="B60" s="32" t="s">
        <v>170</v>
      </c>
      <c r="C60" s="254">
        <v>1.0270526428684541</v>
      </c>
      <c r="D60" s="27">
        <v>1.2384652785577501</v>
      </c>
      <c r="E60" s="27">
        <v>1.941511</v>
      </c>
      <c r="F60" s="27">
        <v>2.8956202123143648</v>
      </c>
      <c r="G60" s="27">
        <v>78.619688739806094</v>
      </c>
      <c r="H60" s="255">
        <v>1.3503268821361836</v>
      </c>
      <c r="I60" s="255">
        <v>1.101084</v>
      </c>
      <c r="J60" s="256">
        <v>62.804579236359508</v>
      </c>
      <c r="K60" s="257">
        <v>4263.3934275190722</v>
      </c>
    </row>
    <row r="61" spans="1:11" ht="15.75" customHeight="1" x14ac:dyDescent="0.25">
      <c r="A61" s="253"/>
      <c r="B61" s="32" t="s">
        <v>172</v>
      </c>
      <c r="C61" s="254">
        <v>1.0456063192316505</v>
      </c>
      <c r="D61" s="27">
        <v>1.2570189549209465</v>
      </c>
      <c r="E61" s="27">
        <v>1.9567760000000001</v>
      </c>
      <c r="F61" s="27">
        <v>2.9174507619289378</v>
      </c>
      <c r="G61" s="27">
        <v>78.621192604585971</v>
      </c>
      <c r="H61" s="255">
        <v>1.354052400903544</v>
      </c>
      <c r="I61" s="255">
        <v>1.098087</v>
      </c>
      <c r="J61" s="256">
        <v>63.110111330421255</v>
      </c>
      <c r="K61" s="257">
        <v>4301.6265863329218</v>
      </c>
    </row>
    <row r="62" spans="1:11" ht="15.75" customHeight="1" x14ac:dyDescent="0.25">
      <c r="A62" s="253"/>
      <c r="B62" s="32" t="s">
        <v>173</v>
      </c>
      <c r="C62" s="254">
        <v>1.0634914645821831</v>
      </c>
      <c r="D62" s="27">
        <v>1.2749041002714792</v>
      </c>
      <c r="E62" s="27">
        <v>1.971365</v>
      </c>
      <c r="F62" s="27">
        <v>2.9381984541777979</v>
      </c>
      <c r="G62" s="27">
        <v>78.620339374583793</v>
      </c>
      <c r="H62" s="255">
        <v>1.3576934649774419</v>
      </c>
      <c r="I62" s="255">
        <v>1.0951759999999999</v>
      </c>
      <c r="J62" s="256">
        <v>63.417105291532771</v>
      </c>
      <c r="K62" s="257">
        <v>4339.7748008549925</v>
      </c>
    </row>
    <row r="63" spans="1:11" ht="15.75" customHeight="1" x14ac:dyDescent="0.25">
      <c r="A63" s="253"/>
      <c r="B63" s="32" t="s">
        <v>174</v>
      </c>
      <c r="C63" s="254">
        <v>1.080714605629409</v>
      </c>
      <c r="D63" s="27">
        <v>1.292127241318705</v>
      </c>
      <c r="E63" s="27">
        <v>1.9852540000000001</v>
      </c>
      <c r="F63" s="27">
        <v>2.957003440774852</v>
      </c>
      <c r="G63" s="27">
        <v>78.617390318220316</v>
      </c>
      <c r="H63" s="255">
        <v>1.3612526107177092</v>
      </c>
      <c r="I63" s="255">
        <v>1.092357</v>
      </c>
      <c r="J63" s="256">
        <v>63.725565763885363</v>
      </c>
      <c r="K63" s="257">
        <v>4377.9039211202644</v>
      </c>
    </row>
    <row r="64" spans="1:11" ht="15.75" customHeight="1" x14ac:dyDescent="0.25">
      <c r="A64" s="253"/>
      <c r="B64" s="32" t="s">
        <v>175</v>
      </c>
      <c r="C64" s="254">
        <v>1.0972841188882965</v>
      </c>
      <c r="D64" s="27">
        <v>1.3086967545775925</v>
      </c>
      <c r="E64" s="27">
        <v>1.9984249999999999</v>
      </c>
      <c r="F64" s="27">
        <v>2.9731490647206016</v>
      </c>
      <c r="G64" s="27">
        <v>78.612592832991538</v>
      </c>
      <c r="H64" s="255">
        <v>1.3647325571347078</v>
      </c>
      <c r="I64" s="255">
        <v>1.089634</v>
      </c>
      <c r="J64" s="256">
        <v>64.035497271068536</v>
      </c>
      <c r="K64" s="257">
        <v>4416.4046669467925</v>
      </c>
    </row>
    <row r="65" spans="1:11" ht="15.75" customHeight="1" x14ac:dyDescent="0.25">
      <c r="A65" s="253"/>
      <c r="B65" s="32" t="s">
        <v>196</v>
      </c>
      <c r="C65" s="254">
        <v>1.1132466663453398</v>
      </c>
      <c r="D65" s="27">
        <v>1.3246593020346358</v>
      </c>
      <c r="E65" s="27">
        <v>2.010856</v>
      </c>
      <c r="F65" s="27">
        <v>2.9885344443175295</v>
      </c>
      <c r="G65" s="27">
        <v>78.618604179426697</v>
      </c>
      <c r="H65" s="255">
        <v>1.3684776802120246</v>
      </c>
      <c r="I65" s="255">
        <v>1.0870690000000001</v>
      </c>
      <c r="J65" s="256">
        <v>64.346915290573222</v>
      </c>
      <c r="K65" s="257">
        <v>4456.59805249696</v>
      </c>
    </row>
    <row r="66" spans="1:11" ht="15.75" customHeight="1" x14ac:dyDescent="0.25">
      <c r="A66" s="253"/>
      <c r="B66" s="32" t="s">
        <v>197</v>
      </c>
      <c r="C66" s="254">
        <v>1.1287056247486116</v>
      </c>
      <c r="D66" s="27">
        <v>1.3401182604379076</v>
      </c>
      <c r="E66" s="27">
        <v>2.022529</v>
      </c>
      <c r="F66" s="27">
        <v>3.0036885489422582</v>
      </c>
      <c r="G66" s="27">
        <v>78.624425837201812</v>
      </c>
      <c r="H66" s="255">
        <v>1.3721897673661287</v>
      </c>
      <c r="I66" s="255">
        <v>1.0846020000000001</v>
      </c>
      <c r="J66" s="256">
        <v>64.659835953675184</v>
      </c>
      <c r="K66" s="257">
        <v>4496.7056092206039</v>
      </c>
    </row>
    <row r="67" spans="1:11" ht="15.75" customHeight="1" x14ac:dyDescent="0.25">
      <c r="A67" s="253"/>
      <c r="B67" s="32" t="s">
        <v>198</v>
      </c>
      <c r="C67" s="254">
        <v>1.1437724033495635</v>
      </c>
      <c r="D67" s="27">
        <v>1.3551850390388596</v>
      </c>
      <c r="E67" s="27">
        <v>2.0334219999999998</v>
      </c>
      <c r="F67" s="27">
        <v>3.0182724363300357</v>
      </c>
      <c r="G67" s="27">
        <v>78.630286963483954</v>
      </c>
      <c r="H67" s="255">
        <v>1.3758690565140583</v>
      </c>
      <c r="I67" s="255">
        <v>1.0822419999999999</v>
      </c>
      <c r="J67" s="256">
        <v>64.974275989977215</v>
      </c>
      <c r="K67" s="257">
        <v>4537.4355195290645</v>
      </c>
    </row>
    <row r="68" spans="1:11" ht="15.75" customHeight="1" x14ac:dyDescent="0.25">
      <c r="A68" s="253"/>
      <c r="B68" s="258" t="s">
        <v>199</v>
      </c>
      <c r="C68" s="259">
        <v>1.1570705699082022</v>
      </c>
      <c r="D68" s="93">
        <v>1.3684832055974983</v>
      </c>
      <c r="E68" s="93">
        <v>2.04352</v>
      </c>
      <c r="F68" s="93">
        <v>3.03355928177796</v>
      </c>
      <c r="G68" s="93">
        <v>78.636309669012334</v>
      </c>
      <c r="H68" s="260">
        <v>1.3795170702493533</v>
      </c>
      <c r="I68" s="260">
        <v>1.0799890000000001</v>
      </c>
      <c r="J68" s="261">
        <v>65.290252657608647</v>
      </c>
      <c r="K68" s="262">
        <v>4578.5074238914722</v>
      </c>
    </row>
    <row r="69" spans="1:11" ht="15.75" customHeight="1" x14ac:dyDescent="0.25">
      <c r="A69" s="253"/>
      <c r="B69" s="24">
        <v>2008</v>
      </c>
      <c r="C69" s="234">
        <v>4.6874500000000001</v>
      </c>
      <c r="D69" s="27">
        <v>5.5235250000000002</v>
      </c>
      <c r="E69" s="256">
        <f ca="1">AVERAGE(OFFSET($E$8, 4*(ROW()-ROW($E$70)), 0, 4, 1))</f>
        <v>4.6816999999999993</v>
      </c>
      <c r="F69" s="27">
        <v>5.7008333333333328</v>
      </c>
      <c r="G69" s="27">
        <v>91.050000000000011</v>
      </c>
      <c r="H69" s="255">
        <v>1.8527749999999998</v>
      </c>
      <c r="I69" s="255">
        <f t="shared" ref="I69:I82" ca="1" si="0">AVERAGE(OFFSET($I$8, 4*(ROW()-ROW($I$70)), 0, 4, 1))</f>
        <v>1.25925</v>
      </c>
      <c r="J69" s="256">
        <v>97.66</v>
      </c>
      <c r="K69" s="257">
        <v>2618.9250000000002</v>
      </c>
    </row>
    <row r="70" spans="1:11" ht="15.75" customHeight="1" x14ac:dyDescent="0.25">
      <c r="B70" s="24">
        <v>2009</v>
      </c>
      <c r="C70" s="234">
        <v>0.64284999999999992</v>
      </c>
      <c r="D70" s="27">
        <v>1.210755</v>
      </c>
      <c r="E70" s="27">
        <f t="shared" ref="E70:E82" ca="1" si="1">AVERAGE(OFFSET($E$8, 4*(ROW()-ROW($E$70)), 0, 4, 1))</f>
        <v>4.2543499999999996</v>
      </c>
      <c r="F70" s="27">
        <v>3.708333333333333</v>
      </c>
      <c r="G70" s="27">
        <v>80.575000000000003</v>
      </c>
      <c r="H70" s="255">
        <v>1.5651250000000001</v>
      </c>
      <c r="I70" s="255">
        <f t="shared" ca="1" si="0"/>
        <v>1.1233</v>
      </c>
      <c r="J70" s="256">
        <v>61.860580455172837</v>
      </c>
      <c r="K70" s="257">
        <v>2387.9750000000004</v>
      </c>
    </row>
    <row r="71" spans="1:11" ht="15.75" customHeight="1" x14ac:dyDescent="0.25">
      <c r="B71" s="24">
        <v>2010</v>
      </c>
      <c r="C71" s="234">
        <v>0.5</v>
      </c>
      <c r="D71" s="27">
        <v>0.70032749999999999</v>
      </c>
      <c r="E71" s="27">
        <f t="shared" ca="1" si="1"/>
        <v>4.24925</v>
      </c>
      <c r="F71" s="27">
        <v>3.6008333333333331</v>
      </c>
      <c r="G71" s="27">
        <v>80.45</v>
      </c>
      <c r="H71" s="255">
        <v>1.5459999999999998</v>
      </c>
      <c r="I71" s="255">
        <f t="shared" ca="1" si="0"/>
        <v>1.16625</v>
      </c>
      <c r="J71" s="256">
        <v>79.631468724512203</v>
      </c>
      <c r="K71" s="257">
        <v>2846.05</v>
      </c>
    </row>
    <row r="72" spans="1:11" ht="15.75" customHeight="1" x14ac:dyDescent="0.25">
      <c r="B72" s="24">
        <v>2011</v>
      </c>
      <c r="C72" s="234">
        <v>0.5</v>
      </c>
      <c r="D72" s="27">
        <v>0.87459500000000001</v>
      </c>
      <c r="E72" s="27">
        <f t="shared" ca="1" si="1"/>
        <v>3.8380749999999999</v>
      </c>
      <c r="F72" s="27">
        <v>3.4333333333333336</v>
      </c>
      <c r="G72" s="27">
        <v>79.924999999999997</v>
      </c>
      <c r="H72" s="255">
        <v>1.6031499999999999</v>
      </c>
      <c r="I72" s="255">
        <f t="shared" ca="1" si="0"/>
        <v>1.152525</v>
      </c>
      <c r="J72" s="256">
        <v>110.95171107817303</v>
      </c>
      <c r="K72" s="257">
        <v>2919.17</v>
      </c>
    </row>
    <row r="73" spans="1:11" ht="15.75" customHeight="1" x14ac:dyDescent="0.25">
      <c r="B73" s="24">
        <v>2012</v>
      </c>
      <c r="C73" s="234">
        <v>0.5</v>
      </c>
      <c r="D73" s="27">
        <v>0.82779000000000003</v>
      </c>
      <c r="E73" s="27">
        <f t="shared" ca="1" si="1"/>
        <v>2.87175</v>
      </c>
      <c r="F73" s="27">
        <v>3.3750000000000004</v>
      </c>
      <c r="G73" s="27">
        <v>83.007800000000003</v>
      </c>
      <c r="H73" s="255">
        <v>1.5850750000000002</v>
      </c>
      <c r="I73" s="255">
        <f t="shared" ca="1" si="0"/>
        <v>1.2336499999999999</v>
      </c>
      <c r="J73" s="256">
        <v>111.9575</v>
      </c>
      <c r="K73" s="257">
        <v>2996.625</v>
      </c>
    </row>
    <row r="74" spans="1:11" ht="15.75" customHeight="1" x14ac:dyDescent="0.25">
      <c r="B74" s="24">
        <v>2013</v>
      </c>
      <c r="C74" s="234">
        <v>0.5</v>
      </c>
      <c r="D74" s="27">
        <v>0.51255249999999997</v>
      </c>
      <c r="E74" s="27">
        <f t="shared" ca="1" si="1"/>
        <v>3.263725</v>
      </c>
      <c r="F74" s="27">
        <v>3.3266666666666671</v>
      </c>
      <c r="G74" s="27">
        <v>81.41017500000001</v>
      </c>
      <c r="H74" s="255">
        <v>1.5641499999999999</v>
      </c>
      <c r="I74" s="255">
        <f t="shared" ca="1" si="0"/>
        <v>1.1776249999999999</v>
      </c>
      <c r="J74" s="256">
        <v>108.8425</v>
      </c>
      <c r="K74" s="257">
        <v>3405.9575000000004</v>
      </c>
    </row>
    <row r="75" spans="1:11" ht="15.75" customHeight="1" x14ac:dyDescent="0.25">
      <c r="B75" s="24">
        <v>2014</v>
      </c>
      <c r="C75" s="234">
        <v>0.5</v>
      </c>
      <c r="D75" s="27">
        <v>0.54295249999999995</v>
      </c>
      <c r="E75" s="27">
        <f t="shared" ca="1" si="1"/>
        <v>3.1694999999999998</v>
      </c>
      <c r="F75" s="27">
        <v>3.2208333333333337</v>
      </c>
      <c r="G75" s="27">
        <v>86.935249999999996</v>
      </c>
      <c r="H75" s="255">
        <v>1.648013076923077</v>
      </c>
      <c r="I75" s="255">
        <f t="shared" ca="1" si="0"/>
        <v>1.240675</v>
      </c>
      <c r="J75" s="256">
        <v>98.944999999999993</v>
      </c>
      <c r="K75" s="257">
        <v>3552.7325000000001</v>
      </c>
    </row>
    <row r="76" spans="1:11" ht="15.75" customHeight="1" x14ac:dyDescent="0.25">
      <c r="B76" s="24">
        <v>2015</v>
      </c>
      <c r="C76" s="234">
        <v>0.5</v>
      </c>
      <c r="D76" s="27">
        <v>0.57409500000000002</v>
      </c>
      <c r="E76" s="27">
        <f t="shared" ca="1" si="1"/>
        <v>2.4080749999999997</v>
      </c>
      <c r="F76" s="27">
        <v>3.0816666666666666</v>
      </c>
      <c r="G76" s="27">
        <v>91.446775000000002</v>
      </c>
      <c r="H76" s="255">
        <v>1.5285000000000002</v>
      </c>
      <c r="I76" s="255">
        <f t="shared" ca="1" si="0"/>
        <v>1.3781250000000003</v>
      </c>
      <c r="J76" s="256">
        <v>52.400000000000006</v>
      </c>
      <c r="K76" s="257">
        <v>3503.585</v>
      </c>
    </row>
    <row r="77" spans="1:11" ht="15.75" customHeight="1" x14ac:dyDescent="0.25">
      <c r="B77" s="24">
        <v>2016</v>
      </c>
      <c r="C77" s="234">
        <v>0.39807500000000001</v>
      </c>
      <c r="D77" s="27">
        <v>0.49884750000000005</v>
      </c>
      <c r="E77" s="27">
        <f t="shared" ca="1" si="1"/>
        <v>1.911675</v>
      </c>
      <c r="F77" s="27">
        <v>2.8400000000000003</v>
      </c>
      <c r="G77" s="27">
        <v>82.000950000000003</v>
      </c>
      <c r="H77" s="255">
        <v>1.3547750000000001</v>
      </c>
      <c r="I77" s="255">
        <f t="shared" ca="1" si="0"/>
        <v>1.2240249999999999</v>
      </c>
      <c r="J77" s="256">
        <v>44.047499999999999</v>
      </c>
      <c r="K77" s="257">
        <v>3535.5093601398594</v>
      </c>
    </row>
    <row r="78" spans="1:11" ht="15.75" customHeight="1" x14ac:dyDescent="0.25">
      <c r="B78" s="24">
        <v>2017</v>
      </c>
      <c r="C78" s="234">
        <v>0.28967500000000002</v>
      </c>
      <c r="D78" s="27">
        <v>0.35717654761904755</v>
      </c>
      <c r="E78" s="27">
        <f t="shared" ca="1" si="1"/>
        <v>1.8226</v>
      </c>
      <c r="F78" s="27">
        <v>2.565833333333333</v>
      </c>
      <c r="G78" s="27">
        <v>77.337400000000002</v>
      </c>
      <c r="H78" s="255">
        <v>1.2888999999999999</v>
      </c>
      <c r="I78" s="255">
        <f t="shared" ca="1" si="0"/>
        <v>1.1415249999999999</v>
      </c>
      <c r="J78" s="256">
        <v>54.626923983134922</v>
      </c>
      <c r="K78" s="257">
        <v>4034.5740651491369</v>
      </c>
    </row>
    <row r="79" spans="1:11" ht="15.75" customHeight="1" x14ac:dyDescent="0.25">
      <c r="B79" s="24">
        <v>2018</v>
      </c>
      <c r="C79" s="234">
        <v>0.60255000000000003</v>
      </c>
      <c r="D79" s="27">
        <v>0.72102307765697005</v>
      </c>
      <c r="E79" s="27">
        <f t="shared" ca="1" si="1"/>
        <v>1.8363499999999999</v>
      </c>
      <c r="F79" s="27">
        <v>2.4941666666666671</v>
      </c>
      <c r="G79" s="27">
        <v>78.522175000000004</v>
      </c>
      <c r="H79" s="255">
        <v>1.335575</v>
      </c>
      <c r="I79" s="255">
        <f t="shared" ca="1" si="0"/>
        <v>1.1305749999999999</v>
      </c>
      <c r="J79" s="256">
        <v>71.284362745098036</v>
      </c>
      <c r="K79" s="257">
        <v>4051.5671387081911</v>
      </c>
    </row>
    <row r="80" spans="1:11" ht="15.75" customHeight="1" x14ac:dyDescent="0.25">
      <c r="B80" s="24">
        <v>2019</v>
      </c>
      <c r="C80" s="234">
        <v>0.76557774116528399</v>
      </c>
      <c r="D80" s="27">
        <v>0.90537390756012448</v>
      </c>
      <c r="E80" s="27">
        <f t="shared" ca="1" si="1"/>
        <v>1.7510097499999999</v>
      </c>
      <c r="F80" s="27">
        <v>2.5748770449602203</v>
      </c>
      <c r="G80" s="27">
        <v>78.321327626685374</v>
      </c>
      <c r="H80" s="255">
        <v>1.3020756357719172</v>
      </c>
      <c r="I80" s="255">
        <f t="shared" ca="1" si="0"/>
        <v>1.1343177499999999</v>
      </c>
      <c r="J80" s="256">
        <v>62.139583333333334</v>
      </c>
      <c r="K80" s="257">
        <v>3898.9215354742373</v>
      </c>
    </row>
    <row r="81" spans="2:11" ht="15.75" customHeight="1" x14ac:dyDescent="0.25">
      <c r="B81" s="24">
        <v>2020</v>
      </c>
      <c r="C81" s="234">
        <v>0.87951308989905963</v>
      </c>
      <c r="D81" s="27">
        <v>1.0713939612353225</v>
      </c>
      <c r="E81" s="27">
        <f t="shared" ca="1" si="1"/>
        <v>1.82765775</v>
      </c>
      <c r="F81" s="27">
        <v>2.7435602881244994</v>
      </c>
      <c r="G81" s="27">
        <v>78.586585778627494</v>
      </c>
      <c r="H81" s="255">
        <v>1.3242699883960656</v>
      </c>
      <c r="I81" s="255">
        <f t="shared" ca="1" si="0"/>
        <v>1.1226224999999999</v>
      </c>
      <c r="J81" s="256">
        <v>61.638333333333335</v>
      </c>
      <c r="K81" s="257">
        <v>4028.1187958186274</v>
      </c>
    </row>
    <row r="82" spans="2:11" ht="15.75" customHeight="1" x14ac:dyDescent="0.25">
      <c r="B82" s="24">
        <v>2021</v>
      </c>
      <c r="C82" s="234">
        <v>0.97685213050172948</v>
      </c>
      <c r="D82" s="27">
        <v>1.1882647661910257</v>
      </c>
      <c r="E82" s="27">
        <f t="shared" ca="1" si="1"/>
        <v>1.9001732499999999</v>
      </c>
      <c r="F82" s="27">
        <v>2.8378846622335638</v>
      </c>
      <c r="G82" s="27">
        <v>78.633857364491547</v>
      </c>
      <c r="H82" s="255">
        <v>1.341124971246324</v>
      </c>
      <c r="I82" s="255">
        <f t="shared" ca="1" si="0"/>
        <v>1.1091692500000001</v>
      </c>
      <c r="J82" s="256">
        <v>62.048014898035866</v>
      </c>
      <c r="K82" s="257">
        <v>4171.1242573640084</v>
      </c>
    </row>
    <row r="83" spans="2:11" ht="15.75" customHeight="1" x14ac:dyDescent="0.25">
      <c r="B83" s="183">
        <v>2022</v>
      </c>
      <c r="C83" s="234">
        <v>1.0542162580779242</v>
      </c>
      <c r="D83" s="27">
        <v>1.2656288937672202</v>
      </c>
      <c r="E83" s="27">
        <f ca="1">AVERAGE(OFFSET($E$8, 4*(ROW()-ROW($E$70)), 0, 4, 1))</f>
        <v>1.9637265000000002</v>
      </c>
      <c r="F83" s="256">
        <v>2.9270682172989879</v>
      </c>
      <c r="G83" s="256">
        <v>78.619652759299044</v>
      </c>
      <c r="H83" s="255">
        <v>1.3558313396837196</v>
      </c>
      <c r="I83" s="255">
        <f ca="1">AVERAGE(OFFSET($I$8, 4*(ROW()-ROW($I$70)), 0, 4, 1))</f>
        <v>1.096676</v>
      </c>
      <c r="J83" s="256">
        <v>63.264340405549724</v>
      </c>
      <c r="K83" s="257">
        <v>4320.6746839568132</v>
      </c>
    </row>
    <row r="84" spans="2:11" ht="15.75" customHeight="1" x14ac:dyDescent="0.25">
      <c r="B84" s="194">
        <v>2023</v>
      </c>
      <c r="C84" s="263">
        <v>1.1207522033329529</v>
      </c>
      <c r="D84" s="136">
        <v>1.3321648390222489</v>
      </c>
      <c r="E84" s="27">
        <f ca="1">AVERAGE(OFFSET($E$8, 4*(ROW()-ROW($E$70)), 0, 4, 1))</f>
        <v>2.016308</v>
      </c>
      <c r="F84" s="261">
        <v>2.9959111235776064</v>
      </c>
      <c r="G84" s="261">
        <v>78.621477453276</v>
      </c>
      <c r="H84" s="260">
        <v>1.3703172653067297</v>
      </c>
      <c r="I84" s="260">
        <f ca="1">AVERAGE(OFFSET($I$8, 4*(ROW()-ROW($I$70)), 0, 4, 1))</f>
        <v>1.08588675</v>
      </c>
      <c r="J84" s="261">
        <v>64.504131126323543</v>
      </c>
      <c r="K84" s="262">
        <v>4476.7859620483559</v>
      </c>
    </row>
    <row r="85" spans="2:11" ht="15.75" customHeight="1" x14ac:dyDescent="0.25">
      <c r="B85" s="183" t="s">
        <v>178</v>
      </c>
      <c r="C85" s="234">
        <v>3.6166</v>
      </c>
      <c r="D85" s="27">
        <v>4.6131250000000001</v>
      </c>
      <c r="E85" s="139">
        <f ca="1">AVERAGE(OFFSET($E$9, 4*(ROW()-ROW($E$86)), 0, 4, 1))</f>
        <v>4.59795</v>
      </c>
      <c r="F85" s="256">
        <v>5.2574999999999994</v>
      </c>
      <c r="G85" s="27">
        <v>86.550000000000011</v>
      </c>
      <c r="H85" s="255">
        <v>1.7166999999999999</v>
      </c>
      <c r="I85" s="264">
        <f t="shared" ref="I85:I100" ca="1" si="2">AVERAGE(OFFSET($I$9, 4*(ROW()-ROW($I$86)), 0, 4, 1))</f>
        <v>1.2042000000000002</v>
      </c>
      <c r="J85" s="27">
        <v>84.736799242424254</v>
      </c>
      <c r="K85" s="160">
        <v>2383.2125000000001</v>
      </c>
    </row>
    <row r="86" spans="2:11" ht="15.75" customHeight="1" x14ac:dyDescent="0.25">
      <c r="B86" s="183" t="s">
        <v>104</v>
      </c>
      <c r="C86" s="234">
        <v>0.5</v>
      </c>
      <c r="D86" s="27">
        <v>0.84924750000000004</v>
      </c>
      <c r="E86" s="27">
        <f t="shared" ref="E86:E100" ca="1" si="3">AVERAGE(OFFSET($E$8, 4*(ROW()-ROW($E$86)), 0, 4, 1))</f>
        <v>4.2543499999999996</v>
      </c>
      <c r="F86" s="256">
        <v>3.6041666666666665</v>
      </c>
      <c r="G86" s="27">
        <v>81.050000000000011</v>
      </c>
      <c r="H86" s="255">
        <v>1.5967249999999999</v>
      </c>
      <c r="I86" s="264">
        <f t="shared" ca="1" si="2"/>
        <v>1.129775</v>
      </c>
      <c r="J86" s="27">
        <v>69.778763096806571</v>
      </c>
      <c r="K86" s="160">
        <v>2619.4749999999999</v>
      </c>
    </row>
    <row r="87" spans="2:11" ht="15.75" customHeight="1" x14ac:dyDescent="0.25">
      <c r="B87" s="183" t="s">
        <v>105</v>
      </c>
      <c r="C87" s="234">
        <v>0.5</v>
      </c>
      <c r="D87" s="27">
        <v>0.74087499999999995</v>
      </c>
      <c r="E87" s="27">
        <f t="shared" ca="1" si="3"/>
        <v>4.24925</v>
      </c>
      <c r="F87" s="256">
        <v>3.5583333333333331</v>
      </c>
      <c r="G87" s="27">
        <v>80.75</v>
      </c>
      <c r="H87" s="255">
        <v>1.5564499999999999</v>
      </c>
      <c r="I87" s="264">
        <f t="shared" ca="1" si="2"/>
        <v>1.1772750000000001</v>
      </c>
      <c r="J87" s="27">
        <v>86.692411012296887</v>
      </c>
      <c r="K87" s="160">
        <v>2885.4250000000002</v>
      </c>
    </row>
    <row r="88" spans="2:11" ht="15.75" customHeight="1" x14ac:dyDescent="0.25">
      <c r="B88" s="183" t="s">
        <v>106</v>
      </c>
      <c r="C88" s="234">
        <v>0.5</v>
      </c>
      <c r="D88" s="27">
        <v>0.94258249999999988</v>
      </c>
      <c r="E88" s="27">
        <f t="shared" ca="1" si="3"/>
        <v>3.8380749999999999</v>
      </c>
      <c r="F88" s="256">
        <v>3.4008333333333334</v>
      </c>
      <c r="G88" s="27">
        <v>79.993224999999995</v>
      </c>
      <c r="H88" s="255">
        <v>1.595275</v>
      </c>
      <c r="I88" s="264">
        <f t="shared" ca="1" si="2"/>
        <v>1.1594</v>
      </c>
      <c r="J88" s="27">
        <v>114.36245357299705</v>
      </c>
      <c r="K88" s="160">
        <v>2902.94</v>
      </c>
    </row>
    <row r="89" spans="2:11" ht="15.75" customHeight="1" x14ac:dyDescent="0.25">
      <c r="B89" s="183" t="s">
        <v>107</v>
      </c>
      <c r="C89" s="234">
        <v>0.5</v>
      </c>
      <c r="D89" s="27">
        <v>0.6888725</v>
      </c>
      <c r="E89" s="27">
        <f t="shared" ca="1" si="3"/>
        <v>2.87175</v>
      </c>
      <c r="F89" s="256">
        <v>3.3750000000000004</v>
      </c>
      <c r="G89" s="27">
        <v>82.799824999999998</v>
      </c>
      <c r="H89" s="255">
        <v>1.580225</v>
      </c>
      <c r="I89" s="264">
        <f t="shared" ca="1" si="2"/>
        <v>1.2278</v>
      </c>
      <c r="J89" s="27">
        <v>110.54</v>
      </c>
      <c r="K89" s="160">
        <v>3066.09</v>
      </c>
    </row>
    <row r="90" spans="2:11" ht="15.75" customHeight="1" x14ac:dyDescent="0.25">
      <c r="B90" s="26" t="s">
        <v>108</v>
      </c>
      <c r="C90" s="234">
        <v>0.5</v>
      </c>
      <c r="D90" s="27">
        <v>0.51544000000000001</v>
      </c>
      <c r="E90" s="27">
        <f t="shared" ca="1" si="3"/>
        <v>3.263725</v>
      </c>
      <c r="F90" s="27">
        <v>3.2975000000000003</v>
      </c>
      <c r="G90" s="27">
        <v>82.715724999999992</v>
      </c>
      <c r="H90" s="255">
        <v>1.58995</v>
      </c>
      <c r="I90" s="264">
        <f t="shared" ca="1" si="2"/>
        <v>1.1858249999999999</v>
      </c>
      <c r="J90" s="27">
        <v>107.6075</v>
      </c>
      <c r="K90" s="160">
        <v>3474.6949999999997</v>
      </c>
    </row>
    <row r="91" spans="2:11" ht="15.75" customHeight="1" x14ac:dyDescent="0.25">
      <c r="B91" s="26" t="s">
        <v>109</v>
      </c>
      <c r="C91" s="234">
        <v>0.5</v>
      </c>
      <c r="D91" s="27">
        <v>0.55351499999999998</v>
      </c>
      <c r="E91" s="27">
        <f t="shared" ca="1" si="3"/>
        <v>3.1694999999999998</v>
      </c>
      <c r="F91" s="27">
        <v>3.1966666666666672</v>
      </c>
      <c r="G91" s="27">
        <v>87.903425000000013</v>
      </c>
      <c r="H91" s="255">
        <v>1.6127130769230771</v>
      </c>
      <c r="I91" s="264">
        <f t="shared" ca="1" si="2"/>
        <v>1.2752750000000002</v>
      </c>
      <c r="J91" s="27">
        <v>85.474999999999994</v>
      </c>
      <c r="K91" s="160">
        <v>3579.73</v>
      </c>
    </row>
    <row r="92" spans="2:11" ht="15.75" customHeight="1" x14ac:dyDescent="0.25">
      <c r="B92" s="26" t="s">
        <v>110</v>
      </c>
      <c r="C92" s="234">
        <v>0.5</v>
      </c>
      <c r="D92" s="27">
        <v>0.58060750000000005</v>
      </c>
      <c r="E92" s="27">
        <f t="shared" ca="1" si="3"/>
        <v>2.4080749999999997</v>
      </c>
      <c r="F92" s="27">
        <v>3.0308333333333333</v>
      </c>
      <c r="G92" s="27">
        <v>90.842375000000004</v>
      </c>
      <c r="H92" s="255">
        <v>1.5076999999999998</v>
      </c>
      <c r="I92" s="264">
        <f t="shared" ca="1" si="2"/>
        <v>1.3660749999999999</v>
      </c>
      <c r="J92" s="27">
        <v>47.477500000000006</v>
      </c>
      <c r="K92" s="160">
        <v>3411.6751153846153</v>
      </c>
    </row>
    <row r="93" spans="2:11" ht="15.75" customHeight="1" x14ac:dyDescent="0.25">
      <c r="B93" s="26" t="s">
        <v>111</v>
      </c>
      <c r="C93" s="234">
        <v>0.33557500000000001</v>
      </c>
      <c r="D93" s="27">
        <v>0.4400675</v>
      </c>
      <c r="E93" s="27">
        <f t="shared" ca="1" si="3"/>
        <v>1.911675</v>
      </c>
      <c r="F93" s="27">
        <v>2.7591666666666672</v>
      </c>
      <c r="G93" s="27">
        <v>79.525324999999995</v>
      </c>
      <c r="H93" s="255">
        <v>1.3069250000000001</v>
      </c>
      <c r="I93" s="264">
        <f t="shared" ca="1" si="2"/>
        <v>1.190175</v>
      </c>
      <c r="J93" s="27">
        <v>48.987499999999997</v>
      </c>
      <c r="K93" s="160">
        <v>3699.5337447552447</v>
      </c>
    </row>
    <row r="94" spans="2:11" ht="15.75" customHeight="1" x14ac:dyDescent="0.25">
      <c r="B94" s="26" t="s">
        <v>112</v>
      </c>
      <c r="C94" s="234">
        <v>0.35217500000000002</v>
      </c>
      <c r="D94" s="27">
        <v>0.40962190476190474</v>
      </c>
      <c r="E94" s="27">
        <f t="shared" ca="1" si="3"/>
        <v>1.8226</v>
      </c>
      <c r="F94" s="27">
        <v>2.5391666666666666</v>
      </c>
      <c r="G94" s="27">
        <v>77.821624999999997</v>
      </c>
      <c r="H94" s="255">
        <v>1.3270499999999998</v>
      </c>
      <c r="I94" s="264">
        <f t="shared" ca="1" si="2"/>
        <v>1.13395</v>
      </c>
      <c r="J94" s="27">
        <v>58.022953394899631</v>
      </c>
      <c r="K94" s="160">
        <v>4058.7997189952907</v>
      </c>
    </row>
    <row r="95" spans="2:11" ht="15.75" customHeight="1" x14ac:dyDescent="0.25">
      <c r="B95" s="26" t="s">
        <v>113</v>
      </c>
      <c r="C95" s="234">
        <v>0.66505000000000003</v>
      </c>
      <c r="D95" s="27">
        <v>0.7975313210245647</v>
      </c>
      <c r="E95" s="27">
        <f t="shared" ca="1" si="3"/>
        <v>1.8363499999999999</v>
      </c>
      <c r="F95" s="27">
        <v>2.489167051457112</v>
      </c>
      <c r="G95" s="27">
        <v>78.266425767560065</v>
      </c>
      <c r="H95" s="255">
        <v>1.3100102656250001</v>
      </c>
      <c r="I95" s="264">
        <f t="shared" ca="1" si="2"/>
        <v>1.13112675</v>
      </c>
      <c r="J95" s="27">
        <v>69.729833333333332</v>
      </c>
      <c r="K95" s="160">
        <v>4001.8973559557867</v>
      </c>
    </row>
    <row r="96" spans="2:11" ht="15.75" customHeight="1" x14ac:dyDescent="0.25">
      <c r="B96" s="26" t="s">
        <v>143</v>
      </c>
      <c r="C96" s="234">
        <v>0.78649582453029676</v>
      </c>
      <c r="D96" s="27">
        <v>0.93931316716049285</v>
      </c>
      <c r="E96" s="27">
        <f t="shared" ca="1" si="3"/>
        <v>1.7510097499999999</v>
      </c>
      <c r="F96" s="27">
        <v>2.6256255990734907</v>
      </c>
      <c r="G96" s="27">
        <v>78.44816795344849</v>
      </c>
      <c r="H96" s="255">
        <v>1.3089390393328193</v>
      </c>
      <c r="I96" s="264">
        <f t="shared" ca="1" si="2"/>
        <v>1.1326017499999999</v>
      </c>
      <c r="J96" s="27">
        <v>62.252916666666671</v>
      </c>
      <c r="K96" s="160">
        <v>3930.2780138756452</v>
      </c>
    </row>
    <row r="97" spans="2:11" ht="15.75" customHeight="1" x14ac:dyDescent="0.25">
      <c r="B97" s="26" t="s">
        <v>154</v>
      </c>
      <c r="C97" s="234">
        <v>0.9073237887008353</v>
      </c>
      <c r="D97" s="27">
        <v>1.1089705422136147</v>
      </c>
      <c r="E97" s="27">
        <f t="shared" ca="1" si="3"/>
        <v>1.82765775</v>
      </c>
      <c r="F97" s="27">
        <v>2.7678682861799544</v>
      </c>
      <c r="G97" s="27">
        <v>78.609965864659486</v>
      </c>
      <c r="H97" s="255">
        <v>1.3288151340990417</v>
      </c>
      <c r="I97" s="264">
        <f t="shared" ca="1" si="2"/>
        <v>1.1192172500000002</v>
      </c>
      <c r="J97" s="27">
        <v>61.552742190728473</v>
      </c>
      <c r="K97" s="160">
        <v>4063.0628550992683</v>
      </c>
    </row>
    <row r="98" spans="2:11" ht="15.75" customHeight="1" x14ac:dyDescent="0.25">
      <c r="B98" s="26" t="s">
        <v>171</v>
      </c>
      <c r="C98" s="234">
        <v>0.99738650905205462</v>
      </c>
      <c r="D98" s="27">
        <v>1.2087991447413506</v>
      </c>
      <c r="E98" s="27">
        <f t="shared" ca="1" si="3"/>
        <v>1.9001732499999999</v>
      </c>
      <c r="F98" s="27">
        <v>2.8617327783529851</v>
      </c>
      <c r="G98" s="27">
        <v>78.631133369087877</v>
      </c>
      <c r="H98" s="255">
        <v>1.3448878768914916</v>
      </c>
      <c r="I98" s="264">
        <f t="shared" ca="1" si="2"/>
        <v>1.1059097500000001</v>
      </c>
      <c r="J98" s="27">
        <v>62.349917516397277</v>
      </c>
      <c r="K98" s="160">
        <v>4208.1067054679788</v>
      </c>
    </row>
    <row r="99" spans="2:11" ht="15.75" customHeight="1" x14ac:dyDescent="0.25">
      <c r="B99" s="26" t="s">
        <v>176</v>
      </c>
      <c r="C99" s="234">
        <v>1.0717741270828849</v>
      </c>
      <c r="D99" s="27">
        <v>1.2831867627721809</v>
      </c>
      <c r="E99" s="27">
        <f t="shared" ca="1" si="3"/>
        <v>1.9637265000000002</v>
      </c>
      <c r="F99" s="27">
        <v>2.9464504304005472</v>
      </c>
      <c r="G99" s="27">
        <v>78.617878782595398</v>
      </c>
      <c r="H99" s="255">
        <v>1.3594327584333508</v>
      </c>
      <c r="I99" s="264">
        <f t="shared" ca="1" si="2"/>
        <v>1.0938135</v>
      </c>
      <c r="J99" s="27">
        <v>63.572069914226986</v>
      </c>
      <c r="K99" s="160">
        <v>4358.9274938137432</v>
      </c>
    </row>
    <row r="100" spans="2:11" ht="15.75" customHeight="1" x14ac:dyDescent="0.25">
      <c r="B100" s="26" t="s">
        <v>200</v>
      </c>
      <c r="C100" s="234">
        <v>1.1356988160879293</v>
      </c>
      <c r="D100" s="27">
        <v>1.3471114517772254</v>
      </c>
      <c r="E100" s="27">
        <f t="shared" ca="1" si="3"/>
        <v>2.016308</v>
      </c>
      <c r="F100" s="27">
        <v>3.0110136778419458</v>
      </c>
      <c r="G100" s="27">
        <v>78.627406662281203</v>
      </c>
      <c r="H100" s="255">
        <v>1.3740133935853911</v>
      </c>
      <c r="I100" s="264">
        <f t="shared" ca="1" si="2"/>
        <v>1.0834755</v>
      </c>
      <c r="J100" s="93">
        <v>64.817819972958574</v>
      </c>
      <c r="K100" s="161">
        <v>4517.3116512845254</v>
      </c>
    </row>
    <row r="101" spans="2:11" x14ac:dyDescent="0.25">
      <c r="B101" s="626" t="s">
        <v>44</v>
      </c>
      <c r="C101" s="627"/>
      <c r="D101" s="627"/>
      <c r="E101" s="627"/>
      <c r="F101" s="628"/>
      <c r="G101" s="628"/>
      <c r="H101" s="628"/>
      <c r="I101" s="628"/>
      <c r="J101" s="265"/>
      <c r="K101" s="266"/>
    </row>
    <row r="102" spans="2:11" x14ac:dyDescent="0.25">
      <c r="B102" s="629" t="s">
        <v>218</v>
      </c>
      <c r="C102" s="623"/>
      <c r="D102" s="623"/>
      <c r="E102" s="623"/>
      <c r="F102" s="623"/>
      <c r="G102" s="623"/>
      <c r="H102" s="624"/>
      <c r="I102" s="624"/>
      <c r="J102" s="265"/>
      <c r="K102" s="266"/>
    </row>
    <row r="103" spans="2:11" x14ac:dyDescent="0.25">
      <c r="B103" s="586" t="s">
        <v>31</v>
      </c>
      <c r="C103" s="587"/>
      <c r="D103" s="587"/>
      <c r="E103" s="587"/>
      <c r="F103" s="587"/>
      <c r="G103" s="587"/>
      <c r="H103" s="624"/>
      <c r="I103" s="624"/>
      <c r="J103" s="265"/>
      <c r="K103" s="266"/>
    </row>
    <row r="104" spans="2:11" ht="15.75" customHeight="1" x14ac:dyDescent="0.25">
      <c r="B104" s="629" t="s">
        <v>219</v>
      </c>
      <c r="C104" s="623"/>
      <c r="D104" s="623"/>
      <c r="E104" s="623"/>
      <c r="F104" s="623"/>
      <c r="G104" s="623"/>
      <c r="H104" s="624"/>
      <c r="I104" s="624"/>
      <c r="J104" s="265"/>
      <c r="K104" s="266"/>
    </row>
    <row r="105" spans="2:11" x14ac:dyDescent="0.25">
      <c r="B105" s="629" t="s">
        <v>220</v>
      </c>
      <c r="C105" s="623"/>
      <c r="D105" s="623"/>
      <c r="E105" s="623"/>
      <c r="F105" s="623"/>
      <c r="G105" s="623"/>
      <c r="H105" s="624"/>
      <c r="I105" s="624"/>
      <c r="J105" s="265"/>
      <c r="K105" s="266"/>
    </row>
    <row r="106" spans="2:11" ht="15.75" customHeight="1" x14ac:dyDescent="0.25">
      <c r="B106" s="629" t="s">
        <v>221</v>
      </c>
      <c r="C106" s="623"/>
      <c r="D106" s="623"/>
      <c r="E106" s="623"/>
      <c r="F106" s="623"/>
      <c r="G106" s="623"/>
      <c r="H106" s="624"/>
      <c r="I106" s="624"/>
      <c r="J106" s="265"/>
      <c r="K106" s="266"/>
    </row>
    <row r="107" spans="2:11" x14ac:dyDescent="0.25">
      <c r="B107" s="629" t="s">
        <v>222</v>
      </c>
      <c r="C107" s="623"/>
      <c r="D107" s="623"/>
      <c r="E107" s="623"/>
      <c r="F107" s="623"/>
      <c r="G107" s="623"/>
      <c r="H107" s="624"/>
      <c r="I107" s="624"/>
      <c r="J107" s="265"/>
      <c r="K107" s="266"/>
    </row>
    <row r="108" spans="2:11" x14ac:dyDescent="0.25">
      <c r="B108" s="629" t="s">
        <v>223</v>
      </c>
      <c r="C108" s="623"/>
      <c r="D108" s="623"/>
      <c r="E108" s="623"/>
      <c r="F108" s="623"/>
      <c r="G108" s="623"/>
      <c r="H108" s="624"/>
      <c r="I108" s="624"/>
      <c r="J108" s="265"/>
      <c r="K108" s="266"/>
    </row>
    <row r="109" spans="2:11" x14ac:dyDescent="0.25">
      <c r="B109" s="629" t="s">
        <v>224</v>
      </c>
      <c r="C109" s="623"/>
      <c r="D109" s="623"/>
      <c r="E109" s="623"/>
      <c r="F109" s="623"/>
      <c r="G109" s="623"/>
      <c r="H109" s="624"/>
      <c r="I109" s="624"/>
      <c r="J109" s="265"/>
      <c r="K109" s="266"/>
    </row>
    <row r="110" spans="2:11" x14ac:dyDescent="0.25">
      <c r="B110" s="629" t="s">
        <v>225</v>
      </c>
      <c r="C110" s="623"/>
      <c r="D110" s="623"/>
      <c r="E110" s="623"/>
      <c r="F110" s="623"/>
      <c r="G110" s="623"/>
      <c r="H110" s="624"/>
      <c r="I110" s="624"/>
      <c r="J110" s="265"/>
      <c r="K110" s="266"/>
    </row>
    <row r="111" spans="2:11" ht="16.5" thickBot="1" x14ac:dyDescent="0.3">
      <c r="B111" s="267" t="s">
        <v>226</v>
      </c>
      <c r="C111" s="268"/>
      <c r="D111" s="269"/>
      <c r="E111" s="269"/>
      <c r="F111" s="269"/>
      <c r="G111" s="269"/>
      <c r="H111" s="270"/>
      <c r="I111" s="270"/>
      <c r="J111" s="270"/>
      <c r="K111" s="271"/>
    </row>
    <row r="113" spans="2:9" x14ac:dyDescent="0.25">
      <c r="B113" s="623"/>
      <c r="C113" s="623"/>
      <c r="D113" s="623"/>
      <c r="E113" s="623"/>
      <c r="F113" s="623"/>
      <c r="G113" s="623"/>
      <c r="H113" s="624"/>
      <c r="I113" s="624"/>
    </row>
  </sheetData>
  <mergeCells count="12">
    <mergeCell ref="B113:I113"/>
    <mergeCell ref="B2:K2"/>
    <mergeCell ref="B101:I101"/>
    <mergeCell ref="B102:I102"/>
    <mergeCell ref="B103:I103"/>
    <mergeCell ref="B104:I104"/>
    <mergeCell ref="B105:I105"/>
    <mergeCell ref="B106:I106"/>
    <mergeCell ref="B107:I107"/>
    <mergeCell ref="B108:I108"/>
    <mergeCell ref="B109:I109"/>
    <mergeCell ref="B110:I11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pageSetUpPr fitToPage="1"/>
  </sheetPr>
  <dimension ref="A1:T110"/>
  <sheetViews>
    <sheetView zoomScaleNormal="100" zoomScaleSheetLayoutView="100" workbookViewId="0"/>
  </sheetViews>
  <sheetFormatPr defaultRowHeight="15.75" x14ac:dyDescent="0.25"/>
  <cols>
    <col min="1" max="1" width="9.33203125" style="3" customWidth="1"/>
    <col min="2" max="2" width="7.109375" style="3" customWidth="1"/>
    <col min="3" max="7" width="11.44140625" style="3" customWidth="1"/>
    <col min="8" max="8" width="12.33203125" style="3" customWidth="1"/>
    <col min="9" max="9" width="11.109375" style="3" customWidth="1"/>
    <col min="10" max="11" width="11.33203125" style="3" customWidth="1"/>
    <col min="12" max="12" width="12.44140625" style="3" customWidth="1"/>
    <col min="13" max="13" width="14.33203125" style="3" customWidth="1"/>
    <col min="14" max="16" width="8.88671875" style="3"/>
    <col min="17" max="17" width="13.44140625" style="3" customWidth="1"/>
    <col min="18" max="18" width="7.88671875" style="3" customWidth="1"/>
    <col min="19" max="16384" width="8.88671875" style="3"/>
  </cols>
  <sheetData>
    <row r="1" spans="1:20" ht="33.75" customHeight="1" thickBot="1" x14ac:dyDescent="0.3">
      <c r="A1" s="48" t="s">
        <v>92</v>
      </c>
      <c r="B1" s="59"/>
      <c r="C1" s="59"/>
      <c r="D1" s="59"/>
      <c r="E1" s="59"/>
      <c r="F1" s="59"/>
      <c r="G1" s="59"/>
      <c r="H1" s="59"/>
      <c r="I1" s="59"/>
      <c r="J1" s="59"/>
      <c r="K1" s="59"/>
      <c r="L1" s="59"/>
      <c r="M1" s="35"/>
      <c r="N1" s="35"/>
      <c r="O1" s="35"/>
      <c r="P1" s="35"/>
    </row>
    <row r="2" spans="1:20" ht="19.5" thickBot="1" x14ac:dyDescent="0.35">
      <c r="A2" s="35"/>
      <c r="B2" s="630" t="s">
        <v>120</v>
      </c>
      <c r="C2" s="631"/>
      <c r="D2" s="631"/>
      <c r="E2" s="631"/>
      <c r="F2" s="631"/>
      <c r="G2" s="631"/>
      <c r="H2" s="631"/>
      <c r="I2" s="631"/>
      <c r="J2" s="631"/>
      <c r="K2" s="631"/>
      <c r="L2" s="632"/>
      <c r="M2" s="60"/>
      <c r="N2" s="35"/>
      <c r="O2" s="35"/>
      <c r="P2" s="35"/>
    </row>
    <row r="3" spans="1:20" ht="18.75" x14ac:dyDescent="0.3">
      <c r="A3" s="35"/>
      <c r="B3" s="61"/>
      <c r="C3" s="633" t="s">
        <v>114</v>
      </c>
      <c r="D3" s="634"/>
      <c r="E3" s="634"/>
      <c r="F3" s="634"/>
      <c r="G3" s="204"/>
      <c r="H3" s="633" t="s">
        <v>135</v>
      </c>
      <c r="I3" s="634"/>
      <c r="J3" s="634"/>
      <c r="K3" s="634"/>
      <c r="L3" s="635"/>
      <c r="M3" s="60"/>
      <c r="N3" s="35"/>
      <c r="O3" s="35"/>
      <c r="P3" s="35"/>
    </row>
    <row r="4" spans="1:20" s="9" customFormat="1" ht="34.5" customHeight="1" x14ac:dyDescent="0.25">
      <c r="A4" s="62"/>
      <c r="B4" s="63"/>
      <c r="C4" s="64" t="s">
        <v>45</v>
      </c>
      <c r="D4" s="64" t="s">
        <v>46</v>
      </c>
      <c r="E4" s="64" t="s">
        <v>47</v>
      </c>
      <c r="F4" s="64" t="s">
        <v>48</v>
      </c>
      <c r="G4" s="65" t="s">
        <v>179</v>
      </c>
      <c r="H4" s="66" t="s">
        <v>45</v>
      </c>
      <c r="I4" s="66" t="s">
        <v>46</v>
      </c>
      <c r="J4" s="66" t="s">
        <v>47</v>
      </c>
      <c r="K4" s="66" t="s">
        <v>48</v>
      </c>
      <c r="L4" s="230" t="s">
        <v>179</v>
      </c>
      <c r="M4" s="67"/>
      <c r="N4" s="67"/>
      <c r="O4" s="62"/>
      <c r="P4" s="62"/>
    </row>
    <row r="5" spans="1:20" x14ac:dyDescent="0.25">
      <c r="A5" s="35"/>
      <c r="B5" s="32" t="s">
        <v>132</v>
      </c>
      <c r="C5" s="27">
        <v>1.0227173054995176</v>
      </c>
      <c r="D5" s="27">
        <v>-0.90768980164647206</v>
      </c>
      <c r="E5" s="27">
        <v>-3.7382685729321987</v>
      </c>
      <c r="F5" s="202">
        <v>3.6242434874133846</v>
      </c>
      <c r="G5" s="33">
        <f>0-SUM(C5:F5)</f>
        <v>-1.0024183342314252E-3</v>
      </c>
      <c r="H5" s="25">
        <v>4.0810000000000004</v>
      </c>
      <c r="I5" s="25">
        <v>-3.621999999999999</v>
      </c>
      <c r="J5" s="25">
        <v>-14.917</v>
      </c>
      <c r="K5" s="25">
        <v>14.462</v>
      </c>
      <c r="L5" s="178">
        <f>0-SUM(H5:K5)</f>
        <v>-4.0000000000013358E-3</v>
      </c>
      <c r="M5" s="34"/>
      <c r="N5" s="34"/>
      <c r="O5" s="34"/>
      <c r="P5" s="34"/>
      <c r="T5" s="10"/>
    </row>
    <row r="6" spans="1:20" x14ac:dyDescent="0.25">
      <c r="A6" s="35"/>
      <c r="B6" s="32" t="s">
        <v>133</v>
      </c>
      <c r="C6" s="27">
        <v>1.4239123591261096</v>
      </c>
      <c r="D6" s="27">
        <v>-1.8261033809733678</v>
      </c>
      <c r="E6" s="27">
        <v>-4.2327016306743062</v>
      </c>
      <c r="F6" s="202">
        <v>4.6343889693382865</v>
      </c>
      <c r="G6" s="33">
        <f t="shared" ref="G6:G73" si="0">0-SUM(C6:F6)</f>
        <v>5.0368318327809192E-4</v>
      </c>
      <c r="H6" s="25">
        <v>5.6539999999999999</v>
      </c>
      <c r="I6" s="25">
        <v>-7.2510000000000003</v>
      </c>
      <c r="J6" s="25">
        <v>-16.806999999999999</v>
      </c>
      <c r="K6" s="25">
        <v>18.402000000000001</v>
      </c>
      <c r="L6" s="178">
        <f t="shared" ref="L6:L73" si="1">0-SUM(H6:K6)</f>
        <v>1.9999999999988916E-3</v>
      </c>
      <c r="M6" s="34"/>
      <c r="N6" s="34"/>
      <c r="O6" s="34"/>
      <c r="P6" s="34"/>
      <c r="T6" s="10"/>
    </row>
    <row r="7" spans="1:20" x14ac:dyDescent="0.25">
      <c r="A7" s="35"/>
      <c r="B7" s="32" t="s">
        <v>134</v>
      </c>
      <c r="C7" s="27">
        <v>1.8120955030839325</v>
      </c>
      <c r="D7" s="27">
        <v>0.43965678895967308</v>
      </c>
      <c r="E7" s="27">
        <v>-6.1161707540810797</v>
      </c>
      <c r="F7" s="202">
        <v>3.8641650575481594</v>
      </c>
      <c r="G7" s="33">
        <f t="shared" si="0"/>
        <v>2.53404489314768E-4</v>
      </c>
      <c r="H7" s="25">
        <v>7.1509999999999998</v>
      </c>
      <c r="I7" s="25">
        <v>1.7349999999999999</v>
      </c>
      <c r="J7" s="25">
        <v>-24.135999999999999</v>
      </c>
      <c r="K7" s="25">
        <v>15.249000000000001</v>
      </c>
      <c r="L7" s="178">
        <f t="shared" si="1"/>
        <v>9.9999999999944578E-4</v>
      </c>
      <c r="M7" s="34"/>
      <c r="N7" s="34"/>
      <c r="O7" s="34"/>
      <c r="P7" s="34"/>
      <c r="T7" s="10"/>
    </row>
    <row r="8" spans="1:20" x14ac:dyDescent="0.25">
      <c r="A8" s="35"/>
      <c r="B8" s="32" t="s">
        <v>148</v>
      </c>
      <c r="C8" s="27">
        <v>3.1707191692798027</v>
      </c>
      <c r="D8" s="27">
        <v>7.1197244640929414E-2</v>
      </c>
      <c r="E8" s="27">
        <v>-7.9802601141212151</v>
      </c>
      <c r="F8" s="202">
        <v>4.7386007299645296</v>
      </c>
      <c r="G8" s="33">
        <f t="shared" si="0"/>
        <v>-2.570297640467345E-4</v>
      </c>
      <c r="H8" s="25">
        <v>12.336</v>
      </c>
      <c r="I8" s="25">
        <v>0.27700000000000002</v>
      </c>
      <c r="J8" s="25">
        <v>-31.047999999999998</v>
      </c>
      <c r="K8" s="25">
        <v>18.436</v>
      </c>
      <c r="L8" s="178">
        <f t="shared" si="1"/>
        <v>-1.0000000000012221E-3</v>
      </c>
      <c r="M8" s="34"/>
      <c r="N8" s="34"/>
      <c r="O8" s="34"/>
      <c r="P8" s="34"/>
      <c r="T8" s="10"/>
    </row>
    <row r="9" spans="1:20" x14ac:dyDescent="0.25">
      <c r="A9" s="35"/>
      <c r="B9" s="32" t="s">
        <v>2</v>
      </c>
      <c r="C9" s="27">
        <v>3.2165468678172928</v>
      </c>
      <c r="D9" s="27">
        <v>3.9222804964687201</v>
      </c>
      <c r="E9" s="27">
        <v>-11.514793764887793</v>
      </c>
      <c r="F9" s="202">
        <v>4.3762275899536132</v>
      </c>
      <c r="G9" s="33">
        <f t="shared" si="0"/>
        <v>-2.6118935183294667E-4</v>
      </c>
      <c r="H9" s="25">
        <v>12.315</v>
      </c>
      <c r="I9" s="25">
        <v>15.016999999999999</v>
      </c>
      <c r="J9" s="25">
        <v>-44.085999999999999</v>
      </c>
      <c r="K9" s="25">
        <v>16.754999999999999</v>
      </c>
      <c r="L9" s="178">
        <f t="shared" si="1"/>
        <v>-1.0000000000012221E-3</v>
      </c>
      <c r="M9" s="34"/>
      <c r="N9" s="34"/>
      <c r="O9" s="34"/>
      <c r="P9" s="34"/>
      <c r="T9" s="10"/>
    </row>
    <row r="10" spans="1:20" x14ac:dyDescent="0.25">
      <c r="A10" s="35"/>
      <c r="B10" s="32" t="s">
        <v>3</v>
      </c>
      <c r="C10" s="27">
        <v>5.6416799797101369</v>
      </c>
      <c r="D10" s="27">
        <v>-0.75381023226140453</v>
      </c>
      <c r="E10" s="27">
        <v>-9.4368778712378116</v>
      </c>
      <c r="F10" s="202">
        <v>4.5487466564868733</v>
      </c>
      <c r="G10" s="33">
        <f t="shared" si="0"/>
        <v>2.6146730220588665E-4</v>
      </c>
      <c r="H10" s="25">
        <v>21.577000000000002</v>
      </c>
      <c r="I10" s="25">
        <v>-2.883</v>
      </c>
      <c r="J10" s="25">
        <v>-36.091999999999999</v>
      </c>
      <c r="K10" s="25">
        <v>17.396999999999998</v>
      </c>
      <c r="L10" s="178">
        <f t="shared" si="1"/>
        <v>9.9999999999766942E-4</v>
      </c>
      <c r="M10" s="34"/>
      <c r="N10" s="34"/>
      <c r="O10" s="34"/>
      <c r="P10" s="34"/>
      <c r="T10" s="10"/>
    </row>
    <row r="11" spans="1:20" x14ac:dyDescent="0.25">
      <c r="A11" s="35"/>
      <c r="B11" s="32" t="s">
        <v>4</v>
      </c>
      <c r="C11" s="27">
        <v>6.2663923687767369</v>
      </c>
      <c r="D11" s="27">
        <v>1.1687061735184929</v>
      </c>
      <c r="E11" s="27">
        <v>-9.6438364693399468</v>
      </c>
      <c r="F11" s="202">
        <v>2.2084785028108618</v>
      </c>
      <c r="G11" s="33">
        <f t="shared" si="0"/>
        <v>2.5942423385494351E-4</v>
      </c>
      <c r="H11" s="25">
        <v>24.155000000000001</v>
      </c>
      <c r="I11" s="25">
        <v>4.5049999999999999</v>
      </c>
      <c r="J11" s="25">
        <v>-37.173999999999999</v>
      </c>
      <c r="K11" s="25">
        <v>8.5129999999999999</v>
      </c>
      <c r="L11" s="178">
        <f t="shared" si="1"/>
        <v>9.9999999999944578E-4</v>
      </c>
      <c r="M11" s="34"/>
      <c r="N11" s="34"/>
      <c r="O11" s="34"/>
      <c r="P11" s="34"/>
      <c r="T11" s="10"/>
    </row>
    <row r="12" spans="1:20" x14ac:dyDescent="0.25">
      <c r="A12" s="35"/>
      <c r="B12" s="32" t="s">
        <v>5</v>
      </c>
      <c r="C12" s="27">
        <v>6.098757061562071</v>
      </c>
      <c r="D12" s="27">
        <v>2.0107498777246695</v>
      </c>
      <c r="E12" s="27">
        <v>-11.142193917028749</v>
      </c>
      <c r="F12" s="202">
        <v>3.0332045452781018</v>
      </c>
      <c r="G12" s="33">
        <f t="shared" si="0"/>
        <v>-5.1756753609355499E-4</v>
      </c>
      <c r="H12" s="25">
        <v>23.567</v>
      </c>
      <c r="I12" s="25">
        <v>7.77</v>
      </c>
      <c r="J12" s="25">
        <v>-43.055999999999997</v>
      </c>
      <c r="K12" s="25">
        <v>11.721</v>
      </c>
      <c r="L12" s="178">
        <f t="shared" si="1"/>
        <v>-2.0000000000024443E-3</v>
      </c>
      <c r="M12" s="34"/>
      <c r="N12" s="34"/>
      <c r="O12" s="34"/>
      <c r="P12" s="34"/>
      <c r="T12" s="10"/>
    </row>
    <row r="13" spans="1:20" x14ac:dyDescent="0.25">
      <c r="A13" s="35"/>
      <c r="B13" s="32" t="s">
        <v>6</v>
      </c>
      <c r="C13" s="27">
        <v>6.2949005731933667</v>
      </c>
      <c r="D13" s="27">
        <v>1.2397032279836993</v>
      </c>
      <c r="E13" s="27">
        <v>-10.296772016300986</v>
      </c>
      <c r="F13" s="202">
        <v>2.7624238767506428</v>
      </c>
      <c r="G13" s="33">
        <f t="shared" si="0"/>
        <v>-2.5566162672241433E-4</v>
      </c>
      <c r="H13" s="25">
        <v>24.622</v>
      </c>
      <c r="I13" s="25">
        <v>4.8490000000000002</v>
      </c>
      <c r="J13" s="25">
        <v>-40.274999999999999</v>
      </c>
      <c r="K13" s="25">
        <v>10.805</v>
      </c>
      <c r="L13" s="178">
        <f t="shared" si="1"/>
        <v>-1.0000000000012221E-3</v>
      </c>
      <c r="M13" s="34"/>
      <c r="N13" s="34"/>
      <c r="O13" s="34"/>
      <c r="P13" s="34"/>
      <c r="T13" s="10"/>
    </row>
    <row r="14" spans="1:20" x14ac:dyDescent="0.25">
      <c r="A14" s="35"/>
      <c r="B14" s="32" t="s">
        <v>7</v>
      </c>
      <c r="C14" s="27">
        <v>4.8735298856130171</v>
      </c>
      <c r="D14" s="27">
        <v>0.17621234090542948</v>
      </c>
      <c r="E14" s="27">
        <v>-8.0196753665216693</v>
      </c>
      <c r="F14" s="202">
        <v>2.9696814080876428</v>
      </c>
      <c r="G14" s="33">
        <f t="shared" si="0"/>
        <v>2.5173191557970043E-4</v>
      </c>
      <c r="H14" s="25">
        <v>19.36</v>
      </c>
      <c r="I14" s="25">
        <v>0.70000000000000018</v>
      </c>
      <c r="J14" s="25">
        <v>-31.858000000000001</v>
      </c>
      <c r="K14" s="25">
        <v>11.797000000000001</v>
      </c>
      <c r="L14" s="178">
        <f t="shared" si="1"/>
        <v>1.0000000000012221E-3</v>
      </c>
      <c r="M14" s="34"/>
      <c r="N14" s="34"/>
      <c r="O14" s="34"/>
      <c r="P14" s="34"/>
      <c r="T14" s="10"/>
    </row>
    <row r="15" spans="1:20" x14ac:dyDescent="0.25">
      <c r="A15" s="35"/>
      <c r="B15" s="32" t="s">
        <v>8</v>
      </c>
      <c r="C15" s="27">
        <v>5.1701822330904728</v>
      </c>
      <c r="D15" s="27">
        <v>0.50792039145809098</v>
      </c>
      <c r="E15" s="27">
        <v>-9.8367165371942988</v>
      </c>
      <c r="F15" s="202">
        <v>4.1588652339675845</v>
      </c>
      <c r="G15" s="33">
        <f t="shared" si="0"/>
        <v>-2.5132132184957356E-4</v>
      </c>
      <c r="H15" s="25">
        <v>20.571999999999999</v>
      </c>
      <c r="I15" s="25">
        <v>2.0209999999999999</v>
      </c>
      <c r="J15" s="25">
        <v>-39.14</v>
      </c>
      <c r="K15" s="25">
        <v>16.547999999999998</v>
      </c>
      <c r="L15" s="178">
        <f t="shared" si="1"/>
        <v>-9.9999999999766942E-4</v>
      </c>
      <c r="M15" s="34"/>
      <c r="N15" s="34"/>
      <c r="O15" s="34"/>
      <c r="P15" s="34"/>
      <c r="T15" s="10"/>
    </row>
    <row r="16" spans="1:20" x14ac:dyDescent="0.25">
      <c r="A16" s="35"/>
      <c r="B16" s="32" t="s">
        <v>9</v>
      </c>
      <c r="C16" s="27">
        <v>4.6864367277449714</v>
      </c>
      <c r="D16" s="27">
        <v>1.5063101508304273</v>
      </c>
      <c r="E16" s="27">
        <v>-9.9800837032845688</v>
      </c>
      <c r="F16" s="202">
        <v>3.787586089999726</v>
      </c>
      <c r="G16" s="33">
        <f t="shared" si="0"/>
        <v>-2.4926529055591118E-4</v>
      </c>
      <c r="H16" s="25">
        <v>18.800999999999998</v>
      </c>
      <c r="I16" s="25">
        <v>6.0429999999999993</v>
      </c>
      <c r="J16" s="25">
        <v>-40.037999999999997</v>
      </c>
      <c r="K16" s="25">
        <v>15.195</v>
      </c>
      <c r="L16" s="178">
        <f t="shared" si="1"/>
        <v>-1.0000000000012221E-3</v>
      </c>
      <c r="M16" s="34"/>
      <c r="N16" s="34"/>
      <c r="O16" s="34"/>
      <c r="P16" s="34"/>
      <c r="T16" s="10"/>
    </row>
    <row r="17" spans="1:20" x14ac:dyDescent="0.25">
      <c r="A17" s="35"/>
      <c r="B17" s="32" t="s">
        <v>10</v>
      </c>
      <c r="C17" s="27">
        <v>3.4184936737801173</v>
      </c>
      <c r="D17" s="27">
        <v>3.3805509478384805</v>
      </c>
      <c r="E17" s="27">
        <v>-8.5974325422112834</v>
      </c>
      <c r="F17" s="202">
        <v>1.7986311431948747</v>
      </c>
      <c r="G17" s="33">
        <f t="shared" si="0"/>
        <v>-2.4322260218911929E-4</v>
      </c>
      <c r="H17" s="25">
        <v>14.055</v>
      </c>
      <c r="I17" s="25">
        <v>13.899000000000001</v>
      </c>
      <c r="J17" s="25">
        <v>-35.347999999999999</v>
      </c>
      <c r="K17" s="25">
        <v>7.3949999999999996</v>
      </c>
      <c r="L17" s="178">
        <f t="shared" si="1"/>
        <v>-1.0000000000012221E-3</v>
      </c>
      <c r="M17" s="34"/>
      <c r="N17" s="34"/>
      <c r="O17" s="34"/>
      <c r="P17" s="34"/>
      <c r="T17" s="10"/>
    </row>
    <row r="18" spans="1:20" x14ac:dyDescent="0.25">
      <c r="A18" s="35"/>
      <c r="B18" s="32" t="s">
        <v>11</v>
      </c>
      <c r="C18" s="27">
        <v>3.6725727579399541</v>
      </c>
      <c r="D18" s="27">
        <v>2.382903565915746</v>
      </c>
      <c r="E18" s="27">
        <v>-6.7599997064485908</v>
      </c>
      <c r="F18" s="202">
        <v>0.70476800876740209</v>
      </c>
      <c r="G18" s="33">
        <f t="shared" si="0"/>
        <v>-2.4462617451137536E-4</v>
      </c>
      <c r="H18" s="25">
        <v>15.013</v>
      </c>
      <c r="I18" s="25">
        <v>9.7409999999999997</v>
      </c>
      <c r="J18" s="25">
        <v>-27.634</v>
      </c>
      <c r="K18" s="25">
        <v>2.8809999999999998</v>
      </c>
      <c r="L18" s="178">
        <f t="shared" si="1"/>
        <v>-9.9999999999722533E-4</v>
      </c>
      <c r="M18" s="34"/>
      <c r="N18" s="34"/>
      <c r="O18" s="34"/>
      <c r="P18" s="34"/>
      <c r="T18" s="10"/>
    </row>
    <row r="19" spans="1:20" x14ac:dyDescent="0.25">
      <c r="A19" s="35"/>
      <c r="B19" s="32" t="s">
        <v>12</v>
      </c>
      <c r="C19" s="27">
        <v>3.6142757554928315</v>
      </c>
      <c r="D19" s="27">
        <v>0.93330603370529075</v>
      </c>
      <c r="E19" s="27">
        <v>-7.5105664185325471</v>
      </c>
      <c r="F19" s="202">
        <v>2.9627408826554738</v>
      </c>
      <c r="G19" s="33">
        <f t="shared" si="0"/>
        <v>2.4374667895132873E-4</v>
      </c>
      <c r="H19" s="25">
        <v>14.827999999999999</v>
      </c>
      <c r="I19" s="25">
        <v>3.8290000000000002</v>
      </c>
      <c r="J19" s="25">
        <v>-30.812999999999999</v>
      </c>
      <c r="K19" s="25">
        <v>12.154999999999999</v>
      </c>
      <c r="L19" s="178">
        <f t="shared" si="1"/>
        <v>9.9999999999944578E-4</v>
      </c>
      <c r="M19" s="34"/>
      <c r="N19" s="34"/>
      <c r="O19" s="34"/>
      <c r="P19" s="34"/>
      <c r="T19" s="10"/>
    </row>
    <row r="20" spans="1:20" x14ac:dyDescent="0.25">
      <c r="A20" s="35"/>
      <c r="B20" s="32" t="s">
        <v>13</v>
      </c>
      <c r="C20" s="27">
        <v>3.3399219502306017</v>
      </c>
      <c r="D20" s="27">
        <v>1.6934917497484017</v>
      </c>
      <c r="E20" s="27">
        <v>-7.5761854080236324</v>
      </c>
      <c r="F20" s="202">
        <v>2.5434957318794935</v>
      </c>
      <c r="G20" s="33">
        <f t="shared" si="0"/>
        <v>-7.2402383486425137E-4</v>
      </c>
      <c r="H20" s="25">
        <v>13.839</v>
      </c>
      <c r="I20" s="25">
        <v>7.0170000000000012</v>
      </c>
      <c r="J20" s="25">
        <v>-31.391999999999999</v>
      </c>
      <c r="K20" s="25">
        <v>10.539</v>
      </c>
      <c r="L20" s="178">
        <f t="shared" si="1"/>
        <v>-3.00000000000189E-3</v>
      </c>
      <c r="M20" s="34"/>
      <c r="N20" s="34"/>
      <c r="O20" s="34"/>
      <c r="P20" s="34"/>
      <c r="T20" s="10"/>
    </row>
    <row r="21" spans="1:20" x14ac:dyDescent="0.25">
      <c r="A21" s="35"/>
      <c r="B21" s="32" t="s">
        <v>14</v>
      </c>
      <c r="C21" s="27">
        <v>4.002136516711297</v>
      </c>
      <c r="D21" s="27">
        <v>2.0045412956105602</v>
      </c>
      <c r="E21" s="27">
        <v>-8.6722937854189919</v>
      </c>
      <c r="F21" s="202">
        <v>2.6660950127185021</v>
      </c>
      <c r="G21" s="33">
        <f t="shared" si="0"/>
        <v>-4.7903962136786049E-4</v>
      </c>
      <c r="H21" s="25">
        <v>16.709</v>
      </c>
      <c r="I21" s="25">
        <v>8.3689999999999998</v>
      </c>
      <c r="J21" s="25">
        <v>-36.207000000000001</v>
      </c>
      <c r="K21" s="25">
        <v>11.131</v>
      </c>
      <c r="L21" s="178">
        <f t="shared" si="1"/>
        <v>-1.9999999999988916E-3</v>
      </c>
      <c r="M21" s="34"/>
      <c r="N21" s="34"/>
      <c r="O21" s="34"/>
      <c r="P21" s="34"/>
      <c r="T21" s="10"/>
    </row>
    <row r="22" spans="1:20" x14ac:dyDescent="0.25">
      <c r="A22" s="35"/>
      <c r="B22" s="32" t="s">
        <v>15</v>
      </c>
      <c r="C22" s="27">
        <v>4.0717726466043844</v>
      </c>
      <c r="D22" s="27">
        <v>0.78546178168754688</v>
      </c>
      <c r="E22" s="27">
        <v>-9.2707929719826456</v>
      </c>
      <c r="F22" s="202">
        <v>4.4133193653162657</v>
      </c>
      <c r="G22" s="33">
        <f t="shared" si="0"/>
        <v>2.3917837444820123E-4</v>
      </c>
      <c r="H22" s="25">
        <v>17.024000000000001</v>
      </c>
      <c r="I22" s="25">
        <v>3.2839999999999998</v>
      </c>
      <c r="J22" s="25">
        <v>-38.761000000000003</v>
      </c>
      <c r="K22" s="25">
        <v>18.452000000000002</v>
      </c>
      <c r="L22" s="178">
        <f t="shared" si="1"/>
        <v>1.0000000000012221E-3</v>
      </c>
      <c r="M22" s="34"/>
      <c r="N22" s="34"/>
      <c r="O22" s="34"/>
      <c r="P22" s="34"/>
      <c r="T22" s="10"/>
    </row>
    <row r="23" spans="1:20" x14ac:dyDescent="0.25">
      <c r="A23" s="35"/>
      <c r="B23" s="32" t="s">
        <v>16</v>
      </c>
      <c r="C23" s="27">
        <v>4.2383871178407828</v>
      </c>
      <c r="D23" s="27">
        <v>-0.79277337736852416</v>
      </c>
      <c r="E23" s="27">
        <v>-6.8555421832871524</v>
      </c>
      <c r="F23" s="202">
        <v>3.4099284428148935</v>
      </c>
      <c r="G23" s="33">
        <f t="shared" si="0"/>
        <v>0</v>
      </c>
      <c r="H23" s="25">
        <v>18.172000000000001</v>
      </c>
      <c r="I23" s="25">
        <v>-3.399</v>
      </c>
      <c r="J23" s="25">
        <v>-29.393000000000001</v>
      </c>
      <c r="K23" s="25">
        <v>14.62</v>
      </c>
      <c r="L23" s="178">
        <f t="shared" si="1"/>
        <v>0</v>
      </c>
      <c r="M23" s="34"/>
      <c r="N23" s="34"/>
      <c r="O23" s="34"/>
      <c r="P23" s="34"/>
      <c r="T23" s="10"/>
    </row>
    <row r="24" spans="1:20" x14ac:dyDescent="0.25">
      <c r="A24" s="35"/>
      <c r="B24" s="32" t="s">
        <v>17</v>
      </c>
      <c r="C24" s="27">
        <v>2.4807647144993012</v>
      </c>
      <c r="D24" s="27">
        <v>0.54386621681637126</v>
      </c>
      <c r="E24" s="27">
        <v>-7.7282947620033067</v>
      </c>
      <c r="F24" s="202">
        <v>4.7034313098595808</v>
      </c>
      <c r="G24" s="33">
        <f t="shared" si="0"/>
        <v>2.3252082805313989E-4</v>
      </c>
      <c r="H24" s="25">
        <v>10.669</v>
      </c>
      <c r="I24" s="25">
        <v>2.3390000000000004</v>
      </c>
      <c r="J24" s="25">
        <v>-33.237000000000002</v>
      </c>
      <c r="K24" s="25">
        <v>20.228000000000002</v>
      </c>
      <c r="L24" s="178">
        <f t="shared" si="1"/>
        <v>9.9999999999766942E-4</v>
      </c>
      <c r="M24" s="34"/>
      <c r="N24" s="34"/>
      <c r="O24" s="34"/>
      <c r="P24" s="34"/>
      <c r="T24" s="10"/>
    </row>
    <row r="25" spans="1:20" x14ac:dyDescent="0.25">
      <c r="A25" s="35"/>
      <c r="B25" s="32" t="s">
        <v>18</v>
      </c>
      <c r="C25" s="27">
        <v>1.4575428013182783</v>
      </c>
      <c r="D25" s="27">
        <v>-1.2485305631320889</v>
      </c>
      <c r="E25" s="27">
        <v>-5.1294605636632804</v>
      </c>
      <c r="F25" s="202">
        <v>4.9206792782264674</v>
      </c>
      <c r="G25" s="33">
        <f t="shared" si="0"/>
        <v>-2.3095274937645627E-4</v>
      </c>
      <c r="H25" s="25">
        <v>6.3109999999999999</v>
      </c>
      <c r="I25" s="25">
        <v>-5.4059999999999997</v>
      </c>
      <c r="J25" s="25">
        <v>-22.21</v>
      </c>
      <c r="K25" s="25">
        <v>21.306000000000001</v>
      </c>
      <c r="L25" s="178">
        <f t="shared" si="1"/>
        <v>-1.0000000000012221E-3</v>
      </c>
      <c r="M25" s="34"/>
      <c r="N25" s="34"/>
      <c r="O25" s="34"/>
      <c r="P25" s="34"/>
      <c r="T25" s="10"/>
    </row>
    <row r="26" spans="1:20" x14ac:dyDescent="0.25">
      <c r="A26" s="35"/>
      <c r="B26" s="32" t="s">
        <v>19</v>
      </c>
      <c r="C26" s="27">
        <v>2.8560165204775538</v>
      </c>
      <c r="D26" s="27">
        <v>-3.4936409454810491</v>
      </c>
      <c r="E26" s="27">
        <v>-3.3084502426044047</v>
      </c>
      <c r="F26" s="202">
        <v>3.9456162747789976</v>
      </c>
      <c r="G26" s="33">
        <f t="shared" si="0"/>
        <v>4.5839282890236532E-4</v>
      </c>
      <c r="H26" s="25">
        <v>12.461</v>
      </c>
      <c r="I26" s="25">
        <v>-15.242999999999999</v>
      </c>
      <c r="J26" s="25">
        <v>-14.435</v>
      </c>
      <c r="K26" s="25">
        <v>17.215</v>
      </c>
      <c r="L26" s="178">
        <f t="shared" si="1"/>
        <v>1.9999999999988916E-3</v>
      </c>
      <c r="M26" s="34"/>
      <c r="N26" s="34"/>
      <c r="O26" s="34"/>
      <c r="P26" s="34"/>
      <c r="T26" s="10"/>
    </row>
    <row r="27" spans="1:20" x14ac:dyDescent="0.25">
      <c r="A27" s="35"/>
      <c r="B27" s="32" t="s">
        <v>20</v>
      </c>
      <c r="C27" s="27">
        <v>3.3685461329684525</v>
      </c>
      <c r="D27" s="27">
        <v>-2.6063022959585549</v>
      </c>
      <c r="E27" s="27">
        <v>-6.1083029891120884</v>
      </c>
      <c r="F27" s="202">
        <v>5.3460591521021907</v>
      </c>
      <c r="G27" s="33">
        <f t="shared" si="0"/>
        <v>0</v>
      </c>
      <c r="H27" s="25">
        <v>14.968</v>
      </c>
      <c r="I27" s="25">
        <v>-11.581</v>
      </c>
      <c r="J27" s="25">
        <v>-27.141999999999999</v>
      </c>
      <c r="K27" s="25">
        <v>23.754999999999999</v>
      </c>
      <c r="L27" s="178">
        <f t="shared" si="1"/>
        <v>0</v>
      </c>
      <c r="M27" s="34"/>
      <c r="N27" s="34"/>
      <c r="O27" s="34"/>
      <c r="P27" s="34"/>
      <c r="T27" s="10"/>
    </row>
    <row r="28" spans="1:20" x14ac:dyDescent="0.25">
      <c r="A28" s="35"/>
      <c r="B28" s="32" t="s">
        <v>21</v>
      </c>
      <c r="C28" s="27">
        <v>2.4958398945734355</v>
      </c>
      <c r="D28" s="27">
        <v>-2.4589852693179659</v>
      </c>
      <c r="E28" s="27">
        <v>-6.6474575892607852</v>
      </c>
      <c r="F28" s="202">
        <v>6.6108263253705006</v>
      </c>
      <c r="G28" s="33">
        <f t="shared" si="0"/>
        <v>-2.2336136518497085E-4</v>
      </c>
      <c r="H28" s="25">
        <v>11.173999999999999</v>
      </c>
      <c r="I28" s="25">
        <v>-11.009</v>
      </c>
      <c r="J28" s="25">
        <v>-29.760999999999999</v>
      </c>
      <c r="K28" s="25">
        <v>29.597000000000001</v>
      </c>
      <c r="L28" s="178">
        <f t="shared" si="1"/>
        <v>-1.0000000000012221E-3</v>
      </c>
      <c r="M28" s="34"/>
      <c r="N28" s="34"/>
      <c r="O28" s="34"/>
      <c r="P28" s="34"/>
      <c r="T28" s="10"/>
    </row>
    <row r="29" spans="1:20" x14ac:dyDescent="0.25">
      <c r="A29" s="35"/>
      <c r="B29" s="32" t="s">
        <v>22</v>
      </c>
      <c r="C29" s="27">
        <v>2.4834593937204081</v>
      </c>
      <c r="D29" s="27">
        <v>-0.82818699973341148</v>
      </c>
      <c r="E29" s="27">
        <v>-6.2141565117001516</v>
      </c>
      <c r="F29" s="202">
        <v>4.5575621911373636</v>
      </c>
      <c r="G29" s="33">
        <f t="shared" si="0"/>
        <v>1.3219265757911103E-3</v>
      </c>
      <c r="H29" s="25">
        <v>11.272</v>
      </c>
      <c r="I29" s="25">
        <v>-3.7590000000000003</v>
      </c>
      <c r="J29" s="25">
        <v>-28.204999999999998</v>
      </c>
      <c r="K29" s="25">
        <v>20.686</v>
      </c>
      <c r="L29" s="178">
        <f t="shared" si="1"/>
        <v>6.0000000000002274E-3</v>
      </c>
      <c r="M29" s="34"/>
      <c r="N29" s="34"/>
      <c r="O29" s="34"/>
      <c r="P29" s="34"/>
      <c r="T29" s="10"/>
    </row>
    <row r="30" spans="1:20" x14ac:dyDescent="0.25">
      <c r="A30" s="35"/>
      <c r="B30" s="32" t="s">
        <v>23</v>
      </c>
      <c r="C30" s="27">
        <v>2.7169760536232137</v>
      </c>
      <c r="D30" s="27">
        <v>-2.0521124559362356</v>
      </c>
      <c r="E30" s="27">
        <v>-4.8046868216785041</v>
      </c>
      <c r="F30" s="202">
        <v>4.1391720353552017</v>
      </c>
      <c r="G30" s="33">
        <f t="shared" si="0"/>
        <v>6.5118863632385171E-4</v>
      </c>
      <c r="H30" s="25">
        <v>12.516999999999999</v>
      </c>
      <c r="I30" s="25">
        <v>-9.4540000000000006</v>
      </c>
      <c r="J30" s="25">
        <v>-22.135000000000002</v>
      </c>
      <c r="K30" s="25">
        <v>19.068999999999999</v>
      </c>
      <c r="L30" s="178">
        <f t="shared" si="1"/>
        <v>3.0000000000036664E-3</v>
      </c>
      <c r="M30" s="34"/>
      <c r="N30" s="34"/>
      <c r="O30" s="34"/>
      <c r="P30" s="34"/>
      <c r="T30" s="10"/>
    </row>
    <row r="31" spans="1:20" x14ac:dyDescent="0.25">
      <c r="A31" s="35"/>
      <c r="B31" s="32" t="s">
        <v>24</v>
      </c>
      <c r="C31" s="27">
        <v>2.2002022679835602</v>
      </c>
      <c r="D31" s="27">
        <v>-1.6854948034342521</v>
      </c>
      <c r="E31" s="27">
        <v>-5.5722677683816411</v>
      </c>
      <c r="F31" s="202">
        <v>5.0579906612441636</v>
      </c>
      <c r="G31" s="33">
        <f t="shared" si="0"/>
        <v>-4.3035741183050646E-4</v>
      </c>
      <c r="H31" s="25">
        <v>10.225</v>
      </c>
      <c r="I31" s="25">
        <v>-7.8330000000000002</v>
      </c>
      <c r="J31" s="25">
        <v>-25.896000000000001</v>
      </c>
      <c r="K31" s="25">
        <v>23.506</v>
      </c>
      <c r="L31" s="178">
        <f t="shared" si="1"/>
        <v>-1.9999999999988916E-3</v>
      </c>
      <c r="M31" s="10"/>
      <c r="N31" s="10"/>
      <c r="O31" s="10"/>
      <c r="P31" s="10"/>
      <c r="T31" s="10"/>
    </row>
    <row r="32" spans="1:20" x14ac:dyDescent="0.25">
      <c r="A32" s="35"/>
      <c r="B32" s="32" t="s">
        <v>25</v>
      </c>
      <c r="C32" s="27">
        <v>2.3456620199317828</v>
      </c>
      <c r="D32" s="27">
        <v>-3.2936475506789451</v>
      </c>
      <c r="E32" s="27">
        <v>-5.408334874598375</v>
      </c>
      <c r="F32" s="202">
        <v>6.357825827014147</v>
      </c>
      <c r="G32" s="33">
        <f t="shared" si="0"/>
        <v>-1.5054216686101185E-3</v>
      </c>
      <c r="H32" s="25">
        <v>10.907</v>
      </c>
      <c r="I32" s="25">
        <v>-15.315000000000001</v>
      </c>
      <c r="J32" s="25">
        <v>-25.148</v>
      </c>
      <c r="K32" s="25">
        <v>29.562999999999999</v>
      </c>
      <c r="L32" s="178">
        <f t="shared" si="1"/>
        <v>-6.9999999999978968E-3</v>
      </c>
      <c r="M32" s="10"/>
      <c r="N32" s="10"/>
      <c r="O32" s="10"/>
      <c r="P32" s="10"/>
      <c r="T32" s="10"/>
    </row>
    <row r="33" spans="1:20" x14ac:dyDescent="0.25">
      <c r="A33" s="35"/>
      <c r="B33" s="32" t="s">
        <v>26</v>
      </c>
      <c r="C33" s="27">
        <v>2.5713949432371415</v>
      </c>
      <c r="D33" s="27">
        <v>-3.2266555387924116</v>
      </c>
      <c r="E33" s="27">
        <v>-4.6296236852523567</v>
      </c>
      <c r="F33" s="202">
        <v>5.2848842808076268</v>
      </c>
      <c r="G33" s="33">
        <f t="shared" si="0"/>
        <v>0</v>
      </c>
      <c r="H33" s="25">
        <v>12.016</v>
      </c>
      <c r="I33" s="25">
        <v>-15.077999999999999</v>
      </c>
      <c r="J33" s="25">
        <v>-21.634</v>
      </c>
      <c r="K33" s="25">
        <v>24.696000000000002</v>
      </c>
      <c r="L33" s="178">
        <f t="shared" si="1"/>
        <v>0</v>
      </c>
      <c r="M33" s="10"/>
      <c r="N33" s="10"/>
      <c r="O33" s="10"/>
      <c r="P33" s="10"/>
      <c r="T33" s="10"/>
    </row>
    <row r="34" spans="1:20" x14ac:dyDescent="0.25">
      <c r="A34" s="35"/>
      <c r="B34" s="32" t="s">
        <v>27</v>
      </c>
      <c r="C34" s="27">
        <v>2.8630407656098429</v>
      </c>
      <c r="D34" s="27">
        <v>-2.8626199158721377</v>
      </c>
      <c r="E34" s="27">
        <v>-3.7005317436435909</v>
      </c>
      <c r="F34" s="202">
        <v>3.6999004690370327</v>
      </c>
      <c r="G34" s="33">
        <f t="shared" si="0"/>
        <v>2.1042486885303191E-4</v>
      </c>
      <c r="H34" s="25">
        <v>13.606</v>
      </c>
      <c r="I34" s="25">
        <v>-13.603999999999999</v>
      </c>
      <c r="J34" s="25">
        <v>-17.585999999999999</v>
      </c>
      <c r="K34" s="25">
        <v>17.582999999999998</v>
      </c>
      <c r="L34" s="178">
        <f t="shared" si="1"/>
        <v>9.9999999999766942E-4</v>
      </c>
      <c r="M34" s="10"/>
      <c r="N34" s="10"/>
      <c r="O34" s="10"/>
      <c r="P34" s="10"/>
      <c r="T34" s="10"/>
    </row>
    <row r="35" spans="1:20" x14ac:dyDescent="0.25">
      <c r="A35" s="35"/>
      <c r="B35" s="32" t="s">
        <v>28</v>
      </c>
      <c r="C35" s="27">
        <v>3.7700219329143017</v>
      </c>
      <c r="D35" s="27">
        <v>-3.2680673170136747</v>
      </c>
      <c r="E35" s="27">
        <v>-4.696335331758986</v>
      </c>
      <c r="F35" s="202">
        <v>4.19459100266854</v>
      </c>
      <c r="G35" s="33">
        <f t="shared" si="0"/>
        <v>-2.1028681018098183E-4</v>
      </c>
      <c r="H35" s="25">
        <v>17.928000000000001</v>
      </c>
      <c r="I35" s="25">
        <v>-15.540999999999999</v>
      </c>
      <c r="J35" s="25">
        <v>-22.332999999999998</v>
      </c>
      <c r="K35" s="25">
        <v>19.946999999999999</v>
      </c>
      <c r="L35" s="178">
        <f t="shared" si="1"/>
        <v>-1.0000000000012221E-3</v>
      </c>
      <c r="M35" s="10"/>
      <c r="N35" s="10"/>
      <c r="O35" s="10"/>
      <c r="P35" s="10"/>
      <c r="T35" s="10"/>
    </row>
    <row r="36" spans="1:20" x14ac:dyDescent="0.25">
      <c r="A36" s="35"/>
      <c r="B36" s="32" t="s">
        <v>29</v>
      </c>
      <c r="C36" s="27">
        <v>3.2687002641416236</v>
      </c>
      <c r="D36" s="27">
        <v>-5.9172328339340359</v>
      </c>
      <c r="E36" s="27">
        <v>-4.2411265577448756</v>
      </c>
      <c r="F36" s="202">
        <v>6.8896591275372874</v>
      </c>
      <c r="G36" s="33">
        <f t="shared" si="0"/>
        <v>0</v>
      </c>
      <c r="H36" s="25">
        <v>15.617000000000001</v>
      </c>
      <c r="I36" s="25">
        <v>-28.271000000000001</v>
      </c>
      <c r="J36" s="25">
        <v>-20.263000000000002</v>
      </c>
      <c r="K36" s="25">
        <v>32.917000000000002</v>
      </c>
      <c r="L36" s="178">
        <f t="shared" si="1"/>
        <v>0</v>
      </c>
      <c r="M36" s="10"/>
      <c r="N36" s="10"/>
      <c r="O36" s="10"/>
      <c r="P36" s="10"/>
      <c r="T36" s="10"/>
    </row>
    <row r="37" spans="1:20" x14ac:dyDescent="0.25">
      <c r="A37" s="35"/>
      <c r="B37" s="32" t="s">
        <v>30</v>
      </c>
      <c r="C37" s="27">
        <v>1.7579935960570834</v>
      </c>
      <c r="D37" s="27">
        <v>-3.4337744114265463</v>
      </c>
      <c r="E37" s="27">
        <v>-3.7331608032538952</v>
      </c>
      <c r="F37" s="202">
        <v>5.4097658069009285</v>
      </c>
      <c r="G37" s="33">
        <f t="shared" si="0"/>
        <v>-8.2418827757013702E-4</v>
      </c>
      <c r="H37" s="25">
        <v>8.532</v>
      </c>
      <c r="I37" s="25">
        <v>-16.664999999999999</v>
      </c>
      <c r="J37" s="25">
        <v>-18.117999999999999</v>
      </c>
      <c r="K37" s="25">
        <v>26.254999999999999</v>
      </c>
      <c r="L37" s="178">
        <f t="shared" si="1"/>
        <v>-4.0000000000013358E-3</v>
      </c>
      <c r="M37" s="10"/>
      <c r="N37" s="10"/>
      <c r="O37" s="10"/>
      <c r="P37" s="10"/>
      <c r="T37" s="10"/>
    </row>
    <row r="38" spans="1:20" x14ac:dyDescent="0.25">
      <c r="A38" s="35"/>
      <c r="B38" s="32" t="s">
        <v>52</v>
      </c>
      <c r="C38" s="27">
        <v>1.3352564076372744</v>
      </c>
      <c r="D38" s="27">
        <v>-4.2609306753504637</v>
      </c>
      <c r="E38" s="27">
        <v>-2.327505546543982</v>
      </c>
      <c r="F38" s="202">
        <v>5.2527712290651163</v>
      </c>
      <c r="G38" s="33">
        <f t="shared" si="0"/>
        <v>4.0858519205499988E-4</v>
      </c>
      <c r="H38" s="25">
        <v>6.5359999999999996</v>
      </c>
      <c r="I38" s="25">
        <v>-20.856999999999999</v>
      </c>
      <c r="J38" s="25">
        <v>-11.393000000000001</v>
      </c>
      <c r="K38" s="25">
        <v>25.712</v>
      </c>
      <c r="L38" s="178">
        <f t="shared" si="1"/>
        <v>1.9999999999988916E-3</v>
      </c>
      <c r="M38" s="10"/>
      <c r="N38" s="10"/>
      <c r="O38" s="10"/>
      <c r="P38" s="10"/>
      <c r="T38" s="10"/>
    </row>
    <row r="39" spans="1:20" x14ac:dyDescent="0.25">
      <c r="A39" s="35"/>
      <c r="B39" s="32" t="s">
        <v>53</v>
      </c>
      <c r="C39" s="27">
        <v>0.97097603953577871</v>
      </c>
      <c r="D39" s="27">
        <v>-3.8290158588702328</v>
      </c>
      <c r="E39" s="27">
        <v>-3.6062220241832579</v>
      </c>
      <c r="F39" s="202">
        <v>6.4642618435177122</v>
      </c>
      <c r="G39" s="33">
        <f t="shared" si="0"/>
        <v>0</v>
      </c>
      <c r="H39" s="25">
        <v>4.7939999999999996</v>
      </c>
      <c r="I39" s="25">
        <v>-18.905000000000001</v>
      </c>
      <c r="J39" s="25">
        <v>-17.805</v>
      </c>
      <c r="K39" s="25">
        <v>31.916</v>
      </c>
      <c r="L39" s="178">
        <f t="shared" si="1"/>
        <v>0</v>
      </c>
      <c r="M39" s="10"/>
      <c r="N39" s="10"/>
      <c r="O39" s="10"/>
      <c r="P39" s="10"/>
      <c r="T39" s="10"/>
    </row>
    <row r="40" spans="1:20" x14ac:dyDescent="0.25">
      <c r="A40" s="35"/>
      <c r="B40" s="32" t="s">
        <v>54</v>
      </c>
      <c r="C40" s="27">
        <v>-0.6030253067025434</v>
      </c>
      <c r="D40" s="27">
        <v>-0.91521715697820638</v>
      </c>
      <c r="E40" s="27">
        <v>-2.5941466024184887</v>
      </c>
      <c r="F40" s="202">
        <v>4.1119898437843085</v>
      </c>
      <c r="G40" s="33">
        <f t="shared" si="0"/>
        <v>3.9922231492983684E-4</v>
      </c>
      <c r="H40" s="25">
        <v>-3.0209999999999999</v>
      </c>
      <c r="I40" s="25">
        <v>-4.585</v>
      </c>
      <c r="J40" s="25">
        <v>-12.996</v>
      </c>
      <c r="K40" s="25">
        <v>20.6</v>
      </c>
      <c r="L40" s="178">
        <f t="shared" si="1"/>
        <v>1.9999999999988916E-3</v>
      </c>
      <c r="M40" s="10"/>
      <c r="N40" s="10"/>
      <c r="O40" s="10"/>
      <c r="P40" s="10"/>
      <c r="T40" s="10"/>
    </row>
    <row r="41" spans="1:20" x14ac:dyDescent="0.25">
      <c r="A41" s="35"/>
      <c r="B41" s="32" t="s">
        <v>55</v>
      </c>
      <c r="C41" s="27">
        <v>-1.650796405721183</v>
      </c>
      <c r="D41" s="27">
        <v>0.14239844742302199</v>
      </c>
      <c r="E41" s="27">
        <v>-1.7647940547662062</v>
      </c>
      <c r="F41" s="202">
        <v>3.0611721640619454</v>
      </c>
      <c r="G41" s="33">
        <f t="shared" si="0"/>
        <v>0.21201984900242188</v>
      </c>
      <c r="H41" s="25">
        <v>-8.3699999999999992</v>
      </c>
      <c r="I41" s="25">
        <v>0.72199999999999998</v>
      </c>
      <c r="J41" s="25">
        <v>-8.9480000000000004</v>
      </c>
      <c r="K41" s="25">
        <v>15.521000000000001</v>
      </c>
      <c r="L41" s="178">
        <f t="shared" si="1"/>
        <v>1.0749999999999993</v>
      </c>
      <c r="M41" s="10"/>
      <c r="N41" s="10"/>
      <c r="O41" s="10"/>
      <c r="P41" s="10"/>
      <c r="T41" s="10"/>
    </row>
    <row r="42" spans="1:20" x14ac:dyDescent="0.25">
      <c r="A42" s="35"/>
      <c r="B42" s="32" t="s">
        <v>85</v>
      </c>
      <c r="C42" s="27">
        <v>-0.82359114035242864</v>
      </c>
      <c r="D42" s="27">
        <v>-1.0867236950963806</v>
      </c>
      <c r="E42" s="27">
        <v>-2.7478584861722761</v>
      </c>
      <c r="F42" s="202">
        <v>4.2920673100542572</v>
      </c>
      <c r="G42" s="33">
        <f t="shared" si="0"/>
        <v>0.36610601156682776</v>
      </c>
      <c r="H42" s="25">
        <v>-4.1909999999999998</v>
      </c>
      <c r="I42" s="25">
        <v>-5.53</v>
      </c>
      <c r="J42" s="25">
        <v>-13.983000000000001</v>
      </c>
      <c r="K42" s="25">
        <v>21.841000000000001</v>
      </c>
      <c r="L42" s="178">
        <f t="shared" si="1"/>
        <v>1.8629999999999995</v>
      </c>
      <c r="M42" s="10"/>
      <c r="N42" s="10"/>
      <c r="O42" s="10"/>
      <c r="P42" s="10"/>
      <c r="T42" s="10"/>
    </row>
    <row r="43" spans="1:20" x14ac:dyDescent="0.25">
      <c r="A43" s="35"/>
      <c r="B43" s="32" t="s">
        <v>86</v>
      </c>
      <c r="C43" s="27">
        <v>-1.1782023809060822</v>
      </c>
      <c r="D43" s="27">
        <v>-0.33912938641693469</v>
      </c>
      <c r="E43" s="27">
        <v>-2.2430375414675123</v>
      </c>
      <c r="F43" s="202">
        <v>3.2227014455779006</v>
      </c>
      <c r="G43" s="33">
        <f t="shared" si="0"/>
        <v>0.53766786321262838</v>
      </c>
      <c r="H43" s="25">
        <v>-6.0590000000000002</v>
      </c>
      <c r="I43" s="25">
        <v>-1.744</v>
      </c>
      <c r="J43" s="25">
        <v>-11.535</v>
      </c>
      <c r="K43" s="25">
        <v>16.573</v>
      </c>
      <c r="L43" s="178">
        <f t="shared" si="1"/>
        <v>2.7650000000000006</v>
      </c>
      <c r="M43" s="10"/>
      <c r="N43" s="10"/>
      <c r="O43" s="10"/>
      <c r="P43" s="10"/>
      <c r="T43" s="10"/>
    </row>
    <row r="44" spans="1:20" x14ac:dyDescent="0.25">
      <c r="A44" s="35"/>
      <c r="B44" s="32" t="s">
        <v>87</v>
      </c>
      <c r="C44" s="27">
        <v>-1.1153589977554219</v>
      </c>
      <c r="D44" s="27">
        <v>-1.2551157517026839</v>
      </c>
      <c r="E44" s="27">
        <v>-1.3881349210932596</v>
      </c>
      <c r="F44" s="202">
        <v>3.1096840265345329</v>
      </c>
      <c r="G44" s="33">
        <f t="shared" si="0"/>
        <v>0.6489256440168325</v>
      </c>
      <c r="H44" s="25">
        <v>-5.7939999999999996</v>
      </c>
      <c r="I44" s="25">
        <v>-6.52</v>
      </c>
      <c r="J44" s="25">
        <v>-7.2110000000000003</v>
      </c>
      <c r="K44" s="25">
        <v>16.154</v>
      </c>
      <c r="L44" s="178">
        <f t="shared" si="1"/>
        <v>3.3709999999999987</v>
      </c>
      <c r="M44" s="10"/>
      <c r="N44" s="10"/>
      <c r="O44" s="10"/>
      <c r="P44" s="10"/>
      <c r="T44" s="10"/>
    </row>
    <row r="45" spans="1:20" x14ac:dyDescent="0.25">
      <c r="A45" s="35"/>
      <c r="B45" s="32" t="s">
        <v>88</v>
      </c>
      <c r="C45" s="27">
        <v>-1.2545950069188634</v>
      </c>
      <c r="D45" s="27">
        <v>-0.43448928821953303</v>
      </c>
      <c r="E45" s="27">
        <v>-2.3886369647463788</v>
      </c>
      <c r="F45" s="202">
        <v>3.4532986304100337</v>
      </c>
      <c r="G45" s="33">
        <f t="shared" si="0"/>
        <v>0.6244226294747417</v>
      </c>
      <c r="H45" s="25">
        <v>-6.5460000000000003</v>
      </c>
      <c r="I45" s="25">
        <v>-2.2669999999999999</v>
      </c>
      <c r="J45" s="25">
        <v>-12.462999999999999</v>
      </c>
      <c r="K45" s="25">
        <v>18.018000000000001</v>
      </c>
      <c r="L45" s="178">
        <f t="shared" si="1"/>
        <v>3.2579999999999991</v>
      </c>
      <c r="M45" s="10"/>
      <c r="N45" s="10"/>
      <c r="O45" s="10"/>
      <c r="P45" s="10"/>
      <c r="T45" s="10"/>
    </row>
    <row r="46" spans="1:20" x14ac:dyDescent="0.25">
      <c r="A46" s="35"/>
      <c r="B46" s="32" t="s">
        <v>99</v>
      </c>
      <c r="C46" s="27">
        <v>-1.1358668587655241</v>
      </c>
      <c r="D46" s="27">
        <v>-2.4140972177344246</v>
      </c>
      <c r="E46" s="27">
        <v>-0.99388350141983361</v>
      </c>
      <c r="F46" s="202">
        <v>3.9010260055728945</v>
      </c>
      <c r="G46" s="33">
        <f t="shared" si="0"/>
        <v>0.64282157234688819</v>
      </c>
      <c r="H46" s="25">
        <v>-5.976</v>
      </c>
      <c r="I46" s="25">
        <v>-12.701000000000001</v>
      </c>
      <c r="J46" s="25">
        <v>-5.2290000000000001</v>
      </c>
      <c r="K46" s="25">
        <v>20.524000000000001</v>
      </c>
      <c r="L46" s="178">
        <f t="shared" si="1"/>
        <v>3.3819999999999979</v>
      </c>
      <c r="M46" s="10"/>
      <c r="N46" s="10"/>
      <c r="O46" s="10"/>
      <c r="P46" s="10"/>
      <c r="T46" s="10"/>
    </row>
    <row r="47" spans="1:20" x14ac:dyDescent="0.25">
      <c r="A47" s="35"/>
      <c r="B47" s="32" t="s">
        <v>100</v>
      </c>
      <c r="C47" s="27">
        <v>-1.3080091825741667</v>
      </c>
      <c r="D47" s="27">
        <v>-3.2107047306050083</v>
      </c>
      <c r="E47" s="27">
        <v>-1.2318637579741181</v>
      </c>
      <c r="F47" s="202">
        <v>5.122048894763263</v>
      </c>
      <c r="G47" s="33">
        <f t="shared" si="0"/>
        <v>0.6285287763900298</v>
      </c>
      <c r="H47" s="25">
        <v>-6.9569999999999999</v>
      </c>
      <c r="I47" s="25">
        <v>-17.077000000000002</v>
      </c>
      <c r="J47" s="25">
        <v>-6.5519999999999996</v>
      </c>
      <c r="K47" s="25">
        <v>27.242999999999999</v>
      </c>
      <c r="L47" s="178">
        <f t="shared" si="1"/>
        <v>3.3430000000000035</v>
      </c>
      <c r="M47" s="10"/>
      <c r="N47" s="10"/>
      <c r="O47" s="10"/>
      <c r="P47" s="10"/>
      <c r="T47" s="10"/>
    </row>
    <row r="48" spans="1:20" x14ac:dyDescent="0.25">
      <c r="A48" s="35"/>
      <c r="B48" s="32" t="s">
        <v>101</v>
      </c>
      <c r="C48" s="27">
        <v>-1.230684356909082</v>
      </c>
      <c r="D48" s="27">
        <v>-3.3499536174459337</v>
      </c>
      <c r="E48" s="27">
        <v>-0.84684172283449943</v>
      </c>
      <c r="F48" s="202">
        <v>5.1111411476354185</v>
      </c>
      <c r="G48" s="33">
        <f t="shared" si="0"/>
        <v>0.31633854955409646</v>
      </c>
      <c r="H48" s="25">
        <v>-6.5825614197996076</v>
      </c>
      <c r="I48" s="25">
        <v>-17.917896913633065</v>
      </c>
      <c r="J48" s="25">
        <v>-4.5295023229248876</v>
      </c>
      <c r="K48" s="25">
        <v>27.337960656357563</v>
      </c>
      <c r="L48" s="178">
        <f t="shared" si="1"/>
        <v>1.6919999999999966</v>
      </c>
      <c r="M48" s="10"/>
      <c r="N48" s="10"/>
      <c r="O48" s="10"/>
      <c r="P48" s="10"/>
      <c r="T48" s="10"/>
    </row>
    <row r="49" spans="1:20" x14ac:dyDescent="0.25">
      <c r="A49" s="35"/>
      <c r="B49" s="32" t="s">
        <v>102</v>
      </c>
      <c r="C49" s="27">
        <v>-1.3089212202813776</v>
      </c>
      <c r="D49" s="27">
        <v>-3.0787484169872159</v>
      </c>
      <c r="E49" s="27">
        <v>-1.1596415669510458</v>
      </c>
      <c r="F49" s="202">
        <v>5.233419657385844</v>
      </c>
      <c r="G49" s="33">
        <f t="shared" si="0"/>
        <v>0.31389154683379505</v>
      </c>
      <c r="H49" s="25">
        <v>-7.052465849284828</v>
      </c>
      <c r="I49" s="25">
        <v>-16.588292506003146</v>
      </c>
      <c r="J49" s="25">
        <v>-6.2481472693790598</v>
      </c>
      <c r="K49" s="25">
        <v>28.197658374547082</v>
      </c>
      <c r="L49" s="178">
        <f t="shared" si="1"/>
        <v>1.6912472501199538</v>
      </c>
      <c r="M49" s="10"/>
      <c r="N49" s="10"/>
      <c r="O49" s="10"/>
      <c r="P49" s="10"/>
      <c r="T49" s="10"/>
    </row>
    <row r="50" spans="1:20" x14ac:dyDescent="0.25">
      <c r="A50" s="35"/>
      <c r="B50" s="32" t="s">
        <v>139</v>
      </c>
      <c r="C50" s="27">
        <v>-1.276518288744142</v>
      </c>
      <c r="D50" s="27">
        <v>-2.8531874808095199</v>
      </c>
      <c r="E50" s="27">
        <v>-1.2723212007734785</v>
      </c>
      <c r="F50" s="202">
        <v>5.0908897802762167</v>
      </c>
      <c r="G50" s="33">
        <f t="shared" si="0"/>
        <v>0.31113719005092388</v>
      </c>
      <c r="H50" s="25">
        <v>-6.9374649740852403</v>
      </c>
      <c r="I50" s="25">
        <v>-15.506153250720814</v>
      </c>
      <c r="J50" s="25">
        <v>-6.914655155341257</v>
      </c>
      <c r="K50" s="25">
        <v>27.66734315443378</v>
      </c>
      <c r="L50" s="178">
        <f t="shared" si="1"/>
        <v>1.690930225713533</v>
      </c>
      <c r="M50" s="10"/>
      <c r="N50" s="10"/>
      <c r="O50" s="10"/>
      <c r="P50" s="10"/>
      <c r="T50" s="10"/>
    </row>
    <row r="51" spans="1:20" x14ac:dyDescent="0.25">
      <c r="A51" s="35"/>
      <c r="B51" s="32" t="s">
        <v>140</v>
      </c>
      <c r="C51" s="27">
        <v>-1.2520365381829281</v>
      </c>
      <c r="D51" s="27">
        <v>-2.8308554338444472</v>
      </c>
      <c r="E51" s="27">
        <v>-1.3711900466905871</v>
      </c>
      <c r="F51" s="202">
        <v>5.145545778092993</v>
      </c>
      <c r="G51" s="33">
        <f t="shared" si="0"/>
        <v>0.30853624062496898</v>
      </c>
      <c r="H51" s="25">
        <v>-6.8606717038462408</v>
      </c>
      <c r="I51" s="25">
        <v>-15.511983221226405</v>
      </c>
      <c r="J51" s="25">
        <v>-7.5135864386022186</v>
      </c>
      <c r="K51" s="25">
        <v>28.195583151144685</v>
      </c>
      <c r="L51" s="178">
        <f t="shared" si="1"/>
        <v>1.6906582125301775</v>
      </c>
      <c r="M51" s="10"/>
      <c r="N51" s="10"/>
      <c r="O51" s="10"/>
      <c r="P51" s="10"/>
      <c r="T51" s="10"/>
    </row>
    <row r="52" spans="1:20" x14ac:dyDescent="0.25">
      <c r="A52" s="35"/>
      <c r="B52" s="32" t="s">
        <v>141</v>
      </c>
      <c r="C52" s="27">
        <v>-1.1955385310618301</v>
      </c>
      <c r="D52" s="27">
        <v>-2.9155955738165824</v>
      </c>
      <c r="E52" s="27">
        <v>-1.3729227561796828</v>
      </c>
      <c r="F52" s="202">
        <v>5.1779370197967935</v>
      </c>
      <c r="G52" s="33">
        <f t="shared" si="0"/>
        <v>0.30611984126130132</v>
      </c>
      <c r="H52" s="25">
        <v>-6.6018536762880355</v>
      </c>
      <c r="I52" s="25">
        <v>-16.100138019369833</v>
      </c>
      <c r="J52" s="25">
        <v>-7.5813827071672897</v>
      </c>
      <c r="K52" s="25">
        <v>28.592957618331646</v>
      </c>
      <c r="L52" s="178">
        <f t="shared" si="1"/>
        <v>1.690416784493511</v>
      </c>
      <c r="M52" s="10"/>
      <c r="N52" s="10"/>
      <c r="O52" s="10"/>
      <c r="P52" s="10"/>
      <c r="T52" s="10"/>
    </row>
    <row r="53" spans="1:20" x14ac:dyDescent="0.25">
      <c r="A53" s="35"/>
      <c r="B53" s="32" t="s">
        <v>142</v>
      </c>
      <c r="C53" s="27">
        <v>-1.1070995109740571</v>
      </c>
      <c r="D53" s="27">
        <v>-3.1029032645318164</v>
      </c>
      <c r="E53" s="27">
        <v>-1.2777710791622157</v>
      </c>
      <c r="F53" s="202">
        <v>5.1839745982212007</v>
      </c>
      <c r="G53" s="33">
        <f t="shared" si="0"/>
        <v>0.30379925644688921</v>
      </c>
      <c r="H53" s="25">
        <v>-6.1593621622430659</v>
      </c>
      <c r="I53" s="25">
        <v>-17.263041642790142</v>
      </c>
      <c r="J53" s="25">
        <v>-7.1088955951897841</v>
      </c>
      <c r="K53" s="25">
        <v>28.841108386200961</v>
      </c>
      <c r="L53" s="178">
        <f t="shared" si="1"/>
        <v>1.6901910140220302</v>
      </c>
      <c r="M53" s="10"/>
      <c r="N53" s="10"/>
      <c r="O53" s="10"/>
      <c r="P53" s="10"/>
      <c r="T53" s="10"/>
    </row>
    <row r="54" spans="1:20" x14ac:dyDescent="0.25">
      <c r="A54" s="35"/>
      <c r="B54" s="32" t="s">
        <v>150</v>
      </c>
      <c r="C54" s="27">
        <v>-1.2285362669488813</v>
      </c>
      <c r="D54" s="27">
        <v>-3.1818670373933582</v>
      </c>
      <c r="E54" s="27">
        <v>-1.0697539375416034</v>
      </c>
      <c r="F54" s="202">
        <v>5.1790532752456073</v>
      </c>
      <c r="G54" s="33">
        <f t="shared" si="0"/>
        <v>0.30110396663823558</v>
      </c>
      <c r="H54" s="25">
        <v>-6.8950245802522474</v>
      </c>
      <c r="I54" s="25">
        <v>-17.857878537365536</v>
      </c>
      <c r="J54" s="25">
        <v>-6.0038762327216606</v>
      </c>
      <c r="K54" s="25">
        <v>29.066866478383115</v>
      </c>
      <c r="L54" s="178">
        <f t="shared" si="1"/>
        <v>1.6899128719563272</v>
      </c>
      <c r="M54" s="10"/>
      <c r="N54" s="10"/>
      <c r="O54" s="10"/>
      <c r="P54" s="10"/>
      <c r="T54" s="10"/>
    </row>
    <row r="55" spans="1:20" x14ac:dyDescent="0.25">
      <c r="A55" s="35"/>
      <c r="B55" s="32" t="s">
        <v>151</v>
      </c>
      <c r="C55" s="27">
        <v>-1.1846042711964346</v>
      </c>
      <c r="D55" s="27">
        <v>-3.3344676247408893</v>
      </c>
      <c r="E55" s="27">
        <v>-0.9509961582717209</v>
      </c>
      <c r="F55" s="202">
        <v>5.1716132163276933</v>
      </c>
      <c r="G55" s="33">
        <f t="shared" si="0"/>
        <v>0.29845483788135141</v>
      </c>
      <c r="H55" s="25">
        <v>-6.7063918948974095</v>
      </c>
      <c r="I55" s="25">
        <v>-18.877398297555139</v>
      </c>
      <c r="J55" s="25">
        <v>-5.3838679152073272</v>
      </c>
      <c r="K55" s="25">
        <v>29.278017816443576</v>
      </c>
      <c r="L55" s="178">
        <f t="shared" si="1"/>
        <v>1.6896402912162962</v>
      </c>
      <c r="M55" s="21"/>
      <c r="N55" s="10"/>
      <c r="O55" s="10"/>
      <c r="P55" s="10"/>
      <c r="T55" s="10"/>
    </row>
    <row r="56" spans="1:20" x14ac:dyDescent="0.25">
      <c r="A56" s="35"/>
      <c r="B56" s="32" t="s">
        <v>152</v>
      </c>
      <c r="C56" s="27">
        <v>-1.1719514911519777</v>
      </c>
      <c r="D56" s="27">
        <v>-3.4041215385489263</v>
      </c>
      <c r="E56" s="27">
        <v>-0.86382610631701451</v>
      </c>
      <c r="F56" s="202">
        <v>5.1440548656101805</v>
      </c>
      <c r="G56" s="33">
        <f t="shared" si="0"/>
        <v>0.29584427040773775</v>
      </c>
      <c r="H56" s="25">
        <v>-6.6922466752546859</v>
      </c>
      <c r="I56" s="25">
        <v>-19.438706482743548</v>
      </c>
      <c r="J56" s="25">
        <v>-4.9327445987681875</v>
      </c>
      <c r="K56" s="25">
        <v>29.374325073701517</v>
      </c>
      <c r="L56" s="178">
        <f t="shared" si="1"/>
        <v>1.6893726830649065</v>
      </c>
      <c r="M56" s="21"/>
      <c r="N56" s="10"/>
      <c r="O56" s="10"/>
      <c r="P56" s="10"/>
      <c r="T56" s="10"/>
    </row>
    <row r="57" spans="1:20" x14ac:dyDescent="0.25">
      <c r="A57" s="35"/>
      <c r="B57" s="32" t="s">
        <v>153</v>
      </c>
      <c r="C57" s="27">
        <v>-1.1008485270296016</v>
      </c>
      <c r="D57" s="27">
        <v>-3.5160902980863851</v>
      </c>
      <c r="E57" s="27">
        <v>-0.80842728545238873</v>
      </c>
      <c r="F57" s="202">
        <v>5.1320724670388502</v>
      </c>
      <c r="G57" s="33">
        <f t="shared" si="0"/>
        <v>0.29329364352952503</v>
      </c>
      <c r="H57" s="25">
        <v>-6.3399097336017842</v>
      </c>
      <c r="I57" s="25">
        <v>-20.249557098659089</v>
      </c>
      <c r="J57" s="25">
        <v>-4.6558231129022971</v>
      </c>
      <c r="K57" s="25">
        <v>29.556179064092458</v>
      </c>
      <c r="L57" s="178">
        <f t="shared" si="1"/>
        <v>1.6891108810707145</v>
      </c>
      <c r="M57" s="21"/>
      <c r="N57" s="10"/>
      <c r="O57" s="10"/>
      <c r="P57" s="10"/>
      <c r="T57" s="10"/>
    </row>
    <row r="58" spans="1:20" x14ac:dyDescent="0.25">
      <c r="A58" s="35"/>
      <c r="B58" s="32" t="s">
        <v>167</v>
      </c>
      <c r="C58" s="27">
        <v>-1.1569475700020226</v>
      </c>
      <c r="D58" s="27">
        <v>-3.417685488252868</v>
      </c>
      <c r="E58" s="27">
        <v>-0.79776017921381281</v>
      </c>
      <c r="F58" s="202">
        <v>5.0817854540658445</v>
      </c>
      <c r="G58" s="33">
        <f t="shared" si="0"/>
        <v>0.29060778340285953</v>
      </c>
      <c r="H58" s="25">
        <v>-6.7234036540016353</v>
      </c>
      <c r="I58" s="25">
        <v>-19.861296826015653</v>
      </c>
      <c r="J58" s="25">
        <v>-4.6360473395814914</v>
      </c>
      <c r="K58" s="25">
        <v>29.531930207225312</v>
      </c>
      <c r="L58" s="178">
        <f t="shared" si="1"/>
        <v>1.6888176123734695</v>
      </c>
      <c r="M58" s="21"/>
      <c r="N58" s="10"/>
      <c r="O58" s="10"/>
      <c r="P58" s="10"/>
      <c r="T58" s="10"/>
    </row>
    <row r="59" spans="1:20" x14ac:dyDescent="0.25">
      <c r="A59" s="35"/>
      <c r="B59" s="32" t="s">
        <v>168</v>
      </c>
      <c r="C59" s="27">
        <v>-1.1309727217928733</v>
      </c>
      <c r="D59" s="27">
        <v>-3.4259452744959447</v>
      </c>
      <c r="E59" s="27">
        <v>-0.76325646879362796</v>
      </c>
      <c r="F59" s="202">
        <v>5.032183060221544</v>
      </c>
      <c r="G59" s="33">
        <f t="shared" si="0"/>
        <v>0.28799140486090202</v>
      </c>
      <c r="H59" s="25">
        <v>-6.631042466360948</v>
      </c>
      <c r="I59" s="25">
        <v>-20.08676970263102</v>
      </c>
      <c r="J59" s="25">
        <v>-4.4750735006870963</v>
      </c>
      <c r="K59" s="25">
        <v>29.504354020080772</v>
      </c>
      <c r="L59" s="178">
        <f t="shared" si="1"/>
        <v>1.6885316495982927</v>
      </c>
      <c r="M59" s="21"/>
      <c r="N59" s="10"/>
      <c r="O59" s="10"/>
      <c r="P59" s="10"/>
      <c r="T59" s="10"/>
    </row>
    <row r="60" spans="1:20" x14ac:dyDescent="0.25">
      <c r="A60" s="35"/>
      <c r="B60" s="32" t="s">
        <v>169</v>
      </c>
      <c r="C60" s="27">
        <v>-1.142200334262353</v>
      </c>
      <c r="D60" s="27">
        <v>-3.4079055611775919</v>
      </c>
      <c r="E60" s="27">
        <v>-0.71989025665446615</v>
      </c>
      <c r="F60" s="202">
        <v>4.9845496454425726</v>
      </c>
      <c r="G60" s="33">
        <f t="shared" si="0"/>
        <v>0.28544650665183813</v>
      </c>
      <c r="H60" s="25">
        <v>-6.7554661202585553</v>
      </c>
      <c r="I60" s="25">
        <v>-20.155825444092365</v>
      </c>
      <c r="J60" s="25">
        <v>-4.2577419155407554</v>
      </c>
      <c r="K60" s="25">
        <v>29.480779548432281</v>
      </c>
      <c r="L60" s="178">
        <f t="shared" si="1"/>
        <v>1.6882539314593927</v>
      </c>
      <c r="M60" s="21"/>
      <c r="N60" s="10"/>
      <c r="O60" s="10"/>
      <c r="P60" s="10"/>
      <c r="T60" s="10"/>
    </row>
    <row r="61" spans="1:20" x14ac:dyDescent="0.25">
      <c r="A61" s="35"/>
      <c r="B61" s="24" t="s">
        <v>170</v>
      </c>
      <c r="C61" s="25">
        <v>-1.1363319064730459</v>
      </c>
      <c r="D61" s="25">
        <v>-3.4439014436524458</v>
      </c>
      <c r="E61" s="25">
        <v>-0.66820236123090915</v>
      </c>
      <c r="F61" s="25">
        <v>4.965508687882096</v>
      </c>
      <c r="G61" s="33">
        <f t="shared" si="0"/>
        <v>0.28292702347430509</v>
      </c>
      <c r="H61" s="25">
        <v>-6.7794878332147093</v>
      </c>
      <c r="I61" s="25">
        <v>-20.546715095327784</v>
      </c>
      <c r="J61" s="25">
        <v>-3.986572719013715</v>
      </c>
      <c r="K61" s="25">
        <v>29.624800239662303</v>
      </c>
      <c r="L61" s="178">
        <f t="shared" si="1"/>
        <v>1.6879754078939051</v>
      </c>
      <c r="M61" s="21"/>
      <c r="N61" s="10"/>
      <c r="O61" s="10"/>
      <c r="P61" s="10"/>
      <c r="T61" s="10"/>
    </row>
    <row r="62" spans="1:20" x14ac:dyDescent="0.25">
      <c r="A62" s="35"/>
      <c r="B62" s="24" t="s">
        <v>172</v>
      </c>
      <c r="C62" s="25">
        <v>-1.0896060222097395</v>
      </c>
      <c r="D62" s="25">
        <v>-3.4972387993245193</v>
      </c>
      <c r="E62" s="25">
        <v>-0.62090718323762772</v>
      </c>
      <c r="F62" s="25">
        <v>4.9273882380856318</v>
      </c>
      <c r="G62" s="33">
        <f t="shared" si="0"/>
        <v>0.2803637666862544</v>
      </c>
      <c r="H62" s="25">
        <v>-6.5590099434233267</v>
      </c>
      <c r="I62" s="25">
        <v>-21.052034948169492</v>
      </c>
      <c r="J62" s="25">
        <v>-3.7376228708238943</v>
      </c>
      <c r="K62" s="25">
        <v>29.660985521324264</v>
      </c>
      <c r="L62" s="178">
        <f t="shared" si="1"/>
        <v>1.6876822410924497</v>
      </c>
      <c r="M62" s="21"/>
      <c r="N62" s="10"/>
      <c r="O62" s="10"/>
      <c r="P62" s="10"/>
      <c r="T62" s="10"/>
    </row>
    <row r="63" spans="1:20" x14ac:dyDescent="0.25">
      <c r="A63" s="35"/>
      <c r="B63" s="24" t="s">
        <v>173</v>
      </c>
      <c r="C63" s="25">
        <v>-1.1025973135773102</v>
      </c>
      <c r="D63" s="25">
        <v>-3.4610371056514957</v>
      </c>
      <c r="E63" s="25">
        <v>-0.59007846563490818</v>
      </c>
      <c r="F63" s="25">
        <v>4.8758611843180057</v>
      </c>
      <c r="G63" s="33">
        <f t="shared" si="0"/>
        <v>0.27785170054570862</v>
      </c>
      <c r="H63" s="25">
        <v>-6.6960737154051166</v>
      </c>
      <c r="I63" s="25">
        <v>-21.018879064745533</v>
      </c>
      <c r="J63" s="25">
        <v>-3.5835466449170217</v>
      </c>
      <c r="K63" s="25">
        <v>29.611105989681541</v>
      </c>
      <c r="L63" s="178">
        <f t="shared" si="1"/>
        <v>1.6873934353861308</v>
      </c>
      <c r="M63" s="21"/>
      <c r="N63" s="10"/>
      <c r="O63" s="10"/>
      <c r="P63" s="10"/>
      <c r="T63" s="10"/>
    </row>
    <row r="64" spans="1:20" x14ac:dyDescent="0.25">
      <c r="A64" s="35"/>
      <c r="B64" s="24" t="s">
        <v>174</v>
      </c>
      <c r="C64" s="25">
        <v>-1.09590321771878</v>
      </c>
      <c r="D64" s="25">
        <v>-3.4450897017576985</v>
      </c>
      <c r="E64" s="25">
        <v>-0.56334083576630756</v>
      </c>
      <c r="F64" s="25">
        <v>4.828948756913805</v>
      </c>
      <c r="G64" s="33">
        <f t="shared" si="0"/>
        <v>0.27538499832898111</v>
      </c>
      <c r="H64" s="25">
        <v>-6.7138959534216047</v>
      </c>
      <c r="I64" s="25">
        <v>-21.105854453053389</v>
      </c>
      <c r="J64" s="25">
        <v>-3.4512278972239603</v>
      </c>
      <c r="K64" s="25">
        <v>29.58387108837147</v>
      </c>
      <c r="L64" s="178">
        <f t="shared" si="1"/>
        <v>1.6871072153274831</v>
      </c>
      <c r="M64" s="21"/>
      <c r="N64" s="10"/>
      <c r="O64" s="10"/>
      <c r="P64" s="10"/>
      <c r="T64" s="10"/>
    </row>
    <row r="65" spans="1:20" x14ac:dyDescent="0.25">
      <c r="A65" s="35"/>
      <c r="B65" s="24" t="s">
        <v>175</v>
      </c>
      <c r="C65" s="25">
        <v>-1.0548558634186627</v>
      </c>
      <c r="D65" s="25">
        <v>-3.4920756861246156</v>
      </c>
      <c r="E65" s="25">
        <v>-0.54145793920641316</v>
      </c>
      <c r="F65" s="25">
        <v>4.8154523155179847</v>
      </c>
      <c r="G65" s="33">
        <f t="shared" si="0"/>
        <v>0.27293717323170696</v>
      </c>
      <c r="H65" s="207">
        <v>-6.519252222611529</v>
      </c>
      <c r="I65" s="25">
        <v>-21.58183214199007</v>
      </c>
      <c r="J65" s="25">
        <v>-3.3463347894584166</v>
      </c>
      <c r="K65" s="25">
        <v>29.760604552245638</v>
      </c>
      <c r="L65" s="178">
        <f t="shared" si="1"/>
        <v>1.6868146018143761</v>
      </c>
      <c r="M65" s="10"/>
      <c r="N65" s="10"/>
      <c r="O65" s="10"/>
      <c r="P65" s="10"/>
      <c r="T65" s="10"/>
    </row>
    <row r="66" spans="1:20" x14ac:dyDescent="0.25">
      <c r="A66" s="35"/>
      <c r="B66" s="24" t="s">
        <v>196</v>
      </c>
      <c r="C66" s="25">
        <v>-1.0094277674440013</v>
      </c>
      <c r="D66" s="25">
        <v>-3.5692771864089892</v>
      </c>
      <c r="E66" s="25">
        <v>-0.51995043218553227</v>
      </c>
      <c r="F66" s="25">
        <v>4.8282289026062983</v>
      </c>
      <c r="G66" s="33">
        <f t="shared" ref="G66:G69" si="2">0-SUM(C66:F66)</f>
        <v>0.27042648343222453</v>
      </c>
      <c r="H66" s="207">
        <v>-6.2952698074202091</v>
      </c>
      <c r="I66" s="25">
        <v>-22.259703597029066</v>
      </c>
      <c r="J66" s="25">
        <v>-3.2426572387451724</v>
      </c>
      <c r="K66" s="25">
        <v>30.111122969061</v>
      </c>
      <c r="L66" s="178">
        <f t="shared" ref="L66:L69" si="3">0-SUM(H66:K66)</f>
        <v>1.6865076741334448</v>
      </c>
      <c r="M66" s="10"/>
      <c r="N66" s="10"/>
      <c r="O66" s="10"/>
      <c r="P66" s="10"/>
      <c r="T66" s="10"/>
    </row>
    <row r="67" spans="1:20" x14ac:dyDescent="0.25">
      <c r="A67" s="35"/>
      <c r="B67" s="24" t="s">
        <v>197</v>
      </c>
      <c r="C67" s="25">
        <v>-1.0068562559910896</v>
      </c>
      <c r="D67" s="25">
        <v>-3.5628211674130617</v>
      </c>
      <c r="E67" s="25">
        <v>-0.52686686742425715</v>
      </c>
      <c r="F67" s="25">
        <v>4.8285775802612987</v>
      </c>
      <c r="G67" s="33">
        <f t="shared" si="2"/>
        <v>0.26796671056710952</v>
      </c>
      <c r="H67" s="207">
        <v>-6.335740427821376</v>
      </c>
      <c r="I67" s="25">
        <v>-22.41939698259813</v>
      </c>
      <c r="J67" s="25">
        <v>-3.3153607500145608</v>
      </c>
      <c r="K67" s="25">
        <v>30.384291702115785</v>
      </c>
      <c r="L67" s="178">
        <f t="shared" si="3"/>
        <v>1.686206458318285</v>
      </c>
      <c r="M67" s="10"/>
      <c r="N67" s="10"/>
      <c r="O67" s="10"/>
      <c r="P67" s="10"/>
      <c r="T67" s="10"/>
    </row>
    <row r="68" spans="1:20" x14ac:dyDescent="0.25">
      <c r="A68" s="35"/>
      <c r="B68" s="24" t="s">
        <v>198</v>
      </c>
      <c r="C68" s="25">
        <v>-1.0092999219705816</v>
      </c>
      <c r="D68" s="25">
        <v>-3.5717255725849428</v>
      </c>
      <c r="E68" s="25">
        <v>-0.5211651201286015</v>
      </c>
      <c r="F68" s="25">
        <v>4.8366765038237176</v>
      </c>
      <c r="G68" s="33">
        <f t="shared" si="2"/>
        <v>0.26551411086040755</v>
      </c>
      <c r="H68" s="207">
        <v>-6.4086429150703372</v>
      </c>
      <c r="I68" s="25">
        <v>-22.6790008470735</v>
      </c>
      <c r="J68" s="25">
        <v>-3.3091859832634509</v>
      </c>
      <c r="K68" s="25">
        <v>30.710923417291717</v>
      </c>
      <c r="L68" s="178">
        <f t="shared" si="3"/>
        <v>1.6859063281155713</v>
      </c>
      <c r="M68" s="10"/>
      <c r="N68" s="10"/>
      <c r="O68" s="10"/>
      <c r="P68" s="10"/>
      <c r="T68" s="10"/>
    </row>
    <row r="69" spans="1:20" x14ac:dyDescent="0.25">
      <c r="A69" s="35"/>
      <c r="B69" s="194" t="s">
        <v>199</v>
      </c>
      <c r="C69" s="134">
        <v>-1.0024664474843235</v>
      </c>
      <c r="D69" s="134">
        <v>-3.5845631100752429</v>
      </c>
      <c r="E69" s="134">
        <v>-0.50326237159075637</v>
      </c>
      <c r="F69" s="134">
        <v>4.8272065554258941</v>
      </c>
      <c r="G69" s="225">
        <f t="shared" si="2"/>
        <v>0.26308537372442853</v>
      </c>
      <c r="H69" s="226">
        <v>-6.4228675520112954</v>
      </c>
      <c r="I69" s="134">
        <v>-22.966528351762122</v>
      </c>
      <c r="J69" s="134">
        <v>-3.224434657888207</v>
      </c>
      <c r="K69" s="134">
        <v>30.928225507703129</v>
      </c>
      <c r="L69" s="179">
        <f t="shared" si="3"/>
        <v>1.6856050539585006</v>
      </c>
      <c r="M69" s="10"/>
      <c r="N69" s="10"/>
      <c r="O69" s="10"/>
      <c r="P69" s="10"/>
      <c r="T69" s="10"/>
    </row>
    <row r="70" spans="1:20" x14ac:dyDescent="0.25">
      <c r="A70" s="35"/>
      <c r="B70" s="24">
        <v>2008</v>
      </c>
      <c r="C70" s="25">
        <v>1.8497324971072215</v>
      </c>
      <c r="D70" s="25">
        <v>-0.56089520419092087</v>
      </c>
      <c r="E70" s="25">
        <v>-5.5012166127778519</v>
      </c>
      <c r="F70" s="25">
        <v>4.2125059184856779</v>
      </c>
      <c r="G70" s="33">
        <f t="shared" si="0"/>
        <v>-1.2659862412700562E-4</v>
      </c>
      <c r="H70" s="207">
        <v>29.222000000000001</v>
      </c>
      <c r="I70" s="25">
        <v>-8.8610000000000007</v>
      </c>
      <c r="J70" s="25">
        <v>-86.908000000000001</v>
      </c>
      <c r="K70" s="25">
        <v>66.549000000000007</v>
      </c>
      <c r="L70" s="178">
        <f t="shared" si="1"/>
        <v>-2.0000000000095497E-3</v>
      </c>
      <c r="M70" s="10"/>
    </row>
    <row r="71" spans="1:20" x14ac:dyDescent="0.25">
      <c r="A71" s="35"/>
      <c r="B71" s="24">
        <v>2009</v>
      </c>
      <c r="C71" s="25">
        <v>5.3092186964330903</v>
      </c>
      <c r="D71" s="25">
        <v>1.5878736388516101</v>
      </c>
      <c r="E71" s="25">
        <v>-10.434988514929291</v>
      </c>
      <c r="F71" s="25">
        <v>3.5379612324381853</v>
      </c>
      <c r="G71" s="33">
        <f t="shared" si="0"/>
        <v>-6.505279359458882E-5</v>
      </c>
      <c r="H71" s="207">
        <v>81.614000000000004</v>
      </c>
      <c r="I71" s="25">
        <v>24.408999999999999</v>
      </c>
      <c r="J71" s="25">
        <v>-160.40799999999999</v>
      </c>
      <c r="K71" s="25">
        <v>54.386000000000003</v>
      </c>
      <c r="L71" s="178">
        <f t="shared" si="1"/>
        <v>-1.0000000000118803E-3</v>
      </c>
      <c r="N71" s="10"/>
    </row>
    <row r="72" spans="1:20" x14ac:dyDescent="0.25">
      <c r="A72" s="35"/>
      <c r="B72" s="24">
        <v>2010</v>
      </c>
      <c r="C72" s="25">
        <v>5.2508211199483954</v>
      </c>
      <c r="D72" s="25">
        <v>0.8575301770242636</v>
      </c>
      <c r="E72" s="25">
        <v>-9.5316057162799073</v>
      </c>
      <c r="F72" s="25">
        <v>3.4233804062575199</v>
      </c>
      <c r="G72" s="33">
        <f t="shared" si="0"/>
        <v>-1.2598695027143947E-4</v>
      </c>
      <c r="H72" s="207">
        <v>83.355000000000004</v>
      </c>
      <c r="I72" s="25">
        <v>13.613</v>
      </c>
      <c r="J72" s="25">
        <v>-151.31100000000001</v>
      </c>
      <c r="K72" s="25">
        <v>54.344999999999999</v>
      </c>
      <c r="L72" s="178">
        <f t="shared" si="1"/>
        <v>-1.9999999999953388E-3</v>
      </c>
    </row>
    <row r="73" spans="1:20" x14ac:dyDescent="0.25">
      <c r="A73" s="35"/>
      <c r="B73" s="24">
        <v>2011</v>
      </c>
      <c r="C73" s="25">
        <v>3.5106953530031997</v>
      </c>
      <c r="D73" s="25">
        <v>2.0969921181894575</v>
      </c>
      <c r="E73" s="25">
        <v>-7.6122528649244225</v>
      </c>
      <c r="F73" s="25">
        <v>2.0048086219540227</v>
      </c>
      <c r="G73" s="33">
        <f t="shared" si="0"/>
        <v>-2.432282222568638E-4</v>
      </c>
      <c r="H73" s="207">
        <v>57.734999999999999</v>
      </c>
      <c r="I73" s="25">
        <v>34.485999999999997</v>
      </c>
      <c r="J73" s="25">
        <v>-125.187</v>
      </c>
      <c r="K73" s="25">
        <v>32.97</v>
      </c>
      <c r="L73" s="178">
        <f t="shared" si="1"/>
        <v>-4.0000000000048885E-3</v>
      </c>
    </row>
    <row r="74" spans="1:20" x14ac:dyDescent="0.25">
      <c r="A74" s="35"/>
      <c r="B74" s="24">
        <v>2012</v>
      </c>
      <c r="C74" s="25">
        <v>3.6929516169868455</v>
      </c>
      <c r="D74" s="25">
        <v>0.62517078145462424</v>
      </c>
      <c r="E74" s="25">
        <v>-8.1206692331344641</v>
      </c>
      <c r="F74" s="25">
        <v>3.8025468346929947</v>
      </c>
      <c r="G74" s="33">
        <f t="shared" ref="G74:G100" si="4">0-SUM(C74:F74)</f>
        <v>0</v>
      </c>
      <c r="H74" s="207">
        <v>62.573999999999998</v>
      </c>
      <c r="I74" s="25">
        <v>10.593</v>
      </c>
      <c r="J74" s="25">
        <v>-137.59800000000001</v>
      </c>
      <c r="K74" s="25">
        <v>64.430999999999997</v>
      </c>
      <c r="L74" s="178">
        <f t="shared" ref="L74:L100" si="5">0-SUM(H74:K74)</f>
        <v>0</v>
      </c>
    </row>
    <row r="75" spans="1:20" x14ac:dyDescent="0.25">
      <c r="A75" s="35"/>
      <c r="B75" s="24">
        <v>2013</v>
      </c>
      <c r="C75" s="25">
        <v>2.5499802140066663</v>
      </c>
      <c r="D75" s="25">
        <v>-2.4548825416002638</v>
      </c>
      <c r="E75" s="25">
        <v>-5.3111624228502388</v>
      </c>
      <c r="F75" s="25">
        <v>5.2160647504438362</v>
      </c>
      <c r="G75" s="33">
        <f t="shared" si="4"/>
        <v>0</v>
      </c>
      <c r="H75" s="207">
        <v>44.914000000000001</v>
      </c>
      <c r="I75" s="25">
        <v>-43.239000000000004</v>
      </c>
      <c r="J75" s="25">
        <v>-93.548000000000002</v>
      </c>
      <c r="K75" s="25">
        <v>91.873000000000005</v>
      </c>
      <c r="L75" s="178">
        <f t="shared" si="5"/>
        <v>0</v>
      </c>
    </row>
    <row r="76" spans="1:20" x14ac:dyDescent="0.25">
      <c r="A76" s="35"/>
      <c r="B76" s="24">
        <v>2014</v>
      </c>
      <c r="C76" s="25">
        <v>2.4356732518387787</v>
      </c>
      <c r="D76" s="25">
        <v>-1.9715392602593402</v>
      </c>
      <c r="E76" s="25">
        <v>-5.4971682946600193</v>
      </c>
      <c r="F76" s="25">
        <v>5.0330343030805809</v>
      </c>
      <c r="G76" s="33">
        <f t="shared" si="4"/>
        <v>0</v>
      </c>
      <c r="H76" s="207">
        <v>44.920999999999999</v>
      </c>
      <c r="I76" s="25">
        <v>-36.361000000000004</v>
      </c>
      <c r="J76" s="25">
        <v>-101.384</v>
      </c>
      <c r="K76" s="25">
        <v>92.823999999999998</v>
      </c>
      <c r="L76" s="178">
        <f t="shared" si="5"/>
        <v>0</v>
      </c>
    </row>
    <row r="77" spans="1:20" x14ac:dyDescent="0.25">
      <c r="B77" s="24">
        <v>2015</v>
      </c>
      <c r="C77" s="25">
        <v>3.1208873749300441</v>
      </c>
      <c r="D77" s="25">
        <v>-3.823847911135914</v>
      </c>
      <c r="E77" s="25">
        <v>-4.3155563315239318</v>
      </c>
      <c r="F77" s="25">
        <v>5.0185168677298018</v>
      </c>
      <c r="G77" s="33">
        <f t="shared" si="4"/>
        <v>0</v>
      </c>
      <c r="H77" s="207">
        <v>59.167000000000002</v>
      </c>
      <c r="I77" s="25">
        <v>-72.494</v>
      </c>
      <c r="J77" s="25">
        <v>-81.816000000000003</v>
      </c>
      <c r="K77" s="25">
        <v>95.143000000000001</v>
      </c>
      <c r="L77" s="178">
        <f t="shared" si="5"/>
        <v>0</v>
      </c>
    </row>
    <row r="78" spans="1:20" x14ac:dyDescent="0.25">
      <c r="B78" s="24">
        <v>2016</v>
      </c>
      <c r="C78" s="25">
        <v>0.85507970453774618</v>
      </c>
      <c r="D78" s="25">
        <v>-3.0978043425721138</v>
      </c>
      <c r="E78" s="25">
        <v>-3.0622627599359031</v>
      </c>
      <c r="F78" s="25">
        <v>5.3049873979702706</v>
      </c>
      <c r="G78" s="33">
        <f t="shared" si="4"/>
        <v>0</v>
      </c>
      <c r="H78" s="207">
        <v>16.841000000000001</v>
      </c>
      <c r="I78" s="25">
        <v>-61.012</v>
      </c>
      <c r="J78" s="25">
        <v>-60.311999999999998</v>
      </c>
      <c r="K78" s="25">
        <v>104.483</v>
      </c>
      <c r="L78" s="178">
        <f t="shared" si="5"/>
        <v>0</v>
      </c>
    </row>
    <row r="79" spans="1:20" x14ac:dyDescent="0.25">
      <c r="B79" s="24">
        <v>2017</v>
      </c>
      <c r="C79" s="25">
        <v>-1.1911423969898942</v>
      </c>
      <c r="D79" s="25">
        <v>-0.63777395811632254</v>
      </c>
      <c r="E79" s="25">
        <v>-2.0333923846705915</v>
      </c>
      <c r="F79" s="25">
        <v>3.4195944729509584</v>
      </c>
      <c r="G79" s="33">
        <f t="shared" si="4"/>
        <v>0.44271426682584991</v>
      </c>
      <c r="H79" s="207">
        <v>-24.414000000000001</v>
      </c>
      <c r="I79" s="25">
        <v>-13.071999999999999</v>
      </c>
      <c r="J79" s="25">
        <v>-41.677</v>
      </c>
      <c r="K79" s="25">
        <v>70.088999999999999</v>
      </c>
      <c r="L79" s="178">
        <f t="shared" si="5"/>
        <v>9.0740000000000123</v>
      </c>
    </row>
    <row r="80" spans="1:20" x14ac:dyDescent="0.25">
      <c r="B80" s="24">
        <v>2018</v>
      </c>
      <c r="C80" s="25">
        <v>-1.2324424789714501</v>
      </c>
      <c r="D80" s="25">
        <v>-2.3627286000619998</v>
      </c>
      <c r="E80" s="25">
        <v>-1.3606892526637031</v>
      </c>
      <c r="F80" s="25">
        <v>4.4037535062381004</v>
      </c>
      <c r="G80" s="33">
        <f t="shared" si="4"/>
        <v>0.55210682545905243</v>
      </c>
      <c r="H80" s="207">
        <v>-26.061561419799606</v>
      </c>
      <c r="I80" s="25">
        <v>-49.962896913633067</v>
      </c>
      <c r="J80" s="25">
        <v>-28.773502322924887</v>
      </c>
      <c r="K80" s="25">
        <v>93.122960656357563</v>
      </c>
      <c r="L80" s="178">
        <f t="shared" si="5"/>
        <v>11.674999999999997</v>
      </c>
    </row>
    <row r="81" spans="2:12" x14ac:dyDescent="0.25">
      <c r="B81" s="24">
        <v>2019</v>
      </c>
      <c r="C81" s="25">
        <v>-1.2578813262036164</v>
      </c>
      <c r="D81" s="25">
        <v>-2.9190576022934982</v>
      </c>
      <c r="E81" s="25">
        <v>-1.2947811633011268</v>
      </c>
      <c r="F81" s="25">
        <v>5.1618254533388432</v>
      </c>
      <c r="G81" s="33">
        <f t="shared" si="4"/>
        <v>0.30989463845939813</v>
      </c>
      <c r="H81" s="207">
        <v>-27.452456203504344</v>
      </c>
      <c r="I81" s="25">
        <v>-63.706566997320188</v>
      </c>
      <c r="J81" s="25">
        <v>-28.257771570489826</v>
      </c>
      <c r="K81" s="25">
        <v>112.65354229845721</v>
      </c>
      <c r="L81" s="178">
        <f t="shared" si="5"/>
        <v>6.7632524728571468</v>
      </c>
    </row>
    <row r="82" spans="2:12" x14ac:dyDescent="0.25">
      <c r="B82" s="24">
        <v>2020</v>
      </c>
      <c r="C82" s="25">
        <v>-1.173211145541986</v>
      </c>
      <c r="D82" s="25">
        <v>-3.2569861163614298</v>
      </c>
      <c r="E82" s="25">
        <v>-1.0391104426890112</v>
      </c>
      <c r="F82" s="25">
        <v>5.1695358962357494</v>
      </c>
      <c r="G82" s="33">
        <f t="shared" si="4"/>
        <v>0.29977180835667827</v>
      </c>
      <c r="H82" s="207">
        <v>-26.453025312647409</v>
      </c>
      <c r="I82" s="25">
        <v>-73.437024960454352</v>
      </c>
      <c r="J82" s="25">
        <v>-23.429384341886959</v>
      </c>
      <c r="K82" s="25">
        <v>116.56031775472917</v>
      </c>
      <c r="L82" s="178">
        <f t="shared" si="5"/>
        <v>6.7591168602595531</v>
      </c>
    </row>
    <row r="83" spans="2:12" x14ac:dyDescent="0.25">
      <c r="B83" s="24">
        <v>2021</v>
      </c>
      <c r="C83" s="25">
        <v>-1.1328514582283447</v>
      </c>
      <c r="D83" s="25">
        <v>-3.4415551848675445</v>
      </c>
      <c r="E83" s="25">
        <v>-0.77200110043756631</v>
      </c>
      <c r="F83" s="25">
        <v>5.0571019139262692</v>
      </c>
      <c r="G83" s="33">
        <f t="shared" si="4"/>
        <v>0.2893058296071862</v>
      </c>
      <c r="H83" s="207">
        <v>-26.449821974222925</v>
      </c>
      <c r="I83" s="25">
        <v>-80.353449071398131</v>
      </c>
      <c r="J83" s="25">
        <v>-18.024685868711639</v>
      </c>
      <c r="K83" s="25">
        <v>118.07324283983083</v>
      </c>
      <c r="L83" s="178">
        <f t="shared" si="5"/>
        <v>6.7547140745018766</v>
      </c>
    </row>
    <row r="84" spans="2:12" x14ac:dyDescent="0.25">
      <c r="B84" s="24">
        <v>2022</v>
      </c>
      <c r="C84" s="25">
        <v>-1.1059899604873162</v>
      </c>
      <c r="D84" s="25">
        <v>-3.4617808464955049</v>
      </c>
      <c r="E84" s="25">
        <v>-0.61025076768905184</v>
      </c>
      <c r="F84" s="25">
        <v>4.8989174605244239</v>
      </c>
      <c r="G84" s="33">
        <f t="shared" si="4"/>
        <v>0.27910411414744907</v>
      </c>
      <c r="H84" s="207">
        <v>-26.748467445464758</v>
      </c>
      <c r="I84" s="25">
        <v>-83.723483561296206</v>
      </c>
      <c r="J84" s="25">
        <v>-14.758970131978591</v>
      </c>
      <c r="K84" s="25">
        <v>118.48076283903957</v>
      </c>
      <c r="L84" s="178">
        <f t="shared" si="5"/>
        <v>6.7501582996999758</v>
      </c>
    </row>
    <row r="85" spans="2:12" x14ac:dyDescent="0.25">
      <c r="B85" s="194">
        <v>2023</v>
      </c>
      <c r="C85" s="49">
        <v>-1.019953485601681</v>
      </c>
      <c r="D85" s="49">
        <v>-3.5492363201387009</v>
      </c>
      <c r="E85" s="49">
        <v>-0.5272993784461335</v>
      </c>
      <c r="F85" s="49">
        <v>4.8273059033146932</v>
      </c>
      <c r="G85" s="205">
        <f t="shared" ref="G85" si="6">0-SUM(C85:F85)</f>
        <v>0.26918328087182175</v>
      </c>
      <c r="H85" s="206">
        <v>-25.558905372923451</v>
      </c>
      <c r="I85" s="49">
        <v>-88.939933568690776</v>
      </c>
      <c r="J85" s="49">
        <v>-13.213538761481601</v>
      </c>
      <c r="K85" s="49">
        <v>120.96694264071414</v>
      </c>
      <c r="L85" s="231">
        <f t="shared" ref="L85" si="7">0-SUM(H85:K85)</f>
        <v>6.7454350623816879</v>
      </c>
    </row>
    <row r="86" spans="2:12" x14ac:dyDescent="0.25">
      <c r="B86" s="24" t="s">
        <v>178</v>
      </c>
      <c r="C86" s="25">
        <v>2.3954592693260852</v>
      </c>
      <c r="D86" s="25">
        <v>0.62534175393716518</v>
      </c>
      <c r="E86" s="25">
        <v>-7.423583020225438</v>
      </c>
      <c r="F86" s="25">
        <v>4.4027180430090338</v>
      </c>
      <c r="G86" s="33">
        <f t="shared" si="4"/>
        <v>6.3953953153728094E-5</v>
      </c>
      <c r="H86" s="25">
        <v>37.456000000000003</v>
      </c>
      <c r="I86" s="25">
        <v>9.7779999999999987</v>
      </c>
      <c r="J86" s="25">
        <v>-116.077</v>
      </c>
      <c r="K86" s="25">
        <v>68.841999999999999</v>
      </c>
      <c r="L86" s="178">
        <f t="shared" si="5"/>
        <v>9.9999999999056399E-4</v>
      </c>
    </row>
    <row r="87" spans="2:12" x14ac:dyDescent="0.25">
      <c r="B87" s="135" t="s">
        <v>104</v>
      </c>
      <c r="C87" s="25">
        <v>6.0770978284571049</v>
      </c>
      <c r="D87" s="25">
        <v>0.92145473509713094</v>
      </c>
      <c r="E87" s="25">
        <v>-10.132508050839506</v>
      </c>
      <c r="F87" s="25">
        <v>3.1340201916413619</v>
      </c>
      <c r="G87" s="33">
        <f t="shared" si="4"/>
        <v>-6.4704356091738191E-5</v>
      </c>
      <c r="H87" s="25">
        <v>93.921000000000006</v>
      </c>
      <c r="I87" s="25">
        <v>14.241</v>
      </c>
      <c r="J87" s="25">
        <v>-156.59700000000001</v>
      </c>
      <c r="K87" s="25">
        <v>48.436</v>
      </c>
      <c r="L87" s="178">
        <f t="shared" si="5"/>
        <v>-9.9999999999766942E-4</v>
      </c>
    </row>
    <row r="88" spans="2:12" x14ac:dyDescent="0.25">
      <c r="B88" s="135" t="s">
        <v>105</v>
      </c>
      <c r="C88" s="25">
        <v>4.5281093892887583</v>
      </c>
      <c r="D88" s="25">
        <v>1.4098552383559257</v>
      </c>
      <c r="E88" s="25">
        <v>-9.1064841023471672</v>
      </c>
      <c r="F88" s="25">
        <v>3.1686438938207244</v>
      </c>
      <c r="G88" s="33">
        <f t="shared" si="4"/>
        <v>-1.2441911824101481E-4</v>
      </c>
      <c r="H88" s="25">
        <v>72.787999999999997</v>
      </c>
      <c r="I88" s="25">
        <v>22.663</v>
      </c>
      <c r="J88" s="25">
        <v>-146.38399999999999</v>
      </c>
      <c r="K88" s="25">
        <v>50.935000000000002</v>
      </c>
      <c r="L88" s="178">
        <f t="shared" si="5"/>
        <v>-2.0000000000095497E-3</v>
      </c>
    </row>
    <row r="89" spans="2:12" x14ac:dyDescent="0.25">
      <c r="B89" s="135" t="s">
        <v>106</v>
      </c>
      <c r="C89" s="25">
        <v>3.6579397202256705</v>
      </c>
      <c r="D89" s="25">
        <v>1.7539502647643532</v>
      </c>
      <c r="E89" s="25">
        <v>-7.634977727327243</v>
      </c>
      <c r="F89" s="25">
        <v>2.2233906070741933</v>
      </c>
      <c r="G89" s="33">
        <f t="shared" si="4"/>
        <v>-3.0286473697449523E-4</v>
      </c>
      <c r="H89" s="25">
        <v>60.389000000000003</v>
      </c>
      <c r="I89" s="25">
        <v>28.956</v>
      </c>
      <c r="J89" s="25">
        <v>-126.04600000000001</v>
      </c>
      <c r="K89" s="25">
        <v>36.706000000000003</v>
      </c>
      <c r="L89" s="178">
        <f t="shared" si="5"/>
        <v>-4.9999999999954525E-3</v>
      </c>
    </row>
    <row r="90" spans="2:12" x14ac:dyDescent="0.25">
      <c r="B90" s="135" t="s">
        <v>107</v>
      </c>
      <c r="C90" s="25">
        <v>3.0513993768071188</v>
      </c>
      <c r="D90" s="25">
        <v>-0.18609231863309283</v>
      </c>
      <c r="E90" s="25">
        <v>-7.2285344674320902</v>
      </c>
      <c r="F90" s="25">
        <v>4.3631689264426541</v>
      </c>
      <c r="G90" s="33">
        <f t="shared" si="4"/>
        <v>5.848281540998812E-5</v>
      </c>
      <c r="H90" s="25">
        <v>52.176000000000002</v>
      </c>
      <c r="I90" s="25">
        <v>-3.1819999999999999</v>
      </c>
      <c r="J90" s="25">
        <v>-123.601</v>
      </c>
      <c r="K90" s="25">
        <v>74.605999999999995</v>
      </c>
      <c r="L90" s="178">
        <f t="shared" si="5"/>
        <v>1.0000000000047748E-3</v>
      </c>
    </row>
    <row r="91" spans="2:12" x14ac:dyDescent="0.25">
      <c r="B91" s="135" t="s">
        <v>108</v>
      </c>
      <c r="C91" s="27">
        <v>2.7984430837355889</v>
      </c>
      <c r="D91" s="27">
        <v>-2.3336911225810653</v>
      </c>
      <c r="E91" s="27">
        <v>-5.5852715766274033</v>
      </c>
      <c r="F91" s="27">
        <v>5.1201268515313023</v>
      </c>
      <c r="G91" s="33">
        <f t="shared" si="4"/>
        <v>3.9276394157727879E-4</v>
      </c>
      <c r="H91" s="25">
        <v>49.875</v>
      </c>
      <c r="I91" s="25">
        <v>-41.592000000000006</v>
      </c>
      <c r="J91" s="25">
        <v>-99.543000000000006</v>
      </c>
      <c r="K91" s="25">
        <v>91.253</v>
      </c>
      <c r="L91" s="178">
        <f t="shared" si="5"/>
        <v>7.0000000000192131E-3</v>
      </c>
    </row>
    <row r="92" spans="2:12" x14ac:dyDescent="0.25">
      <c r="B92" s="135" t="s">
        <v>109</v>
      </c>
      <c r="C92" s="27">
        <v>2.458137908722958</v>
      </c>
      <c r="D92" s="27">
        <v>-2.5666049597702973</v>
      </c>
      <c r="E92" s="27">
        <v>-5.1037650178418881</v>
      </c>
      <c r="F92" s="27">
        <v>5.2125550477012794</v>
      </c>
      <c r="G92" s="33">
        <f t="shared" si="4"/>
        <v>-3.229788120524546E-4</v>
      </c>
      <c r="H92" s="25">
        <v>45.664999999999999</v>
      </c>
      <c r="I92" s="25">
        <v>-47.68</v>
      </c>
      <c r="J92" s="25">
        <v>-94.813000000000002</v>
      </c>
      <c r="K92" s="25">
        <v>96.834000000000003</v>
      </c>
      <c r="L92" s="178">
        <f t="shared" si="5"/>
        <v>-6.0000000000002274E-3</v>
      </c>
    </row>
    <row r="93" spans="2:12" x14ac:dyDescent="0.25">
      <c r="B93" s="135" t="s">
        <v>110</v>
      </c>
      <c r="C93" s="27">
        <v>2.9094452601273857</v>
      </c>
      <c r="D93" s="27">
        <v>-3.8707435719249474</v>
      </c>
      <c r="E93" s="27">
        <v>-4.0911869667218781</v>
      </c>
      <c r="F93" s="27">
        <v>5.0526942791307663</v>
      </c>
      <c r="G93" s="33">
        <f t="shared" si="4"/>
        <v>-2.0900061132689274E-4</v>
      </c>
      <c r="H93" s="25">
        <v>55.683</v>
      </c>
      <c r="I93" s="25">
        <v>-74.081000000000003</v>
      </c>
      <c r="J93" s="25">
        <v>-78.3</v>
      </c>
      <c r="K93" s="25">
        <v>96.701999999999998</v>
      </c>
      <c r="L93" s="178">
        <f t="shared" si="5"/>
        <v>-3.9999999999906777E-3</v>
      </c>
    </row>
    <row r="94" spans="2:12" x14ac:dyDescent="0.25">
      <c r="B94" s="135" t="s">
        <v>111</v>
      </c>
      <c r="C94" s="27">
        <v>-3.063439308245272E-3</v>
      </c>
      <c r="D94" s="27">
        <v>-2.1908613085606556</v>
      </c>
      <c r="E94" s="27">
        <v>-2.5683674279062245</v>
      </c>
      <c r="F94" s="27">
        <v>4.708104454240754</v>
      </c>
      <c r="G94" s="33">
        <f t="shared" si="4"/>
        <v>5.4187721534371569E-2</v>
      </c>
      <c r="H94" s="25">
        <v>-6.0999999999999999E-2</v>
      </c>
      <c r="I94" s="25">
        <v>-43.625</v>
      </c>
      <c r="J94" s="25">
        <v>-51.142000000000003</v>
      </c>
      <c r="K94" s="25">
        <v>93.748999999999995</v>
      </c>
      <c r="L94" s="178">
        <f t="shared" si="5"/>
        <v>1.0790000000000077</v>
      </c>
    </row>
    <row r="95" spans="2:12" x14ac:dyDescent="0.25">
      <c r="B95" s="135" t="s">
        <v>112</v>
      </c>
      <c r="C95" s="27">
        <v>-1.0942842901175811</v>
      </c>
      <c r="D95" s="27">
        <v>-0.77801239413804646</v>
      </c>
      <c r="E95" s="27">
        <v>-2.1891498733507624</v>
      </c>
      <c r="F95" s="27">
        <v>3.5161451740803336</v>
      </c>
      <c r="G95" s="33">
        <f t="shared" si="4"/>
        <v>0.54530138352605606</v>
      </c>
      <c r="H95" s="25">
        <v>-22.59</v>
      </c>
      <c r="I95" s="25">
        <v>-16.061</v>
      </c>
      <c r="J95" s="25">
        <v>-45.192</v>
      </c>
      <c r="K95" s="25">
        <v>72.585999999999999</v>
      </c>
      <c r="L95" s="178">
        <f t="shared" si="5"/>
        <v>11.256999999999991</v>
      </c>
    </row>
    <row r="96" spans="2:12" x14ac:dyDescent="0.25">
      <c r="B96" s="135" t="s">
        <v>113</v>
      </c>
      <c r="C96" s="27">
        <v>-1.2463510389343346</v>
      </c>
      <c r="D96" s="27">
        <v>-3.0156799170199058</v>
      </c>
      <c r="E96" s="27">
        <v>-1.0582643593203651</v>
      </c>
      <c r="F96" s="27">
        <v>4.8461003615283742</v>
      </c>
      <c r="G96" s="33">
        <f t="shared" si="4"/>
        <v>0.47419495374623111</v>
      </c>
      <c r="H96" s="25">
        <v>-26.568027269084435</v>
      </c>
      <c r="I96" s="25">
        <v>-64.284189419636206</v>
      </c>
      <c r="J96" s="25">
        <v>-22.558649592303947</v>
      </c>
      <c r="K96" s="25">
        <v>103.30261903090465</v>
      </c>
      <c r="L96" s="178">
        <f t="shared" si="5"/>
        <v>10.108247250119945</v>
      </c>
    </row>
    <row r="97" spans="2:12" x14ac:dyDescent="0.25">
      <c r="B97" s="135" t="s">
        <v>143</v>
      </c>
      <c r="C97" s="27">
        <v>-1.2072501556239743</v>
      </c>
      <c r="D97" s="27">
        <v>-2.926440088251415</v>
      </c>
      <c r="E97" s="27">
        <v>-1.3235766065667129</v>
      </c>
      <c r="F97" s="27">
        <v>5.1498925477693502</v>
      </c>
      <c r="G97" s="33">
        <f t="shared" si="4"/>
        <v>0.30737430267275112</v>
      </c>
      <c r="H97" s="25">
        <v>-26.559352516462582</v>
      </c>
      <c r="I97" s="25">
        <v>-64.381316134107195</v>
      </c>
      <c r="J97" s="25">
        <v>-29.118519896300551</v>
      </c>
      <c r="K97" s="25">
        <v>113.29699231011109</v>
      </c>
      <c r="L97" s="178">
        <f t="shared" si="5"/>
        <v>6.7621962367592374</v>
      </c>
    </row>
    <row r="98" spans="2:12" x14ac:dyDescent="0.25">
      <c r="B98" s="135" t="s">
        <v>154</v>
      </c>
      <c r="C98" s="27">
        <v>-1.1710596618663816</v>
      </c>
      <c r="D98" s="27">
        <v>-3.3602898788061353</v>
      </c>
      <c r="E98" s="27">
        <v>-0.92231383226310204</v>
      </c>
      <c r="F98" s="27">
        <v>5.1565172018518766</v>
      </c>
      <c r="G98" s="33">
        <f t="shared" si="4"/>
        <v>0.29714617108374242</v>
      </c>
      <c r="H98" s="25">
        <v>-26.633572884006128</v>
      </c>
      <c r="I98" s="25">
        <v>-76.423540416323306</v>
      </c>
      <c r="J98" s="25">
        <v>-20.976311859599473</v>
      </c>
      <c r="K98" s="25">
        <v>117.27538843262066</v>
      </c>
      <c r="L98" s="178">
        <f t="shared" si="5"/>
        <v>6.7580367273082516</v>
      </c>
    </row>
    <row r="99" spans="2:12" x14ac:dyDescent="0.25">
      <c r="B99" s="135" t="s">
        <v>171</v>
      </c>
      <c r="C99" s="27">
        <v>-1.1415575984667281</v>
      </c>
      <c r="D99" s="27">
        <v>-3.4239258989303449</v>
      </c>
      <c r="E99" s="27">
        <v>-0.73680443544968233</v>
      </c>
      <c r="F99" s="27">
        <v>5.0155727607709535</v>
      </c>
      <c r="G99" s="33">
        <f t="shared" si="4"/>
        <v>0.28671517207580255</v>
      </c>
      <c r="H99" s="25">
        <v>-26.889400073835848</v>
      </c>
      <c r="I99" s="25">
        <v>-80.650607068066819</v>
      </c>
      <c r="J99" s="25">
        <v>-17.355435474823057</v>
      </c>
      <c r="K99" s="25">
        <v>118.14186401540067</v>
      </c>
      <c r="L99" s="178">
        <f t="shared" si="5"/>
        <v>6.7535786013250458</v>
      </c>
    </row>
    <row r="100" spans="2:12" x14ac:dyDescent="0.25">
      <c r="B100" s="135" t="s">
        <v>176</v>
      </c>
      <c r="C100" s="27">
        <v>-1.0856186384648372</v>
      </c>
      <c r="D100" s="27">
        <v>-3.4738263076168696</v>
      </c>
      <c r="E100" s="27">
        <v>-0.57865541671496501</v>
      </c>
      <c r="F100" s="27">
        <v>4.8614930937382725</v>
      </c>
      <c r="G100" s="33">
        <f t="shared" si="4"/>
        <v>0.27660726905839894</v>
      </c>
      <c r="H100" s="25">
        <v>-26.488231834861576</v>
      </c>
      <c r="I100" s="25">
        <v>-84.758600607958485</v>
      </c>
      <c r="J100" s="25">
        <v>-14.118732202423292</v>
      </c>
      <c r="K100" s="25">
        <v>118.61656715162292</v>
      </c>
      <c r="L100" s="178">
        <f t="shared" si="5"/>
        <v>6.7489974936204362</v>
      </c>
    </row>
    <row r="101" spans="2:12" x14ac:dyDescent="0.25">
      <c r="B101" s="229" t="s">
        <v>200</v>
      </c>
      <c r="C101" s="136">
        <v>-1.0069918130302611</v>
      </c>
      <c r="D101" s="136">
        <v>-3.572158615608017</v>
      </c>
      <c r="E101" s="136">
        <v>-0.51774814731004348</v>
      </c>
      <c r="F101" s="136">
        <v>4.8301779335675521</v>
      </c>
      <c r="G101" s="205">
        <f t="shared" ref="G101" si="8">0-SUM(C101:F101)</f>
        <v>0.26672064238076931</v>
      </c>
      <c r="H101" s="49">
        <v>-25.462520702323218</v>
      </c>
      <c r="I101" s="49">
        <v>-90.324629778462821</v>
      </c>
      <c r="J101" s="49">
        <v>-13.09163862991139</v>
      </c>
      <c r="K101" s="49">
        <v>122.13456359617163</v>
      </c>
      <c r="L101" s="231">
        <f t="shared" ref="L101" si="9">0-SUM(H101:K101)</f>
        <v>6.7442255145257946</v>
      </c>
    </row>
    <row r="102" spans="2:12" x14ac:dyDescent="0.25">
      <c r="B102" s="146" t="s">
        <v>44</v>
      </c>
      <c r="C102" s="147"/>
      <c r="D102" s="147"/>
      <c r="E102" s="147"/>
      <c r="F102" s="147"/>
      <c r="G102" s="147"/>
      <c r="H102" s="227"/>
      <c r="I102" s="227"/>
      <c r="J102" s="227"/>
      <c r="K102" s="227"/>
      <c r="L102" s="228"/>
    </row>
    <row r="103" spans="2:12" ht="22.5" customHeight="1" x14ac:dyDescent="0.25">
      <c r="B103" s="642" t="s">
        <v>180</v>
      </c>
      <c r="C103" s="552"/>
      <c r="D103" s="552"/>
      <c r="E103" s="552"/>
      <c r="F103" s="552"/>
      <c r="G103" s="199"/>
      <c r="H103" s="148"/>
      <c r="I103" s="148"/>
      <c r="J103" s="148"/>
      <c r="K103" s="148"/>
      <c r="L103" s="149"/>
    </row>
    <row r="104" spans="2:12" x14ac:dyDescent="0.25">
      <c r="B104" s="146" t="s">
        <v>31</v>
      </c>
      <c r="C104" s="47"/>
      <c r="D104" s="47"/>
      <c r="E104" s="47"/>
      <c r="F104" s="47"/>
      <c r="G104" s="198"/>
      <c r="H104" s="148"/>
      <c r="I104" s="148"/>
      <c r="J104" s="148"/>
      <c r="K104" s="148"/>
      <c r="L104" s="149"/>
    </row>
    <row r="105" spans="2:12" x14ac:dyDescent="0.25">
      <c r="B105" s="640" t="s">
        <v>49</v>
      </c>
      <c r="C105" s="641"/>
      <c r="D105" s="641"/>
      <c r="E105" s="641"/>
      <c r="F105" s="641"/>
      <c r="G105" s="201"/>
      <c r="H105" s="148"/>
      <c r="I105" s="148"/>
      <c r="J105" s="148"/>
      <c r="K105" s="148"/>
      <c r="L105" s="149"/>
    </row>
    <row r="106" spans="2:12" x14ac:dyDescent="0.25">
      <c r="B106" s="640" t="s">
        <v>50</v>
      </c>
      <c r="C106" s="641"/>
      <c r="D106" s="641"/>
      <c r="E106" s="641"/>
      <c r="F106" s="641"/>
      <c r="G106" s="201"/>
      <c r="H106" s="148"/>
      <c r="I106" s="148"/>
      <c r="J106" s="148"/>
      <c r="K106" s="148"/>
      <c r="L106" s="149"/>
    </row>
    <row r="107" spans="2:12" x14ac:dyDescent="0.25">
      <c r="B107" s="638" t="s">
        <v>136</v>
      </c>
      <c r="C107" s="639"/>
      <c r="D107" s="639"/>
      <c r="E107" s="639"/>
      <c r="F107" s="639"/>
      <c r="G107" s="200"/>
      <c r="H107" s="148"/>
      <c r="I107" s="148"/>
      <c r="J107" s="148"/>
      <c r="K107" s="148"/>
      <c r="L107" s="149"/>
    </row>
    <row r="108" spans="2:12" ht="16.5" thickBot="1" x14ac:dyDescent="0.3">
      <c r="B108" s="636" t="s">
        <v>51</v>
      </c>
      <c r="C108" s="637"/>
      <c r="D108" s="637"/>
      <c r="E108" s="637"/>
      <c r="F108" s="637"/>
      <c r="G108" s="203"/>
      <c r="H108" s="150"/>
      <c r="I108" s="150"/>
      <c r="J108" s="150"/>
      <c r="K108" s="150"/>
      <c r="L108" s="151"/>
    </row>
    <row r="110" spans="2:12" x14ac:dyDescent="0.25">
      <c r="B110" s="16"/>
    </row>
  </sheetData>
  <mergeCells count="8">
    <mergeCell ref="B2:L2"/>
    <mergeCell ref="H3:L3"/>
    <mergeCell ref="C3:F3"/>
    <mergeCell ref="B108:F108"/>
    <mergeCell ref="B107:F107"/>
    <mergeCell ref="B106:F106"/>
    <mergeCell ref="B105:F105"/>
    <mergeCell ref="B103:F103"/>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5" orientation="portrait" r:id="rId1"/>
  <headerFooter>
    <oddHeader>&amp;C&amp;8March 2018 Economic and fiscal outlook: Supplementary economy tables</oddHeader>
  </headerFooter>
  <rowBreaks count="1" manualBreakCount="1">
    <brk id="69" min="1"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pageSetUpPr fitToPage="1"/>
  </sheetPr>
  <dimension ref="A1:Z86"/>
  <sheetViews>
    <sheetView showGridLines="0" zoomScaleNormal="100" zoomScaleSheetLayoutView="55" workbookViewId="0"/>
  </sheetViews>
  <sheetFormatPr defaultRowHeight="15" x14ac:dyDescent="0.25"/>
  <cols>
    <col min="1" max="1" width="9.33203125" style="2" customWidth="1"/>
    <col min="2" max="2" width="10.5546875" style="2" customWidth="1"/>
    <col min="3" max="3" width="14.109375" style="2" customWidth="1"/>
    <col min="4" max="4" width="10.109375" style="2" customWidth="1"/>
    <col min="5" max="7" width="12.33203125" style="2" customWidth="1"/>
    <col min="8" max="8" width="12.44140625" style="2" customWidth="1"/>
    <col min="9" max="9" width="11.88671875" style="2" customWidth="1"/>
    <col min="10" max="10" width="12.77734375" style="2" customWidth="1"/>
    <col min="11" max="13" width="11.21875" style="2" customWidth="1"/>
    <col min="14" max="14" width="12.77734375" style="2" customWidth="1"/>
    <col min="15" max="15" width="3.44140625" style="2" customWidth="1"/>
    <col min="16" max="16" width="10.21875" style="2" customWidth="1"/>
    <col min="17" max="17" width="10.44140625" style="2" customWidth="1"/>
    <col min="18" max="18" width="11.109375" style="2" customWidth="1"/>
    <col min="19" max="19" width="8.88671875" style="2"/>
    <col min="20" max="20" width="11.6640625" style="2" customWidth="1"/>
    <col min="21" max="21" width="12.33203125" style="2" customWidth="1"/>
    <col min="22" max="22" width="4.109375" style="2" customWidth="1"/>
    <col min="23" max="23" width="18.77734375" style="2" customWidth="1"/>
    <col min="24" max="24" width="22.44140625" style="2" customWidth="1"/>
    <col min="25" max="25" width="18.88671875" style="2" customWidth="1"/>
    <col min="26" max="16384" width="8.88671875" style="2"/>
  </cols>
  <sheetData>
    <row r="1" spans="1:25" ht="33.75" customHeight="1" thickBot="1" x14ac:dyDescent="0.3">
      <c r="A1" s="48" t="s">
        <v>92</v>
      </c>
      <c r="B1" s="22"/>
      <c r="C1" s="41"/>
      <c r="D1" s="22"/>
      <c r="E1" s="22"/>
      <c r="F1" s="22"/>
      <c r="G1" s="22"/>
      <c r="H1" s="22"/>
      <c r="I1" s="22"/>
      <c r="J1" s="22"/>
      <c r="K1" s="22"/>
      <c r="L1" s="22"/>
      <c r="M1" s="22"/>
      <c r="N1" s="22"/>
      <c r="O1" s="22"/>
      <c r="P1" s="22"/>
      <c r="Q1" s="22"/>
      <c r="R1" s="22"/>
      <c r="S1" s="22"/>
      <c r="T1" s="22"/>
      <c r="U1" s="22"/>
      <c r="V1" s="22"/>
      <c r="W1" s="22"/>
      <c r="X1" s="22"/>
    </row>
    <row r="2" spans="1:25" ht="22.5" customHeight="1" thickBot="1" x14ac:dyDescent="0.3">
      <c r="A2" s="22"/>
      <c r="B2" s="644" t="s">
        <v>121</v>
      </c>
      <c r="C2" s="645"/>
      <c r="D2" s="645"/>
      <c r="E2" s="645"/>
      <c r="F2" s="645"/>
      <c r="G2" s="645"/>
      <c r="H2" s="645"/>
      <c r="I2" s="645"/>
      <c r="J2" s="645"/>
      <c r="K2" s="645"/>
      <c r="L2" s="645"/>
      <c r="M2" s="645"/>
      <c r="N2" s="646"/>
      <c r="O2" s="647"/>
      <c r="P2" s="647"/>
      <c r="Q2" s="647"/>
      <c r="R2" s="647"/>
      <c r="S2" s="647"/>
      <c r="T2" s="647"/>
      <c r="U2" s="647"/>
      <c r="V2" s="647"/>
      <c r="W2" s="647"/>
      <c r="X2" s="648"/>
    </row>
    <row r="3" spans="1:25" ht="21" x14ac:dyDescent="0.35">
      <c r="A3" s="22"/>
      <c r="B3" s="55"/>
      <c r="C3" s="649" t="s">
        <v>96</v>
      </c>
      <c r="D3" s="649"/>
      <c r="E3" s="649"/>
      <c r="F3" s="649"/>
      <c r="G3" s="649"/>
      <c r="H3" s="649"/>
      <c r="I3" s="649"/>
      <c r="J3" s="649"/>
      <c r="K3" s="649"/>
      <c r="L3" s="649"/>
      <c r="M3" s="649"/>
      <c r="N3" s="650"/>
      <c r="O3" s="173"/>
      <c r="P3" s="651" t="s">
        <v>161</v>
      </c>
      <c r="Q3" s="649"/>
      <c r="R3" s="649"/>
      <c r="S3" s="649"/>
      <c r="T3" s="649"/>
      <c r="U3" s="650"/>
      <c r="V3" s="175"/>
      <c r="W3" s="651" t="s">
        <v>98</v>
      </c>
      <c r="X3" s="650"/>
    </row>
    <row r="4" spans="1:25" ht="102.75" customHeight="1" x14ac:dyDescent="0.3">
      <c r="A4" s="22"/>
      <c r="B4" s="56"/>
      <c r="C4" s="57" t="s">
        <v>73</v>
      </c>
      <c r="D4" s="57" t="s">
        <v>74</v>
      </c>
      <c r="E4" s="57" t="s">
        <v>75</v>
      </c>
      <c r="F4" s="58" t="s">
        <v>144</v>
      </c>
      <c r="G4" s="58" t="s">
        <v>145</v>
      </c>
      <c r="H4" s="57" t="s">
        <v>76</v>
      </c>
      <c r="I4" s="57" t="s">
        <v>77</v>
      </c>
      <c r="J4" s="57" t="s">
        <v>156</v>
      </c>
      <c r="K4" s="57" t="s">
        <v>157</v>
      </c>
      <c r="L4" s="58" t="s">
        <v>158</v>
      </c>
      <c r="M4" s="58" t="s">
        <v>159</v>
      </c>
      <c r="N4" s="57" t="s">
        <v>160</v>
      </c>
      <c r="O4" s="174"/>
      <c r="P4" s="101" t="s">
        <v>74</v>
      </c>
      <c r="Q4" s="58" t="s">
        <v>78</v>
      </c>
      <c r="R4" s="58" t="s">
        <v>79</v>
      </c>
      <c r="S4" s="58" t="s">
        <v>80</v>
      </c>
      <c r="T4" s="58" t="s">
        <v>162</v>
      </c>
      <c r="U4" s="176" t="s">
        <v>163</v>
      </c>
      <c r="V4" s="176"/>
      <c r="W4" s="101" t="s">
        <v>81</v>
      </c>
      <c r="X4" s="102" t="s">
        <v>164</v>
      </c>
    </row>
    <row r="5" spans="1:25" x14ac:dyDescent="0.25">
      <c r="A5" s="22"/>
      <c r="B5" s="30" t="s">
        <v>14</v>
      </c>
      <c r="C5" s="31">
        <v>4070.5169369864493</v>
      </c>
      <c r="D5" s="31">
        <v>5047.3100000000004</v>
      </c>
      <c r="E5" s="31">
        <v>1610.722</v>
      </c>
      <c r="F5" s="31">
        <v>1206.8520000000001</v>
      </c>
      <c r="G5" s="31">
        <v>403.87</v>
      </c>
      <c r="H5" s="31">
        <v>7507.1049369864495</v>
      </c>
      <c r="I5" s="31">
        <v>285.06200000000001</v>
      </c>
      <c r="J5" s="31">
        <v>813.61732284538118</v>
      </c>
      <c r="K5" s="31">
        <v>143.73066417526209</v>
      </c>
      <c r="L5" s="31">
        <v>107.69185465973857</v>
      </c>
      <c r="M5" s="31">
        <v>36.038809515523539</v>
      </c>
      <c r="N5" s="31">
        <v>669.886658670119</v>
      </c>
      <c r="O5" s="104"/>
      <c r="P5" s="105">
        <v>1787.1579999999999</v>
      </c>
      <c r="Q5" s="106">
        <v>347.73599999999999</v>
      </c>
      <c r="R5" s="106">
        <v>4050.0239999999999</v>
      </c>
      <c r="S5" s="106">
        <v>62.44</v>
      </c>
      <c r="T5" s="106">
        <v>725.80544285650467</v>
      </c>
      <c r="U5" s="107">
        <v>1786.0301911619579</v>
      </c>
      <c r="V5" s="28"/>
      <c r="W5" s="158">
        <v>1958.4580000000001</v>
      </c>
      <c r="X5" s="184">
        <v>118.62957340896068</v>
      </c>
      <c r="Y5" s="11"/>
    </row>
    <row r="6" spans="1:25" x14ac:dyDescent="0.25">
      <c r="A6" s="22"/>
      <c r="B6" s="30" t="s">
        <v>15</v>
      </c>
      <c r="C6" s="31">
        <v>4093.9267353472515</v>
      </c>
      <c r="D6" s="31">
        <v>5138.835</v>
      </c>
      <c r="E6" s="31">
        <v>1621.7829999999999</v>
      </c>
      <c r="F6" s="31">
        <v>1216.7719999999999</v>
      </c>
      <c r="G6" s="31">
        <v>405.01100000000002</v>
      </c>
      <c r="H6" s="31">
        <v>7610.9787353472511</v>
      </c>
      <c r="I6" s="31">
        <v>291.529</v>
      </c>
      <c r="J6" s="31">
        <v>813.4190502800966</v>
      </c>
      <c r="K6" s="31">
        <v>142.88132039300262</v>
      </c>
      <c r="L6" s="31">
        <v>107.19929236971566</v>
      </c>
      <c r="M6" s="31">
        <v>35.682028023286961</v>
      </c>
      <c r="N6" s="31">
        <v>670.53772988709375</v>
      </c>
      <c r="O6" s="104"/>
      <c r="P6" s="105">
        <v>1824.3340000000001</v>
      </c>
      <c r="Q6" s="106">
        <v>346.20100000000002</v>
      </c>
      <c r="R6" s="106">
        <v>4085.8220000000001</v>
      </c>
      <c r="S6" s="106">
        <v>58.771999999999998</v>
      </c>
      <c r="T6" s="106">
        <v>748.18074443478406</v>
      </c>
      <c r="U6" s="107">
        <v>1817.624550927673</v>
      </c>
      <c r="V6" s="28"/>
      <c r="W6" s="158">
        <v>1967.9839999999999</v>
      </c>
      <c r="X6" s="184">
        <v>118.53804301014388</v>
      </c>
      <c r="Y6" s="11"/>
    </row>
    <row r="7" spans="1:25" x14ac:dyDescent="0.25">
      <c r="A7" s="22"/>
      <c r="B7" s="30" t="s">
        <v>16</v>
      </c>
      <c r="C7" s="31">
        <v>4117.4711649275714</v>
      </c>
      <c r="D7" s="31">
        <v>5020.2560000000003</v>
      </c>
      <c r="E7" s="31">
        <v>1619.94</v>
      </c>
      <c r="F7" s="31">
        <v>1223.8420000000001</v>
      </c>
      <c r="G7" s="31">
        <v>396.09800000000001</v>
      </c>
      <c r="H7" s="31">
        <v>7517.7871649275721</v>
      </c>
      <c r="I7" s="31">
        <v>293.21800000000002</v>
      </c>
      <c r="J7" s="31">
        <v>795.51884080682282</v>
      </c>
      <c r="K7" s="31">
        <v>141.02990467070038</v>
      </c>
      <c r="L7" s="31">
        <v>106.54611935750664</v>
      </c>
      <c r="M7" s="31">
        <v>34.483785313193749</v>
      </c>
      <c r="N7" s="31">
        <v>654.48893613612256</v>
      </c>
      <c r="O7" s="104"/>
      <c r="P7" s="105">
        <v>1830.23</v>
      </c>
      <c r="Q7" s="106">
        <v>342.87599999999998</v>
      </c>
      <c r="R7" s="106">
        <v>3958.4749999999999</v>
      </c>
      <c r="S7" s="106">
        <v>64.834000000000003</v>
      </c>
      <c r="T7" s="106">
        <v>732.2530956810499</v>
      </c>
      <c r="U7" s="107">
        <v>1720.9190021804798</v>
      </c>
      <c r="V7" s="28"/>
      <c r="W7" s="158">
        <v>1962.816</v>
      </c>
      <c r="X7" s="184">
        <v>116.92483286163868</v>
      </c>
      <c r="Y7" s="11"/>
    </row>
    <row r="8" spans="1:25" x14ac:dyDescent="0.25">
      <c r="A8" s="22"/>
      <c r="B8" s="30" t="s">
        <v>17</v>
      </c>
      <c r="C8" s="31">
        <v>4141.1509999999998</v>
      </c>
      <c r="D8" s="31">
        <v>5209.9570000000003</v>
      </c>
      <c r="E8" s="31">
        <v>1632.472</v>
      </c>
      <c r="F8" s="31">
        <v>1225.5930000000001</v>
      </c>
      <c r="G8" s="31">
        <v>406.87900000000002</v>
      </c>
      <c r="H8" s="31">
        <v>7718.6360000000004</v>
      </c>
      <c r="I8" s="31">
        <v>293.69099999999997</v>
      </c>
      <c r="J8" s="31">
        <v>803.70502793296089</v>
      </c>
      <c r="K8" s="31">
        <v>140.30700472711646</v>
      </c>
      <c r="L8" s="31">
        <v>105.33674258702193</v>
      </c>
      <c r="M8" s="31">
        <v>34.97026214009454</v>
      </c>
      <c r="N8" s="31">
        <v>663.39802320584442</v>
      </c>
      <c r="O8" s="104"/>
      <c r="P8" s="105">
        <v>1832.0360000000001</v>
      </c>
      <c r="Q8" s="106">
        <v>333.89600000000002</v>
      </c>
      <c r="R8" s="106">
        <v>4097.7629999999999</v>
      </c>
      <c r="S8" s="106">
        <v>67.744</v>
      </c>
      <c r="T8" s="106">
        <v>721.87083809448757</v>
      </c>
      <c r="U8" s="107">
        <v>1746.1913392962686</v>
      </c>
      <c r="V8" s="28"/>
      <c r="W8" s="158">
        <v>1966.3679999999999</v>
      </c>
      <c r="X8" s="184">
        <v>116.0498271676925</v>
      </c>
      <c r="Y8" s="11"/>
    </row>
    <row r="9" spans="1:25" ht="18.75" customHeight="1" x14ac:dyDescent="0.25">
      <c r="A9" s="22"/>
      <c r="B9" s="30" t="s">
        <v>18</v>
      </c>
      <c r="C9" s="31">
        <v>4206.6679741622193</v>
      </c>
      <c r="D9" s="31">
        <v>5328.1279999999997</v>
      </c>
      <c r="E9" s="31">
        <v>1639.682</v>
      </c>
      <c r="F9" s="31">
        <v>1225.1010000000001</v>
      </c>
      <c r="G9" s="31">
        <v>414.58100000000002</v>
      </c>
      <c r="H9" s="31">
        <v>7895.1139741622192</v>
      </c>
      <c r="I9" s="31">
        <v>292.07900000000001</v>
      </c>
      <c r="J9" s="31">
        <v>814.57988001560147</v>
      </c>
      <c r="K9" s="31">
        <v>140.08186126301453</v>
      </c>
      <c r="L9" s="31">
        <v>104.66323855185358</v>
      </c>
      <c r="M9" s="31">
        <v>35.418622711160964</v>
      </c>
      <c r="N9" s="31">
        <v>674.49801875258709</v>
      </c>
      <c r="O9" s="104"/>
      <c r="P9" s="105">
        <v>1844.3679999999999</v>
      </c>
      <c r="Q9" s="106">
        <v>332.90300000000002</v>
      </c>
      <c r="R9" s="106">
        <v>4188.8850000000002</v>
      </c>
      <c r="S9" s="106">
        <v>70.313000000000002</v>
      </c>
      <c r="T9" s="106">
        <v>704.86388981246864</v>
      </c>
      <c r="U9" s="107">
        <v>1728.0960624925956</v>
      </c>
      <c r="V9" s="28"/>
      <c r="W9" s="158">
        <v>1972.585</v>
      </c>
      <c r="X9" s="184">
        <v>115.36232443458813</v>
      </c>
      <c r="Y9" s="13"/>
    </row>
    <row r="10" spans="1:25" x14ac:dyDescent="0.25">
      <c r="A10" s="22"/>
      <c r="B10" s="30" t="s">
        <v>19</v>
      </c>
      <c r="C10" s="31">
        <v>4273.2214895911966</v>
      </c>
      <c r="D10" s="31">
        <v>5213.3469999999998</v>
      </c>
      <c r="E10" s="31">
        <v>1632.424</v>
      </c>
      <c r="F10" s="31">
        <v>1227.4449999999999</v>
      </c>
      <c r="G10" s="31">
        <v>404.97899999999998</v>
      </c>
      <c r="H10" s="31">
        <v>7854.1444895911964</v>
      </c>
      <c r="I10" s="31">
        <v>301.70600000000002</v>
      </c>
      <c r="J10" s="31">
        <v>803.47393055196324</v>
      </c>
      <c r="K10" s="31">
        <v>138.2597014975938</v>
      </c>
      <c r="L10" s="31">
        <v>103.95962035887368</v>
      </c>
      <c r="M10" s="31">
        <v>34.30008113872011</v>
      </c>
      <c r="N10" s="160">
        <v>665.21422905436941</v>
      </c>
      <c r="O10" s="162"/>
      <c r="P10" s="105">
        <v>1878.9079999999999</v>
      </c>
      <c r="Q10" s="106">
        <v>320.99900000000002</v>
      </c>
      <c r="R10" s="106">
        <v>4071.4430000000002</v>
      </c>
      <c r="S10" s="106">
        <v>61.414000000000001</v>
      </c>
      <c r="T10" s="106">
        <v>710.88628667637761</v>
      </c>
      <c r="U10" s="107">
        <v>1661.8838084788408</v>
      </c>
      <c r="V10" s="28"/>
      <c r="W10" s="158">
        <v>1953.423</v>
      </c>
      <c r="X10" s="184">
        <v>113.03792055264906</v>
      </c>
      <c r="Y10" s="13"/>
    </row>
    <row r="11" spans="1:25" x14ac:dyDescent="0.25">
      <c r="A11" s="22"/>
      <c r="B11" s="30" t="s">
        <v>20</v>
      </c>
      <c r="C11" s="31">
        <v>4340.8279453623063</v>
      </c>
      <c r="D11" s="31">
        <v>5330.5379999999996</v>
      </c>
      <c r="E11" s="31">
        <v>1641.114</v>
      </c>
      <c r="F11" s="31">
        <v>1231.6869999999999</v>
      </c>
      <c r="G11" s="31">
        <v>409.42700000000002</v>
      </c>
      <c r="H11" s="31">
        <v>8030.2519453623063</v>
      </c>
      <c r="I11" s="31">
        <v>307.42899999999997</v>
      </c>
      <c r="J11" s="31">
        <v>809.38367028025709</v>
      </c>
      <c r="K11" s="31">
        <v>137.34263393324156</v>
      </c>
      <c r="L11" s="31">
        <v>103.07823634514877</v>
      </c>
      <c r="M11" s="31">
        <v>34.264397588092784</v>
      </c>
      <c r="N11" s="160">
        <v>672.04103634701551</v>
      </c>
      <c r="O11" s="162"/>
      <c r="P11" s="105">
        <v>1856.87</v>
      </c>
      <c r="Q11" s="106">
        <v>318.28300000000002</v>
      </c>
      <c r="R11" s="106">
        <v>4231.732</v>
      </c>
      <c r="S11" s="106">
        <v>67.337999999999994</v>
      </c>
      <c r="T11" s="106">
        <v>695.95478413396859</v>
      </c>
      <c r="U11" s="107">
        <v>1705.3453968944079</v>
      </c>
      <c r="V11" s="28"/>
      <c r="W11" s="158">
        <v>1959.3969999999999</v>
      </c>
      <c r="X11" s="184">
        <v>112.36936625392624</v>
      </c>
      <c r="Y11" s="13"/>
    </row>
    <row r="12" spans="1:25" x14ac:dyDescent="0.25">
      <c r="A12" s="22"/>
      <c r="B12" s="30" t="s">
        <v>21</v>
      </c>
      <c r="C12" s="31">
        <v>4409.5039999999999</v>
      </c>
      <c r="D12" s="31">
        <v>5284.4849999999997</v>
      </c>
      <c r="E12" s="31">
        <v>1643.42</v>
      </c>
      <c r="F12" s="31">
        <v>1237.1320000000001</v>
      </c>
      <c r="G12" s="31">
        <v>406.28800000000001</v>
      </c>
      <c r="H12" s="31">
        <v>8050.5690000000004</v>
      </c>
      <c r="I12" s="31">
        <v>304.80099999999999</v>
      </c>
      <c r="J12" s="31">
        <v>803.80335236294729</v>
      </c>
      <c r="K12" s="31">
        <v>136.2686202078747</v>
      </c>
      <c r="L12" s="31">
        <v>102.58015032980519</v>
      </c>
      <c r="M12" s="31">
        <v>33.688469878069512</v>
      </c>
      <c r="N12" s="160">
        <v>667.53473215507267</v>
      </c>
      <c r="O12" s="162"/>
      <c r="P12" s="105">
        <v>1895.9760000000001</v>
      </c>
      <c r="Q12" s="106">
        <v>317.50900000000001</v>
      </c>
      <c r="R12" s="106">
        <v>4160.1099999999997</v>
      </c>
      <c r="S12" s="106">
        <v>68.581000000000003</v>
      </c>
      <c r="T12" s="106">
        <v>708.38943978239911</v>
      </c>
      <c r="U12" s="107">
        <v>1672.9631677663779</v>
      </c>
      <c r="V12" s="28"/>
      <c r="W12" s="158">
        <v>1960.9290000000001</v>
      </c>
      <c r="X12" s="184">
        <v>111.3312141219192</v>
      </c>
      <c r="Y12" s="13"/>
    </row>
    <row r="13" spans="1:25" ht="18.75" customHeight="1" x14ac:dyDescent="0.25">
      <c r="A13" s="22"/>
      <c r="B13" s="30" t="s">
        <v>22</v>
      </c>
      <c r="C13" s="31">
        <v>4500.6867488021253</v>
      </c>
      <c r="D13" s="31">
        <v>5384.8410000000003</v>
      </c>
      <c r="E13" s="31">
        <v>1650.6389999999999</v>
      </c>
      <c r="F13" s="31">
        <v>1241.3130000000001</v>
      </c>
      <c r="G13" s="31">
        <v>409.32600000000002</v>
      </c>
      <c r="H13" s="31">
        <v>8234.8887488021246</v>
      </c>
      <c r="I13" s="31">
        <v>304.27300000000002</v>
      </c>
      <c r="J13" s="31">
        <v>811.48043962917097</v>
      </c>
      <c r="K13" s="31">
        <v>135.49719301039477</v>
      </c>
      <c r="L13" s="31">
        <v>101.89655469627957</v>
      </c>
      <c r="M13" s="31">
        <v>33.600638314115237</v>
      </c>
      <c r="N13" s="160">
        <v>675.98324661877609</v>
      </c>
      <c r="O13" s="162"/>
      <c r="P13" s="105">
        <v>1876.954</v>
      </c>
      <c r="Q13" s="106">
        <v>311.36500000000001</v>
      </c>
      <c r="R13" s="106">
        <v>4188.0349999999999</v>
      </c>
      <c r="S13" s="106">
        <v>75.396000000000001</v>
      </c>
      <c r="T13" s="106">
        <v>688.21210798998266</v>
      </c>
      <c r="U13" s="107">
        <v>1649.7695514595068</v>
      </c>
      <c r="V13" s="28"/>
      <c r="W13" s="158">
        <v>1962.0039999999999</v>
      </c>
      <c r="X13" s="184">
        <v>110.08634634709895</v>
      </c>
      <c r="Y13" s="13"/>
    </row>
    <row r="14" spans="1:25" x14ac:dyDescent="0.25">
      <c r="A14" s="22"/>
      <c r="B14" s="30" t="s">
        <v>23</v>
      </c>
      <c r="C14" s="31">
        <v>4593.7550370388699</v>
      </c>
      <c r="D14" s="31">
        <v>5465.7939999999999</v>
      </c>
      <c r="E14" s="31">
        <v>1660.6590000000001</v>
      </c>
      <c r="F14" s="31">
        <v>1247.5360000000001</v>
      </c>
      <c r="G14" s="31">
        <v>413.12299999999999</v>
      </c>
      <c r="H14" s="31">
        <v>8398.890037038871</v>
      </c>
      <c r="I14" s="31">
        <v>310.54500000000002</v>
      </c>
      <c r="J14" s="31">
        <v>819.81707618926634</v>
      </c>
      <c r="K14" s="31">
        <v>135.33773739902597</v>
      </c>
      <c r="L14" s="31">
        <v>101.66969833290955</v>
      </c>
      <c r="M14" s="31">
        <v>33.6680390661164</v>
      </c>
      <c r="N14" s="160">
        <v>684.47933879024049</v>
      </c>
      <c r="O14" s="162"/>
      <c r="P14" s="105">
        <v>1879.587</v>
      </c>
      <c r="Q14" s="106">
        <v>307.51900000000001</v>
      </c>
      <c r="R14" s="106">
        <v>4198.7910000000002</v>
      </c>
      <c r="S14" s="106">
        <v>76.373000000000005</v>
      </c>
      <c r="T14" s="106">
        <v>653.34216234253779</v>
      </c>
      <c r="U14" s="107">
        <v>1566.3878924390315</v>
      </c>
      <c r="V14" s="28"/>
      <c r="W14" s="158">
        <v>1968.1780000000001</v>
      </c>
      <c r="X14" s="184">
        <v>108.94195269645695</v>
      </c>
      <c r="Y14" s="13"/>
    </row>
    <row r="15" spans="1:25" x14ac:dyDescent="0.25">
      <c r="A15" s="22"/>
      <c r="B15" s="30" t="s">
        <v>24</v>
      </c>
      <c r="C15" s="31">
        <v>4688.7478551882159</v>
      </c>
      <c r="D15" s="31">
        <v>5638.1210000000001</v>
      </c>
      <c r="E15" s="31">
        <v>1675.723</v>
      </c>
      <c r="F15" s="31">
        <v>1253.826</v>
      </c>
      <c r="G15" s="31">
        <v>421.89699999999999</v>
      </c>
      <c r="H15" s="31">
        <v>8651.145855188217</v>
      </c>
      <c r="I15" s="31">
        <v>311.25599999999997</v>
      </c>
      <c r="J15" s="31">
        <v>838.98599412517228</v>
      </c>
      <c r="K15" s="31">
        <v>136.1407941505027</v>
      </c>
      <c r="L15" s="31">
        <v>101.86460851020615</v>
      </c>
      <c r="M15" s="31">
        <v>34.276185640296539</v>
      </c>
      <c r="N15" s="160">
        <v>702.84519997466987</v>
      </c>
      <c r="O15" s="162"/>
      <c r="P15" s="105">
        <v>1939.5170000000001</v>
      </c>
      <c r="Q15" s="106">
        <v>305.84399999999999</v>
      </c>
      <c r="R15" s="106">
        <v>4328.0609999999997</v>
      </c>
      <c r="S15" s="106">
        <v>78.108999999999995</v>
      </c>
      <c r="T15" s="106">
        <v>649.84369712422813</v>
      </c>
      <c r="U15" s="107">
        <v>1552.6102412726707</v>
      </c>
      <c r="V15" s="28"/>
      <c r="W15" s="158">
        <v>1981.567</v>
      </c>
      <c r="X15" s="184">
        <v>108.45932215078813</v>
      </c>
      <c r="Y15" s="13"/>
    </row>
    <row r="16" spans="1:25" x14ac:dyDescent="0.25">
      <c r="A16" s="22"/>
      <c r="B16" s="30" t="s">
        <v>25</v>
      </c>
      <c r="C16" s="31">
        <v>4785.7049999999999</v>
      </c>
      <c r="D16" s="31">
        <v>5887.5119999999997</v>
      </c>
      <c r="E16" s="31">
        <v>1700.1849999999999</v>
      </c>
      <c r="F16" s="31">
        <v>1259.1199999999999</v>
      </c>
      <c r="G16" s="31">
        <v>441.065</v>
      </c>
      <c r="H16" s="31">
        <v>8973.0319999999992</v>
      </c>
      <c r="I16" s="31">
        <v>316.67700000000002</v>
      </c>
      <c r="J16" s="31">
        <v>858.83793294070983</v>
      </c>
      <c r="K16" s="31">
        <v>136.8081779857751</v>
      </c>
      <c r="L16" s="31">
        <v>101.31715846537237</v>
      </c>
      <c r="M16" s="31">
        <v>35.491019520402723</v>
      </c>
      <c r="N16" s="160">
        <v>722.02975495493456</v>
      </c>
      <c r="O16" s="162"/>
      <c r="P16" s="105">
        <v>1925.5139999999999</v>
      </c>
      <c r="Q16" s="106">
        <v>296.42599999999999</v>
      </c>
      <c r="R16" s="106">
        <v>4496.0029999999997</v>
      </c>
      <c r="S16" s="106">
        <v>72.924000000000007</v>
      </c>
      <c r="T16" s="106">
        <v>635.89870608516446</v>
      </c>
      <c r="U16" s="107">
        <v>1582.6939716382321</v>
      </c>
      <c r="V16" s="28"/>
      <c r="W16" s="158">
        <v>1996.6109999999999</v>
      </c>
      <c r="X16" s="184">
        <v>108.25876554455766</v>
      </c>
      <c r="Y16" s="13"/>
    </row>
    <row r="17" spans="1:25" ht="18.75" customHeight="1" x14ac:dyDescent="0.25">
      <c r="A17" s="22"/>
      <c r="B17" s="30" t="s">
        <v>26</v>
      </c>
      <c r="C17" s="31">
        <v>4884.6454740391528</v>
      </c>
      <c r="D17" s="31">
        <v>6001.7920000000004</v>
      </c>
      <c r="E17" s="31">
        <v>1720.723</v>
      </c>
      <c r="F17" s="31">
        <v>1263.8240000000001</v>
      </c>
      <c r="G17" s="31">
        <v>456.899</v>
      </c>
      <c r="H17" s="31">
        <v>9165.7144740391523</v>
      </c>
      <c r="I17" s="31">
        <v>319.82499999999999</v>
      </c>
      <c r="J17" s="31">
        <v>865.16820464062755</v>
      </c>
      <c r="K17" s="31">
        <v>136.74949515339313</v>
      </c>
      <c r="L17" s="31">
        <v>100.4387655437522</v>
      </c>
      <c r="M17" s="31">
        <v>36.310729609640923</v>
      </c>
      <c r="N17" s="160">
        <v>728.4187094872342</v>
      </c>
      <c r="O17" s="162"/>
      <c r="P17" s="105">
        <v>2038.605</v>
      </c>
      <c r="Q17" s="106">
        <v>299.59300000000002</v>
      </c>
      <c r="R17" s="106">
        <v>4624.2309999999998</v>
      </c>
      <c r="S17" s="106">
        <v>78.02</v>
      </c>
      <c r="T17" s="106">
        <v>667.46282241852373</v>
      </c>
      <c r="U17" s="107">
        <v>1612.116846633882</v>
      </c>
      <c r="V17" s="28"/>
      <c r="W17" s="158">
        <v>2020.316</v>
      </c>
      <c r="X17" s="184">
        <v>108.75321027481728</v>
      </c>
      <c r="Y17" s="13"/>
    </row>
    <row r="18" spans="1:25" x14ac:dyDescent="0.25">
      <c r="A18" s="22"/>
      <c r="B18" s="30" t="s">
        <v>27</v>
      </c>
      <c r="C18" s="31">
        <v>4985.6314601612894</v>
      </c>
      <c r="D18" s="31">
        <v>5928.2950000000001</v>
      </c>
      <c r="E18" s="31">
        <v>1728.7909999999999</v>
      </c>
      <c r="F18" s="31">
        <v>1270.7380000000001</v>
      </c>
      <c r="G18" s="31">
        <v>458.053</v>
      </c>
      <c r="H18" s="31">
        <v>9185.1354601612893</v>
      </c>
      <c r="I18" s="31">
        <v>326.51400000000001</v>
      </c>
      <c r="J18" s="31">
        <v>856.48326732136388</v>
      </c>
      <c r="K18" s="31">
        <v>135.668915270837</v>
      </c>
      <c r="L18" s="31">
        <v>99.722665176665586</v>
      </c>
      <c r="M18" s="31">
        <v>35.946250094171418</v>
      </c>
      <c r="N18" s="160">
        <v>720.81435205052685</v>
      </c>
      <c r="O18" s="162"/>
      <c r="P18" s="105">
        <v>1992.0640000000001</v>
      </c>
      <c r="Q18" s="106">
        <v>288.76100000000002</v>
      </c>
      <c r="R18" s="106">
        <v>4455.4080000000004</v>
      </c>
      <c r="S18" s="106">
        <v>80.665000000000006</v>
      </c>
      <c r="T18" s="106">
        <v>643.18638245113289</v>
      </c>
      <c r="U18" s="107">
        <v>1531.7705138222514</v>
      </c>
      <c r="V18" s="28"/>
      <c r="W18" s="158">
        <v>2017.5519999999999</v>
      </c>
      <c r="X18" s="184">
        <v>107.76139811135323</v>
      </c>
      <c r="Y18" s="13"/>
    </row>
    <row r="19" spans="1:25" x14ac:dyDescent="0.25">
      <c r="A19" s="155"/>
      <c r="B19" s="30" t="s">
        <v>28</v>
      </c>
      <c r="C19" s="31">
        <v>5088.70524762894</v>
      </c>
      <c r="D19" s="31">
        <v>6027.4809999999998</v>
      </c>
      <c r="E19" s="31">
        <v>1750.9169999999999</v>
      </c>
      <c r="F19" s="31">
        <v>1280.2719999999999</v>
      </c>
      <c r="G19" s="31">
        <v>470.64499999999998</v>
      </c>
      <c r="H19" s="31">
        <v>9365.2692476289394</v>
      </c>
      <c r="I19" s="31">
        <v>334.91800000000001</v>
      </c>
      <c r="J19" s="31">
        <v>856.45235024500016</v>
      </c>
      <c r="K19" s="31">
        <v>134.9003108016278</v>
      </c>
      <c r="L19" s="31">
        <v>98.639222025156897</v>
      </c>
      <c r="M19" s="31">
        <v>36.261088776470913</v>
      </c>
      <c r="N19" s="160">
        <v>721.55203944337222</v>
      </c>
      <c r="O19" s="162"/>
      <c r="P19" s="105">
        <v>2022.673</v>
      </c>
      <c r="Q19" s="106">
        <v>291.214</v>
      </c>
      <c r="R19" s="106">
        <v>4502.99</v>
      </c>
      <c r="S19" s="106">
        <v>78.010999999999996</v>
      </c>
      <c r="T19" s="106">
        <v>653.27595116594534</v>
      </c>
      <c r="U19" s="107">
        <v>1548.4154770363671</v>
      </c>
      <c r="V19" s="28"/>
      <c r="W19" s="158">
        <v>2042.1309999999999</v>
      </c>
      <c r="X19" s="184">
        <v>108.44799211492413</v>
      </c>
      <c r="Y19" s="13"/>
    </row>
    <row r="20" spans="1:25" x14ac:dyDescent="0.25">
      <c r="A20" s="155"/>
      <c r="B20" s="30" t="s">
        <v>29</v>
      </c>
      <c r="C20" s="31">
        <v>5193.91</v>
      </c>
      <c r="D20" s="31">
        <v>5990.326</v>
      </c>
      <c r="E20" s="31">
        <v>1759.586</v>
      </c>
      <c r="F20" s="31">
        <v>1286.163</v>
      </c>
      <c r="G20" s="31">
        <v>473.423</v>
      </c>
      <c r="H20" s="31">
        <v>9424.65</v>
      </c>
      <c r="I20" s="31">
        <v>332.738</v>
      </c>
      <c r="J20" s="31">
        <v>851.16275176085151</v>
      </c>
      <c r="K20" s="31">
        <v>133.91116404552531</v>
      </c>
      <c r="L20" s="31">
        <v>97.881879306998897</v>
      </c>
      <c r="M20" s="31">
        <v>36.029284738526407</v>
      </c>
      <c r="N20" s="160">
        <v>717.2515877153262</v>
      </c>
      <c r="O20" s="162"/>
      <c r="P20" s="105">
        <v>2006.3009999999999</v>
      </c>
      <c r="Q20" s="106">
        <v>290.50799999999998</v>
      </c>
      <c r="R20" s="106">
        <v>4472.5529999999999</v>
      </c>
      <c r="S20" s="106">
        <v>77.772999999999996</v>
      </c>
      <c r="T20" s="106">
        <v>637.99643208074565</v>
      </c>
      <c r="U20" s="107">
        <v>1514.6361008557283</v>
      </c>
      <c r="V20" s="28"/>
      <c r="W20" s="158">
        <v>2050.0940000000001</v>
      </c>
      <c r="X20" s="184">
        <v>108.13650315243015</v>
      </c>
      <c r="Y20" s="13"/>
    </row>
    <row r="21" spans="1:25" ht="18.75" customHeight="1" x14ac:dyDescent="0.25">
      <c r="A21" s="155"/>
      <c r="B21" s="30" t="s">
        <v>30</v>
      </c>
      <c r="C21" s="31">
        <v>5273.4613703405221</v>
      </c>
      <c r="D21" s="31">
        <v>6157.701</v>
      </c>
      <c r="E21" s="31">
        <v>1783.0319999999999</v>
      </c>
      <c r="F21" s="31">
        <v>1295.854</v>
      </c>
      <c r="G21" s="31">
        <v>487.178</v>
      </c>
      <c r="H21" s="31">
        <v>9648.1303703405229</v>
      </c>
      <c r="I21" s="31">
        <v>328.74299999999999</v>
      </c>
      <c r="J21" s="31">
        <v>864.09025917354518</v>
      </c>
      <c r="K21" s="31">
        <v>134.78074521907334</v>
      </c>
      <c r="L21" s="31">
        <v>97.954589606421592</v>
      </c>
      <c r="M21" s="31">
        <v>36.826155612651782</v>
      </c>
      <c r="N21" s="160">
        <v>729.30951395447187</v>
      </c>
      <c r="O21" s="162"/>
      <c r="P21" s="105">
        <v>2047.576</v>
      </c>
      <c r="Q21" s="106">
        <v>297.58199999999999</v>
      </c>
      <c r="R21" s="106">
        <v>4548.1149999999998</v>
      </c>
      <c r="S21" s="106">
        <v>86.296999999999997</v>
      </c>
      <c r="T21" s="106">
        <v>634.42335458843809</v>
      </c>
      <c r="U21" s="107">
        <v>1501.3964541775888</v>
      </c>
      <c r="V21" s="28"/>
      <c r="W21" s="158">
        <v>2080.614</v>
      </c>
      <c r="X21" s="184">
        <v>108.71239948376849</v>
      </c>
      <c r="Y21" s="13"/>
    </row>
    <row r="22" spans="1:25" x14ac:dyDescent="0.25">
      <c r="A22" s="155"/>
      <c r="B22" s="30" t="s">
        <v>52</v>
      </c>
      <c r="C22" s="31">
        <v>5354.2311715978412</v>
      </c>
      <c r="D22" s="31">
        <v>6453.3720000000003</v>
      </c>
      <c r="E22" s="31">
        <v>1814.2619999999999</v>
      </c>
      <c r="F22" s="31">
        <v>1308.7829999999999</v>
      </c>
      <c r="G22" s="31">
        <v>505.47899999999998</v>
      </c>
      <c r="H22" s="31">
        <v>9993.3411715978418</v>
      </c>
      <c r="I22" s="31">
        <v>333.78199999999998</v>
      </c>
      <c r="J22" s="31">
        <v>887.66890908815003</v>
      </c>
      <c r="K22" s="31">
        <v>136.39211505802595</v>
      </c>
      <c r="L22" s="31">
        <v>98.391346741533681</v>
      </c>
      <c r="M22" s="31">
        <v>38.00076831649227</v>
      </c>
      <c r="N22" s="160">
        <v>751.27679403012394</v>
      </c>
      <c r="O22" s="162"/>
      <c r="P22" s="105">
        <v>2145.683</v>
      </c>
      <c r="Q22" s="106">
        <v>297.303</v>
      </c>
      <c r="R22" s="106">
        <v>4848.6319999999996</v>
      </c>
      <c r="S22" s="106">
        <v>82.692999999999998</v>
      </c>
      <c r="T22" s="106">
        <v>660.66957330328171</v>
      </c>
      <c r="U22" s="107">
        <v>1584.4664289629095</v>
      </c>
      <c r="V22" s="28"/>
      <c r="W22" s="158">
        <v>2111.5650000000001</v>
      </c>
      <c r="X22" s="184">
        <v>109.51333801834416</v>
      </c>
      <c r="Y22" s="13"/>
    </row>
    <row r="23" spans="1:25" x14ac:dyDescent="0.25">
      <c r="A23" s="155"/>
      <c r="B23" s="30" t="s">
        <v>53</v>
      </c>
      <c r="C23" s="31">
        <v>5436.2380655988054</v>
      </c>
      <c r="D23" s="31">
        <v>6701.4549999999999</v>
      </c>
      <c r="E23" s="31">
        <v>1842.47</v>
      </c>
      <c r="F23" s="31">
        <v>1320.144</v>
      </c>
      <c r="G23" s="31">
        <v>522.32600000000002</v>
      </c>
      <c r="H23" s="31">
        <v>10295.223065598804</v>
      </c>
      <c r="I23" s="31">
        <v>336.89699999999999</v>
      </c>
      <c r="J23" s="31">
        <v>911.12877324036197</v>
      </c>
      <c r="K23" s="31">
        <v>138.30696012490992</v>
      </c>
      <c r="L23" s="31">
        <v>99.098006245496052</v>
      </c>
      <c r="M23" s="31">
        <v>39.20895387941389</v>
      </c>
      <c r="N23" s="160">
        <v>772.82181311545196</v>
      </c>
      <c r="O23" s="162"/>
      <c r="P23" s="105">
        <v>2183.817</v>
      </c>
      <c r="Q23" s="106">
        <v>298.69900000000001</v>
      </c>
      <c r="R23" s="106">
        <v>5112.9629999999997</v>
      </c>
      <c r="S23" s="106">
        <v>79.251000000000005</v>
      </c>
      <c r="T23" s="106">
        <v>669.85374861202274</v>
      </c>
      <c r="U23" s="107">
        <v>1659.9477323059746</v>
      </c>
      <c r="V23" s="28"/>
      <c r="W23" s="158">
        <v>2141.1689999999999</v>
      </c>
      <c r="X23" s="184">
        <v>110.01092315565135</v>
      </c>
      <c r="Y23" s="13"/>
    </row>
    <row r="24" spans="1:25" x14ac:dyDescent="0.25">
      <c r="A24" s="155"/>
      <c r="B24" s="30" t="s">
        <v>54</v>
      </c>
      <c r="C24" s="31">
        <v>5519.5010000000002</v>
      </c>
      <c r="D24" s="31">
        <v>6550.2529999999997</v>
      </c>
      <c r="E24" s="31">
        <v>1841.8240000000001</v>
      </c>
      <c r="F24" s="31">
        <v>1326.568</v>
      </c>
      <c r="G24" s="31">
        <v>515.25599999999997</v>
      </c>
      <c r="H24" s="31">
        <v>10227.93</v>
      </c>
      <c r="I24" s="31">
        <v>333.10500000000002</v>
      </c>
      <c r="J24" s="31">
        <v>905.77932004379647</v>
      </c>
      <c r="K24" s="31">
        <v>138.22038878011477</v>
      </c>
      <c r="L24" s="31">
        <v>99.552804558556787</v>
      </c>
      <c r="M24" s="31">
        <v>38.667584221557981</v>
      </c>
      <c r="N24" s="160">
        <v>767.55893126368176</v>
      </c>
      <c r="O24" s="162"/>
      <c r="P24" s="105">
        <v>2223.3310000000001</v>
      </c>
      <c r="Q24" s="106">
        <v>295.48899999999998</v>
      </c>
      <c r="R24" s="106">
        <v>4878.9489999999996</v>
      </c>
      <c r="S24" s="106">
        <v>87.183000000000007</v>
      </c>
      <c r="T24" s="106">
        <v>662.8419552566304</v>
      </c>
      <c r="U24" s="107">
        <v>1542.6558624308334</v>
      </c>
      <c r="V24" s="28"/>
      <c r="W24" s="158">
        <v>2137.3130000000001</v>
      </c>
      <c r="X24" s="184">
        <v>108.5192665842102</v>
      </c>
      <c r="Y24" s="13"/>
    </row>
    <row r="25" spans="1:25" ht="18.75" customHeight="1" x14ac:dyDescent="0.25">
      <c r="A25" s="155"/>
      <c r="B25" s="30" t="s">
        <v>55</v>
      </c>
      <c r="C25" s="31">
        <v>5608.8880570497777</v>
      </c>
      <c r="D25" s="31">
        <v>6622.2240000000002</v>
      </c>
      <c r="E25" s="31">
        <v>1869.6980000000001</v>
      </c>
      <c r="F25" s="31">
        <v>1335.595</v>
      </c>
      <c r="G25" s="31">
        <v>534.10299999999995</v>
      </c>
      <c r="H25" s="31">
        <v>10361.414057049777</v>
      </c>
      <c r="I25" s="31">
        <v>334.21</v>
      </c>
      <c r="J25" s="31">
        <v>914.13803477816623</v>
      </c>
      <c r="K25" s="31">
        <v>139.73889270056517</v>
      </c>
      <c r="L25" s="31">
        <v>99.820701737078053</v>
      </c>
      <c r="M25" s="31">
        <v>39.918190963487135</v>
      </c>
      <c r="N25" s="160">
        <v>774.39914207760103</v>
      </c>
      <c r="O25" s="162"/>
      <c r="P25" s="105">
        <v>2325.942</v>
      </c>
      <c r="Q25" s="106">
        <v>302.46199999999999</v>
      </c>
      <c r="R25" s="106">
        <v>4979.0680000000002</v>
      </c>
      <c r="S25" s="106">
        <v>89.165999999999997</v>
      </c>
      <c r="T25" s="106">
        <v>687.55250625936685</v>
      </c>
      <c r="U25" s="107">
        <v>1561.2294667640183</v>
      </c>
      <c r="V25" s="28"/>
      <c r="W25" s="158">
        <v>2172.16</v>
      </c>
      <c r="X25" s="184">
        <v>109.08656275078769</v>
      </c>
      <c r="Y25" s="13"/>
    </row>
    <row r="26" spans="1:25" x14ac:dyDescent="0.25">
      <c r="A26" s="155"/>
      <c r="B26" s="30" t="s">
        <v>85</v>
      </c>
      <c r="C26" s="31">
        <v>5699.7227170564202</v>
      </c>
      <c r="D26" s="31">
        <v>6599.9340000000002</v>
      </c>
      <c r="E26" s="31">
        <v>1887.873</v>
      </c>
      <c r="F26" s="31">
        <v>1348.164</v>
      </c>
      <c r="G26" s="31">
        <v>539.70899999999995</v>
      </c>
      <c r="H26" s="31">
        <v>10411.78371705642</v>
      </c>
      <c r="I26" s="31">
        <v>342.54399999999998</v>
      </c>
      <c r="J26" s="31">
        <v>913.28026138784026</v>
      </c>
      <c r="K26" s="31">
        <v>140.17929008669722</v>
      </c>
      <c r="L26" s="31">
        <v>100.10454752011502</v>
      </c>
      <c r="M26" s="31">
        <v>40.074742566582216</v>
      </c>
      <c r="N26" s="160">
        <v>773.10097130114298</v>
      </c>
      <c r="O26" s="162"/>
      <c r="P26" s="105">
        <v>2347.1660000000002</v>
      </c>
      <c r="Q26" s="106">
        <v>304.37799999999999</v>
      </c>
      <c r="R26" s="106">
        <v>4951.9160000000002</v>
      </c>
      <c r="S26" s="106">
        <v>81.430999999999997</v>
      </c>
      <c r="T26" s="106">
        <v>696.42436452433162</v>
      </c>
      <c r="U26" s="107">
        <v>1559.5876937136345</v>
      </c>
      <c r="V26" s="28"/>
      <c r="W26" s="158">
        <v>2192.2510000000002</v>
      </c>
      <c r="X26" s="184">
        <v>109.03461203888787</v>
      </c>
      <c r="Y26" s="13"/>
    </row>
    <row r="27" spans="1:25" x14ac:dyDescent="0.25">
      <c r="A27" s="155"/>
      <c r="B27" s="30" t="s">
        <v>86</v>
      </c>
      <c r="C27" s="31">
        <v>5792.0284236189209</v>
      </c>
      <c r="D27" s="31">
        <v>6611.1679999999997</v>
      </c>
      <c r="E27" s="31">
        <v>1893.5039999999999</v>
      </c>
      <c r="F27" s="31">
        <v>1349.4839999999999</v>
      </c>
      <c r="G27" s="31">
        <v>544.02</v>
      </c>
      <c r="H27" s="31">
        <v>10509.692423618921</v>
      </c>
      <c r="I27" s="31">
        <v>342.98200000000003</v>
      </c>
      <c r="J27" s="31">
        <v>916.82588150558115</v>
      </c>
      <c r="K27" s="31">
        <v>139.96500697421203</v>
      </c>
      <c r="L27" s="31">
        <v>99.751855539564502</v>
      </c>
      <c r="M27" s="31">
        <v>40.213151434647529</v>
      </c>
      <c r="N27" s="160">
        <v>776.86087453136906</v>
      </c>
      <c r="O27" s="162"/>
      <c r="P27" s="105">
        <v>2356.9960000000001</v>
      </c>
      <c r="Q27" s="106">
        <v>312.25799999999998</v>
      </c>
      <c r="R27" s="106">
        <v>5021.4790000000003</v>
      </c>
      <c r="S27" s="106">
        <v>86.528999999999996</v>
      </c>
      <c r="T27" s="106">
        <v>684.55834729850233</v>
      </c>
      <c r="U27" s="107">
        <v>1549.1134417049802</v>
      </c>
      <c r="V27" s="28"/>
      <c r="W27" s="158">
        <v>2205.7619999999997</v>
      </c>
      <c r="X27" s="184">
        <v>108.59782908914204</v>
      </c>
      <c r="Y27" s="13"/>
    </row>
    <row r="28" spans="1:25" x14ac:dyDescent="0.25">
      <c r="A28" s="155"/>
      <c r="B28" s="30" t="s">
        <v>87</v>
      </c>
      <c r="C28" s="31">
        <v>5885.8289999999997</v>
      </c>
      <c r="D28" s="31">
        <v>6735.8149999999996</v>
      </c>
      <c r="E28" s="31">
        <v>1911.566</v>
      </c>
      <c r="F28" s="31">
        <v>1359.8610000000001</v>
      </c>
      <c r="G28" s="31">
        <v>551.70500000000004</v>
      </c>
      <c r="H28" s="31">
        <v>10710.078</v>
      </c>
      <c r="I28" s="31">
        <v>346.80399999999997</v>
      </c>
      <c r="J28" s="31">
        <v>923.62053068333159</v>
      </c>
      <c r="K28" s="31">
        <v>139.88364775271856</v>
      </c>
      <c r="L28" s="31">
        <v>99.511247383903893</v>
      </c>
      <c r="M28" s="31">
        <v>40.372400368814674</v>
      </c>
      <c r="N28" s="160">
        <v>783.73688293061309</v>
      </c>
      <c r="O28" s="162"/>
      <c r="P28" s="105">
        <v>2398.23</v>
      </c>
      <c r="Q28" s="106">
        <v>325.50599999999997</v>
      </c>
      <c r="R28" s="106">
        <v>5245.6360000000004</v>
      </c>
      <c r="S28" s="106">
        <v>88.168999999999997</v>
      </c>
      <c r="T28" s="106">
        <v>694.54524392186397</v>
      </c>
      <c r="U28" s="107">
        <v>1613.444156445938</v>
      </c>
      <c r="V28" s="28"/>
      <c r="W28" s="158">
        <v>2237.0720000000001</v>
      </c>
      <c r="X28" s="184">
        <v>109.14521603665834</v>
      </c>
      <c r="Y28" s="13"/>
    </row>
    <row r="29" spans="1:25" ht="18.75" customHeight="1" x14ac:dyDescent="0.25">
      <c r="A29" s="155"/>
      <c r="B29" s="30" t="s">
        <v>88</v>
      </c>
      <c r="C29" s="31">
        <v>5942.387284569746</v>
      </c>
      <c r="D29" s="31">
        <v>6694.7389999999996</v>
      </c>
      <c r="E29" s="31">
        <v>1925.4190000000001</v>
      </c>
      <c r="F29" s="31">
        <v>1367.558</v>
      </c>
      <c r="G29" s="31">
        <v>557.86099999999999</v>
      </c>
      <c r="H29" s="31">
        <v>10711.707284569746</v>
      </c>
      <c r="I29" s="31">
        <v>349.51499999999999</v>
      </c>
      <c r="J29" s="31">
        <v>914.51112712133045</v>
      </c>
      <c r="K29" s="31">
        <v>139.33682866023327</v>
      </c>
      <c r="L29" s="31">
        <v>98.966092434390262</v>
      </c>
      <c r="M29" s="31">
        <v>40.37073622584299</v>
      </c>
      <c r="N29" s="160">
        <v>775.17429846109712</v>
      </c>
      <c r="O29" s="162"/>
      <c r="P29" s="105">
        <v>2333.556</v>
      </c>
      <c r="Q29" s="106">
        <v>329.42700000000002</v>
      </c>
      <c r="R29" s="106">
        <v>5017.71</v>
      </c>
      <c r="S29" s="106">
        <v>88.59</v>
      </c>
      <c r="T29" s="106">
        <v>676.94440979464446</v>
      </c>
      <c r="U29" s="107">
        <v>1551.1581897139411</v>
      </c>
      <c r="V29" s="28"/>
      <c r="W29" s="158">
        <v>2254.846</v>
      </c>
      <c r="X29" s="184">
        <v>109.22720471157447</v>
      </c>
      <c r="Y29" s="13"/>
    </row>
    <row r="30" spans="1:25" x14ac:dyDescent="0.25">
      <c r="A30" s="155"/>
      <c r="B30" s="30" t="s">
        <v>99</v>
      </c>
      <c r="C30" s="31">
        <v>5987.4261971905235</v>
      </c>
      <c r="D30" s="31">
        <v>6812.2579999999998</v>
      </c>
      <c r="E30" s="31">
        <v>1944.915</v>
      </c>
      <c r="F30" s="31">
        <v>1373.31</v>
      </c>
      <c r="G30" s="31">
        <v>571.60500000000002</v>
      </c>
      <c r="H30" s="31">
        <v>10854.769197190522</v>
      </c>
      <c r="I30" s="31">
        <v>354.19200000000001</v>
      </c>
      <c r="J30" s="31">
        <v>918.53236415184881</v>
      </c>
      <c r="K30" s="31">
        <v>139.57120703153873</v>
      </c>
      <c r="L30" s="31">
        <v>98.551625304181655</v>
      </c>
      <c r="M30" s="31">
        <v>41.019581727357085</v>
      </c>
      <c r="N30" s="160">
        <v>778.96115712031008</v>
      </c>
      <c r="O30" s="162"/>
      <c r="P30" s="105">
        <v>2406.3850000000002</v>
      </c>
      <c r="Q30" s="106">
        <v>334.55500000000001</v>
      </c>
      <c r="R30" s="106">
        <v>5254.9889999999996</v>
      </c>
      <c r="S30" s="106">
        <v>88.756</v>
      </c>
      <c r="T30" s="106">
        <v>683.54665894035986</v>
      </c>
      <c r="U30" s="107">
        <v>1587.7401688425311</v>
      </c>
      <c r="V30" s="28"/>
      <c r="W30" s="158">
        <v>2279.4699999999998</v>
      </c>
      <c r="X30" s="184">
        <v>109.50503744213617</v>
      </c>
      <c r="Y30" s="13"/>
    </row>
    <row r="31" spans="1:25" x14ac:dyDescent="0.25">
      <c r="A31" s="155"/>
      <c r="B31" s="30" t="s">
        <v>100</v>
      </c>
      <c r="C31" s="31">
        <v>6053.2966233681855</v>
      </c>
      <c r="D31" s="31">
        <v>6811.8069999999998</v>
      </c>
      <c r="E31" s="31">
        <v>1956.643</v>
      </c>
      <c r="F31" s="31">
        <v>1384.982</v>
      </c>
      <c r="G31" s="31">
        <v>571.66099999999994</v>
      </c>
      <c r="H31" s="31">
        <v>10908.460623368184</v>
      </c>
      <c r="I31" s="31">
        <v>356.46800000000002</v>
      </c>
      <c r="J31" s="31">
        <v>914.37779976589445</v>
      </c>
      <c r="K31" s="31">
        <v>139.06696546288183</v>
      </c>
      <c r="L31" s="31">
        <v>98.436579366145466</v>
      </c>
      <c r="M31" s="31">
        <v>40.630386096736338</v>
      </c>
      <c r="N31" s="160">
        <v>775.3108343030126</v>
      </c>
      <c r="O31" s="162"/>
      <c r="P31" s="105">
        <v>2424.4070000000002</v>
      </c>
      <c r="Q31" s="106">
        <v>339.13600000000002</v>
      </c>
      <c r="R31" s="106">
        <v>5193.1570000000002</v>
      </c>
      <c r="S31" s="106">
        <v>88.864999999999995</v>
      </c>
      <c r="T31" s="106">
        <v>684.1263615328179</v>
      </c>
      <c r="U31" s="107">
        <v>1561.1188554658843</v>
      </c>
      <c r="V31" s="28"/>
      <c r="W31" s="158">
        <v>2295.779</v>
      </c>
      <c r="X31" s="184">
        <v>109.36285716055067</v>
      </c>
      <c r="Y31" s="13"/>
    </row>
    <row r="32" spans="1:25" x14ac:dyDescent="0.25">
      <c r="A32" s="155"/>
      <c r="B32" s="30" t="s">
        <v>101</v>
      </c>
      <c r="C32" s="31">
        <v>6104.040692980042</v>
      </c>
      <c r="D32" s="31">
        <v>6614.3280033607043</v>
      </c>
      <c r="E32" s="31">
        <v>1978.1999579110584</v>
      </c>
      <c r="F32" s="31">
        <v>1394.4396144511147</v>
      </c>
      <c r="G32" s="31">
        <v>583.76034345994344</v>
      </c>
      <c r="H32" s="31">
        <v>10740.168738429687</v>
      </c>
      <c r="I32" s="31">
        <v>358.77520428907832</v>
      </c>
      <c r="J32" s="31">
        <v>896.32241201254101</v>
      </c>
      <c r="K32" s="31">
        <v>139.41292315484566</v>
      </c>
      <c r="L32" s="31">
        <v>98.272625088331139</v>
      </c>
      <c r="M32" s="31">
        <v>41.140298066514511</v>
      </c>
      <c r="N32" s="160">
        <v>756.90948885769535</v>
      </c>
      <c r="O32" s="162"/>
      <c r="P32" s="105">
        <v>2436.2490273530789</v>
      </c>
      <c r="Q32" s="106">
        <v>340.60526371980893</v>
      </c>
      <c r="R32" s="106">
        <v>4977.0474050562107</v>
      </c>
      <c r="S32" s="106">
        <v>89.258182501999997</v>
      </c>
      <c r="T32" s="106">
        <v>685.36152985339913</v>
      </c>
      <c r="U32" s="107">
        <v>1495.9532163512094</v>
      </c>
      <c r="V32" s="28"/>
      <c r="W32" s="158">
        <v>2318.8052216308674</v>
      </c>
      <c r="X32" s="184">
        <v>109.65551946659471</v>
      </c>
      <c r="Y32" s="13"/>
    </row>
    <row r="33" spans="1:26" ht="18.75" customHeight="1" x14ac:dyDescent="0.25">
      <c r="A33" s="155"/>
      <c r="B33" s="30" t="s">
        <v>102</v>
      </c>
      <c r="C33" s="31">
        <v>6133.6870116586506</v>
      </c>
      <c r="D33" s="31">
        <v>6661.5858556627354</v>
      </c>
      <c r="E33" s="31">
        <v>1995.8439804374173</v>
      </c>
      <c r="F33" s="31">
        <v>1403.2953500513336</v>
      </c>
      <c r="G33" s="31">
        <v>592.54863038608357</v>
      </c>
      <c r="H33" s="31">
        <v>10799.428886883969</v>
      </c>
      <c r="I33" s="31">
        <v>361.29582741138069</v>
      </c>
      <c r="J33" s="31">
        <v>894.31714164428854</v>
      </c>
      <c r="K33" s="31">
        <v>139.4981961120468</v>
      </c>
      <c r="L33" s="31">
        <v>98.082401161277829</v>
      </c>
      <c r="M33" s="31">
        <v>41.415794950768969</v>
      </c>
      <c r="N33" s="160">
        <v>754.81894553224174</v>
      </c>
      <c r="O33" s="108"/>
      <c r="P33" s="105">
        <v>2451.7846251416213</v>
      </c>
      <c r="Q33" s="106">
        <v>342.32441799559797</v>
      </c>
      <c r="R33" s="106">
        <v>5013.6666859741044</v>
      </c>
      <c r="S33" s="106">
        <v>89.830400100000006</v>
      </c>
      <c r="T33" s="106">
        <v>687.33354659474026</v>
      </c>
      <c r="U33" s="107">
        <v>1501.4990808210691</v>
      </c>
      <c r="V33" s="22"/>
      <c r="W33" s="158">
        <v>2338.1683984330152</v>
      </c>
      <c r="X33" s="184">
        <v>109.68742929519149</v>
      </c>
      <c r="Y33" s="13"/>
    </row>
    <row r="34" spans="1:26" x14ac:dyDescent="0.25">
      <c r="A34" s="155"/>
      <c r="B34" s="30" t="s">
        <v>139</v>
      </c>
      <c r="C34" s="31">
        <v>6118.6684083996033</v>
      </c>
      <c r="D34" s="31">
        <v>6698.9823107665306</v>
      </c>
      <c r="E34" s="31">
        <v>2013.5728998340464</v>
      </c>
      <c r="F34" s="31">
        <v>1411.7961617299775</v>
      </c>
      <c r="G34" s="31">
        <v>601.77673810406895</v>
      </c>
      <c r="H34" s="31">
        <v>10804.077819332088</v>
      </c>
      <c r="I34" s="31">
        <v>362.77101074147521</v>
      </c>
      <c r="J34" s="31">
        <v>890.54132474610537</v>
      </c>
      <c r="K34" s="31">
        <v>139.89848194332177</v>
      </c>
      <c r="L34" s="31">
        <v>98.088397919792413</v>
      </c>
      <c r="M34" s="31">
        <v>41.81008402352937</v>
      </c>
      <c r="N34" s="160">
        <v>750.64284280278366</v>
      </c>
      <c r="O34" s="108"/>
      <c r="P34" s="105">
        <v>2470.2171599626367</v>
      </c>
      <c r="Q34" s="106">
        <v>344.0847413947937</v>
      </c>
      <c r="R34" s="106">
        <v>5060.6384677374763</v>
      </c>
      <c r="S34" s="106">
        <v>90.557070143000004</v>
      </c>
      <c r="T34" s="106">
        <v>689.02196937496376</v>
      </c>
      <c r="U34" s="107">
        <v>1507.548846247679</v>
      </c>
      <c r="V34" s="22"/>
      <c r="W34" s="158">
        <v>2357.65764122884</v>
      </c>
      <c r="X34" s="184">
        <v>109.70877718873436</v>
      </c>
      <c r="Y34" s="13"/>
    </row>
    <row r="35" spans="1:26" x14ac:dyDescent="0.25">
      <c r="A35" s="155"/>
      <c r="B35" s="30" t="s">
        <v>140</v>
      </c>
      <c r="C35" s="31">
        <v>6124.5386357518946</v>
      </c>
      <c r="D35" s="31">
        <v>6719.8837853363211</v>
      </c>
      <c r="E35" s="31">
        <v>2031.2577145184548</v>
      </c>
      <c r="F35" s="31">
        <v>1420.2205766777513</v>
      </c>
      <c r="G35" s="31">
        <v>611.03713784070374</v>
      </c>
      <c r="H35" s="31">
        <v>10813.164706569762</v>
      </c>
      <c r="I35" s="31">
        <v>365.54750848410333</v>
      </c>
      <c r="J35" s="31">
        <v>886.80717234365932</v>
      </c>
      <c r="K35" s="31">
        <v>140.24249990064874</v>
      </c>
      <c r="L35" s="31">
        <v>98.055152066633184</v>
      </c>
      <c r="M35" s="31">
        <v>42.18734783401559</v>
      </c>
      <c r="N35" s="160">
        <v>746.56467244301052</v>
      </c>
      <c r="O35" s="108"/>
      <c r="P35" s="105">
        <v>2487.9369791115641</v>
      </c>
      <c r="Q35" s="106">
        <v>345.78807564725531</v>
      </c>
      <c r="R35" s="106">
        <v>5106.5752136811461</v>
      </c>
      <c r="S35" s="106">
        <v>91.223115983</v>
      </c>
      <c r="T35" s="106">
        <v>689.42984118052436</v>
      </c>
      <c r="U35" s="107">
        <v>1510.8991860246147</v>
      </c>
      <c r="V35" s="22"/>
      <c r="W35" s="158">
        <v>2377.0457901657101</v>
      </c>
      <c r="X35" s="184">
        <v>109.7892635684899</v>
      </c>
      <c r="Y35" s="13"/>
    </row>
    <row r="36" spans="1:26" x14ac:dyDescent="0.25">
      <c r="A36" s="155"/>
      <c r="B36" s="30" t="s">
        <v>141</v>
      </c>
      <c r="C36" s="31">
        <v>6145.8431602697901</v>
      </c>
      <c r="D36" s="31">
        <v>6741.987500127766</v>
      </c>
      <c r="E36" s="31">
        <v>2049.0875122203079</v>
      </c>
      <c r="F36" s="31">
        <v>1428.8097456896026</v>
      </c>
      <c r="G36" s="31">
        <v>620.27776653070543</v>
      </c>
      <c r="H36" s="31">
        <v>10838.743148177247</v>
      </c>
      <c r="I36" s="31">
        <v>368.19828124580675</v>
      </c>
      <c r="J36" s="31">
        <v>884.0526151234551</v>
      </c>
      <c r="K36" s="31">
        <v>140.55904531409305</v>
      </c>
      <c r="L36" s="31">
        <v>98.010520581421673</v>
      </c>
      <c r="M36" s="31">
        <v>42.548524732671389</v>
      </c>
      <c r="N36" s="160">
        <v>743.49356980936193</v>
      </c>
      <c r="O36" s="108"/>
      <c r="P36" s="105">
        <v>2504.6629012118206</v>
      </c>
      <c r="Q36" s="106">
        <v>347.44792893973943</v>
      </c>
      <c r="R36" s="106">
        <v>5150.7269105588193</v>
      </c>
      <c r="S36" s="106">
        <v>91.84974818500001</v>
      </c>
      <c r="T36" s="106">
        <v>689.11588530581002</v>
      </c>
      <c r="U36" s="107">
        <v>1512.7303639360098</v>
      </c>
      <c r="V36" s="22"/>
      <c r="W36" s="158">
        <v>2396.5354411600474</v>
      </c>
      <c r="X36" s="184">
        <v>109.81010794347637</v>
      </c>
      <c r="Y36" s="13"/>
    </row>
    <row r="37" spans="1:26" ht="18.75" customHeight="1" x14ac:dyDescent="0.25">
      <c r="A37" s="155"/>
      <c r="B37" s="30" t="s">
        <v>142</v>
      </c>
      <c r="C37" s="31">
        <v>6180.2549583108494</v>
      </c>
      <c r="D37" s="31">
        <v>6769.6137916292346</v>
      </c>
      <c r="E37" s="31">
        <v>2067.6065291919713</v>
      </c>
      <c r="F37" s="31">
        <v>1437.6807546232008</v>
      </c>
      <c r="G37" s="31">
        <v>629.92577456877052</v>
      </c>
      <c r="H37" s="31">
        <v>10882.262220748111</v>
      </c>
      <c r="I37" s="31">
        <v>371.000035036697</v>
      </c>
      <c r="J37" s="31">
        <v>882.43408433925003</v>
      </c>
      <c r="K37" s="31">
        <v>140.89150319533653</v>
      </c>
      <c r="L37" s="31">
        <v>97.966900265607393</v>
      </c>
      <c r="M37" s="31">
        <v>42.924602929729133</v>
      </c>
      <c r="N37" s="160">
        <v>741.54258114391337</v>
      </c>
      <c r="O37" s="108"/>
      <c r="P37" s="105">
        <v>2520.9647849762459</v>
      </c>
      <c r="Q37" s="106">
        <v>349.14241520622312</v>
      </c>
      <c r="R37" s="106">
        <v>5194.9484328563258</v>
      </c>
      <c r="S37" s="106">
        <v>92.451930252000011</v>
      </c>
      <c r="T37" s="106">
        <v>688.63416328628489</v>
      </c>
      <c r="U37" s="107">
        <v>1514.4401798435583</v>
      </c>
      <c r="V37" s="22"/>
      <c r="W37" s="158">
        <v>2416.7489443981945</v>
      </c>
      <c r="X37" s="184">
        <v>109.85284891340383</v>
      </c>
      <c r="Y37" s="13"/>
    </row>
    <row r="38" spans="1:26" x14ac:dyDescent="0.25">
      <c r="A38" s="155"/>
      <c r="B38" s="30" t="s">
        <v>150</v>
      </c>
      <c r="C38" s="31">
        <v>6233.8985525011967</v>
      </c>
      <c r="D38" s="31">
        <v>6811.752077468369</v>
      </c>
      <c r="E38" s="31">
        <v>2087.123509624259</v>
      </c>
      <c r="F38" s="31">
        <v>1446.9132600442274</v>
      </c>
      <c r="G38" s="31">
        <v>640.2102495800317</v>
      </c>
      <c r="H38" s="31">
        <v>10958.527120345305</v>
      </c>
      <c r="I38" s="31">
        <v>373.59425249755606</v>
      </c>
      <c r="J38" s="31">
        <v>882.45261226442756</v>
      </c>
      <c r="K38" s="31">
        <v>141.18020215529293</v>
      </c>
      <c r="L38" s="31">
        <v>97.874182151775628</v>
      </c>
      <c r="M38" s="31">
        <v>43.306020003517311</v>
      </c>
      <c r="N38" s="160">
        <v>741.27241010913463</v>
      </c>
      <c r="O38" s="108"/>
      <c r="P38" s="105">
        <v>2540.1716477383306</v>
      </c>
      <c r="Q38" s="106">
        <v>351.07354569663653</v>
      </c>
      <c r="R38" s="106">
        <v>5246.4586536861625</v>
      </c>
      <c r="S38" s="106">
        <v>93.181680540999992</v>
      </c>
      <c r="T38" s="106">
        <v>688.9414263763656</v>
      </c>
      <c r="U38" s="107">
        <v>1518.1540275295895</v>
      </c>
      <c r="V38" s="22"/>
      <c r="W38" s="158">
        <v>2438.1970553208957</v>
      </c>
      <c r="X38" s="184">
        <v>109.93968758392553</v>
      </c>
      <c r="Y38" s="13"/>
    </row>
    <row r="39" spans="1:26" x14ac:dyDescent="0.25">
      <c r="A39" s="155"/>
      <c r="B39" s="30" t="s">
        <v>151</v>
      </c>
      <c r="C39" s="31">
        <v>6296.7427004690644</v>
      </c>
      <c r="D39" s="31">
        <v>6834.8005512940736</v>
      </c>
      <c r="E39" s="31">
        <v>2106.7884098509458</v>
      </c>
      <c r="F39" s="31">
        <v>1456.5439457183097</v>
      </c>
      <c r="G39" s="31">
        <v>650.24446413263593</v>
      </c>
      <c r="H39" s="31">
        <v>11024.754841912192</v>
      </c>
      <c r="I39" s="31">
        <v>377.24986536830619</v>
      </c>
      <c r="J39" s="31">
        <v>881.28652921676508</v>
      </c>
      <c r="K39" s="31">
        <v>141.391168571322</v>
      </c>
      <c r="L39" s="31">
        <v>97.751843325911551</v>
      </c>
      <c r="M39" s="31">
        <v>43.639325245410426</v>
      </c>
      <c r="N39" s="160">
        <v>739.89536064544313</v>
      </c>
      <c r="O39" s="108"/>
      <c r="P39" s="105">
        <v>2559.3630363821094</v>
      </c>
      <c r="Q39" s="106">
        <v>353.06965268911694</v>
      </c>
      <c r="R39" s="106">
        <v>5299.0489429079953</v>
      </c>
      <c r="S39" s="106">
        <v>93.930702103000002</v>
      </c>
      <c r="T39" s="106">
        <v>689.08619908817877</v>
      </c>
      <c r="U39" s="107">
        <v>1521.7836877652478</v>
      </c>
      <c r="V39" s="22"/>
      <c r="W39" s="158">
        <v>2459.8580625400627</v>
      </c>
      <c r="X39" s="184">
        <v>110.01512887208791</v>
      </c>
      <c r="Y39" s="13"/>
    </row>
    <row r="40" spans="1:26" x14ac:dyDescent="0.25">
      <c r="A40" s="155"/>
      <c r="B40" s="30" t="s">
        <v>152</v>
      </c>
      <c r="C40" s="31">
        <v>6364.0149001728641</v>
      </c>
      <c r="D40" s="31">
        <v>6860.3291833945186</v>
      </c>
      <c r="E40" s="31">
        <v>2126.5826153193143</v>
      </c>
      <c r="F40" s="31">
        <v>1466.5796321966707</v>
      </c>
      <c r="G40" s="31">
        <v>660.00298312264374</v>
      </c>
      <c r="H40" s="31">
        <v>11097.761468248069</v>
      </c>
      <c r="I40" s="31">
        <v>380.5943960894881</v>
      </c>
      <c r="J40" s="31">
        <v>880.19201134311299</v>
      </c>
      <c r="K40" s="31">
        <v>141.54206950733467</v>
      </c>
      <c r="L40" s="31">
        <v>97.613285626927393</v>
      </c>
      <c r="M40" s="31">
        <v>43.928783880407295</v>
      </c>
      <c r="N40" s="160">
        <v>738.64994183577824</v>
      </c>
      <c r="O40" s="108"/>
      <c r="P40" s="105">
        <v>2578.587141363023</v>
      </c>
      <c r="Q40" s="106">
        <v>355.10557817502416</v>
      </c>
      <c r="R40" s="106">
        <v>5352.3993656546836</v>
      </c>
      <c r="S40" s="106">
        <v>94.659582619999995</v>
      </c>
      <c r="T40" s="106">
        <v>689.04930237218787</v>
      </c>
      <c r="U40" s="107">
        <v>1525.1578031808722</v>
      </c>
      <c r="V40" s="22"/>
      <c r="W40" s="158">
        <v>2481.6881934943385</v>
      </c>
      <c r="X40" s="184">
        <v>110.06469823228429</v>
      </c>
      <c r="Y40" s="13"/>
    </row>
    <row r="41" spans="1:26" ht="18.75" customHeight="1" x14ac:dyDescent="0.25">
      <c r="A41" s="155"/>
      <c r="B41" s="30" t="s">
        <v>153</v>
      </c>
      <c r="C41" s="31">
        <v>6435.4522921184698</v>
      </c>
      <c r="D41" s="31">
        <v>6891.5306270986766</v>
      </c>
      <c r="E41" s="31">
        <v>2146.7141354995651</v>
      </c>
      <c r="F41" s="31">
        <v>1477.0449703766856</v>
      </c>
      <c r="G41" s="31">
        <v>669.66916512287969</v>
      </c>
      <c r="H41" s="31">
        <v>11180.268783717582</v>
      </c>
      <c r="I41" s="31">
        <v>384.21729325846053</v>
      </c>
      <c r="J41" s="31">
        <v>879.28821674333687</v>
      </c>
      <c r="K41" s="31">
        <v>141.63599184473233</v>
      </c>
      <c r="L41" s="31">
        <v>97.45253264934189</v>
      </c>
      <c r="M41" s="31">
        <v>44.183459195390434</v>
      </c>
      <c r="N41" s="160">
        <v>737.65222489860469</v>
      </c>
      <c r="O41" s="108"/>
      <c r="P41" s="105">
        <v>2597.6747173991416</v>
      </c>
      <c r="Q41" s="106">
        <v>357.18435650899806</v>
      </c>
      <c r="R41" s="106">
        <v>5406.3393969553945</v>
      </c>
      <c r="S41" s="106">
        <v>95.378927593</v>
      </c>
      <c r="T41" s="106">
        <v>688.76271184755558</v>
      </c>
      <c r="U41" s="107">
        <v>1528.1744953072889</v>
      </c>
      <c r="V41" s="22"/>
      <c r="W41" s="158">
        <v>2503.8984920085632</v>
      </c>
      <c r="X41" s="184">
        <v>110.0946738978506</v>
      </c>
      <c r="Y41" s="13"/>
    </row>
    <row r="42" spans="1:26" x14ac:dyDescent="0.25">
      <c r="A42" s="155"/>
      <c r="B42" s="30" t="s">
        <v>167</v>
      </c>
      <c r="C42" s="31">
        <v>6515.1879782193282</v>
      </c>
      <c r="D42" s="31">
        <v>6936.2871015176925</v>
      </c>
      <c r="E42" s="31">
        <v>2167.4806837493848</v>
      </c>
      <c r="F42" s="31">
        <v>1487.9891099436982</v>
      </c>
      <c r="G42" s="31">
        <v>679.49157380568647</v>
      </c>
      <c r="H42" s="31">
        <v>11283.994395987638</v>
      </c>
      <c r="I42" s="31">
        <v>387.4598422736081</v>
      </c>
      <c r="J42" s="31">
        <v>879.45648267555237</v>
      </c>
      <c r="K42" s="31">
        <v>141.7097327317579</v>
      </c>
      <c r="L42" s="31">
        <v>97.284622030924098</v>
      </c>
      <c r="M42" s="31">
        <v>44.425110700833812</v>
      </c>
      <c r="N42" s="160">
        <v>737.74674994379461</v>
      </c>
      <c r="P42" s="105">
        <v>2618.0861973983724</v>
      </c>
      <c r="Q42" s="106">
        <v>359.33219594026951</v>
      </c>
      <c r="R42" s="106">
        <v>5463.1303590633152</v>
      </c>
      <c r="S42" s="106">
        <v>96.159657793999997</v>
      </c>
      <c r="T42" s="106">
        <v>688.73647945781181</v>
      </c>
      <c r="U42" s="107">
        <v>1531.7075373198322</v>
      </c>
      <c r="V42" s="54"/>
      <c r="W42" s="158">
        <v>2526.8128796896544</v>
      </c>
      <c r="X42" s="184">
        <v>110.13879329587731</v>
      </c>
      <c r="Y42" s="13"/>
    </row>
    <row r="43" spans="1:26" x14ac:dyDescent="0.25">
      <c r="A43" s="155"/>
      <c r="B43" s="30" t="s">
        <v>168</v>
      </c>
      <c r="C43" s="31">
        <v>6596.1803320414338</v>
      </c>
      <c r="D43" s="31">
        <v>6962.1193848206212</v>
      </c>
      <c r="E43" s="31">
        <v>2188.6211362354006</v>
      </c>
      <c r="F43" s="31">
        <v>1499.416683052817</v>
      </c>
      <c r="G43" s="31">
        <v>689.20445318258362</v>
      </c>
      <c r="H43" s="31">
        <v>11369.678580626656</v>
      </c>
      <c r="I43" s="31">
        <v>391.24350859371634</v>
      </c>
      <c r="J43" s="31">
        <v>878.40412069914692</v>
      </c>
      <c r="K43" s="31">
        <v>141.7946103026087</v>
      </c>
      <c r="L43" s="31">
        <v>97.142991418061868</v>
      </c>
      <c r="M43" s="31">
        <v>44.651618884546842</v>
      </c>
      <c r="N43" s="160">
        <v>736.60951039653844</v>
      </c>
      <c r="P43" s="105">
        <v>2638.3073353002183</v>
      </c>
      <c r="Q43" s="106">
        <v>361.48561392372801</v>
      </c>
      <c r="R43" s="106">
        <v>5519.8999698582884</v>
      </c>
      <c r="S43" s="106">
        <v>97.016836206000008</v>
      </c>
      <c r="T43" s="106">
        <v>688.4666065511841</v>
      </c>
      <c r="U43" s="107">
        <v>1534.7482533624918</v>
      </c>
      <c r="V43" s="54"/>
      <c r="W43" s="158">
        <v>2550.1067501591288</v>
      </c>
      <c r="X43" s="184">
        <v>110.18474741330448</v>
      </c>
      <c r="Y43" s="13"/>
    </row>
    <row r="44" spans="1:26" x14ac:dyDescent="0.25">
      <c r="A44" s="155"/>
      <c r="B44" s="30" t="s">
        <v>169</v>
      </c>
      <c r="C44" s="31">
        <v>6676.0435306058371</v>
      </c>
      <c r="D44" s="31">
        <v>6990.1763648532533</v>
      </c>
      <c r="E44" s="31">
        <v>2210.1666720994049</v>
      </c>
      <c r="F44" s="31">
        <v>1511.3172708551306</v>
      </c>
      <c r="G44" s="31">
        <v>698.84940124427419</v>
      </c>
      <c r="H44" s="31">
        <v>11456.053223359686</v>
      </c>
      <c r="I44" s="31">
        <v>394.79654434448628</v>
      </c>
      <c r="J44" s="31">
        <v>877.32356018230496</v>
      </c>
      <c r="K44" s="31">
        <v>141.88497684036346</v>
      </c>
      <c r="L44" s="31">
        <v>97.021287435320218</v>
      </c>
      <c r="M44" s="31">
        <v>44.863689405043225</v>
      </c>
      <c r="N44" s="160">
        <v>735.43858334194169</v>
      </c>
      <c r="P44" s="105">
        <v>2658.3049844669563</v>
      </c>
      <c r="Q44" s="106">
        <v>363.63103389182527</v>
      </c>
      <c r="R44" s="106">
        <v>5576.3943629310188</v>
      </c>
      <c r="S44" s="106">
        <v>97.864989677000011</v>
      </c>
      <c r="T44" s="106">
        <v>687.93078909321457</v>
      </c>
      <c r="U44" s="107">
        <v>1537.1924524640144</v>
      </c>
      <c r="V44" s="54"/>
      <c r="W44" s="158">
        <v>2573.79770599123</v>
      </c>
      <c r="X44" s="184">
        <v>110.23629902910133</v>
      </c>
      <c r="Y44" s="13"/>
    </row>
    <row r="45" spans="1:26" ht="18" customHeight="1" x14ac:dyDescent="0.25">
      <c r="A45" s="155"/>
      <c r="B45" s="30" t="s">
        <v>170</v>
      </c>
      <c r="C45" s="31">
        <v>6756.7376904847824</v>
      </c>
      <c r="D45" s="31">
        <v>7023.2996000323874</v>
      </c>
      <c r="E45" s="31">
        <v>2232.0691202236708</v>
      </c>
      <c r="F45" s="31">
        <v>1523.6927938438562</v>
      </c>
      <c r="G45" s="31">
        <v>708.37632637981471</v>
      </c>
      <c r="H45" s="31">
        <v>11547.968170293499</v>
      </c>
      <c r="I45" s="31">
        <v>398.36529980195274</v>
      </c>
      <c r="J45" s="31">
        <v>876.66788056825135</v>
      </c>
      <c r="K45" s="31">
        <v>142.00130693803717</v>
      </c>
      <c r="L45" s="31">
        <v>96.935335083268043</v>
      </c>
      <c r="M45" s="31">
        <v>45.065971854769145</v>
      </c>
      <c r="N45" s="160">
        <v>734.6665736302142</v>
      </c>
      <c r="P45" s="105">
        <v>2678.4254044486852</v>
      </c>
      <c r="Q45" s="106">
        <v>365.80768056072753</v>
      </c>
      <c r="R45" s="106">
        <v>5633.6464046911751</v>
      </c>
      <c r="S45" s="106">
        <v>98.715600703000007</v>
      </c>
      <c r="T45" s="106">
        <v>687.20377686254221</v>
      </c>
      <c r="U45" s="107">
        <v>1539.2803173277637</v>
      </c>
      <c r="V45" s="54"/>
      <c r="W45" s="158">
        <v>2597.8768007843983</v>
      </c>
      <c r="X45" s="184">
        <v>110.28977938044451</v>
      </c>
      <c r="Z45" s="13"/>
    </row>
    <row r="46" spans="1:26" ht="18" customHeight="1" x14ac:dyDescent="0.25">
      <c r="A46" s="155"/>
      <c r="B46" s="30" t="s">
        <v>172</v>
      </c>
      <c r="C46" s="31">
        <v>6841.2367324754823</v>
      </c>
      <c r="D46" s="31">
        <v>7069.7731176063207</v>
      </c>
      <c r="E46" s="31">
        <v>2254.3982473707729</v>
      </c>
      <c r="F46" s="31">
        <v>1536.5636055740486</v>
      </c>
      <c r="G46" s="31">
        <v>717.83464179672455</v>
      </c>
      <c r="H46" s="31">
        <v>11656.611602711029</v>
      </c>
      <c r="I46" s="31">
        <v>402.31824413186172</v>
      </c>
      <c r="J46" s="31">
        <v>876.71286149050968</v>
      </c>
      <c r="K46" s="31">
        <v>142.07882531116158</v>
      </c>
      <c r="L46" s="31">
        <v>96.838769436790912</v>
      </c>
      <c r="M46" s="31">
        <v>45.240055874370668</v>
      </c>
      <c r="N46" s="160">
        <v>734.63403617934819</v>
      </c>
      <c r="P46" s="105">
        <v>2699.2250024729337</v>
      </c>
      <c r="Q46" s="106">
        <v>368.05966133298239</v>
      </c>
      <c r="R46" s="106">
        <v>5692.9945676770594</v>
      </c>
      <c r="S46" s="106">
        <v>99.607515742000004</v>
      </c>
      <c r="T46" s="106">
        <v>686.46771998641862</v>
      </c>
      <c r="U46" s="107">
        <v>1541.4491468812944</v>
      </c>
      <c r="V46" s="54"/>
      <c r="W46" s="158">
        <v>2622.4579087037555</v>
      </c>
      <c r="X46" s="184">
        <v>110.35749878927152</v>
      </c>
      <c r="Z46" s="13"/>
    </row>
    <row r="47" spans="1:26" ht="18" customHeight="1" x14ac:dyDescent="0.25">
      <c r="A47" s="155"/>
      <c r="B47" s="30" t="s">
        <v>173</v>
      </c>
      <c r="C47" s="31">
        <v>6926.6624233271114</v>
      </c>
      <c r="D47" s="31">
        <v>7096.9285734713621</v>
      </c>
      <c r="E47" s="31">
        <v>2277.0616702380012</v>
      </c>
      <c r="F47" s="31">
        <v>1549.9320132097605</v>
      </c>
      <c r="G47" s="31">
        <v>727.1296570282409</v>
      </c>
      <c r="H47" s="31">
        <v>11746.529326560471</v>
      </c>
      <c r="I47" s="31">
        <v>405.97293613345806</v>
      </c>
      <c r="J47" s="31">
        <v>875.67919776788813</v>
      </c>
      <c r="K47" s="31">
        <v>142.1872284436445</v>
      </c>
      <c r="L47" s="31">
        <v>96.782858415661437</v>
      </c>
      <c r="M47" s="31">
        <v>45.404370027983063</v>
      </c>
      <c r="N47" s="160">
        <v>733.49196932424366</v>
      </c>
      <c r="P47" s="105">
        <v>2719.9509219215215</v>
      </c>
      <c r="Q47" s="106">
        <v>370.30790819070955</v>
      </c>
      <c r="R47" s="106">
        <v>5752.3261684056706</v>
      </c>
      <c r="S47" s="106">
        <v>100.49018205099999</v>
      </c>
      <c r="T47" s="106">
        <v>685.68182404157506</v>
      </c>
      <c r="U47" s="107">
        <v>1543.4759751524809</v>
      </c>
      <c r="V47" s="54"/>
      <c r="W47" s="158">
        <v>2647.3695784287106</v>
      </c>
      <c r="X47" s="184">
        <v>110.43054504542616</v>
      </c>
      <c r="Z47" s="13"/>
    </row>
    <row r="48" spans="1:26" ht="18" customHeight="1" x14ac:dyDescent="0.25">
      <c r="A48" s="155"/>
      <c r="B48" s="30" t="s">
        <v>174</v>
      </c>
      <c r="C48" s="31">
        <v>7012.2807075448663</v>
      </c>
      <c r="D48" s="31">
        <v>7126.9128281403955</v>
      </c>
      <c r="E48" s="31">
        <v>2300.0806711908103</v>
      </c>
      <c r="F48" s="31">
        <v>1563.7956538517976</v>
      </c>
      <c r="G48" s="31">
        <v>736.28501733901305</v>
      </c>
      <c r="H48" s="31">
        <v>11839.112864494451</v>
      </c>
      <c r="I48" s="31">
        <v>409.72296799818417</v>
      </c>
      <c r="J48" s="31">
        <v>874.74469887671353</v>
      </c>
      <c r="K48" s="31">
        <v>142.29831206673859</v>
      </c>
      <c r="L48" s="31">
        <v>96.746816208496512</v>
      </c>
      <c r="M48" s="31">
        <v>45.551495858242106</v>
      </c>
      <c r="N48" s="160">
        <v>732.4463868099748</v>
      </c>
      <c r="P48" s="105">
        <v>2740.6385811014629</v>
      </c>
      <c r="Q48" s="106">
        <v>372.56302469859395</v>
      </c>
      <c r="R48" s="106">
        <v>5811.8422762660375</v>
      </c>
      <c r="S48" s="106">
        <v>101.371443019</v>
      </c>
      <c r="T48" s="106">
        <v>684.84334778134871</v>
      </c>
      <c r="U48" s="107">
        <v>1545.387582133194</v>
      </c>
      <c r="V48" s="54"/>
      <c r="W48" s="158">
        <v>2672.6436958894042</v>
      </c>
      <c r="X48" s="184">
        <v>110.50790485996897</v>
      </c>
      <c r="Z48" s="13"/>
    </row>
    <row r="49" spans="1:26" ht="18" customHeight="1" x14ac:dyDescent="0.25">
      <c r="A49" s="155"/>
      <c r="B49" s="30" t="s">
        <v>175</v>
      </c>
      <c r="C49" s="31">
        <v>7097.8842032347447</v>
      </c>
      <c r="D49" s="31">
        <v>7162.8471381497766</v>
      </c>
      <c r="E49" s="31">
        <v>2323.5184133902817</v>
      </c>
      <c r="F49" s="31">
        <v>1578.1508856924938</v>
      </c>
      <c r="G49" s="31">
        <v>745.36752769778809</v>
      </c>
      <c r="H49" s="31">
        <v>11937.21292799424</v>
      </c>
      <c r="I49" s="31">
        <v>413.67973043170508</v>
      </c>
      <c r="J49" s="31">
        <v>873.983259212088</v>
      </c>
      <c r="K49" s="31">
        <v>142.39916222816825</v>
      </c>
      <c r="L49" s="31">
        <v>96.71856383713768</v>
      </c>
      <c r="M49" s="31">
        <v>45.680598391030571</v>
      </c>
      <c r="N49" s="160">
        <v>731.58409698391972</v>
      </c>
      <c r="P49" s="105">
        <v>2761.4971526724562</v>
      </c>
      <c r="Q49" s="106">
        <v>374.87002778900097</v>
      </c>
      <c r="R49" s="106">
        <v>5872.4857810518715</v>
      </c>
      <c r="S49" s="106">
        <v>102.26138274099999</v>
      </c>
      <c r="T49" s="106">
        <v>683.995138234808</v>
      </c>
      <c r="U49" s="107">
        <v>1547.4073532666023</v>
      </c>
      <c r="V49" s="54"/>
      <c r="W49" s="158">
        <v>2698.3884411792828</v>
      </c>
      <c r="X49" s="184">
        <v>110.59329304521002</v>
      </c>
      <c r="Z49" s="13"/>
    </row>
    <row r="50" spans="1:26" ht="18" customHeight="1" x14ac:dyDescent="0.25">
      <c r="A50" s="155"/>
      <c r="B50" s="30" t="s">
        <v>196</v>
      </c>
      <c r="C50" s="31">
        <v>7186.5533671667581</v>
      </c>
      <c r="D50" s="31">
        <v>7212.2365877990378</v>
      </c>
      <c r="E50" s="31">
        <v>2347.4514205966193</v>
      </c>
      <c r="F50" s="31">
        <v>1593.0163748270068</v>
      </c>
      <c r="G50" s="31">
        <v>754.43504576961232</v>
      </c>
      <c r="H50" s="31">
        <v>12051.338534369179</v>
      </c>
      <c r="I50" s="31">
        <v>417.54987764157573</v>
      </c>
      <c r="J50" s="31">
        <v>874.28301087451905</v>
      </c>
      <c r="K50" s="31">
        <v>142.5353729236864</v>
      </c>
      <c r="L50" s="31">
        <v>96.726680291342248</v>
      </c>
      <c r="M50" s="31">
        <v>45.808692632344119</v>
      </c>
      <c r="N50" s="160">
        <v>731.74763795083277</v>
      </c>
      <c r="P50" s="105">
        <v>2783.2444632848283</v>
      </c>
      <c r="Q50" s="106">
        <v>377.2803011746023</v>
      </c>
      <c r="R50" s="106">
        <v>5935.9478385442835</v>
      </c>
      <c r="S50" s="106">
        <v>103.19467455900001</v>
      </c>
      <c r="T50" s="106">
        <v>683.31049295242212</v>
      </c>
      <c r="U50" s="107">
        <v>1549.951895774577</v>
      </c>
      <c r="V50" s="54"/>
      <c r="W50" s="158">
        <v>2724.7317217712216</v>
      </c>
      <c r="X50" s="184">
        <v>110.68917654474801</v>
      </c>
      <c r="Z50" s="13"/>
    </row>
    <row r="51" spans="1:26" ht="18" customHeight="1" x14ac:dyDescent="0.25">
      <c r="A51" s="155"/>
      <c r="B51" s="30" t="s">
        <v>197</v>
      </c>
      <c r="C51" s="31">
        <v>7276.6268302626258</v>
      </c>
      <c r="D51" s="31">
        <v>7244.3617950438374</v>
      </c>
      <c r="E51" s="31">
        <v>2373.6524565626432</v>
      </c>
      <c r="F51" s="31">
        <v>1608.3976331889094</v>
      </c>
      <c r="G51" s="31">
        <v>765.25482337373398</v>
      </c>
      <c r="H51" s="31">
        <v>12147.336168743819</v>
      </c>
      <c r="I51" s="31">
        <v>421.55430784359299</v>
      </c>
      <c r="J51" s="31">
        <v>873.43930817963337</v>
      </c>
      <c r="K51" s="31">
        <v>142.7754964221802</v>
      </c>
      <c r="L51" s="31">
        <v>96.745321703647562</v>
      </c>
      <c r="M51" s="31">
        <v>46.030174718532649</v>
      </c>
      <c r="N51" s="160">
        <v>730.66381175745312</v>
      </c>
      <c r="P51" s="105">
        <v>2804.9147520314045</v>
      </c>
      <c r="Q51" s="106">
        <v>379.70001525940933</v>
      </c>
      <c r="R51" s="106">
        <v>5999.5880057214235</v>
      </c>
      <c r="S51" s="106">
        <v>104.122655619</v>
      </c>
      <c r="T51" s="106">
        <v>682.54378578568571</v>
      </c>
      <c r="U51" s="107">
        <v>1552.326463149773</v>
      </c>
      <c r="V51" s="54"/>
      <c r="W51" s="158">
        <v>2753.3524718220524</v>
      </c>
      <c r="X51" s="184">
        <v>110.8628698238809</v>
      </c>
      <c r="Z51" s="13"/>
    </row>
    <row r="52" spans="1:26" ht="18" customHeight="1" x14ac:dyDescent="0.25">
      <c r="A52" s="155"/>
      <c r="B52" s="30" t="s">
        <v>198</v>
      </c>
      <c r="C52" s="31">
        <v>7368.4150122373858</v>
      </c>
      <c r="D52" s="31">
        <v>7278.741377359489</v>
      </c>
      <c r="E52" s="31">
        <v>2399.6540108227796</v>
      </c>
      <c r="F52" s="31">
        <v>1624.3022266625092</v>
      </c>
      <c r="G52" s="31">
        <v>775.35178416027054</v>
      </c>
      <c r="H52" s="31">
        <v>12247.502378774096</v>
      </c>
      <c r="I52" s="31">
        <v>425.55828435163431</v>
      </c>
      <c r="J52" s="31">
        <v>872.71573027559941</v>
      </c>
      <c r="K52" s="31">
        <v>142.97763652959884</v>
      </c>
      <c r="L52" s="31">
        <v>96.780157610447176</v>
      </c>
      <c r="M52" s="31">
        <v>46.197478919151678</v>
      </c>
      <c r="N52" s="160">
        <v>729.73809374600057</v>
      </c>
      <c r="P52" s="105">
        <v>2826.8913248531394</v>
      </c>
      <c r="Q52" s="106">
        <v>382.16488006619647</v>
      </c>
      <c r="R52" s="106">
        <v>6064.4498402489289</v>
      </c>
      <c r="S52" s="106">
        <v>105.067484623</v>
      </c>
      <c r="T52" s="106">
        <v>681.75985734604512</v>
      </c>
      <c r="U52" s="107">
        <v>1554.7265978876221</v>
      </c>
      <c r="V52" s="54"/>
      <c r="W52" s="158">
        <v>2781.8188908889761</v>
      </c>
      <c r="X52" s="184">
        <v>111.01124373975009</v>
      </c>
      <c r="Z52" s="13"/>
    </row>
    <row r="53" spans="1:26" ht="18" customHeight="1" x14ac:dyDescent="0.25">
      <c r="A53" s="155"/>
      <c r="B53" s="30" t="s">
        <v>199</v>
      </c>
      <c r="C53" s="31">
        <v>7463.7055800934677</v>
      </c>
      <c r="D53" s="31">
        <v>7317.6804746853113</v>
      </c>
      <c r="E53" s="31">
        <v>2425.0950460516792</v>
      </c>
      <c r="F53" s="31">
        <v>1640.709871227855</v>
      </c>
      <c r="G53" s="31">
        <v>784.38517482382429</v>
      </c>
      <c r="H53" s="31">
        <v>12356.291008727099</v>
      </c>
      <c r="I53" s="31">
        <v>429.58875383880974</v>
      </c>
      <c r="J53" s="31">
        <v>872.44358146079026</v>
      </c>
      <c r="K53" s="31">
        <v>143.13668552592389</v>
      </c>
      <c r="L53" s="31">
        <v>96.839822117312579</v>
      </c>
      <c r="M53" s="31">
        <v>46.296863408611323</v>
      </c>
      <c r="N53" s="161">
        <v>729.30689593486625</v>
      </c>
      <c r="P53" s="109">
        <v>2849.0208728279636</v>
      </c>
      <c r="Q53" s="110">
        <v>384.66483103861361</v>
      </c>
      <c r="R53" s="110">
        <v>6130.1825500332425</v>
      </c>
      <c r="S53" s="110">
        <v>106.01423309399999</v>
      </c>
      <c r="T53" s="110">
        <v>680.93388050513545</v>
      </c>
      <c r="U53" s="111">
        <v>1557.0894374278789</v>
      </c>
      <c r="V53" s="54"/>
      <c r="W53" s="157">
        <v>2809.7598770902928</v>
      </c>
      <c r="X53" s="184">
        <v>111.12038850704518</v>
      </c>
      <c r="Z53" s="13"/>
    </row>
    <row r="54" spans="1:26" x14ac:dyDescent="0.25">
      <c r="A54" s="155"/>
      <c r="B54" s="112">
        <v>2012</v>
      </c>
      <c r="C54" s="163">
        <f ca="1">OFFSET(C$8,4*(ROW()-ROW(C$54)),0)</f>
        <v>4141.1509999999998</v>
      </c>
      <c r="D54" s="163">
        <f t="shared" ref="D54:H65" ca="1" si="0">OFFSET(D$8,4*(ROW()-ROW(D$54)),0)</f>
        <v>5209.9570000000003</v>
      </c>
      <c r="E54" s="163">
        <f t="shared" ca="1" si="0"/>
        <v>1632.472</v>
      </c>
      <c r="F54" s="163">
        <f t="shared" ca="1" si="0"/>
        <v>1225.5930000000001</v>
      </c>
      <c r="G54" s="163">
        <f t="shared" ca="1" si="0"/>
        <v>406.87900000000002</v>
      </c>
      <c r="H54" s="163">
        <f t="shared" ca="1" si="0"/>
        <v>7718.6360000000004</v>
      </c>
      <c r="I54" s="163">
        <f ca="1">SUM(OFFSET(I$5,4*(ROW()-ROW(I$54)),0):OFFSET(I$8,4*(ROW()-ROW(I$54)),0))</f>
        <v>1163.5</v>
      </c>
      <c r="J54" s="164">
        <f ca="1">OFFSET(J$8,4*(ROW()-ROW(J$54)),0)</f>
        <v>803.70502793296089</v>
      </c>
      <c r="K54" s="164">
        <f ca="1">OFFSET(K$8,4*(ROW()-ROW(K$54)),0)</f>
        <v>140.30700472711646</v>
      </c>
      <c r="L54" s="164">
        <f ca="1">OFFSET(L$8,4*(ROW()-ROW(L$54)),0)</f>
        <v>105.33674258702193</v>
      </c>
      <c r="M54" s="164">
        <f ca="1">OFFSET(M$8,4*(ROW()-ROW(M$54)),0)</f>
        <v>34.97026214009454</v>
      </c>
      <c r="N54" s="165">
        <f ca="1">OFFSET(N$8,4*(ROW()-ROW(N$54)),0)</f>
        <v>663.39802320584442</v>
      </c>
      <c r="O54" s="159"/>
      <c r="P54" s="167">
        <f t="shared" ref="P54:U65" ca="1" si="1">OFFSET(P$8,4*(ROW()-ROW(P$54)),0)</f>
        <v>1832.0360000000001</v>
      </c>
      <c r="Q54" s="164">
        <f t="shared" ca="1" si="1"/>
        <v>333.89600000000002</v>
      </c>
      <c r="R54" s="164">
        <f t="shared" ca="1" si="1"/>
        <v>4097.7629999999999</v>
      </c>
      <c r="S54" s="163">
        <f ca="1">SUM(OFFSET(S$5,4*(ROW()-ROW(S$54)),0):OFFSET(S$8,4*(ROW()-ROW(S$54)),0))</f>
        <v>253.79</v>
      </c>
      <c r="T54" s="164">
        <f t="shared" ca="1" si="1"/>
        <v>721.87083809448757</v>
      </c>
      <c r="U54" s="165">
        <f t="shared" ca="1" si="1"/>
        <v>1746.1913392962686</v>
      </c>
      <c r="V54" s="103"/>
      <c r="W54" s="164">
        <f t="shared" ref="W54:X65" ca="1" si="2">OFFSET(W$8,4*(ROW()-ROW(W$54)),0)</f>
        <v>1966.3679999999999</v>
      </c>
      <c r="X54" s="165">
        <f t="shared" ca="1" si="2"/>
        <v>116.0498271676925</v>
      </c>
      <c r="Y54" s="13"/>
    </row>
    <row r="55" spans="1:26" x14ac:dyDescent="0.25">
      <c r="A55" s="155"/>
      <c r="B55" s="42">
        <v>2013</v>
      </c>
      <c r="C55" s="108">
        <f t="shared" ref="C55:C65" ca="1" si="3">OFFSET(C$8,4*(ROW()-ROW(C$54)),0)</f>
        <v>4409.5039999999999</v>
      </c>
      <c r="D55" s="108">
        <f t="shared" ca="1" si="0"/>
        <v>5284.4849999999997</v>
      </c>
      <c r="E55" s="108">
        <f t="shared" ca="1" si="0"/>
        <v>1643.42</v>
      </c>
      <c r="F55" s="108">
        <f t="shared" ca="1" si="0"/>
        <v>1237.1320000000001</v>
      </c>
      <c r="G55" s="108">
        <f t="shared" ca="1" si="0"/>
        <v>406.28800000000001</v>
      </c>
      <c r="H55" s="108">
        <f t="shared" ca="1" si="0"/>
        <v>8050.5690000000004</v>
      </c>
      <c r="I55" s="108">
        <f ca="1">SUM(OFFSET(I$5,4*(ROW()-ROW(I$54)),0):OFFSET(I$8,4*(ROW()-ROW(I$54)),0))</f>
        <v>1206.0150000000001</v>
      </c>
      <c r="J55" s="106">
        <f t="shared" ref="J55:N65" ca="1" si="4">OFFSET(J$8,4*(ROW()-ROW(J$54)),0)</f>
        <v>803.80335236294729</v>
      </c>
      <c r="K55" s="106">
        <f t="shared" ca="1" si="4"/>
        <v>136.2686202078747</v>
      </c>
      <c r="L55" s="106">
        <f t="shared" ca="1" si="4"/>
        <v>102.58015032980519</v>
      </c>
      <c r="M55" s="106">
        <f t="shared" ca="1" si="4"/>
        <v>33.688469878069512</v>
      </c>
      <c r="N55" s="107">
        <f t="shared" ca="1" si="4"/>
        <v>667.53473215507267</v>
      </c>
      <c r="O55" s="159"/>
      <c r="P55" s="168">
        <f t="shared" ca="1" si="1"/>
        <v>1895.9760000000001</v>
      </c>
      <c r="Q55" s="106">
        <f t="shared" ca="1" si="1"/>
        <v>317.50900000000001</v>
      </c>
      <c r="R55" s="106">
        <f t="shared" ca="1" si="1"/>
        <v>4160.1099999999997</v>
      </c>
      <c r="S55" s="108">
        <f ca="1">SUM(OFFSET(S$5,4*(ROW()-ROW(S$54)),0):OFFSET(S$8,4*(ROW()-ROW(S$54)),0))</f>
        <v>267.64600000000002</v>
      </c>
      <c r="T55" s="106">
        <f t="shared" ca="1" si="1"/>
        <v>708.38943978239911</v>
      </c>
      <c r="U55" s="107">
        <f t="shared" ca="1" si="1"/>
        <v>1672.9631677663779</v>
      </c>
      <c r="V55" s="103"/>
      <c r="W55" s="106">
        <f t="shared" ca="1" si="2"/>
        <v>1960.9290000000001</v>
      </c>
      <c r="X55" s="107">
        <f t="shared" ca="1" si="2"/>
        <v>111.3312141219192</v>
      </c>
      <c r="Y55" s="13"/>
    </row>
    <row r="56" spans="1:26" x14ac:dyDescent="0.25">
      <c r="A56" s="155"/>
      <c r="B56" s="42">
        <v>2014</v>
      </c>
      <c r="C56" s="108">
        <f t="shared" ca="1" si="3"/>
        <v>4785.7049999999999</v>
      </c>
      <c r="D56" s="108">
        <f t="shared" ca="1" si="0"/>
        <v>5887.5119999999997</v>
      </c>
      <c r="E56" s="108">
        <f t="shared" ca="1" si="0"/>
        <v>1700.1849999999999</v>
      </c>
      <c r="F56" s="108">
        <f t="shared" ca="1" si="0"/>
        <v>1259.1199999999999</v>
      </c>
      <c r="G56" s="108">
        <f t="shared" ca="1" si="0"/>
        <v>441.065</v>
      </c>
      <c r="H56" s="108">
        <f t="shared" ca="1" si="0"/>
        <v>8973.0319999999992</v>
      </c>
      <c r="I56" s="108">
        <f ca="1">SUM(OFFSET(I$5,4*(ROW()-ROW(I$54)),0):OFFSET(I$8,4*(ROW()-ROW(I$54)),0))</f>
        <v>1242.751</v>
      </c>
      <c r="J56" s="106">
        <f t="shared" ca="1" si="4"/>
        <v>858.83793294070983</v>
      </c>
      <c r="K56" s="106">
        <f t="shared" ca="1" si="4"/>
        <v>136.8081779857751</v>
      </c>
      <c r="L56" s="106">
        <f t="shared" ca="1" si="4"/>
        <v>101.31715846537237</v>
      </c>
      <c r="M56" s="106">
        <f t="shared" ca="1" si="4"/>
        <v>35.491019520402723</v>
      </c>
      <c r="N56" s="107">
        <f t="shared" ca="1" si="4"/>
        <v>722.02975495493456</v>
      </c>
      <c r="O56" s="159"/>
      <c r="P56" s="168">
        <f t="shared" ca="1" si="1"/>
        <v>1925.5139999999999</v>
      </c>
      <c r="Q56" s="106">
        <f t="shared" ca="1" si="1"/>
        <v>296.42599999999999</v>
      </c>
      <c r="R56" s="106">
        <f t="shared" ca="1" si="1"/>
        <v>4496.0029999999997</v>
      </c>
      <c r="S56" s="108">
        <f ca="1">SUM(OFFSET(S$5,4*(ROW()-ROW(S$54)),0):OFFSET(S$8,4*(ROW()-ROW(S$54)),0))</f>
        <v>302.80200000000002</v>
      </c>
      <c r="T56" s="106">
        <f t="shared" ca="1" si="1"/>
        <v>635.89870608516446</v>
      </c>
      <c r="U56" s="107">
        <f t="shared" ca="1" si="1"/>
        <v>1582.6939716382321</v>
      </c>
      <c r="V56" s="103"/>
      <c r="W56" s="106">
        <f t="shared" ca="1" si="2"/>
        <v>1996.6109999999999</v>
      </c>
      <c r="X56" s="107">
        <f t="shared" ca="1" si="2"/>
        <v>108.25876554455766</v>
      </c>
      <c r="Y56" s="13"/>
    </row>
    <row r="57" spans="1:26" x14ac:dyDescent="0.25">
      <c r="A57" s="155"/>
      <c r="B57" s="42">
        <v>2015</v>
      </c>
      <c r="C57" s="108">
        <f t="shared" ca="1" si="3"/>
        <v>5193.91</v>
      </c>
      <c r="D57" s="108">
        <f t="shared" ca="1" si="0"/>
        <v>5990.326</v>
      </c>
      <c r="E57" s="108">
        <f t="shared" ca="1" si="0"/>
        <v>1759.586</v>
      </c>
      <c r="F57" s="108">
        <f t="shared" ca="1" si="0"/>
        <v>1286.163</v>
      </c>
      <c r="G57" s="108">
        <f t="shared" ca="1" si="0"/>
        <v>473.423</v>
      </c>
      <c r="H57" s="108">
        <f t="shared" ca="1" si="0"/>
        <v>9424.65</v>
      </c>
      <c r="I57" s="108">
        <f ca="1">SUM(OFFSET(I$5,4*(ROW()-ROW(I$54)),0):OFFSET(I$8,4*(ROW()-ROW(I$54)),0))</f>
        <v>1313.9949999999999</v>
      </c>
      <c r="J57" s="106">
        <f t="shared" ca="1" si="4"/>
        <v>851.16275176085151</v>
      </c>
      <c r="K57" s="106">
        <f t="shared" ca="1" si="4"/>
        <v>133.91116404552531</v>
      </c>
      <c r="L57" s="106">
        <f t="shared" ca="1" si="4"/>
        <v>97.881879306998897</v>
      </c>
      <c r="M57" s="106">
        <f t="shared" ca="1" si="4"/>
        <v>36.029284738526407</v>
      </c>
      <c r="N57" s="107">
        <f t="shared" ca="1" si="4"/>
        <v>717.2515877153262</v>
      </c>
      <c r="O57" s="159"/>
      <c r="P57" s="168">
        <f t="shared" ca="1" si="1"/>
        <v>2006.3009999999999</v>
      </c>
      <c r="Q57" s="106">
        <f t="shared" ca="1" si="1"/>
        <v>290.50799999999998</v>
      </c>
      <c r="R57" s="106">
        <f t="shared" ca="1" si="1"/>
        <v>4472.5529999999999</v>
      </c>
      <c r="S57" s="108">
        <f ca="1">SUM(OFFSET(S$5,4*(ROW()-ROW(S$54)),0):OFFSET(S$8,4*(ROW()-ROW(S$54)),0))</f>
        <v>314.46899999999999</v>
      </c>
      <c r="T57" s="106">
        <f t="shared" ca="1" si="1"/>
        <v>637.99643208074565</v>
      </c>
      <c r="U57" s="107">
        <f t="shared" ca="1" si="1"/>
        <v>1514.6361008557283</v>
      </c>
      <c r="V57" s="103"/>
      <c r="W57" s="106">
        <f t="shared" ca="1" si="2"/>
        <v>2050.0940000000001</v>
      </c>
      <c r="X57" s="107">
        <f t="shared" ca="1" si="2"/>
        <v>108.13650315243015</v>
      </c>
      <c r="Y57" s="13"/>
    </row>
    <row r="58" spans="1:26" x14ac:dyDescent="0.25">
      <c r="A58" s="155"/>
      <c r="B58" s="42">
        <v>2016</v>
      </c>
      <c r="C58" s="108">
        <f t="shared" ca="1" si="3"/>
        <v>5519.5010000000002</v>
      </c>
      <c r="D58" s="108">
        <f t="shared" ca="1" si="0"/>
        <v>6550.2529999999997</v>
      </c>
      <c r="E58" s="108">
        <f t="shared" ca="1" si="0"/>
        <v>1841.8240000000001</v>
      </c>
      <c r="F58" s="108">
        <f t="shared" ca="1" si="0"/>
        <v>1326.568</v>
      </c>
      <c r="G58" s="108">
        <f t="shared" ca="1" si="0"/>
        <v>515.25599999999997</v>
      </c>
      <c r="H58" s="108">
        <f t="shared" ca="1" si="0"/>
        <v>10227.93</v>
      </c>
      <c r="I58" s="108">
        <f ca="1">SUM(OFFSET(I$5,4*(ROW()-ROW(I$54)),0):OFFSET(I$8,4*(ROW()-ROW(I$54)),0))</f>
        <v>1332.527</v>
      </c>
      <c r="J58" s="106">
        <f t="shared" ca="1" si="4"/>
        <v>905.77932004379647</v>
      </c>
      <c r="K58" s="106">
        <f t="shared" ca="1" si="4"/>
        <v>138.22038878011477</v>
      </c>
      <c r="L58" s="106">
        <f t="shared" ca="1" si="4"/>
        <v>99.552804558556787</v>
      </c>
      <c r="M58" s="106">
        <f t="shared" ca="1" si="4"/>
        <v>38.667584221557981</v>
      </c>
      <c r="N58" s="107">
        <f t="shared" ca="1" si="4"/>
        <v>767.55893126368176</v>
      </c>
      <c r="O58" s="159"/>
      <c r="P58" s="168">
        <f t="shared" ca="1" si="1"/>
        <v>2223.3310000000001</v>
      </c>
      <c r="Q58" s="106">
        <f t="shared" ca="1" si="1"/>
        <v>295.48899999999998</v>
      </c>
      <c r="R58" s="106">
        <f t="shared" ca="1" si="1"/>
        <v>4878.9489999999996</v>
      </c>
      <c r="S58" s="108">
        <f ca="1">SUM(OFFSET(S$5,4*(ROW()-ROW(S$54)),0):OFFSET(S$8,4*(ROW()-ROW(S$54)),0))</f>
        <v>335.42400000000004</v>
      </c>
      <c r="T58" s="106">
        <f t="shared" ca="1" si="1"/>
        <v>662.8419552566304</v>
      </c>
      <c r="U58" s="107">
        <f t="shared" ca="1" si="1"/>
        <v>1542.6558624308334</v>
      </c>
      <c r="V58" s="103"/>
      <c r="W58" s="106">
        <f t="shared" ca="1" si="2"/>
        <v>2137.3130000000001</v>
      </c>
      <c r="X58" s="107">
        <f t="shared" ca="1" si="2"/>
        <v>108.5192665842102</v>
      </c>
      <c r="Y58" s="13"/>
    </row>
    <row r="59" spans="1:26" x14ac:dyDescent="0.25">
      <c r="A59" s="155"/>
      <c r="B59" s="42">
        <v>2017</v>
      </c>
      <c r="C59" s="108">
        <f t="shared" ca="1" si="3"/>
        <v>5885.8289999999997</v>
      </c>
      <c r="D59" s="108">
        <f t="shared" ca="1" si="0"/>
        <v>6735.8149999999996</v>
      </c>
      <c r="E59" s="108">
        <f t="shared" ca="1" si="0"/>
        <v>1911.566</v>
      </c>
      <c r="F59" s="108">
        <f t="shared" ca="1" si="0"/>
        <v>1359.8610000000001</v>
      </c>
      <c r="G59" s="108">
        <f t="shared" ca="1" si="0"/>
        <v>551.70500000000004</v>
      </c>
      <c r="H59" s="108">
        <f t="shared" ca="1" si="0"/>
        <v>10710.078</v>
      </c>
      <c r="I59" s="108">
        <f ca="1">SUM(OFFSET(I$5,4*(ROW()-ROW(I$54)),0):OFFSET(I$8,4*(ROW()-ROW(I$54)),0))</f>
        <v>1366.54</v>
      </c>
      <c r="J59" s="106">
        <f t="shared" ca="1" si="4"/>
        <v>923.62053068333159</v>
      </c>
      <c r="K59" s="106">
        <f t="shared" ca="1" si="4"/>
        <v>139.88364775271856</v>
      </c>
      <c r="L59" s="106">
        <f t="shared" ca="1" si="4"/>
        <v>99.511247383903893</v>
      </c>
      <c r="M59" s="106">
        <f t="shared" ca="1" si="4"/>
        <v>40.372400368814674</v>
      </c>
      <c r="N59" s="107">
        <f t="shared" ca="1" si="4"/>
        <v>783.73688293061309</v>
      </c>
      <c r="O59" s="159"/>
      <c r="P59" s="168">
        <f t="shared" ca="1" si="1"/>
        <v>2398.23</v>
      </c>
      <c r="Q59" s="106">
        <f t="shared" ca="1" si="1"/>
        <v>325.50599999999997</v>
      </c>
      <c r="R59" s="106">
        <f t="shared" ca="1" si="1"/>
        <v>5245.6360000000004</v>
      </c>
      <c r="S59" s="108">
        <f ca="1">SUM(OFFSET(S$5,4*(ROW()-ROW(S$54)),0):OFFSET(S$8,4*(ROW()-ROW(S$54)),0))</f>
        <v>345.29499999999996</v>
      </c>
      <c r="T59" s="106">
        <f t="shared" ca="1" si="1"/>
        <v>694.54524392186397</v>
      </c>
      <c r="U59" s="107">
        <f t="shared" ca="1" si="1"/>
        <v>1613.444156445938</v>
      </c>
      <c r="V59" s="103"/>
      <c r="W59" s="106">
        <f t="shared" ca="1" si="2"/>
        <v>2237.0720000000001</v>
      </c>
      <c r="X59" s="107">
        <f t="shared" ca="1" si="2"/>
        <v>109.14521603665834</v>
      </c>
      <c r="Y59" s="13"/>
    </row>
    <row r="60" spans="1:26" x14ac:dyDescent="0.25">
      <c r="A60" s="155"/>
      <c r="B60" s="42">
        <v>2018</v>
      </c>
      <c r="C60" s="108">
        <f t="shared" ca="1" si="3"/>
        <v>6104.040692980042</v>
      </c>
      <c r="D60" s="108">
        <f t="shared" ca="1" si="0"/>
        <v>6614.3280033607043</v>
      </c>
      <c r="E60" s="108">
        <f t="shared" ca="1" si="0"/>
        <v>1978.1999579110584</v>
      </c>
      <c r="F60" s="108">
        <f t="shared" ca="1" si="0"/>
        <v>1394.4396144511147</v>
      </c>
      <c r="G60" s="108">
        <f t="shared" ca="1" si="0"/>
        <v>583.76034345994344</v>
      </c>
      <c r="H60" s="108">
        <f t="shared" ca="1" si="0"/>
        <v>10740.168738429687</v>
      </c>
      <c r="I60" s="108">
        <f ca="1">SUM(OFFSET(I$5,4*(ROW()-ROW(I$54)),0):OFFSET(I$8,4*(ROW()-ROW(I$54)),0))</f>
        <v>1418.9502042890783</v>
      </c>
      <c r="J60" s="106">
        <f t="shared" ca="1" si="4"/>
        <v>896.32241201254101</v>
      </c>
      <c r="K60" s="106">
        <f t="shared" ca="1" si="4"/>
        <v>139.41292315484566</v>
      </c>
      <c r="L60" s="106">
        <f t="shared" ca="1" si="4"/>
        <v>98.272625088331139</v>
      </c>
      <c r="M60" s="106">
        <f t="shared" ca="1" si="4"/>
        <v>41.140298066514511</v>
      </c>
      <c r="N60" s="107">
        <f t="shared" ca="1" si="4"/>
        <v>756.90948885769535</v>
      </c>
      <c r="O60" s="159"/>
      <c r="P60" s="168">
        <f t="shared" ca="1" si="1"/>
        <v>2436.2490273530789</v>
      </c>
      <c r="Q60" s="106">
        <f t="shared" ca="1" si="1"/>
        <v>340.60526371980893</v>
      </c>
      <c r="R60" s="106">
        <f t="shared" ca="1" si="1"/>
        <v>4977.0474050562107</v>
      </c>
      <c r="S60" s="108">
        <f ca="1">SUM(OFFSET(S$5,4*(ROW()-ROW(S$54)),0):OFFSET(S$8,4*(ROW()-ROW(S$54)),0))</f>
        <v>355.46918250200002</v>
      </c>
      <c r="T60" s="106">
        <f t="shared" ca="1" si="1"/>
        <v>685.36152985339913</v>
      </c>
      <c r="U60" s="107">
        <f t="shared" ca="1" si="1"/>
        <v>1495.9532163512094</v>
      </c>
      <c r="V60" s="186"/>
      <c r="W60" s="105">
        <f t="shared" ca="1" si="2"/>
        <v>2318.8052216308674</v>
      </c>
      <c r="X60" s="107">
        <f t="shared" ca="1" si="2"/>
        <v>109.65551946659471</v>
      </c>
      <c r="Y60" s="13"/>
    </row>
    <row r="61" spans="1:26" x14ac:dyDescent="0.25">
      <c r="A61" s="155"/>
      <c r="B61" s="42">
        <v>2019</v>
      </c>
      <c r="C61" s="108">
        <f t="shared" ca="1" si="3"/>
        <v>6145.8431602697901</v>
      </c>
      <c r="D61" s="108">
        <f t="shared" ca="1" si="0"/>
        <v>6741.987500127766</v>
      </c>
      <c r="E61" s="108">
        <f t="shared" ca="1" si="0"/>
        <v>2049.0875122203079</v>
      </c>
      <c r="F61" s="108">
        <f t="shared" ca="1" si="0"/>
        <v>1428.8097456896026</v>
      </c>
      <c r="G61" s="108">
        <f t="shared" ca="1" si="0"/>
        <v>620.27776653070543</v>
      </c>
      <c r="H61" s="108">
        <f t="shared" ca="1" si="0"/>
        <v>10838.743148177247</v>
      </c>
      <c r="I61" s="108">
        <f ca="1">SUM(OFFSET(I$5,4*(ROW()-ROW(I$54)),0):OFFSET(I$8,4*(ROW()-ROW(I$54)),0))</f>
        <v>1457.812627882766</v>
      </c>
      <c r="J61" s="106">
        <f t="shared" ca="1" si="4"/>
        <v>884.0526151234551</v>
      </c>
      <c r="K61" s="106">
        <f t="shared" ca="1" si="4"/>
        <v>140.55904531409305</v>
      </c>
      <c r="L61" s="106">
        <f t="shared" ca="1" si="4"/>
        <v>98.010520581421673</v>
      </c>
      <c r="M61" s="106">
        <f t="shared" ca="1" si="4"/>
        <v>42.548524732671389</v>
      </c>
      <c r="N61" s="107">
        <f t="shared" ca="1" si="4"/>
        <v>743.49356980936193</v>
      </c>
      <c r="O61" s="159"/>
      <c r="P61" s="168">
        <f t="shared" ca="1" si="1"/>
        <v>2504.6629012118206</v>
      </c>
      <c r="Q61" s="106">
        <f t="shared" ca="1" si="1"/>
        <v>347.44792893973943</v>
      </c>
      <c r="R61" s="106">
        <f t="shared" ca="1" si="1"/>
        <v>5150.7269105588193</v>
      </c>
      <c r="S61" s="108">
        <f ca="1">SUM(OFFSET(S$5,4*(ROW()-ROW(S$54)),0):OFFSET(S$8,4*(ROW()-ROW(S$54)),0))</f>
        <v>363.46033441100002</v>
      </c>
      <c r="T61" s="106">
        <f t="shared" ca="1" si="1"/>
        <v>689.11588530581002</v>
      </c>
      <c r="U61" s="107">
        <f t="shared" ca="1" si="1"/>
        <v>1512.7303639360098</v>
      </c>
      <c r="V61" s="186"/>
      <c r="W61" s="105">
        <f t="shared" ca="1" si="2"/>
        <v>2396.5354411600474</v>
      </c>
      <c r="X61" s="107">
        <f t="shared" ca="1" si="2"/>
        <v>109.81010794347637</v>
      </c>
      <c r="Y61" s="13"/>
    </row>
    <row r="62" spans="1:26" x14ac:dyDescent="0.25">
      <c r="A62" s="155"/>
      <c r="B62" s="42">
        <v>2020</v>
      </c>
      <c r="C62" s="108">
        <f t="shared" ca="1" si="3"/>
        <v>6364.0149001728641</v>
      </c>
      <c r="D62" s="108">
        <f t="shared" ca="1" si="0"/>
        <v>6860.3291833945186</v>
      </c>
      <c r="E62" s="108">
        <f t="shared" ca="1" si="0"/>
        <v>2126.5826153193143</v>
      </c>
      <c r="F62" s="108">
        <f t="shared" ca="1" si="0"/>
        <v>1466.5796321966707</v>
      </c>
      <c r="G62" s="108">
        <f t="shared" ca="1" si="0"/>
        <v>660.00298312264374</v>
      </c>
      <c r="H62" s="108">
        <f t="shared" ca="1" si="0"/>
        <v>11097.761468248069</v>
      </c>
      <c r="I62" s="108">
        <f ca="1">SUM(OFFSET(I$5,4*(ROW()-ROW(I$54)),0):OFFSET(I$8,4*(ROW()-ROW(I$54)),0))</f>
        <v>1502.4385489920473</v>
      </c>
      <c r="J62" s="106">
        <f t="shared" ca="1" si="4"/>
        <v>880.19201134311299</v>
      </c>
      <c r="K62" s="106">
        <f t="shared" ca="1" si="4"/>
        <v>141.54206950733467</v>
      </c>
      <c r="L62" s="106">
        <f t="shared" ca="1" si="4"/>
        <v>97.613285626927393</v>
      </c>
      <c r="M62" s="106">
        <f t="shared" ca="1" si="4"/>
        <v>43.928783880407295</v>
      </c>
      <c r="N62" s="107">
        <f t="shared" ca="1" si="4"/>
        <v>738.64994183577824</v>
      </c>
      <c r="O62" s="159"/>
      <c r="P62" s="168">
        <f t="shared" ca="1" si="1"/>
        <v>2578.587141363023</v>
      </c>
      <c r="Q62" s="106">
        <f t="shared" ca="1" si="1"/>
        <v>355.10557817502416</v>
      </c>
      <c r="R62" s="106">
        <f t="shared" ca="1" si="1"/>
        <v>5352.3993656546836</v>
      </c>
      <c r="S62" s="108">
        <f ca="1">SUM(OFFSET(S$5,4*(ROW()-ROW(S$54)),0):OFFSET(S$8,4*(ROW()-ROW(S$54)),0))</f>
        <v>374.22389551599997</v>
      </c>
      <c r="T62" s="106">
        <f t="shared" ca="1" si="1"/>
        <v>689.04930237218787</v>
      </c>
      <c r="U62" s="107">
        <f t="shared" ca="1" si="1"/>
        <v>1525.1578031808722</v>
      </c>
      <c r="V62" s="186"/>
      <c r="W62" s="105">
        <f t="shared" ca="1" si="2"/>
        <v>2481.6881934943385</v>
      </c>
      <c r="X62" s="107">
        <f t="shared" ca="1" si="2"/>
        <v>110.06469823228429</v>
      </c>
      <c r="Y62" s="13"/>
    </row>
    <row r="63" spans="1:26" x14ac:dyDescent="0.25">
      <c r="A63" s="155"/>
      <c r="B63" s="42">
        <v>2021</v>
      </c>
      <c r="C63" s="108">
        <f t="shared" ca="1" si="3"/>
        <v>6676.0435306058371</v>
      </c>
      <c r="D63" s="108">
        <f t="shared" ca="1" si="0"/>
        <v>6990.1763648532533</v>
      </c>
      <c r="E63" s="108">
        <f t="shared" ca="1" si="0"/>
        <v>2210.1666720994049</v>
      </c>
      <c r="F63" s="108">
        <f t="shared" ca="1" si="0"/>
        <v>1511.3172708551306</v>
      </c>
      <c r="G63" s="108">
        <f t="shared" ca="1" si="0"/>
        <v>698.84940124427419</v>
      </c>
      <c r="H63" s="108">
        <f t="shared" ca="1" si="0"/>
        <v>11456.053223359686</v>
      </c>
      <c r="I63" s="108">
        <f ca="1">SUM(OFFSET(I$5,4*(ROW()-ROW(I$54)),0):OFFSET(I$8,4*(ROW()-ROW(I$54)),0))</f>
        <v>1557.7171884702711</v>
      </c>
      <c r="J63" s="106">
        <f t="shared" ca="1" si="4"/>
        <v>877.32356018230496</v>
      </c>
      <c r="K63" s="106">
        <f t="shared" ca="1" si="4"/>
        <v>141.88497684036346</v>
      </c>
      <c r="L63" s="106">
        <f t="shared" ca="1" si="4"/>
        <v>97.021287435320218</v>
      </c>
      <c r="M63" s="106">
        <f t="shared" ca="1" si="4"/>
        <v>44.863689405043225</v>
      </c>
      <c r="N63" s="107">
        <f t="shared" ca="1" si="4"/>
        <v>735.43858334194169</v>
      </c>
      <c r="O63" s="159"/>
      <c r="P63" s="168">
        <f t="shared" ca="1" si="1"/>
        <v>2658.3049844669563</v>
      </c>
      <c r="Q63" s="106">
        <f t="shared" ca="1" si="1"/>
        <v>363.63103389182527</v>
      </c>
      <c r="R63" s="106">
        <f t="shared" ca="1" si="1"/>
        <v>5576.3943629310188</v>
      </c>
      <c r="S63" s="185">
        <f ca="1">SUM(OFFSET(S$5,4*(ROW()-ROW(S$54)),0):OFFSET(S$8,4*(ROW()-ROW(S$54)),0))</f>
        <v>386.42041127000005</v>
      </c>
      <c r="T63" s="106">
        <f t="shared" ca="1" si="1"/>
        <v>687.93078909321457</v>
      </c>
      <c r="U63" s="107">
        <f t="shared" ca="1" si="1"/>
        <v>1537.1924524640144</v>
      </c>
      <c r="V63" s="186"/>
      <c r="W63" s="105">
        <f t="shared" ca="1" si="2"/>
        <v>2573.79770599123</v>
      </c>
      <c r="X63" s="107">
        <f t="shared" ca="1" si="2"/>
        <v>110.23629902910133</v>
      </c>
      <c r="Y63" s="13"/>
    </row>
    <row r="64" spans="1:26" x14ac:dyDescent="0.25">
      <c r="A64" s="155"/>
      <c r="B64" s="42">
        <v>2022</v>
      </c>
      <c r="C64" s="108">
        <f t="shared" ca="1" si="3"/>
        <v>7012.2807075448663</v>
      </c>
      <c r="D64" s="108">
        <f t="shared" ca="1" si="0"/>
        <v>7126.9128281403955</v>
      </c>
      <c r="E64" s="108">
        <f t="shared" ca="1" si="0"/>
        <v>2300.0806711908103</v>
      </c>
      <c r="F64" s="108">
        <f t="shared" ca="1" si="0"/>
        <v>1563.7956538517976</v>
      </c>
      <c r="G64" s="108">
        <f t="shared" ca="1" si="0"/>
        <v>736.28501733901305</v>
      </c>
      <c r="H64" s="108">
        <f t="shared" ca="1" si="0"/>
        <v>11839.112864494451</v>
      </c>
      <c r="I64" s="108">
        <f ca="1">SUM(OFFSET(I$5,4*(ROW()-ROW(I$54)),0):OFFSET(I$8,4*(ROW()-ROW(I$54)),0))</f>
        <v>1616.3794480654567</v>
      </c>
      <c r="J64" s="106">
        <f t="shared" ca="1" si="4"/>
        <v>874.74469887671353</v>
      </c>
      <c r="K64" s="106">
        <f t="shared" ca="1" si="4"/>
        <v>142.29831206673859</v>
      </c>
      <c r="L64" s="106">
        <f t="shared" ca="1" si="4"/>
        <v>96.746816208496512</v>
      </c>
      <c r="M64" s="106">
        <f t="shared" ca="1" si="4"/>
        <v>45.551495858242106</v>
      </c>
      <c r="N64" s="107">
        <f t="shared" ca="1" si="4"/>
        <v>732.4463868099748</v>
      </c>
      <c r="O64" s="162"/>
      <c r="P64" s="168">
        <f t="shared" ca="1" si="1"/>
        <v>2740.6385811014629</v>
      </c>
      <c r="Q64" s="106">
        <f t="shared" ca="1" si="1"/>
        <v>372.56302469859395</v>
      </c>
      <c r="R64" s="106">
        <f t="shared" ca="1" si="1"/>
        <v>5811.8422762660375</v>
      </c>
      <c r="S64" s="185">
        <f ca="1">SUM(OFFSET(S$5,4*(ROW()-ROW(S$54)),0):OFFSET(S$8,4*(ROW()-ROW(S$54)),0))</f>
        <v>400.18474151500004</v>
      </c>
      <c r="T64" s="106">
        <f t="shared" ca="1" si="1"/>
        <v>684.84334778134871</v>
      </c>
      <c r="U64" s="107">
        <f t="shared" ca="1" si="1"/>
        <v>1545.387582133194</v>
      </c>
      <c r="V64" s="27"/>
      <c r="W64" s="105">
        <f t="shared" ca="1" si="2"/>
        <v>2672.6436958894042</v>
      </c>
      <c r="X64" s="107">
        <f t="shared" ca="1" si="2"/>
        <v>110.50790485996897</v>
      </c>
      <c r="Y64" s="13"/>
    </row>
    <row r="65" spans="1:25" x14ac:dyDescent="0.25">
      <c r="A65" s="155"/>
      <c r="B65" s="42">
        <v>2023</v>
      </c>
      <c r="C65" s="108">
        <f t="shared" ca="1" si="3"/>
        <v>7368.4150122373858</v>
      </c>
      <c r="D65" s="108">
        <f t="shared" ca="1" si="0"/>
        <v>7278.741377359489</v>
      </c>
      <c r="E65" s="108">
        <f t="shared" ca="1" si="0"/>
        <v>2399.6540108227796</v>
      </c>
      <c r="F65" s="108">
        <f t="shared" ca="1" si="0"/>
        <v>1624.3022266625092</v>
      </c>
      <c r="G65" s="108">
        <f t="shared" ca="1" si="0"/>
        <v>775.35178416027054</v>
      </c>
      <c r="H65" s="108">
        <f t="shared" ca="1" si="0"/>
        <v>12247.502378774096</v>
      </c>
      <c r="I65" s="108">
        <f ca="1">SUM(OFFSET(I$5,4*(ROW()-ROW(I$54)),0):OFFSET(I$8,4*(ROW()-ROW(I$54)),0))</f>
        <v>1678.3422002685081</v>
      </c>
      <c r="J65" s="106">
        <f t="shared" ca="1" si="4"/>
        <v>872.71573027559941</v>
      </c>
      <c r="K65" s="106">
        <f t="shared" ca="1" si="4"/>
        <v>142.97763652959884</v>
      </c>
      <c r="L65" s="106">
        <f t="shared" ca="1" si="4"/>
        <v>96.780157610447176</v>
      </c>
      <c r="M65" s="106">
        <f t="shared" ca="1" si="4"/>
        <v>46.197478919151678</v>
      </c>
      <c r="N65" s="107">
        <f t="shared" ca="1" si="4"/>
        <v>729.73809374600057</v>
      </c>
      <c r="O65" s="162"/>
      <c r="P65" s="168">
        <f t="shared" ca="1" si="1"/>
        <v>2826.8913248531394</v>
      </c>
      <c r="Q65" s="106">
        <f t="shared" ca="1" si="1"/>
        <v>382.16488006619647</v>
      </c>
      <c r="R65" s="106">
        <f t="shared" ca="1" si="1"/>
        <v>6064.4498402489289</v>
      </c>
      <c r="S65" s="185">
        <f ca="1">SUM(OFFSET(S$5,4*(ROW()-ROW(S$54)),0):OFFSET(S$8,4*(ROW()-ROW(S$54)),0))</f>
        <v>414.64619754199998</v>
      </c>
      <c r="T65" s="106">
        <f t="shared" ca="1" si="1"/>
        <v>681.75985734604512</v>
      </c>
      <c r="U65" s="107">
        <f t="shared" ca="1" si="1"/>
        <v>1554.7265978876221</v>
      </c>
      <c r="V65" s="27"/>
      <c r="W65" s="109">
        <f t="shared" ca="1" si="2"/>
        <v>2781.8188908889761</v>
      </c>
      <c r="X65" s="111">
        <f t="shared" ca="1" si="2"/>
        <v>111.01124373975009</v>
      </c>
      <c r="Y65" s="13"/>
    </row>
    <row r="66" spans="1:25" x14ac:dyDescent="0.25">
      <c r="A66" s="155"/>
      <c r="B66" s="156" t="s">
        <v>107</v>
      </c>
      <c r="C66" s="163">
        <f ca="1">OFFSET(C$9,4*(ROW()-ROW(C$66)),0)</f>
        <v>4206.6679741622193</v>
      </c>
      <c r="D66" s="163">
        <f t="shared" ref="D66:N66" ca="1" si="5">OFFSET(D$9,4*(ROW()-ROW(D$66)),0)</f>
        <v>5328.1279999999997</v>
      </c>
      <c r="E66" s="163">
        <f t="shared" ca="1" si="5"/>
        <v>1639.682</v>
      </c>
      <c r="F66" s="163">
        <f t="shared" ca="1" si="5"/>
        <v>1225.1010000000001</v>
      </c>
      <c r="G66" s="163">
        <f t="shared" ca="1" si="5"/>
        <v>414.58100000000002</v>
      </c>
      <c r="H66" s="163">
        <f t="shared" ca="1" si="5"/>
        <v>7895.1139741622192</v>
      </c>
      <c r="I66" s="163">
        <f ca="1">SUM(OFFSET(I$6,4*(ROW()-ROW(I$66)),0):OFFSET(I$9,4*(ROW()-ROW(I$66)),0))</f>
        <v>1170.5170000000001</v>
      </c>
      <c r="J66" s="163">
        <f t="shared" ca="1" si="5"/>
        <v>814.57988001560147</v>
      </c>
      <c r="K66" s="163">
        <f t="shared" ca="1" si="5"/>
        <v>140.08186126301453</v>
      </c>
      <c r="L66" s="163">
        <f t="shared" ca="1" si="5"/>
        <v>104.66323855185358</v>
      </c>
      <c r="M66" s="163">
        <f t="shared" ca="1" si="5"/>
        <v>35.418622711160964</v>
      </c>
      <c r="N66" s="170">
        <f t="shared" ca="1" si="5"/>
        <v>674.49801875258709</v>
      </c>
      <c r="O66" s="162"/>
      <c r="P66" s="169">
        <f t="shared" ref="P66:U77" ca="1" si="6">OFFSET(P$9,4*(ROW()-ROW(P$66)),0)</f>
        <v>1844.3679999999999</v>
      </c>
      <c r="Q66" s="163">
        <f t="shared" ca="1" si="6"/>
        <v>332.90300000000002</v>
      </c>
      <c r="R66" s="163">
        <f t="shared" ca="1" si="6"/>
        <v>4188.8850000000002</v>
      </c>
      <c r="S66" s="163">
        <f ca="1">SUM(OFFSET(S$6,4*(ROW()-ROW(S$66)),0):OFFSET(S$9,4*(ROW()-ROW(S$66)),0))</f>
        <v>261.66300000000001</v>
      </c>
      <c r="T66" s="163">
        <f t="shared" ca="1" si="6"/>
        <v>704.86388981246864</v>
      </c>
      <c r="U66" s="170">
        <f t="shared" ca="1" si="6"/>
        <v>1728.0960624925956</v>
      </c>
      <c r="V66" s="43"/>
      <c r="W66" s="185">
        <f t="shared" ref="W66:X77" ca="1" si="7">OFFSET(W$9,4*(ROW()-ROW(W$66)),0)</f>
        <v>1972.585</v>
      </c>
      <c r="X66" s="160">
        <f t="shared" ca="1" si="7"/>
        <v>115.36232443458813</v>
      </c>
      <c r="Y66" s="13"/>
    </row>
    <row r="67" spans="1:25" x14ac:dyDescent="0.25">
      <c r="A67" s="155"/>
      <c r="B67" s="30" t="s">
        <v>108</v>
      </c>
      <c r="C67" s="108">
        <f t="shared" ref="C67:N77" ca="1" si="8">OFFSET(C$9,4*(ROW()-ROW(C$66)),0)</f>
        <v>4500.6867488021253</v>
      </c>
      <c r="D67" s="108">
        <f t="shared" ca="1" si="8"/>
        <v>5384.8410000000003</v>
      </c>
      <c r="E67" s="108">
        <f t="shared" ca="1" si="8"/>
        <v>1650.6389999999999</v>
      </c>
      <c r="F67" s="108">
        <f t="shared" ca="1" si="8"/>
        <v>1241.3130000000001</v>
      </c>
      <c r="G67" s="108">
        <f t="shared" ca="1" si="8"/>
        <v>409.32600000000002</v>
      </c>
      <c r="H67" s="108">
        <f t="shared" ca="1" si="8"/>
        <v>8234.8887488021246</v>
      </c>
      <c r="I67" s="108">
        <f ca="1">SUM(OFFSET(I$6,4*(ROW()-ROW(I$66)),0):OFFSET(I$9,4*(ROW()-ROW(I$66)),0))</f>
        <v>1218.2089999999998</v>
      </c>
      <c r="J67" s="108">
        <f t="shared" ca="1" si="8"/>
        <v>811.48043962917097</v>
      </c>
      <c r="K67" s="108">
        <f t="shared" ca="1" si="8"/>
        <v>135.49719301039477</v>
      </c>
      <c r="L67" s="108">
        <f t="shared" ca="1" si="8"/>
        <v>101.89655469627957</v>
      </c>
      <c r="M67" s="108">
        <f t="shared" ca="1" si="8"/>
        <v>33.600638314115237</v>
      </c>
      <c r="N67" s="190">
        <f t="shared" ca="1" si="8"/>
        <v>675.98324661877609</v>
      </c>
      <c r="O67" s="162"/>
      <c r="P67" s="171">
        <f t="shared" ca="1" si="6"/>
        <v>1876.954</v>
      </c>
      <c r="Q67" s="108">
        <f t="shared" ca="1" si="6"/>
        <v>311.36500000000001</v>
      </c>
      <c r="R67" s="108">
        <f t="shared" ca="1" si="6"/>
        <v>4188.0349999999999</v>
      </c>
      <c r="S67" s="108">
        <f ca="1">SUM(OFFSET(S$6,4*(ROW()-ROW(S$66)),0):OFFSET(S$9,4*(ROW()-ROW(S$66)),0))</f>
        <v>272.72900000000004</v>
      </c>
      <c r="T67" s="108">
        <f t="shared" ca="1" si="6"/>
        <v>688.21210798998266</v>
      </c>
      <c r="U67" s="160">
        <f t="shared" ca="1" si="6"/>
        <v>1649.7695514595068</v>
      </c>
      <c r="V67" s="43"/>
      <c r="W67" s="108">
        <f t="shared" ca="1" si="7"/>
        <v>1962.0039999999999</v>
      </c>
      <c r="X67" s="160">
        <f t="shared" ca="1" si="7"/>
        <v>110.08634634709895</v>
      </c>
      <c r="Y67" s="13"/>
    </row>
    <row r="68" spans="1:25" x14ac:dyDescent="0.25">
      <c r="A68" s="155"/>
      <c r="B68" s="30" t="s">
        <v>109</v>
      </c>
      <c r="C68" s="108">
        <f t="shared" ca="1" si="8"/>
        <v>4884.6454740391528</v>
      </c>
      <c r="D68" s="108">
        <f t="shared" ca="1" si="8"/>
        <v>6001.7920000000004</v>
      </c>
      <c r="E68" s="108">
        <f t="shared" ca="1" si="8"/>
        <v>1720.723</v>
      </c>
      <c r="F68" s="108">
        <f t="shared" ca="1" si="8"/>
        <v>1263.8240000000001</v>
      </c>
      <c r="G68" s="108">
        <f t="shared" ca="1" si="8"/>
        <v>456.899</v>
      </c>
      <c r="H68" s="108">
        <f t="shared" ca="1" si="8"/>
        <v>9165.7144740391523</v>
      </c>
      <c r="I68" s="108">
        <f ca="1">SUM(OFFSET(I$6,4*(ROW()-ROW(I$66)),0):OFFSET(I$9,4*(ROW()-ROW(I$66)),0))</f>
        <v>1258.3029999999999</v>
      </c>
      <c r="J68" s="108">
        <f t="shared" ca="1" si="8"/>
        <v>865.16820464062755</v>
      </c>
      <c r="K68" s="108">
        <f t="shared" ca="1" si="8"/>
        <v>136.74949515339313</v>
      </c>
      <c r="L68" s="108">
        <f t="shared" ca="1" si="8"/>
        <v>100.4387655437522</v>
      </c>
      <c r="M68" s="108">
        <f t="shared" ca="1" si="8"/>
        <v>36.310729609640923</v>
      </c>
      <c r="N68" s="190">
        <f t="shared" ca="1" si="8"/>
        <v>728.4187094872342</v>
      </c>
      <c r="O68" s="162"/>
      <c r="P68" s="171">
        <f t="shared" ca="1" si="6"/>
        <v>2038.605</v>
      </c>
      <c r="Q68" s="108">
        <f t="shared" ca="1" si="6"/>
        <v>299.59300000000002</v>
      </c>
      <c r="R68" s="108">
        <f t="shared" ca="1" si="6"/>
        <v>4624.2309999999998</v>
      </c>
      <c r="S68" s="108">
        <f ca="1">SUM(OFFSET(S$6,4*(ROW()-ROW(S$66)),0):OFFSET(S$9,4*(ROW()-ROW(S$66)),0))</f>
        <v>305.42599999999999</v>
      </c>
      <c r="T68" s="108">
        <f t="shared" ca="1" si="6"/>
        <v>667.46282241852373</v>
      </c>
      <c r="U68" s="160">
        <f t="shared" ca="1" si="6"/>
        <v>1612.116846633882</v>
      </c>
      <c r="V68" s="43"/>
      <c r="W68" s="108">
        <f t="shared" ca="1" si="7"/>
        <v>2020.316</v>
      </c>
      <c r="X68" s="160">
        <f t="shared" ca="1" si="7"/>
        <v>108.75321027481728</v>
      </c>
      <c r="Y68" s="13"/>
    </row>
    <row r="69" spans="1:25" x14ac:dyDescent="0.25">
      <c r="A69" s="155"/>
      <c r="B69" s="30" t="s">
        <v>110</v>
      </c>
      <c r="C69" s="108">
        <f t="shared" ca="1" si="8"/>
        <v>5273.4613703405221</v>
      </c>
      <c r="D69" s="108">
        <f t="shared" ca="1" si="8"/>
        <v>6157.701</v>
      </c>
      <c r="E69" s="108">
        <f t="shared" ca="1" si="8"/>
        <v>1783.0319999999999</v>
      </c>
      <c r="F69" s="108">
        <f t="shared" ca="1" si="8"/>
        <v>1295.854</v>
      </c>
      <c r="G69" s="108">
        <f t="shared" ca="1" si="8"/>
        <v>487.178</v>
      </c>
      <c r="H69" s="108">
        <f t="shared" ca="1" si="8"/>
        <v>9648.1303703405229</v>
      </c>
      <c r="I69" s="108">
        <f ca="1">SUM(OFFSET(I$6,4*(ROW()-ROW(I$66)),0):OFFSET(I$9,4*(ROW()-ROW(I$66)),0))</f>
        <v>1322.913</v>
      </c>
      <c r="J69" s="108">
        <f t="shared" ca="1" si="8"/>
        <v>864.09025917354518</v>
      </c>
      <c r="K69" s="108">
        <f t="shared" ca="1" si="8"/>
        <v>134.78074521907334</v>
      </c>
      <c r="L69" s="108">
        <f t="shared" ca="1" si="8"/>
        <v>97.954589606421592</v>
      </c>
      <c r="M69" s="108">
        <f t="shared" ca="1" si="8"/>
        <v>36.826155612651782</v>
      </c>
      <c r="N69" s="190">
        <f t="shared" ca="1" si="8"/>
        <v>729.30951395447187</v>
      </c>
      <c r="O69" s="162"/>
      <c r="P69" s="171">
        <f t="shared" ca="1" si="6"/>
        <v>2047.576</v>
      </c>
      <c r="Q69" s="108">
        <f t="shared" ca="1" si="6"/>
        <v>297.58199999999999</v>
      </c>
      <c r="R69" s="108">
        <f t="shared" ca="1" si="6"/>
        <v>4548.1149999999998</v>
      </c>
      <c r="S69" s="108">
        <f ca="1">SUM(OFFSET(S$6,4*(ROW()-ROW(S$66)),0):OFFSET(S$9,4*(ROW()-ROW(S$66)),0))</f>
        <v>322.74599999999998</v>
      </c>
      <c r="T69" s="108">
        <f t="shared" ca="1" si="6"/>
        <v>634.42335458843809</v>
      </c>
      <c r="U69" s="160">
        <f t="shared" ca="1" si="6"/>
        <v>1501.3964541775888</v>
      </c>
      <c r="V69" s="43"/>
      <c r="W69" s="108">
        <f t="shared" ca="1" si="7"/>
        <v>2080.614</v>
      </c>
      <c r="X69" s="160">
        <f t="shared" ca="1" si="7"/>
        <v>108.71239948376849</v>
      </c>
      <c r="Y69" s="13"/>
    </row>
    <row r="70" spans="1:25" x14ac:dyDescent="0.25">
      <c r="A70" s="155"/>
      <c r="B70" s="30" t="s">
        <v>111</v>
      </c>
      <c r="C70" s="108">
        <f t="shared" ca="1" si="8"/>
        <v>5608.8880570497777</v>
      </c>
      <c r="D70" s="108">
        <f t="shared" ca="1" si="8"/>
        <v>6622.2240000000002</v>
      </c>
      <c r="E70" s="108">
        <f t="shared" ca="1" si="8"/>
        <v>1869.6980000000001</v>
      </c>
      <c r="F70" s="108">
        <f t="shared" ca="1" si="8"/>
        <v>1335.595</v>
      </c>
      <c r="G70" s="108">
        <f t="shared" ca="1" si="8"/>
        <v>534.10299999999995</v>
      </c>
      <c r="H70" s="108">
        <f t="shared" ca="1" si="8"/>
        <v>10361.414057049777</v>
      </c>
      <c r="I70" s="108">
        <f ca="1">SUM(OFFSET(I$6,4*(ROW()-ROW(I$66)),0):OFFSET(I$9,4*(ROW()-ROW(I$66)),0))</f>
        <v>1337.9939999999999</v>
      </c>
      <c r="J70" s="108">
        <f t="shared" ca="1" si="8"/>
        <v>914.13803477816623</v>
      </c>
      <c r="K70" s="108">
        <f t="shared" ca="1" si="8"/>
        <v>139.73889270056517</v>
      </c>
      <c r="L70" s="108">
        <f t="shared" ca="1" si="8"/>
        <v>99.820701737078053</v>
      </c>
      <c r="M70" s="108">
        <f t="shared" ca="1" si="8"/>
        <v>39.918190963487135</v>
      </c>
      <c r="N70" s="190">
        <f t="shared" ca="1" si="8"/>
        <v>774.39914207760103</v>
      </c>
      <c r="O70" s="162"/>
      <c r="P70" s="171">
        <f t="shared" ca="1" si="6"/>
        <v>2325.942</v>
      </c>
      <c r="Q70" s="108">
        <f t="shared" ca="1" si="6"/>
        <v>302.46199999999999</v>
      </c>
      <c r="R70" s="108">
        <f t="shared" ca="1" si="6"/>
        <v>4979.0680000000002</v>
      </c>
      <c r="S70" s="108">
        <f ca="1">SUM(OFFSET(S$6,4*(ROW()-ROW(S$66)),0):OFFSET(S$9,4*(ROW()-ROW(S$66)),0))</f>
        <v>338.29300000000001</v>
      </c>
      <c r="T70" s="108">
        <f t="shared" ca="1" si="6"/>
        <v>687.55250625936685</v>
      </c>
      <c r="U70" s="160">
        <f t="shared" ca="1" si="6"/>
        <v>1561.2294667640183</v>
      </c>
      <c r="V70" s="43"/>
      <c r="W70" s="108">
        <f t="shared" ca="1" si="7"/>
        <v>2172.16</v>
      </c>
      <c r="X70" s="160">
        <f t="shared" ca="1" si="7"/>
        <v>109.08656275078769</v>
      </c>
      <c r="Y70" s="13"/>
    </row>
    <row r="71" spans="1:25" x14ac:dyDescent="0.25">
      <c r="A71" s="155"/>
      <c r="B71" s="30" t="s">
        <v>112</v>
      </c>
      <c r="C71" s="108">
        <f t="shared" ca="1" si="8"/>
        <v>5942.387284569746</v>
      </c>
      <c r="D71" s="108">
        <f t="shared" ca="1" si="8"/>
        <v>6694.7389999999996</v>
      </c>
      <c r="E71" s="108">
        <f t="shared" ca="1" si="8"/>
        <v>1925.4190000000001</v>
      </c>
      <c r="F71" s="108">
        <f t="shared" ca="1" si="8"/>
        <v>1367.558</v>
      </c>
      <c r="G71" s="108">
        <f t="shared" ca="1" si="8"/>
        <v>557.86099999999999</v>
      </c>
      <c r="H71" s="108">
        <f t="shared" ca="1" si="8"/>
        <v>10711.707284569746</v>
      </c>
      <c r="I71" s="108">
        <f ca="1">SUM(OFFSET(I$6,4*(ROW()-ROW(I$66)),0):OFFSET(I$9,4*(ROW()-ROW(I$66)),0))</f>
        <v>1381.8449999999998</v>
      </c>
      <c r="J71" s="108">
        <f t="shared" ca="1" si="8"/>
        <v>914.51112712133045</v>
      </c>
      <c r="K71" s="108">
        <f t="shared" ca="1" si="8"/>
        <v>139.33682866023327</v>
      </c>
      <c r="L71" s="108">
        <f t="shared" ca="1" si="8"/>
        <v>98.966092434390262</v>
      </c>
      <c r="M71" s="108">
        <f t="shared" ca="1" si="8"/>
        <v>40.37073622584299</v>
      </c>
      <c r="N71" s="190">
        <f t="shared" ca="1" si="8"/>
        <v>775.17429846109712</v>
      </c>
      <c r="O71" s="162"/>
      <c r="P71" s="171">
        <f t="shared" ca="1" si="6"/>
        <v>2333.556</v>
      </c>
      <c r="Q71" s="108">
        <f t="shared" ca="1" si="6"/>
        <v>329.42700000000002</v>
      </c>
      <c r="R71" s="108">
        <f t="shared" ca="1" si="6"/>
        <v>5017.71</v>
      </c>
      <c r="S71" s="108">
        <f ca="1">SUM(OFFSET(S$6,4*(ROW()-ROW(S$66)),0):OFFSET(S$9,4*(ROW()-ROW(S$66)),0))</f>
        <v>344.71899999999994</v>
      </c>
      <c r="T71" s="108">
        <f t="shared" ca="1" si="6"/>
        <v>676.94440979464446</v>
      </c>
      <c r="U71" s="160">
        <f t="shared" ca="1" si="6"/>
        <v>1551.1581897139411</v>
      </c>
      <c r="V71" s="43"/>
      <c r="W71" s="108">
        <f t="shared" ca="1" si="7"/>
        <v>2254.846</v>
      </c>
      <c r="X71" s="160">
        <f t="shared" ca="1" si="7"/>
        <v>109.22720471157447</v>
      </c>
      <c r="Y71" s="13"/>
    </row>
    <row r="72" spans="1:25" x14ac:dyDescent="0.25">
      <c r="A72" s="155"/>
      <c r="B72" s="30" t="s">
        <v>113</v>
      </c>
      <c r="C72" s="108">
        <f t="shared" ca="1" si="8"/>
        <v>6133.6870116586506</v>
      </c>
      <c r="D72" s="108">
        <f t="shared" ca="1" si="8"/>
        <v>6661.5858556627354</v>
      </c>
      <c r="E72" s="108">
        <f t="shared" ca="1" si="8"/>
        <v>1995.8439804374173</v>
      </c>
      <c r="F72" s="108">
        <f t="shared" ca="1" si="8"/>
        <v>1403.2953500513336</v>
      </c>
      <c r="G72" s="108">
        <f t="shared" ca="1" si="8"/>
        <v>592.54863038608357</v>
      </c>
      <c r="H72" s="108">
        <f t="shared" ca="1" si="8"/>
        <v>10799.428886883969</v>
      </c>
      <c r="I72" s="108">
        <f ca="1">SUM(OFFSET(I$6,4*(ROW()-ROW(I$66)),0):OFFSET(I$9,4*(ROW()-ROW(I$66)),0))</f>
        <v>1430.7310317004592</v>
      </c>
      <c r="J72" s="108">
        <f t="shared" ca="1" si="8"/>
        <v>894.31714164428854</v>
      </c>
      <c r="K72" s="108">
        <f t="shared" ca="1" si="8"/>
        <v>139.4981961120468</v>
      </c>
      <c r="L72" s="108">
        <f t="shared" ca="1" si="8"/>
        <v>98.082401161277829</v>
      </c>
      <c r="M72" s="108">
        <f t="shared" ca="1" si="8"/>
        <v>41.415794950768969</v>
      </c>
      <c r="N72" s="190">
        <f t="shared" ca="1" si="8"/>
        <v>754.81894553224174</v>
      </c>
      <c r="O72" s="162"/>
      <c r="P72" s="171">
        <f t="shared" ca="1" si="6"/>
        <v>2451.7846251416213</v>
      </c>
      <c r="Q72" s="108">
        <f t="shared" ca="1" si="6"/>
        <v>342.32441799559797</v>
      </c>
      <c r="R72" s="108">
        <f t="shared" ca="1" si="6"/>
        <v>5013.6666859741044</v>
      </c>
      <c r="S72" s="108">
        <f ca="1">SUM(OFFSET(S$6,4*(ROW()-ROW(S$66)),0):OFFSET(S$9,4*(ROW()-ROW(S$66)),0))</f>
        <v>356.70958260200001</v>
      </c>
      <c r="T72" s="108">
        <f t="shared" ca="1" si="6"/>
        <v>687.33354659474026</v>
      </c>
      <c r="U72" s="160">
        <f t="shared" ca="1" si="6"/>
        <v>1501.4990808210691</v>
      </c>
      <c r="V72" s="43"/>
      <c r="W72" s="108">
        <f t="shared" ca="1" si="7"/>
        <v>2338.1683984330152</v>
      </c>
      <c r="X72" s="160">
        <f t="shared" ca="1" si="7"/>
        <v>109.68742929519149</v>
      </c>
      <c r="Y72" s="13"/>
    </row>
    <row r="73" spans="1:25" x14ac:dyDescent="0.25">
      <c r="A73" s="155"/>
      <c r="B73" s="30" t="s">
        <v>143</v>
      </c>
      <c r="C73" s="108">
        <f t="shared" ca="1" si="8"/>
        <v>6180.2549583108494</v>
      </c>
      <c r="D73" s="108">
        <f t="shared" ca="1" si="8"/>
        <v>6769.6137916292346</v>
      </c>
      <c r="E73" s="108">
        <f t="shared" ca="1" si="8"/>
        <v>2067.6065291919713</v>
      </c>
      <c r="F73" s="108">
        <f t="shared" ca="1" si="8"/>
        <v>1437.6807546232008</v>
      </c>
      <c r="G73" s="108">
        <f t="shared" ca="1" si="8"/>
        <v>629.92577456877052</v>
      </c>
      <c r="H73" s="108">
        <f t="shared" ca="1" si="8"/>
        <v>10882.262220748111</v>
      </c>
      <c r="I73" s="108">
        <f ca="1">SUM(OFFSET(I$6,4*(ROW()-ROW(I$66)),0):OFFSET(I$9,4*(ROW()-ROW(I$66)),0))</f>
        <v>1467.5168355080823</v>
      </c>
      <c r="J73" s="108">
        <f t="shared" ca="1" si="8"/>
        <v>882.43408433925003</v>
      </c>
      <c r="K73" s="108">
        <f t="shared" ca="1" si="8"/>
        <v>140.89150319533653</v>
      </c>
      <c r="L73" s="108">
        <f t="shared" ca="1" si="8"/>
        <v>97.966900265607393</v>
      </c>
      <c r="M73" s="108">
        <f t="shared" ca="1" si="8"/>
        <v>42.924602929729133</v>
      </c>
      <c r="N73" s="190">
        <f t="shared" ca="1" si="8"/>
        <v>741.54258114391337</v>
      </c>
      <c r="O73" s="162"/>
      <c r="P73" s="171">
        <f t="shared" ca="1" si="6"/>
        <v>2520.9647849762459</v>
      </c>
      <c r="Q73" s="108">
        <f t="shared" ca="1" si="6"/>
        <v>349.14241520622312</v>
      </c>
      <c r="R73" s="108">
        <f t="shared" ca="1" si="6"/>
        <v>5194.9484328563258</v>
      </c>
      <c r="S73" s="108">
        <f ca="1">SUM(OFFSET(S$6,4*(ROW()-ROW(S$66)),0):OFFSET(S$9,4*(ROW()-ROW(S$66)),0))</f>
        <v>366.08186456300001</v>
      </c>
      <c r="T73" s="108">
        <f t="shared" ca="1" si="6"/>
        <v>688.63416328628489</v>
      </c>
      <c r="U73" s="160">
        <f t="shared" ca="1" si="6"/>
        <v>1514.4401798435583</v>
      </c>
      <c r="V73" s="43"/>
      <c r="W73" s="108">
        <f t="shared" ca="1" si="7"/>
        <v>2416.7489443981945</v>
      </c>
      <c r="X73" s="160">
        <f t="shared" ca="1" si="7"/>
        <v>109.85284891340383</v>
      </c>
      <c r="Y73" s="13"/>
    </row>
    <row r="74" spans="1:25" x14ac:dyDescent="0.25">
      <c r="A74" s="155"/>
      <c r="B74" s="30" t="s">
        <v>154</v>
      </c>
      <c r="C74" s="108">
        <f t="shared" ca="1" si="8"/>
        <v>6435.4522921184698</v>
      </c>
      <c r="D74" s="108">
        <f t="shared" ca="1" si="8"/>
        <v>6891.5306270986766</v>
      </c>
      <c r="E74" s="108">
        <f t="shared" ca="1" si="8"/>
        <v>2146.7141354995651</v>
      </c>
      <c r="F74" s="108">
        <f t="shared" ca="1" si="8"/>
        <v>1477.0449703766856</v>
      </c>
      <c r="G74" s="108">
        <f t="shared" ca="1" si="8"/>
        <v>669.66916512287969</v>
      </c>
      <c r="H74" s="108">
        <f t="shared" ca="1" si="8"/>
        <v>11180.268783717582</v>
      </c>
      <c r="I74" s="108">
        <f ca="1">SUM(OFFSET(I$6,4*(ROW()-ROW(I$66)),0):OFFSET(I$9,4*(ROW()-ROW(I$66)),0))</f>
        <v>1515.6558072138109</v>
      </c>
      <c r="J74" s="108">
        <f t="shared" ca="1" si="8"/>
        <v>879.28821674333687</v>
      </c>
      <c r="K74" s="108">
        <f t="shared" ca="1" si="8"/>
        <v>141.63599184473233</v>
      </c>
      <c r="L74" s="108">
        <f t="shared" ca="1" si="8"/>
        <v>97.45253264934189</v>
      </c>
      <c r="M74" s="108">
        <f t="shared" ca="1" si="8"/>
        <v>44.183459195390434</v>
      </c>
      <c r="N74" s="190">
        <f t="shared" ca="1" si="8"/>
        <v>737.65222489860469</v>
      </c>
      <c r="O74" s="162"/>
      <c r="P74" s="171">
        <f t="shared" ca="1" si="6"/>
        <v>2597.6747173991416</v>
      </c>
      <c r="Q74" s="108">
        <f t="shared" ca="1" si="6"/>
        <v>357.18435650899806</v>
      </c>
      <c r="R74" s="108">
        <f t="shared" ca="1" si="6"/>
        <v>5406.3393969553945</v>
      </c>
      <c r="S74" s="108">
        <f ca="1">SUM(OFFSET(S$6,4*(ROW()-ROW(S$66)),0):OFFSET(S$9,4*(ROW()-ROW(S$66)),0))</f>
        <v>377.15089285699997</v>
      </c>
      <c r="T74" s="108">
        <f t="shared" ca="1" si="6"/>
        <v>688.76271184755558</v>
      </c>
      <c r="U74" s="160">
        <f t="shared" ca="1" si="6"/>
        <v>1528.1744953072889</v>
      </c>
      <c r="V74" s="43"/>
      <c r="W74" s="108">
        <f t="shared" ca="1" si="7"/>
        <v>2503.8984920085632</v>
      </c>
      <c r="X74" s="160">
        <f t="shared" ca="1" si="7"/>
        <v>110.0946738978506</v>
      </c>
      <c r="Y74" s="13"/>
    </row>
    <row r="75" spans="1:25" x14ac:dyDescent="0.25">
      <c r="A75" s="155"/>
      <c r="B75" s="30" t="s">
        <v>171</v>
      </c>
      <c r="C75" s="185">
        <f t="shared" ca="1" si="8"/>
        <v>6756.7376904847824</v>
      </c>
      <c r="D75" s="185">
        <f t="shared" ca="1" si="8"/>
        <v>7023.2996000323874</v>
      </c>
      <c r="E75" s="185">
        <f t="shared" ca="1" si="8"/>
        <v>2232.0691202236708</v>
      </c>
      <c r="F75" s="185">
        <f t="shared" ca="1" si="8"/>
        <v>1523.6927938438562</v>
      </c>
      <c r="G75" s="185">
        <f t="shared" ca="1" si="8"/>
        <v>708.37632637981471</v>
      </c>
      <c r="H75" s="185">
        <f t="shared" ca="1" si="8"/>
        <v>11547.968170293499</v>
      </c>
      <c r="I75" s="185">
        <f ca="1">SUM(OFFSET(I$6,4*(ROW()-ROW(I$66)),0):OFFSET(I$9,4*(ROW()-ROW(I$66)),0))</f>
        <v>1571.8651950137635</v>
      </c>
      <c r="J75" s="185">
        <f t="shared" ca="1" si="8"/>
        <v>876.66788056825135</v>
      </c>
      <c r="K75" s="185">
        <f t="shared" ca="1" si="8"/>
        <v>142.00130693803717</v>
      </c>
      <c r="L75" s="185">
        <f t="shared" ca="1" si="8"/>
        <v>96.935335083268043</v>
      </c>
      <c r="M75" s="185">
        <f t="shared" ca="1" si="8"/>
        <v>45.065971854769145</v>
      </c>
      <c r="N75" s="190">
        <f t="shared" ca="1" si="8"/>
        <v>734.6665736302142</v>
      </c>
      <c r="O75" s="162"/>
      <c r="P75" s="171">
        <f t="shared" ca="1" si="6"/>
        <v>2678.4254044486852</v>
      </c>
      <c r="Q75" s="185">
        <f t="shared" ca="1" si="6"/>
        <v>365.80768056072753</v>
      </c>
      <c r="R75" s="185">
        <f t="shared" ca="1" si="6"/>
        <v>5633.6464046911751</v>
      </c>
      <c r="S75" s="185">
        <f ca="1">SUM(OFFSET(S$6,4*(ROW()-ROW(S$66)),0):OFFSET(S$9,4*(ROW()-ROW(S$66)),0))</f>
        <v>389.75708437999998</v>
      </c>
      <c r="T75" s="185">
        <f t="shared" ca="1" si="6"/>
        <v>687.20377686254221</v>
      </c>
      <c r="U75" s="160">
        <f t="shared" ca="1" si="6"/>
        <v>1539.2803173277637</v>
      </c>
      <c r="V75" s="43"/>
      <c r="W75" s="185">
        <f t="shared" ca="1" si="7"/>
        <v>2597.8768007843983</v>
      </c>
      <c r="X75" s="160">
        <f t="shared" ca="1" si="7"/>
        <v>110.28977938044451</v>
      </c>
      <c r="Y75" s="13"/>
    </row>
    <row r="76" spans="1:25" x14ac:dyDescent="0.25">
      <c r="A76" s="155"/>
      <c r="B76" s="30" t="s">
        <v>176</v>
      </c>
      <c r="C76" s="185">
        <f t="shared" ca="1" si="8"/>
        <v>7097.8842032347447</v>
      </c>
      <c r="D76" s="185">
        <f t="shared" ca="1" si="8"/>
        <v>7162.8471381497766</v>
      </c>
      <c r="E76" s="185">
        <f t="shared" ca="1" si="8"/>
        <v>2323.5184133902817</v>
      </c>
      <c r="F76" s="185">
        <f t="shared" ca="1" si="8"/>
        <v>1578.1508856924938</v>
      </c>
      <c r="G76" s="185">
        <f t="shared" ca="1" si="8"/>
        <v>745.36752769778809</v>
      </c>
      <c r="H76" s="185">
        <f t="shared" ca="1" si="8"/>
        <v>11937.21292799424</v>
      </c>
      <c r="I76" s="185">
        <f ca="1">SUM(OFFSET(I$6,4*(ROW()-ROW(I$66)),0):OFFSET(I$9,4*(ROW()-ROW(I$66)),0))</f>
        <v>1631.6938786952092</v>
      </c>
      <c r="J76" s="185">
        <f t="shared" ca="1" si="8"/>
        <v>873.983259212088</v>
      </c>
      <c r="K76" s="185">
        <f t="shared" ca="1" si="8"/>
        <v>142.39916222816825</v>
      </c>
      <c r="L76" s="185">
        <f t="shared" ca="1" si="8"/>
        <v>96.71856383713768</v>
      </c>
      <c r="M76" s="185">
        <f t="shared" ca="1" si="8"/>
        <v>45.680598391030571</v>
      </c>
      <c r="N76" s="190">
        <f t="shared" ca="1" si="8"/>
        <v>731.58409698391972</v>
      </c>
      <c r="O76" s="162"/>
      <c r="P76" s="171">
        <f t="shared" ca="1" si="6"/>
        <v>2761.4971526724562</v>
      </c>
      <c r="Q76" s="185">
        <f t="shared" ca="1" si="6"/>
        <v>374.87002778900097</v>
      </c>
      <c r="R76" s="185">
        <f t="shared" ca="1" si="6"/>
        <v>5872.4857810518715</v>
      </c>
      <c r="S76" s="185">
        <f ca="1">SUM(OFFSET(S$6,4*(ROW()-ROW(S$66)),0):OFFSET(S$9,4*(ROW()-ROW(S$66)),0))</f>
        <v>403.73052355299995</v>
      </c>
      <c r="T76" s="185">
        <f t="shared" ca="1" si="6"/>
        <v>683.995138234808</v>
      </c>
      <c r="U76" s="160">
        <f t="shared" ca="1" si="6"/>
        <v>1547.4073532666023</v>
      </c>
      <c r="V76" s="43"/>
      <c r="W76" s="232">
        <f t="shared" ca="1" si="7"/>
        <v>2698.3884411792828</v>
      </c>
      <c r="X76" s="160">
        <f t="shared" ca="1" si="7"/>
        <v>110.59329304521002</v>
      </c>
      <c r="Y76" s="13"/>
    </row>
    <row r="77" spans="1:25" x14ac:dyDescent="0.25">
      <c r="A77" s="155"/>
      <c r="B77" s="113" t="s">
        <v>200</v>
      </c>
      <c r="C77" s="166">
        <f t="shared" ca="1" si="8"/>
        <v>7463.7055800934677</v>
      </c>
      <c r="D77" s="166">
        <f t="shared" ca="1" si="8"/>
        <v>7317.6804746853113</v>
      </c>
      <c r="E77" s="166">
        <f t="shared" ca="1" si="8"/>
        <v>2425.0950460516792</v>
      </c>
      <c r="F77" s="166">
        <f t="shared" ca="1" si="8"/>
        <v>1640.709871227855</v>
      </c>
      <c r="G77" s="166">
        <f t="shared" ca="1" si="8"/>
        <v>784.38517482382429</v>
      </c>
      <c r="H77" s="166">
        <f t="shared" ca="1" si="8"/>
        <v>12356.291008727099</v>
      </c>
      <c r="I77" s="166">
        <f ca="1">SUM(OFFSET(I$6,4*(ROW()-ROW(I$66)),0):OFFSET(I$9,4*(ROW()-ROW(I$66)),0))</f>
        <v>1694.2512236756127</v>
      </c>
      <c r="J77" s="166">
        <f t="shared" ca="1" si="8"/>
        <v>872.44358146079026</v>
      </c>
      <c r="K77" s="166">
        <f t="shared" ca="1" si="8"/>
        <v>143.13668552592389</v>
      </c>
      <c r="L77" s="166">
        <f t="shared" ca="1" si="8"/>
        <v>96.839822117312579</v>
      </c>
      <c r="M77" s="166">
        <f t="shared" ca="1" si="8"/>
        <v>46.296863408611323</v>
      </c>
      <c r="N77" s="191">
        <f t="shared" ca="1" si="8"/>
        <v>729.30689593486625</v>
      </c>
      <c r="O77" s="162"/>
      <c r="P77" s="172">
        <f t="shared" ca="1" si="6"/>
        <v>2849.0208728279636</v>
      </c>
      <c r="Q77" s="166">
        <f t="shared" ca="1" si="6"/>
        <v>384.66483103861361</v>
      </c>
      <c r="R77" s="166">
        <f t="shared" ca="1" si="6"/>
        <v>6130.1825500332425</v>
      </c>
      <c r="S77" s="166">
        <f ca="1">SUM(OFFSET(S$6,4*(ROW()-ROW(S$66)),0):OFFSET(S$9,4*(ROW()-ROW(S$66)),0))</f>
        <v>418.39904789499997</v>
      </c>
      <c r="T77" s="166">
        <f t="shared" ca="1" si="6"/>
        <v>680.93388050513545</v>
      </c>
      <c r="U77" s="161">
        <f t="shared" ca="1" si="6"/>
        <v>1557.0894374278789</v>
      </c>
      <c r="V77" s="43"/>
      <c r="W77" s="193">
        <f t="shared" ca="1" si="7"/>
        <v>2809.7598770902928</v>
      </c>
      <c r="X77" s="161">
        <f t="shared" ca="1" si="7"/>
        <v>111.12038850704518</v>
      </c>
      <c r="Y77" s="13"/>
    </row>
    <row r="78" spans="1:25" x14ac:dyDescent="0.25">
      <c r="A78" s="22"/>
      <c r="B78" s="114" t="s">
        <v>31</v>
      </c>
      <c r="C78" s="72"/>
      <c r="D78" s="72"/>
      <c r="E78" s="115"/>
      <c r="F78" s="115"/>
      <c r="G78" s="115"/>
      <c r="H78" s="72"/>
      <c r="I78" s="50"/>
      <c r="J78" s="50"/>
      <c r="K78" s="50"/>
      <c r="L78" s="50"/>
      <c r="M78" s="50"/>
      <c r="N78" s="192"/>
      <c r="O78" s="187"/>
      <c r="P78" s="72" t="s">
        <v>31</v>
      </c>
      <c r="Q78" s="72"/>
      <c r="R78" s="72"/>
      <c r="S78" s="72"/>
      <c r="T78" s="72"/>
      <c r="U78" s="116"/>
      <c r="V78" s="117"/>
      <c r="W78" s="47" t="s">
        <v>31</v>
      </c>
      <c r="X78" s="118"/>
    </row>
    <row r="79" spans="1:25" ht="14.25" customHeight="1" x14ac:dyDescent="0.25">
      <c r="A79" s="22"/>
      <c r="B79" s="114" t="s">
        <v>90</v>
      </c>
      <c r="C79" s="72"/>
      <c r="D79" s="72"/>
      <c r="E79" s="115"/>
      <c r="F79" s="115"/>
      <c r="G79" s="115"/>
      <c r="H79" s="72"/>
      <c r="I79" s="50"/>
      <c r="J79" s="50"/>
      <c r="K79" s="50"/>
      <c r="L79" s="50"/>
      <c r="M79" s="50"/>
      <c r="N79" s="192"/>
      <c r="O79" s="188"/>
      <c r="P79" s="652" t="s">
        <v>64</v>
      </c>
      <c r="Q79" s="653"/>
      <c r="R79" s="653"/>
      <c r="S79" s="653"/>
      <c r="T79" s="653"/>
      <c r="U79" s="654"/>
      <c r="V79" s="120"/>
      <c r="W79" s="655" t="s">
        <v>103</v>
      </c>
      <c r="X79" s="656"/>
    </row>
    <row r="80" spans="1:25" ht="15" customHeight="1" x14ac:dyDescent="0.25">
      <c r="A80" s="22"/>
      <c r="B80" s="114" t="s">
        <v>89</v>
      </c>
      <c r="C80" s="72"/>
      <c r="D80" s="72"/>
      <c r="E80" s="72"/>
      <c r="F80" s="72"/>
      <c r="G80" s="72"/>
      <c r="H80" s="72"/>
      <c r="I80" s="50"/>
      <c r="J80" s="50"/>
      <c r="K80" s="50"/>
      <c r="L80" s="50"/>
      <c r="M80" s="50"/>
      <c r="N80" s="192"/>
      <c r="O80" s="188"/>
      <c r="P80" s="652" t="s">
        <v>65</v>
      </c>
      <c r="Q80" s="653"/>
      <c r="R80" s="653"/>
      <c r="S80" s="653"/>
      <c r="T80" s="653"/>
      <c r="U80" s="654"/>
      <c r="V80" s="120"/>
      <c r="W80" s="657"/>
      <c r="X80" s="656"/>
    </row>
    <row r="81" spans="1:24" x14ac:dyDescent="0.25">
      <c r="A81" s="22"/>
      <c r="B81" s="114" t="s">
        <v>62</v>
      </c>
      <c r="C81" s="72"/>
      <c r="D81" s="72"/>
      <c r="E81" s="72"/>
      <c r="F81" s="72"/>
      <c r="G81" s="72"/>
      <c r="H81" s="72"/>
      <c r="I81" s="50"/>
      <c r="J81" s="50"/>
      <c r="K81" s="50"/>
      <c r="L81" s="50"/>
      <c r="M81" s="50"/>
      <c r="N81" s="192"/>
      <c r="O81" s="188"/>
      <c r="P81" s="72" t="s">
        <v>61</v>
      </c>
      <c r="Q81" s="72"/>
      <c r="R81" s="72"/>
      <c r="S81" s="72"/>
      <c r="T81" s="72"/>
      <c r="U81" s="72"/>
      <c r="V81" s="119"/>
      <c r="W81" s="657"/>
      <c r="X81" s="656"/>
    </row>
    <row r="82" spans="1:24" x14ac:dyDescent="0.25">
      <c r="A82" s="22"/>
      <c r="B82" s="114" t="s">
        <v>146</v>
      </c>
      <c r="C82" s="72"/>
      <c r="D82" s="72"/>
      <c r="E82" s="72"/>
      <c r="F82" s="72"/>
      <c r="G82" s="72"/>
      <c r="H82" s="72"/>
      <c r="I82" s="50"/>
      <c r="J82" s="50"/>
      <c r="K82" s="50"/>
      <c r="L82" s="50"/>
      <c r="M82" s="50"/>
      <c r="N82" s="192"/>
      <c r="O82" s="188"/>
      <c r="P82" s="72"/>
      <c r="Q82" s="72"/>
      <c r="R82" s="72"/>
      <c r="S82" s="72"/>
      <c r="T82" s="72"/>
      <c r="U82" s="72"/>
      <c r="V82" s="119"/>
      <c r="W82" s="657"/>
      <c r="X82" s="656"/>
    </row>
    <row r="83" spans="1:24" x14ac:dyDescent="0.25">
      <c r="A83" s="22"/>
      <c r="B83" s="114" t="s">
        <v>147</v>
      </c>
      <c r="C83" s="72"/>
      <c r="D83" s="72"/>
      <c r="E83" s="72"/>
      <c r="F83" s="72"/>
      <c r="G83" s="72"/>
      <c r="H83" s="72"/>
      <c r="I83" s="50"/>
      <c r="J83" s="50"/>
      <c r="K83" s="50"/>
      <c r="L83" s="50"/>
      <c r="M83" s="50"/>
      <c r="N83" s="192"/>
      <c r="O83" s="188"/>
      <c r="P83" s="72"/>
      <c r="Q83" s="72"/>
      <c r="R83" s="72"/>
      <c r="S83" s="72"/>
      <c r="T83" s="72"/>
      <c r="U83" s="72"/>
      <c r="V83" s="119"/>
      <c r="W83" s="657"/>
      <c r="X83" s="656"/>
    </row>
    <row r="84" spans="1:24" x14ac:dyDescent="0.25">
      <c r="A84" s="22"/>
      <c r="B84" s="195" t="s">
        <v>177</v>
      </c>
      <c r="C84" s="72"/>
      <c r="D84" s="72"/>
      <c r="E84" s="72"/>
      <c r="F84" s="72"/>
      <c r="G84" s="72"/>
      <c r="H84" s="72"/>
      <c r="I84" s="50"/>
      <c r="J84" s="50"/>
      <c r="K84" s="50"/>
      <c r="L84" s="50"/>
      <c r="M84" s="50"/>
      <c r="N84" s="192"/>
      <c r="O84" s="188"/>
      <c r="P84" s="657" t="s">
        <v>165</v>
      </c>
      <c r="Q84" s="658"/>
      <c r="R84" s="658"/>
      <c r="S84" s="658"/>
      <c r="T84" s="658"/>
      <c r="U84" s="656"/>
      <c r="V84" s="119"/>
      <c r="W84" s="657"/>
      <c r="X84" s="656"/>
    </row>
    <row r="85" spans="1:24" x14ac:dyDescent="0.25">
      <c r="A85" s="22"/>
      <c r="B85" s="114" t="s">
        <v>63</v>
      </c>
      <c r="C85" s="72"/>
      <c r="D85" s="72"/>
      <c r="E85" s="72"/>
      <c r="F85" s="72"/>
      <c r="G85" s="72"/>
      <c r="H85" s="72"/>
      <c r="I85" s="50"/>
      <c r="J85" s="50"/>
      <c r="K85" s="50"/>
      <c r="L85" s="50"/>
      <c r="M85" s="50"/>
      <c r="N85" s="192"/>
      <c r="O85" s="188"/>
      <c r="P85" s="657"/>
      <c r="Q85" s="658"/>
      <c r="R85" s="658"/>
      <c r="S85" s="658"/>
      <c r="T85" s="658"/>
      <c r="U85" s="656"/>
      <c r="V85" s="119"/>
      <c r="W85" s="121"/>
      <c r="X85" s="122"/>
    </row>
    <row r="86" spans="1:24" ht="15.75" thickBot="1" x14ac:dyDescent="0.3">
      <c r="A86" s="22"/>
      <c r="B86" s="123" t="s">
        <v>166</v>
      </c>
      <c r="C86" s="124"/>
      <c r="D86" s="75"/>
      <c r="E86" s="75"/>
      <c r="F86" s="75"/>
      <c r="G86" s="75"/>
      <c r="H86" s="75"/>
      <c r="I86" s="125"/>
      <c r="J86" s="125"/>
      <c r="K86" s="125"/>
      <c r="L86" s="125"/>
      <c r="M86" s="125"/>
      <c r="N86" s="189"/>
      <c r="O86" s="189"/>
      <c r="P86" s="643"/>
      <c r="Q86" s="643"/>
      <c r="R86" s="643"/>
      <c r="S86" s="643"/>
      <c r="T86" s="643"/>
      <c r="U86" s="643"/>
      <c r="V86" s="126"/>
      <c r="W86" s="127"/>
      <c r="X86" s="128"/>
    </row>
  </sheetData>
  <mergeCells count="9">
    <mergeCell ref="P86:U86"/>
    <mergeCell ref="B2:X2"/>
    <mergeCell ref="C3:N3"/>
    <mergeCell ref="P3:U3"/>
    <mergeCell ref="W3:X3"/>
    <mergeCell ref="P79:U79"/>
    <mergeCell ref="W79:X84"/>
    <mergeCell ref="P80:U80"/>
    <mergeCell ref="P84:U85"/>
  </mergeCells>
  <hyperlinks>
    <hyperlink ref="A1" location="Contents!A1" display="Back to contents"/>
  </hyperlinks>
  <pageMargins left="0.70866141732283472" right="0.70866141732283472" top="0.74803149606299213" bottom="0.74803149606299213" header="0.31496062992125984" footer="0.31496062992125984"/>
  <pageSetup paperSize="9" scale="35" orientation="landscape" r:id="rId1"/>
  <headerFooter>
    <oddHeader>&amp;C&amp;8March 2018 Economic and fiscal outlook: Supplementary economy tables</oddHeader>
  </headerFooter>
  <ignoredErrors>
    <ignoredError sqref="S54:S77 I54:I7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34"/>
  <sheetViews>
    <sheetView showGridLines="0" zoomScaleNormal="100" zoomScaleSheetLayoutView="100" workbookViewId="0"/>
  </sheetViews>
  <sheetFormatPr defaultRowHeight="15" x14ac:dyDescent="0.25"/>
  <cols>
    <col min="1" max="1" width="9.33203125" style="2" customWidth="1"/>
    <col min="2" max="2" width="20.21875" style="2" customWidth="1"/>
    <col min="3" max="15" width="9.44140625" style="2" customWidth="1"/>
    <col min="16" max="16384" width="8.88671875" style="2"/>
  </cols>
  <sheetData>
    <row r="1" spans="1:16" ht="33.75" customHeight="1" thickBot="1" x14ac:dyDescent="0.3">
      <c r="A1" s="48" t="s">
        <v>92</v>
      </c>
      <c r="B1" s="22"/>
      <c r="C1" s="22"/>
      <c r="D1" s="22"/>
      <c r="E1" s="22"/>
      <c r="F1" s="22"/>
      <c r="G1" s="22"/>
      <c r="H1" s="22"/>
      <c r="I1" s="22"/>
      <c r="J1" s="22"/>
      <c r="K1" s="22"/>
      <c r="L1" s="22"/>
      <c r="M1" s="22"/>
      <c r="N1" s="22"/>
      <c r="O1" s="22"/>
      <c r="P1" s="22"/>
    </row>
    <row r="2" spans="1:16" ht="20.25" customHeight="1" thickBot="1" x14ac:dyDescent="0.3">
      <c r="A2" s="22"/>
      <c r="B2" s="514" t="s">
        <v>307</v>
      </c>
      <c r="C2" s="515"/>
      <c r="D2" s="515"/>
      <c r="E2" s="515"/>
      <c r="F2" s="515"/>
      <c r="G2" s="515"/>
      <c r="H2" s="515"/>
      <c r="I2" s="515"/>
      <c r="J2" s="515"/>
      <c r="K2" s="515"/>
      <c r="L2" s="515"/>
      <c r="M2" s="515"/>
      <c r="N2" s="515"/>
      <c r="O2" s="659"/>
      <c r="P2" s="22"/>
    </row>
    <row r="3" spans="1:16" ht="15.75" x14ac:dyDescent="0.25">
      <c r="A3" s="22"/>
      <c r="B3" s="326"/>
      <c r="C3" s="327" t="s">
        <v>308</v>
      </c>
      <c r="D3" s="327" t="s">
        <v>309</v>
      </c>
      <c r="E3" s="327" t="s">
        <v>310</v>
      </c>
      <c r="F3" s="327" t="s">
        <v>311</v>
      </c>
      <c r="G3" s="327" t="s">
        <v>312</v>
      </c>
      <c r="H3" s="327" t="s">
        <v>313</v>
      </c>
      <c r="I3" s="327" t="s">
        <v>314</v>
      </c>
      <c r="J3" s="327" t="s">
        <v>315</v>
      </c>
      <c r="K3" s="327" t="s">
        <v>316</v>
      </c>
      <c r="L3" s="327" t="s">
        <v>317</v>
      </c>
      <c r="M3" s="328" t="s">
        <v>318</v>
      </c>
      <c r="N3" s="328" t="s">
        <v>319</v>
      </c>
      <c r="O3" s="329" t="s">
        <v>320</v>
      </c>
      <c r="P3" s="22"/>
    </row>
    <row r="4" spans="1:16" ht="18.75" customHeight="1" x14ac:dyDescent="0.25">
      <c r="A4" s="22"/>
      <c r="B4" s="330" t="s">
        <v>321</v>
      </c>
      <c r="C4" s="331"/>
      <c r="D4" s="331"/>
      <c r="E4" s="331"/>
      <c r="F4" s="331"/>
      <c r="G4" s="331"/>
      <c r="H4" s="331"/>
      <c r="I4" s="331"/>
      <c r="J4" s="331"/>
      <c r="K4" s="331"/>
      <c r="L4" s="331"/>
      <c r="M4" s="331"/>
      <c r="N4" s="331"/>
      <c r="O4" s="332"/>
      <c r="P4" s="22"/>
    </row>
    <row r="5" spans="1:16" ht="15.75" customHeight="1" x14ac:dyDescent="0.25">
      <c r="A5" s="22"/>
      <c r="B5" s="333" t="s">
        <v>322</v>
      </c>
      <c r="C5" s="334">
        <v>23.762</v>
      </c>
      <c r="D5" s="334">
        <v>24.389000000000003</v>
      </c>
      <c r="E5" s="334">
        <v>25.091000000000001</v>
      </c>
      <c r="F5" s="334">
        <v>25.783666666666669</v>
      </c>
      <c r="G5" s="334">
        <v>26.240333333333329</v>
      </c>
      <c r="H5" s="334">
        <v>26.616666666666671</v>
      </c>
      <c r="I5" s="334">
        <v>27.030666666666672</v>
      </c>
      <c r="J5" s="334">
        <v>27.230041506224822</v>
      </c>
      <c r="K5" s="334">
        <v>27.388969019799301</v>
      </c>
      <c r="L5" s="334">
        <v>27.483065175436955</v>
      </c>
      <c r="M5" s="334">
        <v>27.587253809127326</v>
      </c>
      <c r="N5" s="334">
        <v>27.682060872061864</v>
      </c>
      <c r="O5" s="335">
        <v>27.789580957413367</v>
      </c>
      <c r="P5" s="22"/>
    </row>
    <row r="6" spans="1:16" ht="15.75" customHeight="1" x14ac:dyDescent="0.25">
      <c r="A6" s="22"/>
      <c r="B6" s="333" t="s">
        <v>323</v>
      </c>
      <c r="C6" s="334">
        <v>23.742641886692596</v>
      </c>
      <c r="D6" s="334">
        <v>24.372890816912925</v>
      </c>
      <c r="E6" s="334">
        <v>25.070952868128465</v>
      </c>
      <c r="F6" s="334">
        <v>25.759670357464412</v>
      </c>
      <c r="G6" s="334">
        <v>26.227968771709151</v>
      </c>
      <c r="H6" s="334">
        <v>26.597014654268463</v>
      </c>
      <c r="I6" s="334">
        <v>27.019741922018909</v>
      </c>
      <c r="J6" s="334">
        <v>27.160359866547363</v>
      </c>
      <c r="K6" s="334">
        <v>27.225428202902076</v>
      </c>
      <c r="L6" s="334">
        <v>27.387895871869329</v>
      </c>
      <c r="M6" s="334">
        <v>27.535865887755161</v>
      </c>
      <c r="N6" s="334">
        <v>27.651517216366535</v>
      </c>
      <c r="O6" s="335">
        <v>27.752483098248575</v>
      </c>
      <c r="P6" s="22"/>
    </row>
    <row r="7" spans="1:16" ht="15.75" hidden="1" customHeight="1" x14ac:dyDescent="0.25">
      <c r="A7" s="22"/>
      <c r="B7" s="336" t="s">
        <v>324</v>
      </c>
      <c r="C7" s="337" t="s">
        <v>325</v>
      </c>
      <c r="D7" s="337">
        <v>32.020333333333333</v>
      </c>
      <c r="E7" s="337">
        <v>32.966999999999999</v>
      </c>
      <c r="F7" s="337">
        <v>33.704999999999991</v>
      </c>
      <c r="G7" s="337">
        <v>34.243000000000002</v>
      </c>
      <c r="H7" s="337">
        <v>34.73533333333333</v>
      </c>
      <c r="I7" s="337">
        <v>34.889000000000003</v>
      </c>
      <c r="J7" s="337">
        <v>35.210947419788184</v>
      </c>
      <c r="K7" s="337">
        <v>35.335486689409819</v>
      </c>
      <c r="L7" s="337">
        <v>35.52351937295154</v>
      </c>
      <c r="M7" s="337"/>
      <c r="N7" s="337"/>
      <c r="O7" s="338">
        <v>35.683063589211315</v>
      </c>
      <c r="P7" s="22"/>
    </row>
    <row r="8" spans="1:16" ht="18.75" customHeight="1" x14ac:dyDescent="0.25">
      <c r="A8" s="22"/>
      <c r="B8" s="339" t="s">
        <v>257</v>
      </c>
      <c r="C8" s="340"/>
      <c r="D8" s="340"/>
      <c r="E8" s="340"/>
      <c r="F8" s="340"/>
      <c r="G8" s="340"/>
      <c r="H8" s="340"/>
      <c r="I8" s="340"/>
      <c r="J8" s="340"/>
      <c r="K8" s="340"/>
      <c r="L8" s="340"/>
      <c r="M8" s="340"/>
      <c r="N8" s="340"/>
      <c r="O8" s="341"/>
      <c r="P8" s="22"/>
    </row>
    <row r="9" spans="1:16" ht="15.75" customHeight="1" x14ac:dyDescent="0.25">
      <c r="A9" s="22"/>
      <c r="B9" s="333" t="s">
        <v>326</v>
      </c>
      <c r="C9" s="342">
        <v>5.4729999999999999</v>
      </c>
      <c r="D9" s="342">
        <v>5.1959999999999997</v>
      </c>
      <c r="E9" s="342">
        <v>5.1989999999999998</v>
      </c>
      <c r="F9" s="342">
        <v>5.1583333333333332</v>
      </c>
      <c r="G9" s="342">
        <v>5.1306666666666665</v>
      </c>
      <c r="H9" s="342">
        <v>5.1173333333333328</v>
      </c>
      <c r="I9" s="342">
        <v>5.1463333333333328</v>
      </c>
      <c r="J9" s="342">
        <v>5.2470673117999898</v>
      </c>
      <c r="K9" s="342">
        <v>5.2727598764739598</v>
      </c>
      <c r="L9" s="342">
        <v>5.3116365532780048</v>
      </c>
      <c r="M9" s="342">
        <v>5.3110040788942685</v>
      </c>
      <c r="N9" s="342">
        <v>5.3042073130658149</v>
      </c>
      <c r="O9" s="343">
        <v>5.3071231328454971</v>
      </c>
      <c r="P9" s="22"/>
    </row>
    <row r="10" spans="1:16" ht="15.75" customHeight="1" thickBot="1" x14ac:dyDescent="0.3">
      <c r="A10" s="22"/>
      <c r="B10" s="344" t="s">
        <v>327</v>
      </c>
      <c r="C10" s="345">
        <v>5.4859999999999998</v>
      </c>
      <c r="D10" s="345">
        <v>5.2103333333333328</v>
      </c>
      <c r="E10" s="345">
        <v>5.2149999999999999</v>
      </c>
      <c r="F10" s="345">
        <v>5.1749999999999998</v>
      </c>
      <c r="G10" s="345">
        <v>5.1513333333333327</v>
      </c>
      <c r="H10" s="345">
        <v>5.1379999999999999</v>
      </c>
      <c r="I10" s="345">
        <v>5.1563333333333334</v>
      </c>
      <c r="J10" s="345">
        <v>5.2291647647112232</v>
      </c>
      <c r="K10" s="345">
        <v>5.2788478762617332</v>
      </c>
      <c r="L10" s="345">
        <v>5.2892383858169536</v>
      </c>
      <c r="M10" s="345">
        <v>5.2878746655879008</v>
      </c>
      <c r="N10" s="345">
        <v>5.2887666532873299</v>
      </c>
      <c r="O10" s="346">
        <v>5.2981148226986861</v>
      </c>
      <c r="P10" s="22"/>
    </row>
    <row r="11" spans="1:16" x14ac:dyDescent="0.25">
      <c r="A11" s="54"/>
      <c r="B11" s="660" t="s">
        <v>328</v>
      </c>
      <c r="C11" s="661"/>
      <c r="D11" s="661"/>
      <c r="E11" s="661"/>
      <c r="F11" s="661"/>
      <c r="G11" s="661"/>
      <c r="H11" s="661"/>
      <c r="I11" s="661"/>
      <c r="J11" s="661"/>
      <c r="K11" s="661"/>
      <c r="L11" s="661"/>
      <c r="M11" s="661"/>
      <c r="N11" s="661"/>
      <c r="O11" s="662"/>
      <c r="P11" s="22"/>
    </row>
    <row r="12" spans="1:16" ht="12.75" customHeight="1" x14ac:dyDescent="0.25">
      <c r="A12" s="54"/>
      <c r="B12" s="663" t="s">
        <v>329</v>
      </c>
      <c r="C12" s="664"/>
      <c r="D12" s="664"/>
      <c r="E12" s="664"/>
      <c r="F12" s="664"/>
      <c r="G12" s="664"/>
      <c r="H12" s="664"/>
      <c r="I12" s="664"/>
      <c r="J12" s="664"/>
      <c r="K12" s="664"/>
      <c r="L12" s="664"/>
      <c r="M12" s="664"/>
      <c r="N12" s="664"/>
      <c r="O12" s="665"/>
      <c r="P12" s="22"/>
    </row>
    <row r="13" spans="1:16" ht="24.75" customHeight="1" x14ac:dyDescent="0.25">
      <c r="A13" s="54"/>
      <c r="B13" s="663" t="s">
        <v>330</v>
      </c>
      <c r="C13" s="664"/>
      <c r="D13" s="664"/>
      <c r="E13" s="664"/>
      <c r="F13" s="664"/>
      <c r="G13" s="664"/>
      <c r="H13" s="664"/>
      <c r="I13" s="664"/>
      <c r="J13" s="664"/>
      <c r="K13" s="664"/>
      <c r="L13" s="664"/>
      <c r="M13" s="664"/>
      <c r="N13" s="664"/>
      <c r="O13" s="665"/>
      <c r="P13" s="22"/>
    </row>
    <row r="14" spans="1:16" ht="24.75" customHeight="1" thickBot="1" x14ac:dyDescent="0.3">
      <c r="A14" s="54"/>
      <c r="B14" s="666" t="s">
        <v>331</v>
      </c>
      <c r="C14" s="667"/>
      <c r="D14" s="667"/>
      <c r="E14" s="667"/>
      <c r="F14" s="667"/>
      <c r="G14" s="667"/>
      <c r="H14" s="667"/>
      <c r="I14" s="667"/>
      <c r="J14" s="667"/>
      <c r="K14" s="667"/>
      <c r="L14" s="667"/>
      <c r="M14" s="667"/>
      <c r="N14" s="667"/>
      <c r="O14" s="668"/>
      <c r="P14" s="22"/>
    </row>
    <row r="15" spans="1:16" x14ac:dyDescent="0.25">
      <c r="A15" s="22"/>
      <c r="B15" s="22"/>
      <c r="C15" s="22"/>
      <c r="D15" s="22"/>
      <c r="E15" s="22"/>
      <c r="F15" s="22"/>
      <c r="G15" s="22"/>
      <c r="H15" s="22"/>
      <c r="I15" s="22"/>
      <c r="J15" s="22"/>
      <c r="K15" s="22"/>
      <c r="L15" s="22"/>
      <c r="M15" s="22"/>
      <c r="N15" s="22"/>
      <c r="O15" s="22"/>
      <c r="P15" s="22"/>
    </row>
    <row r="16" spans="1:16" x14ac:dyDescent="0.25">
      <c r="A16" s="22"/>
      <c r="B16" s="22"/>
      <c r="C16" s="22"/>
      <c r="D16" s="22"/>
      <c r="E16" s="22"/>
      <c r="F16" s="22"/>
      <c r="G16" s="22"/>
      <c r="H16" s="22"/>
      <c r="I16" s="22"/>
      <c r="J16" s="22"/>
      <c r="K16" s="22"/>
      <c r="L16" s="22"/>
      <c r="M16" s="22"/>
      <c r="N16" s="22"/>
      <c r="O16" s="39"/>
      <c r="P16" s="22"/>
    </row>
    <row r="17" spans="1:16" x14ac:dyDescent="0.25">
      <c r="A17" s="22"/>
      <c r="B17" s="22"/>
      <c r="C17" s="41"/>
      <c r="D17" s="39"/>
      <c r="E17" s="39"/>
      <c r="F17" s="39"/>
      <c r="G17" s="39"/>
      <c r="H17" s="39"/>
      <c r="I17" s="39"/>
      <c r="J17" s="39"/>
      <c r="K17" s="39"/>
      <c r="L17" s="39"/>
      <c r="M17" s="39"/>
      <c r="N17" s="39"/>
      <c r="O17" s="39"/>
      <c r="P17" s="22"/>
    </row>
    <row r="18" spans="1:16" x14ac:dyDescent="0.25">
      <c r="A18" s="22"/>
      <c r="B18" s="347"/>
      <c r="C18" s="348"/>
      <c r="D18" s="39"/>
      <c r="E18" s="39"/>
      <c r="F18" s="39"/>
      <c r="G18" s="39"/>
      <c r="H18" s="39"/>
      <c r="I18" s="39"/>
      <c r="J18" s="39"/>
      <c r="K18" s="39"/>
      <c r="L18" s="39"/>
      <c r="M18" s="39"/>
      <c r="N18" s="39"/>
      <c r="O18" s="22"/>
      <c r="P18" s="22"/>
    </row>
    <row r="19" spans="1:16" x14ac:dyDescent="0.25">
      <c r="A19" s="22"/>
      <c r="B19" s="22"/>
      <c r="C19" s="50"/>
      <c r="D19" s="50"/>
      <c r="E19" s="50"/>
      <c r="F19" s="22"/>
      <c r="G19" s="22"/>
      <c r="H19" s="22"/>
      <c r="I19" s="22"/>
      <c r="J19" s="22"/>
      <c r="K19" s="22"/>
      <c r="L19" s="22"/>
      <c r="M19" s="22"/>
      <c r="N19" s="22"/>
      <c r="O19" s="22"/>
      <c r="P19" s="22"/>
    </row>
    <row r="20" spans="1:16" x14ac:dyDescent="0.25">
      <c r="A20" s="22"/>
      <c r="B20" s="22"/>
      <c r="C20" s="50"/>
      <c r="D20" s="349"/>
      <c r="E20" s="50"/>
      <c r="F20" s="22"/>
      <c r="G20" s="22"/>
      <c r="H20" s="22"/>
      <c r="I20" s="22"/>
      <c r="J20" s="22"/>
      <c r="K20" s="22"/>
      <c r="L20" s="22"/>
      <c r="M20" s="22"/>
      <c r="N20" s="22"/>
      <c r="O20" s="22"/>
      <c r="P20" s="22"/>
    </row>
    <row r="21" spans="1:16" x14ac:dyDescent="0.25">
      <c r="A21" s="22"/>
      <c r="B21" s="22"/>
      <c r="C21" s="50"/>
      <c r="D21" s="50"/>
      <c r="E21" s="50"/>
      <c r="F21" s="50"/>
      <c r="G21" s="50"/>
      <c r="H21" s="22"/>
      <c r="I21" s="22"/>
      <c r="J21" s="22"/>
      <c r="K21" s="22"/>
      <c r="L21" s="22"/>
      <c r="M21" s="22"/>
      <c r="N21" s="22"/>
      <c r="O21" s="22"/>
      <c r="P21" s="22"/>
    </row>
    <row r="22" spans="1:16" x14ac:dyDescent="0.25">
      <c r="A22" s="22"/>
      <c r="B22" s="22"/>
      <c r="C22" s="50"/>
      <c r="D22" s="50"/>
      <c r="E22" s="50"/>
      <c r="F22" s="50"/>
      <c r="G22" s="50"/>
      <c r="H22" s="22"/>
      <c r="I22" s="22"/>
      <c r="J22" s="22"/>
      <c r="K22" s="22"/>
      <c r="L22" s="22"/>
      <c r="M22" s="22"/>
      <c r="N22" s="22"/>
      <c r="O22" s="22"/>
      <c r="P22" s="22"/>
    </row>
    <row r="23" spans="1:16" x14ac:dyDescent="0.25">
      <c r="A23" s="22"/>
      <c r="B23" s="22"/>
      <c r="C23" s="50"/>
      <c r="D23" s="50"/>
      <c r="E23" s="50"/>
      <c r="F23" s="50"/>
      <c r="G23" s="50"/>
      <c r="H23" s="22"/>
      <c r="I23" s="22"/>
      <c r="J23" s="22"/>
      <c r="K23" s="22"/>
      <c r="L23" s="22"/>
      <c r="M23" s="22"/>
      <c r="N23" s="22"/>
      <c r="O23" s="22"/>
      <c r="P23" s="22"/>
    </row>
    <row r="24" spans="1:16" x14ac:dyDescent="0.25">
      <c r="A24" s="22"/>
      <c r="B24" s="22"/>
      <c r="C24" s="50"/>
      <c r="D24" s="50"/>
      <c r="E24" s="50"/>
      <c r="F24" s="50"/>
      <c r="G24" s="50"/>
      <c r="H24" s="22"/>
      <c r="I24" s="22"/>
      <c r="J24" s="22"/>
      <c r="K24" s="22"/>
      <c r="L24" s="22"/>
      <c r="M24" s="22"/>
      <c r="N24" s="22"/>
      <c r="O24" s="22"/>
      <c r="P24" s="22"/>
    </row>
    <row r="25" spans="1:16" x14ac:dyDescent="0.25">
      <c r="A25" s="22"/>
      <c r="B25" s="22"/>
      <c r="C25" s="50"/>
      <c r="D25" s="50"/>
      <c r="E25" s="50"/>
      <c r="F25" s="50"/>
      <c r="G25" s="50"/>
      <c r="H25" s="22"/>
      <c r="I25" s="22"/>
      <c r="J25" s="22"/>
      <c r="K25" s="22"/>
      <c r="L25" s="22"/>
      <c r="M25" s="22"/>
      <c r="N25" s="22"/>
      <c r="O25" s="22"/>
      <c r="P25" s="22"/>
    </row>
    <row r="26" spans="1:16" x14ac:dyDescent="0.25">
      <c r="A26" s="22"/>
      <c r="B26" s="22"/>
      <c r="C26" s="50"/>
      <c r="D26" s="50"/>
      <c r="E26" s="50"/>
      <c r="F26" s="50"/>
      <c r="G26" s="50"/>
      <c r="H26" s="22"/>
      <c r="I26" s="22"/>
      <c r="J26" s="22"/>
      <c r="K26" s="22"/>
      <c r="L26" s="22"/>
      <c r="M26" s="22"/>
      <c r="N26" s="22"/>
      <c r="O26" s="22"/>
      <c r="P26" s="22"/>
    </row>
    <row r="27" spans="1:16" x14ac:dyDescent="0.25">
      <c r="A27" s="22"/>
      <c r="B27" s="22"/>
      <c r="C27" s="50"/>
      <c r="D27" s="50"/>
      <c r="E27" s="50"/>
      <c r="F27" s="50"/>
      <c r="G27" s="50"/>
      <c r="H27" s="22"/>
      <c r="I27" s="22"/>
      <c r="J27" s="22"/>
      <c r="K27" s="22"/>
      <c r="L27" s="22"/>
      <c r="M27" s="22"/>
      <c r="N27" s="22"/>
      <c r="O27" s="22"/>
      <c r="P27" s="22"/>
    </row>
    <row r="28" spans="1:16" x14ac:dyDescent="0.25">
      <c r="A28" s="22"/>
      <c r="B28" s="22"/>
      <c r="C28" s="50"/>
      <c r="D28" s="50"/>
      <c r="E28" s="50"/>
      <c r="F28" s="50"/>
      <c r="G28" s="50"/>
      <c r="H28" s="22"/>
      <c r="I28" s="22"/>
      <c r="J28" s="22"/>
      <c r="K28" s="22"/>
      <c r="L28" s="22"/>
      <c r="M28" s="22"/>
      <c r="N28" s="22"/>
      <c r="O28" s="22"/>
      <c r="P28" s="22"/>
    </row>
    <row r="29" spans="1:16" x14ac:dyDescent="0.25">
      <c r="A29" s="22"/>
      <c r="B29" s="22"/>
      <c r="C29" s="50"/>
      <c r="D29" s="50"/>
      <c r="E29" s="50"/>
      <c r="F29" s="50"/>
      <c r="G29" s="50"/>
      <c r="H29" s="22"/>
      <c r="I29" s="22"/>
      <c r="J29" s="22"/>
      <c r="K29" s="22"/>
      <c r="L29" s="22"/>
      <c r="M29" s="22"/>
      <c r="N29" s="22"/>
      <c r="O29" s="22"/>
      <c r="P29" s="22"/>
    </row>
    <row r="30" spans="1:16" x14ac:dyDescent="0.25">
      <c r="A30" s="22"/>
      <c r="B30" s="22"/>
      <c r="C30" s="50"/>
      <c r="D30" s="50"/>
      <c r="E30" s="50"/>
      <c r="F30" s="50"/>
      <c r="G30" s="50"/>
      <c r="H30" s="22"/>
      <c r="I30" s="22"/>
      <c r="J30" s="22"/>
      <c r="K30" s="22"/>
      <c r="L30" s="22"/>
      <c r="M30" s="22"/>
      <c r="N30" s="22"/>
      <c r="O30" s="22"/>
      <c r="P30" s="22"/>
    </row>
    <row r="31" spans="1:16" x14ac:dyDescent="0.25">
      <c r="A31" s="22"/>
      <c r="B31" s="22"/>
      <c r="C31" s="50"/>
      <c r="D31" s="50"/>
      <c r="E31" s="50"/>
      <c r="F31" s="50"/>
      <c r="G31" s="50"/>
      <c r="H31" s="22"/>
      <c r="I31" s="22"/>
      <c r="J31" s="22"/>
      <c r="K31" s="22"/>
      <c r="L31" s="22"/>
      <c r="M31" s="22"/>
      <c r="N31" s="22"/>
      <c r="O31" s="22"/>
      <c r="P31" s="22"/>
    </row>
    <row r="32" spans="1:16" x14ac:dyDescent="0.25">
      <c r="A32" s="22"/>
      <c r="B32" s="22"/>
      <c r="C32" s="50"/>
      <c r="D32" s="50"/>
      <c r="E32" s="50"/>
      <c r="F32" s="50"/>
      <c r="G32" s="50"/>
      <c r="H32" s="22"/>
      <c r="I32" s="22"/>
      <c r="J32" s="22"/>
      <c r="K32" s="22"/>
      <c r="L32" s="22"/>
      <c r="M32" s="22"/>
      <c r="N32" s="22"/>
      <c r="O32" s="22"/>
      <c r="P32" s="22"/>
    </row>
    <row r="33" spans="1:16" x14ac:dyDescent="0.25">
      <c r="A33" s="22"/>
      <c r="B33" s="22"/>
      <c r="C33" s="50"/>
      <c r="D33" s="50"/>
      <c r="E33" s="50"/>
      <c r="F33" s="50"/>
      <c r="G33" s="50"/>
      <c r="H33" s="22"/>
      <c r="I33" s="22"/>
      <c r="J33" s="22"/>
      <c r="K33" s="22"/>
      <c r="L33" s="22"/>
      <c r="M33" s="22"/>
      <c r="N33" s="22"/>
      <c r="O33" s="22"/>
      <c r="P33" s="22"/>
    </row>
    <row r="34" spans="1:16" x14ac:dyDescent="0.25">
      <c r="A34" s="22"/>
      <c r="B34" s="22"/>
      <c r="C34" s="22"/>
      <c r="D34" s="22"/>
      <c r="E34" s="22"/>
      <c r="F34" s="22"/>
      <c r="G34" s="22"/>
      <c r="H34" s="22"/>
      <c r="I34" s="22"/>
      <c r="J34" s="22"/>
      <c r="K34" s="22"/>
      <c r="L34" s="22"/>
      <c r="M34" s="22"/>
      <c r="N34" s="22"/>
      <c r="O34" s="22"/>
      <c r="P34" s="22"/>
    </row>
  </sheetData>
  <mergeCells count="5">
    <mergeCell ref="B2:O2"/>
    <mergeCell ref="B11:O11"/>
    <mergeCell ref="B12:O12"/>
    <mergeCell ref="B13:O13"/>
    <mergeCell ref="B14:O1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pageSetUpPr fitToPage="1"/>
  </sheetPr>
  <dimension ref="A1:Z103"/>
  <sheetViews>
    <sheetView zoomScaleNormal="100" zoomScaleSheetLayoutView="100" workbookViewId="0"/>
  </sheetViews>
  <sheetFormatPr defaultRowHeight="15" x14ac:dyDescent="0.25"/>
  <cols>
    <col min="1" max="1" width="9.33203125" style="2" customWidth="1"/>
    <col min="2" max="2" width="11.33203125" style="2" customWidth="1"/>
    <col min="3" max="3" width="13.88671875" style="2" customWidth="1"/>
    <col min="4" max="9" width="16.5546875" style="2" customWidth="1"/>
    <col min="10" max="16384" width="8.88671875" style="2"/>
  </cols>
  <sheetData>
    <row r="1" spans="1:14" ht="33.75" customHeight="1" thickBot="1" x14ac:dyDescent="0.3">
      <c r="A1" s="48" t="s">
        <v>92</v>
      </c>
      <c r="B1" s="22"/>
      <c r="C1" s="29"/>
      <c r="D1" s="29"/>
      <c r="E1" s="22"/>
      <c r="F1" s="22"/>
      <c r="G1" s="22"/>
      <c r="H1" s="22"/>
      <c r="I1" s="22"/>
      <c r="J1" s="22"/>
      <c r="K1" s="22"/>
      <c r="L1" s="22"/>
      <c r="M1" s="22"/>
      <c r="N1" s="22"/>
    </row>
    <row r="2" spans="1:14" ht="21.75" customHeight="1" thickBot="1" x14ac:dyDescent="0.3">
      <c r="A2" s="22"/>
      <c r="B2" s="644" t="s">
        <v>122</v>
      </c>
      <c r="C2" s="645"/>
      <c r="D2" s="645"/>
      <c r="E2" s="645"/>
      <c r="F2" s="645"/>
      <c r="G2" s="645"/>
      <c r="H2" s="645"/>
      <c r="I2" s="669"/>
      <c r="J2" s="22"/>
      <c r="K2" s="22"/>
      <c r="L2" s="22"/>
      <c r="M2" s="22"/>
      <c r="N2" s="22"/>
    </row>
    <row r="3" spans="1:14" ht="31.5" x14ac:dyDescent="0.25">
      <c r="A3" s="22"/>
      <c r="B3" s="51" t="s">
        <v>0</v>
      </c>
      <c r="C3" s="52" t="s">
        <v>117</v>
      </c>
      <c r="D3" s="52" t="s">
        <v>115</v>
      </c>
      <c r="E3" s="52" t="s">
        <v>116</v>
      </c>
      <c r="F3" s="52" t="s">
        <v>155</v>
      </c>
      <c r="G3" s="52" t="s">
        <v>93</v>
      </c>
      <c r="H3" s="52" t="s">
        <v>94</v>
      </c>
      <c r="I3" s="53" t="s">
        <v>95</v>
      </c>
      <c r="J3" s="22"/>
      <c r="K3" s="22"/>
      <c r="L3" s="22"/>
      <c r="M3" s="22"/>
      <c r="N3" s="22"/>
    </row>
    <row r="4" spans="1:14" x14ac:dyDescent="0.25">
      <c r="A4" s="22"/>
      <c r="B4" s="26" t="s">
        <v>14</v>
      </c>
      <c r="C4" s="27">
        <v>194.30500000000001</v>
      </c>
      <c r="D4" s="27">
        <v>209.113</v>
      </c>
      <c r="E4" s="27">
        <v>23.984000000000002</v>
      </c>
      <c r="F4" s="27">
        <v>38.792000000000002</v>
      </c>
      <c r="G4" s="27">
        <v>70.953000000000031</v>
      </c>
      <c r="H4" s="27">
        <v>19.803999999999998</v>
      </c>
      <c r="I4" s="28">
        <v>285.06200000000001</v>
      </c>
      <c r="J4" s="22"/>
      <c r="K4" s="29"/>
      <c r="L4" s="22"/>
      <c r="M4" s="22"/>
      <c r="N4" s="22"/>
    </row>
    <row r="5" spans="1:14" x14ac:dyDescent="0.25">
      <c r="A5" s="22"/>
      <c r="B5" s="26" t="s">
        <v>15</v>
      </c>
      <c r="C5" s="27">
        <v>197.93199999999999</v>
      </c>
      <c r="D5" s="27">
        <v>210.416</v>
      </c>
      <c r="E5" s="27">
        <v>25.135000000000002</v>
      </c>
      <c r="F5" s="27">
        <v>37.619</v>
      </c>
      <c r="G5" s="27">
        <v>71.710000000000008</v>
      </c>
      <c r="H5" s="27">
        <v>21.887</v>
      </c>
      <c r="I5" s="28">
        <v>291.529</v>
      </c>
      <c r="J5" s="22"/>
      <c r="K5" s="29"/>
      <c r="L5" s="22"/>
      <c r="M5" s="22"/>
      <c r="N5" s="22"/>
    </row>
    <row r="6" spans="1:14" x14ac:dyDescent="0.25">
      <c r="A6" s="22"/>
      <c r="B6" s="26" t="s">
        <v>16</v>
      </c>
      <c r="C6" s="27">
        <v>201.22200000000001</v>
      </c>
      <c r="D6" s="27">
        <v>214.92099999999999</v>
      </c>
      <c r="E6" s="27">
        <v>25.779</v>
      </c>
      <c r="F6" s="27">
        <v>39.478000000000002</v>
      </c>
      <c r="G6" s="27">
        <v>71.191000000000003</v>
      </c>
      <c r="H6" s="27">
        <v>20.805</v>
      </c>
      <c r="I6" s="28">
        <v>293.21800000000002</v>
      </c>
      <c r="J6" s="22"/>
      <c r="K6" s="29"/>
      <c r="L6" s="22"/>
      <c r="M6" s="22"/>
      <c r="N6" s="22"/>
    </row>
    <row r="7" spans="1:14" x14ac:dyDescent="0.25">
      <c r="A7" s="22"/>
      <c r="B7" s="26" t="s">
        <v>17</v>
      </c>
      <c r="C7" s="27">
        <v>201.34</v>
      </c>
      <c r="D7" s="27">
        <v>212.65100000000001</v>
      </c>
      <c r="E7" s="27">
        <v>25.917999999999999</v>
      </c>
      <c r="F7" s="27">
        <v>37.228999999999999</v>
      </c>
      <c r="G7" s="27">
        <v>70.587999999999994</v>
      </c>
      <c r="H7" s="27">
        <v>21.763000000000002</v>
      </c>
      <c r="I7" s="28">
        <v>293.69099999999997</v>
      </c>
      <c r="J7" s="22"/>
      <c r="K7" s="29"/>
      <c r="L7" s="22"/>
      <c r="M7" s="22"/>
      <c r="N7" s="22"/>
    </row>
    <row r="8" spans="1:14" ht="18.75" customHeight="1" x14ac:dyDescent="0.25">
      <c r="A8" s="22"/>
      <c r="B8" s="26" t="s">
        <v>18</v>
      </c>
      <c r="C8" s="27">
        <v>200.28800000000001</v>
      </c>
      <c r="D8" s="27">
        <v>214.71199999999999</v>
      </c>
      <c r="E8" s="27">
        <v>25.401</v>
      </c>
      <c r="F8" s="27">
        <v>39.825000000000003</v>
      </c>
      <c r="G8" s="27">
        <v>70.447999999999979</v>
      </c>
      <c r="H8" s="27">
        <v>21.343</v>
      </c>
      <c r="I8" s="28">
        <v>292.07900000000001</v>
      </c>
      <c r="J8" s="22"/>
      <c r="K8" s="29"/>
      <c r="L8" s="22"/>
      <c r="M8" s="22"/>
      <c r="N8" s="22"/>
    </row>
    <row r="9" spans="1:14" x14ac:dyDescent="0.25">
      <c r="A9" s="22"/>
      <c r="B9" s="26" t="s">
        <v>19</v>
      </c>
      <c r="C9" s="27">
        <v>207.98699999999999</v>
      </c>
      <c r="D9" s="27">
        <v>221.15299999999999</v>
      </c>
      <c r="E9" s="27">
        <v>26.678000000000001</v>
      </c>
      <c r="F9" s="27">
        <v>39.844000000000001</v>
      </c>
      <c r="G9" s="27">
        <v>75.06400000000005</v>
      </c>
      <c r="H9" s="27">
        <v>18.655000000000001</v>
      </c>
      <c r="I9" s="28">
        <v>301.70600000000002</v>
      </c>
      <c r="J9" s="22"/>
      <c r="K9" s="29"/>
      <c r="L9" s="22"/>
      <c r="M9" s="22"/>
      <c r="N9" s="22"/>
    </row>
    <row r="10" spans="1:14" x14ac:dyDescent="0.25">
      <c r="A10" s="22"/>
      <c r="B10" s="26" t="s">
        <v>20</v>
      </c>
      <c r="C10" s="27">
        <v>209.584</v>
      </c>
      <c r="D10" s="27">
        <v>221.81</v>
      </c>
      <c r="E10" s="27">
        <v>26.853999999999999</v>
      </c>
      <c r="F10" s="27">
        <v>39.08</v>
      </c>
      <c r="G10" s="27">
        <v>76.062999999999988</v>
      </c>
      <c r="H10" s="27">
        <v>21.782</v>
      </c>
      <c r="I10" s="28">
        <v>307.42899999999997</v>
      </c>
      <c r="J10" s="22"/>
      <c r="K10" s="29"/>
      <c r="L10" s="22"/>
      <c r="M10" s="22"/>
      <c r="N10" s="22"/>
    </row>
    <row r="11" spans="1:14" x14ac:dyDescent="0.25">
      <c r="A11" s="22"/>
      <c r="B11" s="26" t="s">
        <v>21</v>
      </c>
      <c r="C11" s="27">
        <v>211.56700000000001</v>
      </c>
      <c r="D11" s="27">
        <v>222.68100000000001</v>
      </c>
      <c r="E11" s="27">
        <v>28.087</v>
      </c>
      <c r="F11" s="27">
        <v>39.201000000000001</v>
      </c>
      <c r="G11" s="27">
        <v>73.716000000000008</v>
      </c>
      <c r="H11" s="27">
        <v>19.518000000000001</v>
      </c>
      <c r="I11" s="28">
        <v>304.80099999999999</v>
      </c>
      <c r="J11" s="22"/>
      <c r="K11" s="29"/>
      <c r="L11" s="22"/>
      <c r="M11" s="22"/>
      <c r="N11" s="22"/>
    </row>
    <row r="12" spans="1:14" ht="18.75" customHeight="1" x14ac:dyDescent="0.25">
      <c r="A12" s="22"/>
      <c r="B12" s="26" t="s">
        <v>22</v>
      </c>
      <c r="C12" s="27">
        <v>212.78299999999999</v>
      </c>
      <c r="D12" s="27">
        <v>223.006</v>
      </c>
      <c r="E12" s="27">
        <v>28.867999999999999</v>
      </c>
      <c r="F12" s="27">
        <v>39.091000000000001</v>
      </c>
      <c r="G12" s="27">
        <v>71.95100000000005</v>
      </c>
      <c r="H12" s="27">
        <v>19.539000000000001</v>
      </c>
      <c r="I12" s="28">
        <v>304.27300000000002</v>
      </c>
      <c r="J12" s="22"/>
      <c r="K12" s="29"/>
      <c r="L12" s="22"/>
      <c r="M12" s="22"/>
      <c r="N12" s="22"/>
    </row>
    <row r="13" spans="1:14" x14ac:dyDescent="0.25">
      <c r="A13" s="22"/>
      <c r="B13" s="26" t="s">
        <v>23</v>
      </c>
      <c r="C13" s="27">
        <v>214.441</v>
      </c>
      <c r="D13" s="27">
        <v>223.04</v>
      </c>
      <c r="E13" s="27">
        <v>28.864000000000001</v>
      </c>
      <c r="F13" s="27">
        <v>37.463000000000001</v>
      </c>
      <c r="G13" s="27">
        <v>77.224999999999994</v>
      </c>
      <c r="H13" s="27">
        <v>18.879000000000001</v>
      </c>
      <c r="I13" s="28">
        <v>310.54500000000002</v>
      </c>
      <c r="J13" s="22"/>
      <c r="K13" s="29"/>
      <c r="L13" s="22"/>
      <c r="M13" s="22"/>
      <c r="N13" s="22"/>
    </row>
    <row r="14" spans="1:14" x14ac:dyDescent="0.25">
      <c r="A14" s="22"/>
      <c r="B14" s="26" t="s">
        <v>24</v>
      </c>
      <c r="C14" s="27">
        <v>215.40299999999999</v>
      </c>
      <c r="D14" s="27">
        <v>226.11500000000001</v>
      </c>
      <c r="E14" s="27">
        <v>28.111999999999998</v>
      </c>
      <c r="F14" s="27">
        <v>38.823999999999998</v>
      </c>
      <c r="G14" s="27">
        <v>77.030999999999977</v>
      </c>
      <c r="H14" s="27">
        <v>18.821999999999999</v>
      </c>
      <c r="I14" s="28">
        <v>311.25599999999997</v>
      </c>
      <c r="J14" s="22"/>
      <c r="K14" s="29"/>
      <c r="L14" s="22"/>
      <c r="M14" s="22"/>
      <c r="N14" s="22"/>
    </row>
    <row r="15" spans="1:14" x14ac:dyDescent="0.25">
      <c r="A15" s="22"/>
      <c r="B15" s="26" t="s">
        <v>25</v>
      </c>
      <c r="C15" s="27">
        <v>217.87899999999999</v>
      </c>
      <c r="D15" s="27">
        <v>227.33799999999999</v>
      </c>
      <c r="E15" s="27">
        <v>28.706</v>
      </c>
      <c r="F15" s="27">
        <v>38.164999999999999</v>
      </c>
      <c r="G15" s="27">
        <v>78.339000000000027</v>
      </c>
      <c r="H15" s="27">
        <v>20.459</v>
      </c>
      <c r="I15" s="28">
        <v>316.67700000000002</v>
      </c>
      <c r="J15" s="22"/>
      <c r="K15" s="29"/>
      <c r="L15" s="22"/>
      <c r="M15" s="22"/>
      <c r="N15" s="22"/>
    </row>
    <row r="16" spans="1:14" ht="18.75" customHeight="1" x14ac:dyDescent="0.25">
      <c r="A16" s="22"/>
      <c r="B16" s="26" t="s">
        <v>26</v>
      </c>
      <c r="C16" s="27">
        <v>218.756</v>
      </c>
      <c r="D16" s="27">
        <v>228.25399999999999</v>
      </c>
      <c r="E16" s="27">
        <v>28.831</v>
      </c>
      <c r="F16" s="27">
        <v>38.329000000000001</v>
      </c>
      <c r="G16" s="27">
        <v>83.523999999999972</v>
      </c>
      <c r="H16" s="27">
        <v>17.545000000000002</v>
      </c>
      <c r="I16" s="28">
        <v>319.82499999999999</v>
      </c>
      <c r="J16" s="22"/>
      <c r="K16" s="29"/>
      <c r="L16" s="22"/>
      <c r="M16" s="22"/>
      <c r="N16" s="22"/>
    </row>
    <row r="17" spans="1:14" x14ac:dyDescent="0.25">
      <c r="A17" s="22"/>
      <c r="B17" s="26" t="s">
        <v>27</v>
      </c>
      <c r="C17" s="27">
        <v>221.405</v>
      </c>
      <c r="D17" s="27">
        <v>230.69499999999999</v>
      </c>
      <c r="E17" s="27">
        <v>29.565000000000001</v>
      </c>
      <c r="F17" s="27">
        <v>38.854999999999997</v>
      </c>
      <c r="G17" s="27">
        <v>85.787000000000006</v>
      </c>
      <c r="H17" s="27">
        <v>19.321999999999999</v>
      </c>
      <c r="I17" s="28">
        <v>326.51400000000001</v>
      </c>
      <c r="J17" s="22"/>
      <c r="K17" s="29"/>
      <c r="L17" s="22"/>
      <c r="M17" s="22"/>
      <c r="N17" s="22"/>
    </row>
    <row r="18" spans="1:14" x14ac:dyDescent="0.25">
      <c r="A18" s="22"/>
      <c r="B18" s="26" t="s">
        <v>28</v>
      </c>
      <c r="C18" s="27">
        <v>226.291</v>
      </c>
      <c r="D18" s="27">
        <v>234.30600000000001</v>
      </c>
      <c r="E18" s="27">
        <v>30.646000000000001</v>
      </c>
      <c r="F18" s="27">
        <v>38.661000000000001</v>
      </c>
      <c r="G18" s="27">
        <v>87.569000000000017</v>
      </c>
      <c r="H18" s="27">
        <v>21.058</v>
      </c>
      <c r="I18" s="28">
        <v>334.91800000000001</v>
      </c>
      <c r="J18" s="22"/>
      <c r="K18" s="29"/>
      <c r="L18" s="22"/>
      <c r="M18" s="22"/>
      <c r="N18" s="22"/>
    </row>
    <row r="19" spans="1:14" x14ac:dyDescent="0.25">
      <c r="A19" s="22"/>
      <c r="B19" s="26" t="s">
        <v>29</v>
      </c>
      <c r="C19" s="27">
        <v>226.69800000000001</v>
      </c>
      <c r="D19" s="27">
        <v>235.114</v>
      </c>
      <c r="E19" s="27">
        <v>30.835000000000001</v>
      </c>
      <c r="F19" s="27">
        <v>39.250999999999998</v>
      </c>
      <c r="G19" s="27">
        <v>86.568000000000012</v>
      </c>
      <c r="H19" s="27">
        <v>19.472000000000001</v>
      </c>
      <c r="I19" s="28">
        <v>332.738</v>
      </c>
      <c r="J19" s="22"/>
      <c r="K19" s="29"/>
      <c r="L19" s="22"/>
      <c r="M19" s="22"/>
      <c r="N19" s="22"/>
    </row>
    <row r="20" spans="1:14" ht="18.75" customHeight="1" x14ac:dyDescent="0.25">
      <c r="A20" s="22"/>
      <c r="B20" s="26" t="s">
        <v>30</v>
      </c>
      <c r="C20" s="27">
        <v>225.56</v>
      </c>
      <c r="D20" s="27">
        <v>233.34200000000001</v>
      </c>
      <c r="E20" s="27">
        <v>31.15</v>
      </c>
      <c r="F20" s="27">
        <v>38.932000000000002</v>
      </c>
      <c r="G20" s="27">
        <v>84.850999999999999</v>
      </c>
      <c r="H20" s="27">
        <v>18.332000000000001</v>
      </c>
      <c r="I20" s="28">
        <v>328.74299999999999</v>
      </c>
      <c r="J20" s="22"/>
      <c r="K20" s="29"/>
      <c r="L20" s="22"/>
      <c r="M20" s="22"/>
      <c r="N20" s="22"/>
    </row>
    <row r="21" spans="1:14" x14ac:dyDescent="0.25">
      <c r="A21" s="22"/>
      <c r="B21" s="26" t="s">
        <v>52</v>
      </c>
      <c r="C21" s="27">
        <v>230.792</v>
      </c>
      <c r="D21" s="27">
        <v>240.345</v>
      </c>
      <c r="E21" s="27">
        <v>31.617000000000001</v>
      </c>
      <c r="F21" s="27">
        <v>41.17</v>
      </c>
      <c r="G21" s="27">
        <v>84.408999999999963</v>
      </c>
      <c r="H21" s="27">
        <v>18.581</v>
      </c>
      <c r="I21" s="28">
        <v>333.78199999999998</v>
      </c>
      <c r="J21" s="22"/>
      <c r="K21" s="29"/>
      <c r="L21" s="22"/>
      <c r="M21" s="22"/>
      <c r="N21" s="22"/>
    </row>
    <row r="22" spans="1:14" x14ac:dyDescent="0.25">
      <c r="A22" s="22"/>
      <c r="B22" s="26" t="s">
        <v>53</v>
      </c>
      <c r="C22" s="27">
        <v>234.001</v>
      </c>
      <c r="D22" s="27">
        <v>244.91</v>
      </c>
      <c r="E22" s="27">
        <v>31.26</v>
      </c>
      <c r="F22" s="27">
        <v>42.168999999999997</v>
      </c>
      <c r="G22" s="27">
        <v>85.994</v>
      </c>
      <c r="H22" s="27">
        <v>16.902000000000001</v>
      </c>
      <c r="I22" s="28">
        <v>336.89699999999999</v>
      </c>
      <c r="J22" s="22"/>
      <c r="K22" s="29"/>
      <c r="L22" s="22"/>
      <c r="M22" s="22"/>
      <c r="N22" s="22"/>
    </row>
    <row r="23" spans="1:14" x14ac:dyDescent="0.25">
      <c r="A23" s="22"/>
      <c r="B23" s="26" t="s">
        <v>54</v>
      </c>
      <c r="C23" s="27">
        <v>232.75299999999999</v>
      </c>
      <c r="D23" s="27">
        <v>244.44900000000001</v>
      </c>
      <c r="E23" s="27">
        <v>30.856000000000002</v>
      </c>
      <c r="F23" s="27">
        <v>42.552</v>
      </c>
      <c r="G23" s="27">
        <v>83.916000000000054</v>
      </c>
      <c r="H23" s="27">
        <v>16.436</v>
      </c>
      <c r="I23" s="28">
        <v>333.10500000000002</v>
      </c>
      <c r="J23" s="22"/>
      <c r="K23" s="29"/>
      <c r="L23" s="22"/>
      <c r="M23" s="22"/>
      <c r="N23" s="22"/>
    </row>
    <row r="24" spans="1:14" ht="18.75" customHeight="1" x14ac:dyDescent="0.25">
      <c r="A24" s="22"/>
      <c r="B24" s="26" t="s">
        <v>55</v>
      </c>
      <c r="C24" s="27">
        <v>234.52500000000001</v>
      </c>
      <c r="D24" s="27">
        <v>246.68600000000001</v>
      </c>
      <c r="E24" s="27">
        <v>31.172000000000001</v>
      </c>
      <c r="F24" s="27">
        <v>43.332999999999998</v>
      </c>
      <c r="G24" s="27">
        <v>85.406999999999954</v>
      </c>
      <c r="H24" s="27">
        <v>14.278</v>
      </c>
      <c r="I24" s="28">
        <v>334.21</v>
      </c>
      <c r="J24" s="22"/>
      <c r="K24" s="29"/>
      <c r="L24" s="22"/>
      <c r="M24" s="22"/>
      <c r="N24" s="22"/>
    </row>
    <row r="25" spans="1:14" x14ac:dyDescent="0.25">
      <c r="A25" s="22"/>
      <c r="B25" s="26" t="s">
        <v>85</v>
      </c>
      <c r="C25" s="27">
        <v>237.93100000000001</v>
      </c>
      <c r="D25" s="27">
        <v>250.29900000000001</v>
      </c>
      <c r="E25" s="27">
        <v>31.416</v>
      </c>
      <c r="F25" s="27">
        <v>43.783999999999999</v>
      </c>
      <c r="G25" s="27">
        <v>87.041999999999945</v>
      </c>
      <c r="H25" s="27">
        <v>17.571000000000002</v>
      </c>
      <c r="I25" s="28">
        <v>342.54399999999998</v>
      </c>
      <c r="J25" s="22"/>
      <c r="K25" s="29"/>
      <c r="L25" s="22"/>
      <c r="M25" s="22"/>
      <c r="N25" s="22"/>
    </row>
    <row r="26" spans="1:14" x14ac:dyDescent="0.25">
      <c r="A26" s="22"/>
      <c r="B26" s="26" t="s">
        <v>86</v>
      </c>
      <c r="C26" s="27">
        <v>239.56</v>
      </c>
      <c r="D26" s="27">
        <v>252.07900000000001</v>
      </c>
      <c r="E26" s="27">
        <v>31.582999999999998</v>
      </c>
      <c r="F26" s="27">
        <v>44.101999999999997</v>
      </c>
      <c r="G26" s="27">
        <v>87.047000000000025</v>
      </c>
      <c r="H26" s="27">
        <v>16.375</v>
      </c>
      <c r="I26" s="28">
        <v>342.98200000000003</v>
      </c>
      <c r="J26" s="22"/>
      <c r="K26" s="29"/>
      <c r="L26" s="22"/>
      <c r="M26" s="22"/>
      <c r="N26" s="22"/>
    </row>
    <row r="27" spans="1:14" x14ac:dyDescent="0.25">
      <c r="A27" s="22"/>
      <c r="B27" s="26" t="s">
        <v>87</v>
      </c>
      <c r="C27" s="27">
        <v>242.88399999999999</v>
      </c>
      <c r="D27" s="27">
        <v>254.56299999999999</v>
      </c>
      <c r="E27" s="27">
        <v>31.693000000000001</v>
      </c>
      <c r="F27" s="27">
        <v>43.372</v>
      </c>
      <c r="G27" s="27">
        <v>88.878999999999991</v>
      </c>
      <c r="H27" s="27">
        <v>15.041</v>
      </c>
      <c r="I27" s="28">
        <v>346.80399999999997</v>
      </c>
      <c r="J27" s="22"/>
      <c r="K27" s="29"/>
      <c r="L27" s="22"/>
      <c r="M27" s="22"/>
      <c r="N27" s="22"/>
    </row>
    <row r="28" spans="1:14" ht="18.75" customHeight="1" x14ac:dyDescent="0.25">
      <c r="A28" s="22"/>
      <c r="B28" s="26" t="s">
        <v>88</v>
      </c>
      <c r="C28" s="27">
        <v>245.26599999999999</v>
      </c>
      <c r="D28" s="27">
        <v>257.22000000000003</v>
      </c>
      <c r="E28" s="27">
        <v>31.632000000000001</v>
      </c>
      <c r="F28" s="27">
        <v>43.585999999999999</v>
      </c>
      <c r="G28" s="27">
        <v>90.47</v>
      </c>
      <c r="H28" s="27">
        <v>13.779</v>
      </c>
      <c r="I28" s="28">
        <v>349.51499999999999</v>
      </c>
      <c r="J28" s="22"/>
      <c r="K28" s="29"/>
      <c r="L28" s="22"/>
      <c r="M28" s="22"/>
      <c r="N28" s="22"/>
    </row>
    <row r="29" spans="1:14" x14ac:dyDescent="0.25">
      <c r="A29" s="22"/>
      <c r="B29" s="26" t="s">
        <v>99</v>
      </c>
      <c r="C29" s="27">
        <v>246.446</v>
      </c>
      <c r="D29" s="27">
        <v>259.06099999999998</v>
      </c>
      <c r="E29" s="27">
        <v>31.902999999999999</v>
      </c>
      <c r="F29" s="27">
        <v>44.518000000000001</v>
      </c>
      <c r="G29" s="27">
        <v>92.006</v>
      </c>
      <c r="H29" s="27">
        <v>15.74</v>
      </c>
      <c r="I29" s="28">
        <v>354.19200000000001</v>
      </c>
      <c r="J29" s="22"/>
      <c r="K29" s="29"/>
      <c r="L29" s="22"/>
      <c r="M29" s="22"/>
      <c r="N29" s="22"/>
    </row>
    <row r="30" spans="1:14" x14ac:dyDescent="0.25">
      <c r="A30" s="22"/>
      <c r="B30" s="26" t="s">
        <v>100</v>
      </c>
      <c r="C30" s="27">
        <v>249.89599999999999</v>
      </c>
      <c r="D30" s="27">
        <v>262.96300000000002</v>
      </c>
      <c r="E30" s="27">
        <v>32.243000000000002</v>
      </c>
      <c r="F30" s="27">
        <v>45.31</v>
      </c>
      <c r="G30" s="27">
        <v>93.537000000000006</v>
      </c>
      <c r="H30" s="27">
        <v>13.035</v>
      </c>
      <c r="I30" s="28">
        <v>356.46800000000002</v>
      </c>
      <c r="J30" s="22"/>
      <c r="K30" s="29"/>
      <c r="L30" s="22"/>
      <c r="M30" s="22"/>
      <c r="N30" s="22"/>
    </row>
    <row r="31" spans="1:14" x14ac:dyDescent="0.25">
      <c r="A31" s="22"/>
      <c r="B31" s="26" t="s">
        <v>101</v>
      </c>
      <c r="C31" s="27">
        <v>253.34885339526036</v>
      </c>
      <c r="D31" s="27">
        <v>265.43226031640023</v>
      </c>
      <c r="E31" s="27">
        <v>33.076581308474374</v>
      </c>
      <c r="F31" s="27">
        <v>45.159988229614157</v>
      </c>
      <c r="G31" s="27">
        <v>95.112962736368019</v>
      </c>
      <c r="H31" s="27">
        <v>10.313388157449916</v>
      </c>
      <c r="I31" s="28">
        <v>358.77520428907832</v>
      </c>
      <c r="J31" s="22"/>
      <c r="K31" s="29"/>
      <c r="L31" s="22"/>
      <c r="M31" s="22"/>
      <c r="N31" s="22"/>
    </row>
    <row r="32" spans="1:14" ht="18.75" customHeight="1" x14ac:dyDescent="0.25">
      <c r="A32" s="22"/>
      <c r="B32" s="26" t="s">
        <v>102</v>
      </c>
      <c r="C32" s="27">
        <v>254.80355545291445</v>
      </c>
      <c r="D32" s="27">
        <v>266.8251285034446</v>
      </c>
      <c r="E32" s="27">
        <v>33.32164358843194</v>
      </c>
      <c r="F32" s="27">
        <v>45.343216638962083</v>
      </c>
      <c r="G32" s="27">
        <v>98.682873732959251</v>
      </c>
      <c r="H32" s="27">
        <v>7.8093982255069569</v>
      </c>
      <c r="I32" s="28">
        <v>361.29582741138069</v>
      </c>
      <c r="J32" s="22"/>
      <c r="K32" s="29"/>
      <c r="L32" s="22"/>
      <c r="M32" s="22"/>
      <c r="N32" s="22"/>
    </row>
    <row r="33" spans="1:14" x14ac:dyDescent="0.25">
      <c r="A33" s="22"/>
      <c r="B33" s="26" t="s">
        <v>139</v>
      </c>
      <c r="C33" s="27">
        <v>256.46955625291849</v>
      </c>
      <c r="D33" s="27">
        <v>271.02444580220219</v>
      </c>
      <c r="E33" s="27">
        <v>33.596082519927037</v>
      </c>
      <c r="F33" s="27">
        <v>48.150972069210752</v>
      </c>
      <c r="G33" s="27">
        <v>93.709254900258202</v>
      </c>
      <c r="H33" s="27">
        <v>12.592199588298504</v>
      </c>
      <c r="I33" s="28">
        <v>362.77101074147521</v>
      </c>
      <c r="J33" s="22"/>
      <c r="K33" s="29"/>
      <c r="L33" s="22"/>
      <c r="M33" s="22"/>
      <c r="N33" s="22"/>
    </row>
    <row r="34" spans="1:14" x14ac:dyDescent="0.25">
      <c r="A34" s="22"/>
      <c r="B34" s="26" t="s">
        <v>140</v>
      </c>
      <c r="C34" s="27">
        <v>258.23256753086389</v>
      </c>
      <c r="D34" s="27">
        <v>272.86410043415214</v>
      </c>
      <c r="E34" s="27">
        <v>33.882730060376872</v>
      </c>
      <c r="F34" s="27">
        <v>48.514262963665097</v>
      </c>
      <c r="G34" s="27">
        <v>95.20239725364911</v>
      </c>
      <c r="H34" s="27">
        <v>12.112543699590338</v>
      </c>
      <c r="I34" s="28">
        <v>365.54750848410333</v>
      </c>
      <c r="J34" s="22"/>
      <c r="K34" s="29"/>
      <c r="L34" s="22"/>
      <c r="M34" s="22"/>
      <c r="N34" s="22"/>
    </row>
    <row r="35" spans="1:14" x14ac:dyDescent="0.25">
      <c r="A35" s="22"/>
      <c r="B35" s="26" t="s">
        <v>141</v>
      </c>
      <c r="C35" s="27">
        <v>260.38237363349441</v>
      </c>
      <c r="D35" s="27">
        <v>275.15600664267686</v>
      </c>
      <c r="E35" s="27">
        <v>34.221197533547375</v>
      </c>
      <c r="F35" s="27">
        <v>48.994830542729815</v>
      </c>
      <c r="G35" s="27">
        <v>96.283633845892268</v>
      </c>
      <c r="H35" s="27">
        <v>11.532273766420078</v>
      </c>
      <c r="I35" s="28">
        <v>368.19828124580675</v>
      </c>
      <c r="K35" s="29"/>
    </row>
    <row r="36" spans="1:14" ht="18.75" customHeight="1" x14ac:dyDescent="0.25">
      <c r="A36" s="22"/>
      <c r="B36" s="26" t="s">
        <v>142</v>
      </c>
      <c r="C36" s="27">
        <v>262.68111068488935</v>
      </c>
      <c r="D36" s="27">
        <v>277.58742058132322</v>
      </c>
      <c r="E36" s="27">
        <v>34.580279930974221</v>
      </c>
      <c r="F36" s="27">
        <v>49.486589827408082</v>
      </c>
      <c r="G36" s="27">
        <v>97.538009594275877</v>
      </c>
      <c r="H36" s="27">
        <v>10.780914757531793</v>
      </c>
      <c r="I36" s="28">
        <v>371.000035036697</v>
      </c>
      <c r="K36" s="29"/>
    </row>
    <row r="37" spans="1:14" x14ac:dyDescent="0.25">
      <c r="A37" s="22"/>
      <c r="B37" s="26" t="s">
        <v>150</v>
      </c>
      <c r="C37" s="27">
        <v>265.18565002356576</v>
      </c>
      <c r="D37" s="27">
        <v>280.31569386141592</v>
      </c>
      <c r="E37" s="27">
        <v>34.967595007425601</v>
      </c>
      <c r="F37" s="27">
        <v>50.097638845275725</v>
      </c>
      <c r="G37" s="27">
        <v>98.621675680660019</v>
      </c>
      <c r="H37" s="27">
        <v>9.7869267933303004</v>
      </c>
      <c r="I37" s="28">
        <v>373.59425249755606</v>
      </c>
      <c r="K37" s="29"/>
    </row>
    <row r="38" spans="1:14" ht="15" customHeight="1" x14ac:dyDescent="0.25">
      <c r="A38" s="22"/>
      <c r="B38" s="26" t="s">
        <v>151</v>
      </c>
      <c r="C38" s="27">
        <v>267.55611828045977</v>
      </c>
      <c r="D38" s="27">
        <v>282.82414284339848</v>
      </c>
      <c r="E38" s="27">
        <v>35.33816883246341</v>
      </c>
      <c r="F38" s="27">
        <v>50.606193395402116</v>
      </c>
      <c r="G38" s="27">
        <v>100.28166852687656</v>
      </c>
      <c r="H38" s="27">
        <v>9.4120785609698867</v>
      </c>
      <c r="I38" s="28">
        <v>377.24986536830619</v>
      </c>
      <c r="K38" s="29"/>
    </row>
    <row r="39" spans="1:14" ht="15" customHeight="1" x14ac:dyDescent="0.25">
      <c r="A39" s="22"/>
      <c r="B39" s="26" t="s">
        <v>152</v>
      </c>
      <c r="C39" s="27">
        <v>269.88753780455664</v>
      </c>
      <c r="D39" s="27">
        <v>285.30994989320152</v>
      </c>
      <c r="E39" s="27">
        <v>35.704595796024726</v>
      </c>
      <c r="F39" s="27">
        <v>51.127007884669595</v>
      </c>
      <c r="G39" s="27">
        <v>101.44813207577818</v>
      </c>
      <c r="H39" s="27">
        <v>9.2587262091532754</v>
      </c>
      <c r="I39" s="28">
        <v>380.5943960894881</v>
      </c>
      <c r="K39" s="29"/>
    </row>
    <row r="40" spans="1:14" ht="18.75" customHeight="1" x14ac:dyDescent="0.25">
      <c r="A40" s="22"/>
      <c r="B40" s="26" t="s">
        <v>153</v>
      </c>
      <c r="C40" s="27">
        <v>272.30280471254014</v>
      </c>
      <c r="D40" s="27">
        <v>287.80479642584351</v>
      </c>
      <c r="E40" s="27">
        <v>36.083134240137611</v>
      </c>
      <c r="F40" s="27">
        <v>51.585125953440972</v>
      </c>
      <c r="G40" s="27">
        <v>102.66863484182522</v>
      </c>
      <c r="H40" s="27">
        <v>9.2458537040951807</v>
      </c>
      <c r="I40" s="28">
        <v>384.21729325846053</v>
      </c>
      <c r="K40" s="29"/>
    </row>
    <row r="41" spans="1:14" ht="15" customHeight="1" x14ac:dyDescent="0.25">
      <c r="A41" s="22"/>
      <c r="B41" s="26" t="s">
        <v>167</v>
      </c>
      <c r="C41" s="27">
        <v>274.85182030623776</v>
      </c>
      <c r="D41" s="27">
        <v>290.43294217919231</v>
      </c>
      <c r="E41" s="27">
        <v>36.480515338061309</v>
      </c>
      <c r="F41" s="27">
        <v>52.061637211015913</v>
      </c>
      <c r="G41" s="27">
        <v>103.13357034790266</v>
      </c>
      <c r="H41" s="27">
        <v>9.4744516194676756</v>
      </c>
      <c r="I41" s="28">
        <v>387.4598422736081</v>
      </c>
      <c r="K41" s="29"/>
    </row>
    <row r="42" spans="1:14" ht="15" customHeight="1" x14ac:dyDescent="0.25">
      <c r="A42" s="22"/>
      <c r="B42" s="26" t="s">
        <v>168</v>
      </c>
      <c r="C42" s="27">
        <v>277.27343564541002</v>
      </c>
      <c r="D42" s="27">
        <v>292.9423897984085</v>
      </c>
      <c r="E42" s="27">
        <v>36.862007473314897</v>
      </c>
      <c r="F42" s="27">
        <v>52.530961626313321</v>
      </c>
      <c r="G42" s="27">
        <v>104.37216139589191</v>
      </c>
      <c r="H42" s="27">
        <v>9.5979115524144376</v>
      </c>
      <c r="I42" s="28">
        <v>391.24350859371634</v>
      </c>
      <c r="K42" s="29"/>
    </row>
    <row r="43" spans="1:14" ht="15" customHeight="1" x14ac:dyDescent="0.25">
      <c r="A43" s="22"/>
      <c r="B43" s="26" t="s">
        <v>169</v>
      </c>
      <c r="C43" s="27">
        <v>279.62036593090255</v>
      </c>
      <c r="D43" s="27">
        <v>295.41903190715163</v>
      </c>
      <c r="E43" s="27">
        <v>37.234619690210124</v>
      </c>
      <c r="F43" s="27">
        <v>53.033285666459221</v>
      </c>
      <c r="G43" s="27">
        <v>105.44959663526112</v>
      </c>
      <c r="H43" s="27">
        <v>9.726581778322636</v>
      </c>
      <c r="I43" s="28">
        <v>394.79654434448628</v>
      </c>
      <c r="K43" s="29"/>
    </row>
    <row r="44" spans="1:14" ht="18.75" customHeight="1" x14ac:dyDescent="0.25">
      <c r="A44" s="22"/>
      <c r="B44" s="26" t="s">
        <v>170</v>
      </c>
      <c r="C44" s="27">
        <v>282.04202911505223</v>
      </c>
      <c r="D44" s="27">
        <v>297.91695149862085</v>
      </c>
      <c r="E44" s="27">
        <v>37.618243173208199</v>
      </c>
      <c r="F44" s="27">
        <v>53.493165556776802</v>
      </c>
      <c r="G44" s="27">
        <v>106.54617371274406</v>
      </c>
      <c r="H44" s="27">
        <v>9.7770969741564357</v>
      </c>
      <c r="I44" s="28">
        <v>398.36529980195274</v>
      </c>
      <c r="K44" s="29"/>
    </row>
    <row r="45" spans="1:14" ht="18.75" customHeight="1" x14ac:dyDescent="0.25">
      <c r="A45" s="22"/>
      <c r="B45" s="26" t="s">
        <v>172</v>
      </c>
      <c r="C45" s="27">
        <v>284.59915145157299</v>
      </c>
      <c r="D45" s="27">
        <v>300.55888367062568</v>
      </c>
      <c r="E45" s="27">
        <v>38.021066519303332</v>
      </c>
      <c r="F45" s="27">
        <v>53.980798738356008</v>
      </c>
      <c r="G45" s="27">
        <v>107.9104895837952</v>
      </c>
      <c r="H45" s="27">
        <v>9.8086030964935027</v>
      </c>
      <c r="I45" s="28">
        <v>402.31824413186172</v>
      </c>
      <c r="K45" s="29"/>
    </row>
    <row r="46" spans="1:14" ht="18.75" customHeight="1" x14ac:dyDescent="0.25">
      <c r="A46" s="22"/>
      <c r="B46" s="26" t="s">
        <v>173</v>
      </c>
      <c r="C46" s="27">
        <v>287.08421492681987</v>
      </c>
      <c r="D46" s="27">
        <v>303.12644264363735</v>
      </c>
      <c r="E46" s="27">
        <v>38.415339675221325</v>
      </c>
      <c r="F46" s="27">
        <v>54.45756739203884</v>
      </c>
      <c r="G46" s="27">
        <v>108.96044194498239</v>
      </c>
      <c r="H46" s="27">
        <v>9.9282792616558151</v>
      </c>
      <c r="I46" s="28">
        <v>405.97293613345806</v>
      </c>
      <c r="K46" s="29"/>
    </row>
    <row r="47" spans="1:14" ht="18.75" customHeight="1" x14ac:dyDescent="0.25">
      <c r="A47" s="22"/>
      <c r="B47" s="26" t="s">
        <v>174</v>
      </c>
      <c r="C47" s="27">
        <v>289.54983279210973</v>
      </c>
      <c r="D47" s="27">
        <v>305.72447921675888</v>
      </c>
      <c r="E47" s="27">
        <v>38.808093068195454</v>
      </c>
      <c r="F47" s="27">
        <v>54.982739492844559</v>
      </c>
      <c r="G47" s="27">
        <v>110.10112988690696</v>
      </c>
      <c r="H47" s="27">
        <v>10.072005319167474</v>
      </c>
      <c r="I47" s="28">
        <v>409.72296799818417</v>
      </c>
      <c r="K47" s="29"/>
    </row>
    <row r="48" spans="1:14" ht="18.75" customHeight="1" x14ac:dyDescent="0.25">
      <c r="A48" s="22"/>
      <c r="B48" s="26" t="s">
        <v>175</v>
      </c>
      <c r="C48" s="27">
        <v>292.11278409932925</v>
      </c>
      <c r="D48" s="27">
        <v>308.37198357521686</v>
      </c>
      <c r="E48" s="27">
        <v>39.214978425286624</v>
      </c>
      <c r="F48" s="27">
        <v>55.474177901174173</v>
      </c>
      <c r="G48" s="27">
        <v>111.41629705312874</v>
      </c>
      <c r="H48" s="27">
        <v>10.150649279247096</v>
      </c>
      <c r="I48" s="28">
        <v>413.67973043170508</v>
      </c>
      <c r="K48" s="29"/>
    </row>
    <row r="49" spans="1:26" ht="18.75" customHeight="1" x14ac:dyDescent="0.25">
      <c r="A49" s="22"/>
      <c r="B49" s="26" t="s">
        <v>196</v>
      </c>
      <c r="C49" s="27">
        <v>294.81788074547825</v>
      </c>
      <c r="D49" s="27">
        <v>311.23709188366485</v>
      </c>
      <c r="E49" s="27">
        <v>39.642157935574602</v>
      </c>
      <c r="F49" s="27">
        <v>56.061369073761163</v>
      </c>
      <c r="G49" s="27">
        <v>112.51770110585579</v>
      </c>
      <c r="H49" s="27">
        <v>10.214295790241668</v>
      </c>
      <c r="I49" s="28">
        <v>417.54987764157573</v>
      </c>
      <c r="K49" s="29"/>
    </row>
    <row r="50" spans="1:26" ht="18.75" customHeight="1" x14ac:dyDescent="0.25">
      <c r="A50" s="22"/>
      <c r="B50" s="26" t="s">
        <v>197</v>
      </c>
      <c r="C50" s="27">
        <v>297.46155749868774</v>
      </c>
      <c r="D50" s="27">
        <v>313.9631782777509</v>
      </c>
      <c r="E50" s="27">
        <v>40.06217113864102</v>
      </c>
      <c r="F50" s="27">
        <v>56.563791917704151</v>
      </c>
      <c r="G50" s="27">
        <v>113.71643625413287</v>
      </c>
      <c r="H50" s="27">
        <v>10.376314090772357</v>
      </c>
      <c r="I50" s="28">
        <v>421.55430784359299</v>
      </c>
      <c r="K50" s="29"/>
    </row>
    <row r="51" spans="1:26" ht="18.75" customHeight="1" x14ac:dyDescent="0.25">
      <c r="A51" s="22"/>
      <c r="B51" s="26" t="s">
        <v>198</v>
      </c>
      <c r="C51" s="27">
        <v>300.09744650735661</v>
      </c>
      <c r="D51" s="27">
        <v>316.73189713618228</v>
      </c>
      <c r="E51" s="27">
        <v>40.482310386824857</v>
      </c>
      <c r="F51" s="27">
        <v>57.116761015650525</v>
      </c>
      <c r="G51" s="27">
        <v>114.91062661729063</v>
      </c>
      <c r="H51" s="27">
        <v>10.550211226987084</v>
      </c>
      <c r="I51" s="28">
        <v>425.55828435163431</v>
      </c>
      <c r="K51" s="29"/>
    </row>
    <row r="52" spans="1:26" ht="18.75" customHeight="1" x14ac:dyDescent="0.25">
      <c r="A52" s="22"/>
      <c r="B52" s="26" t="s">
        <v>199</v>
      </c>
      <c r="C52" s="27">
        <v>302.82973487819027</v>
      </c>
      <c r="D52" s="27">
        <v>319.54860856701896</v>
      </c>
      <c r="E52" s="27">
        <v>40.916625996429815</v>
      </c>
      <c r="F52" s="27">
        <v>57.635499685258473</v>
      </c>
      <c r="G52" s="27">
        <v>116.11405799906527</v>
      </c>
      <c r="H52" s="27">
        <v>10.644960961554192</v>
      </c>
      <c r="I52" s="28">
        <v>429.58875383880974</v>
      </c>
      <c r="K52" s="29"/>
    </row>
    <row r="53" spans="1:26" x14ac:dyDescent="0.25">
      <c r="A53" s="22"/>
      <c r="B53" s="152">
        <v>2012</v>
      </c>
      <c r="C53" s="145">
        <f ca="1">SUM(OFFSET(C$4,4*(ROW()-ROW(C$53)),0):OFFSET(C$7,4*(ROW()-ROW(C$53)),0))</f>
        <v>794.79899999999998</v>
      </c>
      <c r="D53" s="145">
        <f ca="1">SUM(OFFSET(D$4,4*(ROW()-ROW(D$53)),0):OFFSET(D$7,4*(ROW()-ROW(D$53)),0))</f>
        <v>847.10100000000011</v>
      </c>
      <c r="E53" s="145">
        <f ca="1">SUM(OFFSET(E$4,4*(ROW()-ROW(E$53)),0):OFFSET(E$7,4*(ROW()-ROW(E$53)),0))</f>
        <v>100.816</v>
      </c>
      <c r="F53" s="145">
        <f ca="1">SUM(OFFSET(F$4,4*(ROW()-ROW(F$53)),0):OFFSET(F$7,4*(ROW()-ROW(F$53)),0))</f>
        <v>153.11799999999999</v>
      </c>
      <c r="G53" s="145">
        <f ca="1">SUM(OFFSET(G$4,4*(ROW()-ROW(G$53)),0):OFFSET(G$7,4*(ROW()-ROW(G$53)),0))</f>
        <v>284.44200000000001</v>
      </c>
      <c r="H53" s="145">
        <f ca="1">SUM(OFFSET(H$4,4*(ROW()-ROW(H$53)),0):OFFSET(H$7,4*(ROW()-ROW(H$53)),0))</f>
        <v>84.259</v>
      </c>
      <c r="I53" s="177">
        <f ca="1">SUM(OFFSET(I$4,4*(ROW()-ROW(I$53)),0):OFFSET(I$7,4*(ROW()-ROW(I$53)),0))</f>
        <v>1163.5</v>
      </c>
      <c r="K53" s="29"/>
    </row>
    <row r="54" spans="1:26" x14ac:dyDescent="0.25">
      <c r="A54" s="22"/>
      <c r="B54" s="24">
        <v>2013</v>
      </c>
      <c r="C54" s="27">
        <f ca="1">SUM(OFFSET(C$4,4*(ROW()-ROW(C$53)),0):OFFSET(C$7,4*(ROW()-ROW(C$53)),0))</f>
        <v>829.42599999999993</v>
      </c>
      <c r="D54" s="27">
        <f ca="1">SUM(OFFSET(D$4,4*(ROW()-ROW(D$53)),0):OFFSET(D$7,4*(ROW()-ROW(D$53)),0))</f>
        <v>880.35599999999999</v>
      </c>
      <c r="E54" s="27">
        <f ca="1">SUM(OFFSET(E$4,4*(ROW()-ROW(E$53)),0):OFFSET(E$7,4*(ROW()-ROW(E$53)),0))</f>
        <v>107.02</v>
      </c>
      <c r="F54" s="27">
        <f ca="1">SUM(OFFSET(F$4,4*(ROW()-ROW(F$53)),0):OFFSET(F$7,4*(ROW()-ROW(F$53)),0))</f>
        <v>157.95000000000002</v>
      </c>
      <c r="G54" s="27">
        <f ca="1">SUM(OFFSET(G$4,4*(ROW()-ROW(G$53)),0):OFFSET(G$7,4*(ROW()-ROW(G$53)),0))</f>
        <v>295.29100000000005</v>
      </c>
      <c r="H54" s="27">
        <f ca="1">SUM(OFFSET(H$4,4*(ROW()-ROW(H$53)),0):OFFSET(H$7,4*(ROW()-ROW(H$53)),0))</f>
        <v>81.298000000000002</v>
      </c>
      <c r="I54" s="178">
        <f ca="1">SUM(OFFSET(I$4,4*(ROW()-ROW(I$53)),0):OFFSET(I$7,4*(ROW()-ROW(I$53)),0))</f>
        <v>1206.0150000000001</v>
      </c>
      <c r="K54" s="29"/>
      <c r="L54" s="18"/>
      <c r="M54" s="18"/>
      <c r="N54" s="153"/>
      <c r="O54" s="153"/>
      <c r="P54" s="153"/>
      <c r="Q54" s="154"/>
      <c r="R54" s="154"/>
      <c r="S54" s="154"/>
      <c r="T54" s="154"/>
      <c r="U54" s="154"/>
      <c r="V54" s="19"/>
      <c r="W54" s="19"/>
      <c r="X54" s="19"/>
      <c r="Y54" s="19"/>
      <c r="Z54" s="19"/>
    </row>
    <row r="55" spans="1:26" ht="18.75" customHeight="1" x14ac:dyDescent="0.25">
      <c r="A55" s="22"/>
      <c r="B55" s="24">
        <v>2014</v>
      </c>
      <c r="C55" s="27">
        <f ca="1">SUM(OFFSET(C$4,4*(ROW()-ROW(C$53)),0):OFFSET(C$7,4*(ROW()-ROW(C$53)),0))</f>
        <v>860.50599999999997</v>
      </c>
      <c r="D55" s="27">
        <f ca="1">SUM(OFFSET(D$4,4*(ROW()-ROW(D$53)),0):OFFSET(D$7,4*(ROW()-ROW(D$53)),0))</f>
        <v>899.49900000000002</v>
      </c>
      <c r="E55" s="27">
        <f ca="1">SUM(OFFSET(E$4,4*(ROW()-ROW(E$53)),0):OFFSET(E$7,4*(ROW()-ROW(E$53)),0))</f>
        <v>114.55</v>
      </c>
      <c r="F55" s="27">
        <f ca="1">SUM(OFFSET(F$4,4*(ROW()-ROW(F$53)),0):OFFSET(F$7,4*(ROW()-ROW(F$53)),0))</f>
        <v>153.54300000000001</v>
      </c>
      <c r="G55" s="27">
        <f ca="1">SUM(OFFSET(G$4,4*(ROW()-ROW(G$53)),0):OFFSET(G$7,4*(ROW()-ROW(G$53)),0))</f>
        <v>304.54600000000005</v>
      </c>
      <c r="H55" s="27">
        <f ca="1">SUM(OFFSET(H$4,4*(ROW()-ROW(H$53)),0):OFFSET(H$7,4*(ROW()-ROW(H$53)),0))</f>
        <v>77.699000000000012</v>
      </c>
      <c r="I55" s="178">
        <f ca="1">SUM(OFFSET(I$4,4*(ROW()-ROW(I$53)),0):OFFSET(I$7,4*(ROW()-ROW(I$53)),0))</f>
        <v>1242.751</v>
      </c>
      <c r="K55" s="29"/>
      <c r="L55" s="18"/>
      <c r="M55" s="18"/>
      <c r="N55" s="153"/>
      <c r="O55" s="153"/>
      <c r="P55" s="153"/>
      <c r="Q55" s="154"/>
      <c r="R55" s="154"/>
      <c r="S55" s="154"/>
      <c r="T55" s="154"/>
      <c r="U55" s="154"/>
      <c r="V55" s="19"/>
      <c r="W55" s="19"/>
      <c r="X55" s="19"/>
      <c r="Y55" s="19"/>
      <c r="Z55" s="19"/>
    </row>
    <row r="56" spans="1:26" x14ac:dyDescent="0.25">
      <c r="A56" s="22"/>
      <c r="B56" s="24">
        <v>2015</v>
      </c>
      <c r="C56" s="27">
        <f ca="1">SUM(OFFSET(C$4,4*(ROW()-ROW(C$53)),0):OFFSET(C$7,4*(ROW()-ROW(C$53)),0))</f>
        <v>893.15</v>
      </c>
      <c r="D56" s="27">
        <f ca="1">SUM(OFFSET(D$4,4*(ROW()-ROW(D$53)),0):OFFSET(D$7,4*(ROW()-ROW(D$53)),0))</f>
        <v>928.36900000000003</v>
      </c>
      <c r="E56" s="27">
        <f ca="1">SUM(OFFSET(E$4,4*(ROW()-ROW(E$53)),0):OFFSET(E$7,4*(ROW()-ROW(E$53)),0))</f>
        <v>119.87700000000001</v>
      </c>
      <c r="F56" s="27">
        <f ca="1">SUM(OFFSET(F$4,4*(ROW()-ROW(F$53)),0):OFFSET(F$7,4*(ROW()-ROW(F$53)),0))</f>
        <v>155.096</v>
      </c>
      <c r="G56" s="27">
        <f ca="1">SUM(OFFSET(G$4,4*(ROW()-ROW(G$53)),0):OFFSET(G$7,4*(ROW()-ROW(G$53)),0))</f>
        <v>343.44799999999998</v>
      </c>
      <c r="H56" s="27">
        <f ca="1">SUM(OFFSET(H$4,4*(ROW()-ROW(H$53)),0):OFFSET(H$7,4*(ROW()-ROW(H$53)),0))</f>
        <v>77.397000000000006</v>
      </c>
      <c r="I56" s="178">
        <f ca="1">SUM(OFFSET(I$4,4*(ROW()-ROW(I$53)),0):OFFSET(I$7,4*(ROW()-ROW(I$53)),0))</f>
        <v>1313.9949999999999</v>
      </c>
      <c r="K56" s="29"/>
      <c r="L56" s="18"/>
      <c r="M56" s="18"/>
      <c r="N56" s="153"/>
      <c r="O56" s="153"/>
      <c r="P56" s="153"/>
      <c r="Q56" s="154"/>
      <c r="R56" s="154"/>
      <c r="S56" s="154"/>
      <c r="T56" s="154"/>
      <c r="U56" s="154"/>
      <c r="V56" s="19"/>
      <c r="W56" s="19"/>
      <c r="X56" s="19"/>
      <c r="Y56" s="19"/>
      <c r="Z56" s="19"/>
    </row>
    <row r="57" spans="1:26" x14ac:dyDescent="0.25">
      <c r="A57" s="22"/>
      <c r="B57" s="24">
        <v>2016</v>
      </c>
      <c r="C57" s="27">
        <f ca="1">SUM(OFFSET(C$4,4*(ROW()-ROW(C$53)),0):OFFSET(C$7,4*(ROW()-ROW(C$53)),0))</f>
        <v>923.10599999999999</v>
      </c>
      <c r="D57" s="27">
        <f ca="1">SUM(OFFSET(D$4,4*(ROW()-ROW(D$53)),0):OFFSET(D$7,4*(ROW()-ROW(D$53)),0))</f>
        <v>963.04600000000005</v>
      </c>
      <c r="E57" s="27">
        <f ca="1">SUM(OFFSET(E$4,4*(ROW()-ROW(E$53)),0):OFFSET(E$7,4*(ROW()-ROW(E$53)),0))</f>
        <v>124.88300000000001</v>
      </c>
      <c r="F57" s="27">
        <f ca="1">SUM(OFFSET(F$4,4*(ROW()-ROW(F$53)),0):OFFSET(F$7,4*(ROW()-ROW(F$53)),0))</f>
        <v>164.82300000000001</v>
      </c>
      <c r="G57" s="27">
        <f ca="1">SUM(OFFSET(G$4,4*(ROW()-ROW(G$53)),0):OFFSET(G$7,4*(ROW()-ROW(G$53)),0))</f>
        <v>339.17</v>
      </c>
      <c r="H57" s="27">
        <f ca="1">SUM(OFFSET(H$4,4*(ROW()-ROW(H$53)),0):OFFSET(H$7,4*(ROW()-ROW(H$53)),0))</f>
        <v>70.251000000000005</v>
      </c>
      <c r="I57" s="178">
        <f ca="1">SUM(OFFSET(I$4,4*(ROW()-ROW(I$53)),0):OFFSET(I$7,4*(ROW()-ROW(I$53)),0))</f>
        <v>1332.527</v>
      </c>
      <c r="K57" s="29"/>
      <c r="L57" s="18"/>
      <c r="M57" s="18"/>
      <c r="N57" s="153"/>
      <c r="O57" s="153"/>
      <c r="P57" s="153"/>
      <c r="Q57" s="154"/>
      <c r="R57" s="154"/>
      <c r="S57" s="154"/>
      <c r="T57" s="154"/>
      <c r="U57" s="154"/>
      <c r="V57" s="19"/>
      <c r="W57" s="19"/>
      <c r="X57" s="19"/>
      <c r="Y57" s="19"/>
      <c r="Z57" s="19"/>
    </row>
    <row r="58" spans="1:26" x14ac:dyDescent="0.25">
      <c r="A58" s="22"/>
      <c r="B58" s="24">
        <v>2017</v>
      </c>
      <c r="C58" s="27">
        <f ca="1">SUM(OFFSET(C$4,4*(ROW()-ROW(C$53)),0):OFFSET(C$7,4*(ROW()-ROW(C$53)),0))</f>
        <v>954.90000000000009</v>
      </c>
      <c r="D58" s="27">
        <f ca="1">SUM(OFFSET(D$4,4*(ROW()-ROW(D$53)),0):OFFSET(D$7,4*(ROW()-ROW(D$53)),0))</f>
        <v>1003.6270000000001</v>
      </c>
      <c r="E58" s="27">
        <f ca="1">SUM(OFFSET(E$4,4*(ROW()-ROW(E$53)),0):OFFSET(E$7,4*(ROW()-ROW(E$53)),0))</f>
        <v>125.86399999999999</v>
      </c>
      <c r="F58" s="27">
        <f ca="1">SUM(OFFSET(F$4,4*(ROW()-ROW(F$53)),0):OFFSET(F$7,4*(ROW()-ROW(F$53)),0))</f>
        <v>174.59100000000001</v>
      </c>
      <c r="G58" s="27">
        <f ca="1">SUM(OFFSET(G$4,4*(ROW()-ROW(G$53)),0):OFFSET(G$7,4*(ROW()-ROW(G$53)),0))</f>
        <v>348.37499999999989</v>
      </c>
      <c r="H58" s="27">
        <f ca="1">SUM(OFFSET(H$4,4*(ROW()-ROW(H$53)),0):OFFSET(H$7,4*(ROW()-ROW(H$53)),0))</f>
        <v>63.265000000000001</v>
      </c>
      <c r="I58" s="178">
        <f ca="1">SUM(OFFSET(I$4,4*(ROW()-ROW(I$53)),0):OFFSET(I$7,4*(ROW()-ROW(I$53)),0))</f>
        <v>1366.54</v>
      </c>
      <c r="K58" s="29"/>
      <c r="L58" s="18"/>
      <c r="M58" s="18"/>
      <c r="N58" s="153"/>
      <c r="O58" s="153"/>
      <c r="P58" s="153"/>
      <c r="Q58" s="154"/>
      <c r="R58" s="154"/>
      <c r="S58" s="154"/>
      <c r="T58" s="154"/>
      <c r="U58" s="154"/>
      <c r="V58" s="19"/>
      <c r="W58" s="19"/>
      <c r="X58" s="19"/>
      <c r="Y58" s="19"/>
      <c r="Z58" s="19"/>
    </row>
    <row r="59" spans="1:26" ht="18.75" customHeight="1" x14ac:dyDescent="0.25">
      <c r="A59" s="22"/>
      <c r="B59" s="24">
        <v>2018</v>
      </c>
      <c r="C59" s="27">
        <f ca="1">SUM(OFFSET(C$4,4*(ROW()-ROW(C$53)),0):OFFSET(C$7,4*(ROW()-ROW(C$53)),0))</f>
        <v>994.95685339526028</v>
      </c>
      <c r="D59" s="27">
        <f ca="1">SUM(OFFSET(D$4,4*(ROW()-ROW(D$53)),0):OFFSET(D$7,4*(ROW()-ROW(D$53)),0))</f>
        <v>1044.6762603164002</v>
      </c>
      <c r="E59" s="27">
        <f ca="1">SUM(OFFSET(E$4,4*(ROW()-ROW(E$53)),0):OFFSET(E$7,4*(ROW()-ROW(E$53)),0))</f>
        <v>128.85458130847437</v>
      </c>
      <c r="F59" s="27">
        <f ca="1">SUM(OFFSET(F$4,4*(ROW()-ROW(F$53)),0):OFFSET(F$7,4*(ROW()-ROW(F$53)),0))</f>
        <v>178.57398822961414</v>
      </c>
      <c r="G59" s="27">
        <f ca="1">SUM(OFFSET(G$4,4*(ROW()-ROW(G$53)),0):OFFSET(G$7,4*(ROW()-ROW(G$53)),0))</f>
        <v>371.12596273636802</v>
      </c>
      <c r="H59" s="27">
        <f ca="1">SUM(OFFSET(H$4,4*(ROW()-ROW(H$53)),0):OFFSET(H$7,4*(ROW()-ROW(H$53)),0))</f>
        <v>52.867388157449916</v>
      </c>
      <c r="I59" s="178">
        <f ca="1">SUM(OFFSET(I$4,4*(ROW()-ROW(I$53)),0):OFFSET(I$7,4*(ROW()-ROW(I$53)),0))</f>
        <v>1418.9502042890783</v>
      </c>
      <c r="K59" s="29"/>
      <c r="L59" s="18"/>
      <c r="M59" s="18"/>
      <c r="N59" s="153"/>
      <c r="O59" s="153"/>
      <c r="P59" s="153"/>
      <c r="Q59" s="154"/>
      <c r="R59" s="154"/>
      <c r="S59" s="154"/>
      <c r="T59" s="154"/>
      <c r="U59" s="154"/>
      <c r="V59" s="19"/>
      <c r="W59" s="19"/>
      <c r="X59" s="19"/>
      <c r="Y59" s="19"/>
      <c r="Z59" s="19"/>
    </row>
    <row r="60" spans="1:26" x14ac:dyDescent="0.25">
      <c r="A60" s="22"/>
      <c r="B60" s="24">
        <v>2019</v>
      </c>
      <c r="C60" s="27">
        <f ca="1">SUM(OFFSET(C$4,4*(ROW()-ROW(C$53)),0):OFFSET(C$7,4*(ROW()-ROW(C$53)),0))</f>
        <v>1029.8880528701911</v>
      </c>
      <c r="D60" s="27">
        <f ca="1">SUM(OFFSET(D$4,4*(ROW()-ROW(D$53)),0):OFFSET(D$7,4*(ROW()-ROW(D$53)),0))</f>
        <v>1085.8696813824758</v>
      </c>
      <c r="E60" s="27">
        <f ca="1">SUM(OFFSET(E$4,4*(ROW()-ROW(E$53)),0):OFFSET(E$7,4*(ROW()-ROW(E$53)),0))</f>
        <v>135.02165370228323</v>
      </c>
      <c r="F60" s="27">
        <f ca="1">SUM(OFFSET(F$4,4*(ROW()-ROW(F$53)),0):OFFSET(F$7,4*(ROW()-ROW(F$53)),0))</f>
        <v>191.00328221456772</v>
      </c>
      <c r="G60" s="27">
        <f ca="1">SUM(OFFSET(G$4,4*(ROW()-ROW(G$53)),0):OFFSET(G$7,4*(ROW()-ROW(G$53)),0))</f>
        <v>383.87815973275883</v>
      </c>
      <c r="H60" s="27">
        <f ca="1">SUM(OFFSET(H$4,4*(ROW()-ROW(H$53)),0):OFFSET(H$7,4*(ROW()-ROW(H$53)),0))</f>
        <v>44.046415279815875</v>
      </c>
      <c r="I60" s="178">
        <f ca="1">SUM(OFFSET(I$4,4*(ROW()-ROW(I$53)),0):OFFSET(I$7,4*(ROW()-ROW(I$53)),0))</f>
        <v>1457.812627882766</v>
      </c>
      <c r="K60" s="29"/>
      <c r="L60" s="18"/>
      <c r="M60" s="18"/>
      <c r="N60" s="153"/>
      <c r="O60" s="153"/>
      <c r="P60" s="153"/>
      <c r="Q60" s="154"/>
      <c r="R60" s="154"/>
      <c r="S60" s="154"/>
      <c r="T60" s="154"/>
      <c r="U60" s="154"/>
      <c r="V60" s="19"/>
      <c r="W60" s="19"/>
      <c r="X60" s="19"/>
      <c r="Y60" s="19"/>
      <c r="Z60" s="19"/>
    </row>
    <row r="61" spans="1:26" x14ac:dyDescent="0.25">
      <c r="A61" s="22"/>
      <c r="B61" s="24">
        <v>2020</v>
      </c>
      <c r="C61" s="27">
        <f ca="1">SUM(OFFSET(C$4,4*(ROW()-ROW(C$53)),0):OFFSET(C$7,4*(ROW()-ROW(C$53)),0))</f>
        <v>1065.3104167934714</v>
      </c>
      <c r="D61" s="27">
        <f ca="1">SUM(OFFSET(D$4,4*(ROW()-ROW(D$53)),0):OFFSET(D$7,4*(ROW()-ROW(D$53)),0))</f>
        <v>1126.037207179339</v>
      </c>
      <c r="E61" s="27">
        <f ca="1">SUM(OFFSET(E$4,4*(ROW()-ROW(E$53)),0):OFFSET(E$7,4*(ROW()-ROW(E$53)),0))</f>
        <v>140.59063956688794</v>
      </c>
      <c r="F61" s="27">
        <f ca="1">SUM(OFFSET(F$4,4*(ROW()-ROW(F$53)),0):OFFSET(F$7,4*(ROW()-ROW(F$53)),0))</f>
        <v>201.3174299527555</v>
      </c>
      <c r="G61" s="27">
        <f ca="1">SUM(OFFSET(G$4,4*(ROW()-ROW(G$53)),0):OFFSET(G$7,4*(ROW()-ROW(G$53)),0))</f>
        <v>397.88948587759063</v>
      </c>
      <c r="H61" s="27">
        <f ca="1">SUM(OFFSET(H$4,4*(ROW()-ROW(H$53)),0):OFFSET(H$7,4*(ROW()-ROW(H$53)),0))</f>
        <v>39.238646320985254</v>
      </c>
      <c r="I61" s="178">
        <f ca="1">SUM(OFFSET(I$4,4*(ROW()-ROW(I$53)),0):OFFSET(I$7,4*(ROW()-ROW(I$53)),0))</f>
        <v>1502.4385489920473</v>
      </c>
      <c r="J61" s="2" t="s">
        <v>0</v>
      </c>
      <c r="K61" s="29"/>
      <c r="L61" s="18"/>
      <c r="M61" s="18"/>
      <c r="N61" s="153"/>
      <c r="O61" s="153"/>
      <c r="P61" s="153"/>
      <c r="Q61" s="154"/>
      <c r="R61" s="154"/>
      <c r="S61" s="154"/>
      <c r="T61" s="154"/>
      <c r="U61" s="154"/>
      <c r="V61" s="19"/>
      <c r="W61" s="19"/>
      <c r="X61" s="19"/>
      <c r="Y61" s="19"/>
      <c r="Z61" s="19"/>
    </row>
    <row r="62" spans="1:26" x14ac:dyDescent="0.25">
      <c r="A62" s="22"/>
      <c r="B62" s="24">
        <v>2021</v>
      </c>
      <c r="C62" s="27">
        <f ca="1">SUM(OFFSET(C$4,4*(ROW()-ROW(C$53)),0):OFFSET(C$7,4*(ROW()-ROW(C$53)),0))</f>
        <v>1104.0484265950904</v>
      </c>
      <c r="D62" s="27">
        <f ca="1">SUM(OFFSET(D$4,4*(ROW()-ROW(D$53)),0):OFFSET(D$7,4*(ROW()-ROW(D$53)),0))</f>
        <v>1166.5991603105958</v>
      </c>
      <c r="E62" s="27">
        <f ca="1">SUM(OFFSET(E$4,4*(ROW()-ROW(E$53)),0):OFFSET(E$7,4*(ROW()-ROW(E$53)),0))</f>
        <v>146.66027674172392</v>
      </c>
      <c r="F62" s="27">
        <f ca="1">SUM(OFFSET(F$4,4*(ROW()-ROW(F$53)),0):OFFSET(F$7,4*(ROW()-ROW(F$53)),0))</f>
        <v>209.21101045722943</v>
      </c>
      <c r="G62" s="27">
        <f ca="1">SUM(OFFSET(G$4,4*(ROW()-ROW(G$53)),0):OFFSET(G$7,4*(ROW()-ROW(G$53)),0))</f>
        <v>415.62396322088091</v>
      </c>
      <c r="H62" s="27">
        <f ca="1">SUM(OFFSET(H$4,4*(ROW()-ROW(H$53)),0):OFFSET(H$7,4*(ROW()-ROW(H$53)),0))</f>
        <v>38.044798654299925</v>
      </c>
      <c r="I62" s="178">
        <f ca="1">SUM(OFFSET(I$4,4*(ROW()-ROW(I$53)),0):OFFSET(I$7,4*(ROW()-ROW(I$53)),0))</f>
        <v>1557.7171884702711</v>
      </c>
      <c r="K62" s="29"/>
      <c r="L62" s="18"/>
      <c r="M62" s="18"/>
      <c r="N62" s="153"/>
      <c r="O62" s="153"/>
      <c r="P62" s="153"/>
      <c r="Q62" s="154"/>
      <c r="R62" s="154"/>
      <c r="S62" s="154"/>
      <c r="T62" s="154"/>
      <c r="U62" s="154"/>
      <c r="V62" s="19"/>
      <c r="W62" s="19"/>
      <c r="X62" s="19"/>
      <c r="Y62" s="19"/>
      <c r="Z62" s="19"/>
    </row>
    <row r="63" spans="1:26" x14ac:dyDescent="0.25">
      <c r="A63" s="22"/>
      <c r="B63" s="24">
        <v>2022</v>
      </c>
      <c r="C63" s="27">
        <f ca="1">SUM(OFFSET(C$4,4*(ROW()-ROW(C$53)),0):OFFSET(C$7,4*(ROW()-ROW(C$53)),0))</f>
        <v>1143.2752282855549</v>
      </c>
      <c r="D63" s="27">
        <f ca="1">SUM(OFFSET(D$4,4*(ROW()-ROW(D$53)),0):OFFSET(D$7,4*(ROW()-ROW(D$53)),0))</f>
        <v>1207.3267570296427</v>
      </c>
      <c r="E63" s="27">
        <f ca="1">SUM(OFFSET(E$4,4*(ROW()-ROW(E$53)),0):OFFSET(E$7,4*(ROW()-ROW(E$53)),0))</f>
        <v>152.86274243592831</v>
      </c>
      <c r="F63" s="27">
        <f ca="1">SUM(OFFSET(F$4,4*(ROW()-ROW(F$53)),0):OFFSET(F$7,4*(ROW()-ROW(F$53)),0))</f>
        <v>216.91427118001621</v>
      </c>
      <c r="G63" s="27">
        <f ca="1">SUM(OFFSET(G$4,4*(ROW()-ROW(G$53)),0):OFFSET(G$7,4*(ROW()-ROW(G$53)),0))</f>
        <v>433.51823512842861</v>
      </c>
      <c r="H63" s="27">
        <f ca="1">SUM(OFFSET(H$4,4*(ROW()-ROW(H$53)),0):OFFSET(H$7,4*(ROW()-ROW(H$53)),0))</f>
        <v>39.585984651473225</v>
      </c>
      <c r="I63" s="178">
        <f ca="1">SUM(OFFSET(I$4,4*(ROW()-ROW(I$53)),0):OFFSET(I$7,4*(ROW()-ROW(I$53)),0))</f>
        <v>1616.3794480654567</v>
      </c>
      <c r="K63" s="29"/>
      <c r="L63" s="18"/>
      <c r="M63" s="18"/>
      <c r="N63" s="153"/>
      <c r="O63" s="153"/>
      <c r="P63" s="153"/>
      <c r="Q63" s="154"/>
      <c r="R63" s="154"/>
      <c r="S63" s="154"/>
      <c r="T63" s="154"/>
      <c r="U63" s="154"/>
      <c r="V63" s="19"/>
      <c r="W63" s="19"/>
      <c r="X63" s="19"/>
      <c r="Y63" s="19"/>
      <c r="Z63" s="19"/>
    </row>
    <row r="64" spans="1:26" x14ac:dyDescent="0.25">
      <c r="A64" s="22"/>
      <c r="B64" s="194">
        <v>2023</v>
      </c>
      <c r="C64" s="93">
        <f ca="1">SUM(OFFSET(C$4,4*(ROW()-ROW(C$53)),0):OFFSET(C$7,4*(ROW()-ROW(C$53)),0))</f>
        <v>1184.489668850852</v>
      </c>
      <c r="D64" s="93">
        <f ca="1">SUM(OFFSET(D$4,4*(ROW()-ROW(D$53)),0):OFFSET(D$7,4*(ROW()-ROW(D$53)),0))</f>
        <v>1250.3041508728149</v>
      </c>
      <c r="E64" s="93">
        <f ca="1">SUM(OFFSET(E$4,4*(ROW()-ROW(E$53)),0):OFFSET(E$7,4*(ROW()-ROW(E$53)),0))</f>
        <v>159.4016178863271</v>
      </c>
      <c r="F64" s="93">
        <f ca="1">SUM(OFFSET(F$4,4*(ROW()-ROW(F$53)),0):OFFSET(F$7,4*(ROW()-ROW(F$53)),0))</f>
        <v>225.21609990829</v>
      </c>
      <c r="G64" s="93">
        <f ca="1">SUM(OFFSET(G$4,4*(ROW()-ROW(G$53)),0):OFFSET(G$7,4*(ROW()-ROW(G$53)),0))</f>
        <v>452.56106103040804</v>
      </c>
      <c r="H64" s="93">
        <f ca="1">SUM(OFFSET(H$4,4*(ROW()-ROW(H$53)),0):OFFSET(H$7,4*(ROW()-ROW(H$53)),0))</f>
        <v>41.291470387248204</v>
      </c>
      <c r="I64" s="179">
        <f ca="1">SUM(OFFSET(I$4,4*(ROW()-ROW(I$53)),0):OFFSET(I$7,4*(ROW()-ROW(I$53)),0))</f>
        <v>1678.3422002685081</v>
      </c>
      <c r="K64" s="29"/>
      <c r="L64" s="18"/>
      <c r="M64" s="18"/>
      <c r="N64" s="153"/>
      <c r="O64" s="153"/>
      <c r="P64" s="153"/>
      <c r="Q64" s="154"/>
      <c r="R64" s="154"/>
      <c r="S64" s="154"/>
      <c r="T64" s="154"/>
      <c r="U64" s="154"/>
      <c r="V64" s="19"/>
      <c r="W64" s="19"/>
      <c r="X64" s="19"/>
      <c r="Y64" s="19"/>
      <c r="Z64" s="19"/>
    </row>
    <row r="65" spans="1:11" x14ac:dyDescent="0.25">
      <c r="A65" s="22"/>
      <c r="B65" s="26" t="s">
        <v>107</v>
      </c>
      <c r="C65" s="27">
        <f ca="1">SUM(OFFSET(C$5,4*(ROW()-ROW(C$65)),0):OFFSET(C$8,4*(ROW()-ROW(C$65)),0))</f>
        <v>800.78200000000004</v>
      </c>
      <c r="D65" s="27">
        <f ca="1">SUM(OFFSET(D$5,4*(ROW()-ROW(D$65)),0):OFFSET(D$8,4*(ROW()-ROW(D$65)),0))</f>
        <v>852.7</v>
      </c>
      <c r="E65" s="27">
        <f ca="1">SUM(OFFSET(E$5,4*(ROW()-ROW(E$65)),0):OFFSET(E$8,4*(ROW()-ROW(E$65)),0))</f>
        <v>102.23299999999999</v>
      </c>
      <c r="F65" s="27">
        <f ca="1">SUM(OFFSET(F$5,4*(ROW()-ROW(F$65)),0):OFFSET(F$8,4*(ROW()-ROW(F$65)),0))</f>
        <v>154.15100000000001</v>
      </c>
      <c r="G65" s="27">
        <f ca="1">SUM(OFFSET(G$5,4*(ROW()-ROW(G$65)),0):OFFSET(G$8,4*(ROW()-ROW(G$65)),0))</f>
        <v>283.93700000000001</v>
      </c>
      <c r="H65" s="27">
        <f ca="1">SUM(OFFSET(H$5,4*(ROW()-ROW(H$65)),0):OFFSET(H$8,4*(ROW()-ROW(H$65)),0))</f>
        <v>85.798000000000002</v>
      </c>
      <c r="I65" s="177">
        <f ca="1">SUM(OFFSET(I$5,4*(ROW()-ROW(I$65)),0):OFFSET(I$8,4*(ROW()-ROW(I$65)),0))</f>
        <v>1170.5170000000001</v>
      </c>
      <c r="K65" s="29"/>
    </row>
    <row r="66" spans="1:11" x14ac:dyDescent="0.25">
      <c r="A66" s="22"/>
      <c r="B66" s="26" t="s">
        <v>108</v>
      </c>
      <c r="C66" s="27">
        <f ca="1">SUM(OFFSET(C$5,4*(ROW()-ROW(C$65)),0):OFFSET(C$8,4*(ROW()-ROW(C$65)),0))</f>
        <v>841.92100000000005</v>
      </c>
      <c r="D66" s="27">
        <f ca="1">SUM(OFFSET(D$5,4*(ROW()-ROW(D$65)),0):OFFSET(D$8,4*(ROW()-ROW(D$65)),0))</f>
        <v>888.65</v>
      </c>
      <c r="E66" s="27">
        <f ca="1">SUM(OFFSET(E$5,4*(ROW()-ROW(E$65)),0):OFFSET(E$8,4*(ROW()-ROW(E$65)),0))</f>
        <v>110.48699999999999</v>
      </c>
      <c r="F66" s="27">
        <f ca="1">SUM(OFFSET(F$5,4*(ROW()-ROW(F$65)),0):OFFSET(F$8,4*(ROW()-ROW(F$65)),0))</f>
        <v>157.21600000000001</v>
      </c>
      <c r="G66" s="27">
        <f ca="1">SUM(OFFSET(G$5,4*(ROW()-ROW(G$65)),0):OFFSET(G$8,4*(ROW()-ROW(G$65)),0))</f>
        <v>296.7940000000001</v>
      </c>
      <c r="H66" s="27">
        <f ca="1">SUM(OFFSET(H$5,4*(ROW()-ROW(H$65)),0):OFFSET(H$8,4*(ROW()-ROW(H$65)),0))</f>
        <v>79.494</v>
      </c>
      <c r="I66" s="28">
        <f ca="1">SUM(OFFSET(I$5,4*(ROW()-ROW(I$65)),0):OFFSET(I$8,4*(ROW()-ROW(I$65)),0))</f>
        <v>1218.2089999999998</v>
      </c>
      <c r="K66" s="29"/>
    </row>
    <row r="67" spans="1:11" x14ac:dyDescent="0.25">
      <c r="A67" s="22"/>
      <c r="B67" s="26" t="s">
        <v>109</v>
      </c>
      <c r="C67" s="27">
        <f ca="1">SUM(OFFSET(C$5,4*(ROW()-ROW(C$65)),0):OFFSET(C$8,4*(ROW()-ROW(C$65)),0))</f>
        <v>866.47899999999993</v>
      </c>
      <c r="D67" s="27">
        <f ca="1">SUM(OFFSET(D$5,4*(ROW()-ROW(D$65)),0):OFFSET(D$8,4*(ROW()-ROW(D$65)),0))</f>
        <v>904.74699999999996</v>
      </c>
      <c r="E67" s="27">
        <f ca="1">SUM(OFFSET(E$5,4*(ROW()-ROW(E$65)),0):OFFSET(E$8,4*(ROW()-ROW(E$65)),0))</f>
        <v>114.51300000000001</v>
      </c>
      <c r="F67" s="27">
        <f ca="1">SUM(OFFSET(F$5,4*(ROW()-ROW(F$65)),0):OFFSET(F$8,4*(ROW()-ROW(F$65)),0))</f>
        <v>152.78100000000001</v>
      </c>
      <c r="G67" s="27">
        <f ca="1">SUM(OFFSET(G$5,4*(ROW()-ROW(G$65)),0):OFFSET(G$8,4*(ROW()-ROW(G$65)),0))</f>
        <v>316.11899999999997</v>
      </c>
      <c r="H67" s="27">
        <f ca="1">SUM(OFFSET(H$5,4*(ROW()-ROW(H$65)),0):OFFSET(H$8,4*(ROW()-ROW(H$65)),0))</f>
        <v>75.704999999999998</v>
      </c>
      <c r="I67" s="28">
        <f ca="1">SUM(OFFSET(I$5,4*(ROW()-ROW(I$65)),0):OFFSET(I$8,4*(ROW()-ROW(I$65)),0))</f>
        <v>1258.3029999999999</v>
      </c>
      <c r="K67" s="29"/>
    </row>
    <row r="68" spans="1:11" ht="18.75" customHeight="1" x14ac:dyDescent="0.25">
      <c r="A68" s="22"/>
      <c r="B68" s="26" t="s">
        <v>110</v>
      </c>
      <c r="C68" s="27">
        <f ca="1">SUM(OFFSET(C$5,4*(ROW()-ROW(C$65)),0):OFFSET(C$8,4*(ROW()-ROW(C$65)),0))</f>
        <v>899.95399999999995</v>
      </c>
      <c r="D68" s="27">
        <f ca="1">SUM(OFFSET(D$5,4*(ROW()-ROW(D$65)),0):OFFSET(D$8,4*(ROW()-ROW(D$65)),0))</f>
        <v>933.45699999999999</v>
      </c>
      <c r="E68" s="27">
        <f ca="1">SUM(OFFSET(E$5,4*(ROW()-ROW(E$65)),0):OFFSET(E$8,4*(ROW()-ROW(E$65)),0))</f>
        <v>122.196</v>
      </c>
      <c r="F68" s="27">
        <f ca="1">SUM(OFFSET(F$5,4*(ROW()-ROW(F$65)),0):OFFSET(F$8,4*(ROW()-ROW(F$65)),0))</f>
        <v>155.69900000000001</v>
      </c>
      <c r="G68" s="27">
        <f ca="1">SUM(OFFSET(G$5,4*(ROW()-ROW(G$65)),0):OFFSET(G$8,4*(ROW()-ROW(G$65)),0))</f>
        <v>344.77500000000003</v>
      </c>
      <c r="H68" s="27">
        <f ca="1">SUM(OFFSET(H$5,4*(ROW()-ROW(H$65)),0):OFFSET(H$8,4*(ROW()-ROW(H$65)),0))</f>
        <v>78.183999999999997</v>
      </c>
      <c r="I68" s="28">
        <f ca="1">SUM(OFFSET(I$5,4*(ROW()-ROW(I$65)),0):OFFSET(I$8,4*(ROW()-ROW(I$65)),0))</f>
        <v>1322.913</v>
      </c>
      <c r="K68" s="29"/>
    </row>
    <row r="69" spans="1:11" x14ac:dyDescent="0.25">
      <c r="A69" s="22"/>
      <c r="B69" s="26" t="s">
        <v>111</v>
      </c>
      <c r="C69" s="27">
        <f ca="1">SUM(OFFSET(C$5,4*(ROW()-ROW(C$65)),0):OFFSET(C$8,4*(ROW()-ROW(C$65)),0))</f>
        <v>932.07100000000003</v>
      </c>
      <c r="D69" s="27">
        <f ca="1">SUM(OFFSET(D$5,4*(ROW()-ROW(D$65)),0):OFFSET(D$8,4*(ROW()-ROW(D$65)),0))</f>
        <v>976.39</v>
      </c>
      <c r="E69" s="27">
        <f ca="1">SUM(OFFSET(E$5,4*(ROW()-ROW(E$65)),0):OFFSET(E$8,4*(ROW()-ROW(E$65)),0))</f>
        <v>124.905</v>
      </c>
      <c r="F69" s="27">
        <f ca="1">SUM(OFFSET(F$5,4*(ROW()-ROW(F$65)),0):OFFSET(F$8,4*(ROW()-ROW(F$65)),0))</f>
        <v>169.22399999999999</v>
      </c>
      <c r="G69" s="27">
        <f ca="1">SUM(OFFSET(G$5,4*(ROW()-ROW(G$65)),0):OFFSET(G$8,4*(ROW()-ROW(G$65)),0))</f>
        <v>339.726</v>
      </c>
      <c r="H69" s="27">
        <f ca="1">SUM(OFFSET(H$5,4*(ROW()-ROW(H$65)),0):OFFSET(H$8,4*(ROW()-ROW(H$65)),0))</f>
        <v>66.197000000000003</v>
      </c>
      <c r="I69" s="28">
        <f ca="1">SUM(OFFSET(I$5,4*(ROW()-ROW(I$65)),0):OFFSET(I$8,4*(ROW()-ROW(I$65)),0))</f>
        <v>1337.9939999999999</v>
      </c>
      <c r="K69" s="29"/>
    </row>
    <row r="70" spans="1:11" x14ac:dyDescent="0.25">
      <c r="A70" s="22"/>
      <c r="B70" s="26" t="s">
        <v>112</v>
      </c>
      <c r="C70" s="27">
        <f ca="1">SUM(OFFSET(C$5,4*(ROW()-ROW(C$65)),0):OFFSET(C$8,4*(ROW()-ROW(C$65)),0))</f>
        <v>965.64099999999996</v>
      </c>
      <c r="D70" s="27">
        <f ca="1">SUM(OFFSET(D$5,4*(ROW()-ROW(D$65)),0):OFFSET(D$8,4*(ROW()-ROW(D$65)),0))</f>
        <v>1014.1610000000001</v>
      </c>
      <c r="E70" s="27">
        <f ca="1">SUM(OFFSET(E$5,4*(ROW()-ROW(E$65)),0):OFFSET(E$8,4*(ROW()-ROW(E$65)),0))</f>
        <v>126.324</v>
      </c>
      <c r="F70" s="27">
        <f ca="1">SUM(OFFSET(F$5,4*(ROW()-ROW(F$65)),0):OFFSET(F$8,4*(ROW()-ROW(F$65)),0))</f>
        <v>174.84399999999999</v>
      </c>
      <c r="G70" s="27">
        <f ca="1">SUM(OFFSET(G$5,4*(ROW()-ROW(G$65)),0):OFFSET(G$8,4*(ROW()-ROW(G$65)),0))</f>
        <v>353.43799999999999</v>
      </c>
      <c r="H70" s="27">
        <f ca="1">SUM(OFFSET(H$5,4*(ROW()-ROW(H$65)),0):OFFSET(H$8,4*(ROW()-ROW(H$65)),0))</f>
        <v>62.765999999999991</v>
      </c>
      <c r="I70" s="28">
        <f ca="1">SUM(OFFSET(I$5,4*(ROW()-ROW(I$65)),0):OFFSET(I$8,4*(ROW()-ROW(I$65)),0))</f>
        <v>1381.8449999999998</v>
      </c>
      <c r="K70" s="29"/>
    </row>
    <row r="71" spans="1:11" x14ac:dyDescent="0.25">
      <c r="A71" s="22"/>
      <c r="B71" s="26" t="s">
        <v>113</v>
      </c>
      <c r="C71" s="27">
        <f ca="1">SUM(OFFSET(C$5,4*(ROW()-ROW(C$65)),0):OFFSET(C$8,4*(ROW()-ROW(C$65)),0))</f>
        <v>1004.4944088481748</v>
      </c>
      <c r="D71" s="27">
        <f ca="1">SUM(OFFSET(D$5,4*(ROW()-ROW(D$65)),0):OFFSET(D$8,4*(ROW()-ROW(D$65)),0))</f>
        <v>1054.2813888198448</v>
      </c>
      <c r="E71" s="27">
        <f ca="1">SUM(OFFSET(E$5,4*(ROW()-ROW(E$65)),0):OFFSET(E$8,4*(ROW()-ROW(E$65)),0))</f>
        <v>130.54422489690631</v>
      </c>
      <c r="F71" s="27">
        <f ca="1">SUM(OFFSET(F$5,4*(ROW()-ROW(F$65)),0):OFFSET(F$8,4*(ROW()-ROW(F$65)),0))</f>
        <v>180.33120486857624</v>
      </c>
      <c r="G71" s="27">
        <f ca="1">SUM(OFFSET(G$5,4*(ROW()-ROW(G$65)),0):OFFSET(G$8,4*(ROW()-ROW(G$65)),0))</f>
        <v>379.33883646932725</v>
      </c>
      <c r="H71" s="27">
        <f ca="1">SUM(OFFSET(H$5,4*(ROW()-ROW(H$65)),0):OFFSET(H$8,4*(ROW()-ROW(H$65)),0))</f>
        <v>46.897786382956866</v>
      </c>
      <c r="I71" s="28">
        <f ca="1">SUM(OFFSET(I$5,4*(ROW()-ROW(I$65)),0):OFFSET(I$8,4*(ROW()-ROW(I$65)),0))</f>
        <v>1430.7310317004592</v>
      </c>
      <c r="K71" s="29"/>
    </row>
    <row r="72" spans="1:11" ht="18.75" customHeight="1" x14ac:dyDescent="0.25">
      <c r="A72" s="22"/>
      <c r="B72" s="26" t="s">
        <v>143</v>
      </c>
      <c r="C72" s="27">
        <f ca="1">SUM(OFFSET(C$5,4*(ROW()-ROW(C$65)),0):OFFSET(C$8,4*(ROW()-ROW(C$65)),0))</f>
        <v>1037.765608102166</v>
      </c>
      <c r="D72" s="27">
        <f ca="1">SUM(OFFSET(D$5,4*(ROW()-ROW(D$65)),0):OFFSET(D$8,4*(ROW()-ROW(D$65)),0))</f>
        <v>1096.6319734603544</v>
      </c>
      <c r="E72" s="27">
        <f ca="1">SUM(OFFSET(E$5,4*(ROW()-ROW(E$65)),0):OFFSET(E$8,4*(ROW()-ROW(E$65)),0))</f>
        <v>136.28029004482551</v>
      </c>
      <c r="F72" s="27">
        <f ca="1">SUM(OFFSET(F$5,4*(ROW()-ROW(F$65)),0):OFFSET(F$8,4*(ROW()-ROW(F$65)),0))</f>
        <v>195.14665540301371</v>
      </c>
      <c r="G72" s="27">
        <f ca="1">SUM(OFFSET(G$5,4*(ROW()-ROW(G$65)),0):OFFSET(G$8,4*(ROW()-ROW(G$65)),0))</f>
        <v>382.73329559407546</v>
      </c>
      <c r="H72" s="27">
        <f ca="1">SUM(OFFSET(H$5,4*(ROW()-ROW(H$65)),0):OFFSET(H$8,4*(ROW()-ROW(H$65)),0))</f>
        <v>47.017931811840711</v>
      </c>
      <c r="I72" s="28">
        <f ca="1">SUM(OFFSET(I$5,4*(ROW()-ROW(I$65)),0):OFFSET(I$8,4*(ROW()-ROW(I$65)),0))</f>
        <v>1467.5168355080823</v>
      </c>
      <c r="K72" s="29"/>
    </row>
    <row r="73" spans="1:11" ht="18.75" customHeight="1" x14ac:dyDescent="0.25">
      <c r="A73" s="22"/>
      <c r="B73" s="26" t="s">
        <v>154</v>
      </c>
      <c r="C73" s="27">
        <f ca="1">SUM(OFFSET(C$5,4*(ROW()-ROW(C$65)),0):OFFSET(C$8,4*(ROW()-ROW(C$65)),0))</f>
        <v>1074.9321108211223</v>
      </c>
      <c r="D73" s="27">
        <f ca="1">SUM(OFFSET(D$5,4*(ROW()-ROW(D$65)),0):OFFSET(D$8,4*(ROW()-ROW(D$65)),0))</f>
        <v>1136.2545830238594</v>
      </c>
      <c r="E73" s="27">
        <f ca="1">SUM(OFFSET(E$5,4*(ROW()-ROW(E$65)),0):OFFSET(E$8,4*(ROW()-ROW(E$65)),0))</f>
        <v>142.09349387605135</v>
      </c>
      <c r="F73" s="27">
        <f ca="1">SUM(OFFSET(F$5,4*(ROW()-ROW(F$65)),0):OFFSET(F$8,4*(ROW()-ROW(F$65)),0))</f>
        <v>203.41596607878841</v>
      </c>
      <c r="G73" s="27">
        <f ca="1">SUM(OFFSET(G$5,4*(ROW()-ROW(G$65)),0):OFFSET(G$8,4*(ROW()-ROW(G$65)),0))</f>
        <v>403.02011112513998</v>
      </c>
      <c r="H73" s="27">
        <f ca="1">SUM(OFFSET(H$5,4*(ROW()-ROW(H$65)),0):OFFSET(H$8,4*(ROW()-ROW(H$65)),0))</f>
        <v>37.703585267548647</v>
      </c>
      <c r="I73" s="28">
        <f ca="1">SUM(OFFSET(I$5,4*(ROW()-ROW(I$65)),0):OFFSET(I$8,4*(ROW()-ROW(I$65)),0))</f>
        <v>1515.6558072138109</v>
      </c>
      <c r="K73" s="29"/>
    </row>
    <row r="74" spans="1:11" x14ac:dyDescent="0.25">
      <c r="A74" s="22"/>
      <c r="B74" s="26" t="s">
        <v>171</v>
      </c>
      <c r="C74" s="27">
        <f ca="1">SUM(OFFSET(C$5,4*(ROW()-ROW(C$65)),0):OFFSET(C$8,4*(ROW()-ROW(C$65)),0))</f>
        <v>1113.7876509976024</v>
      </c>
      <c r="D74" s="27">
        <f ca="1">SUM(OFFSET(D$5,4*(ROW()-ROW(D$65)),0):OFFSET(D$8,4*(ROW()-ROW(D$65)),0))</f>
        <v>1176.7113153833734</v>
      </c>
      <c r="E74" s="27">
        <f ca="1">SUM(OFFSET(E$5,4*(ROW()-ROW(E$65)),0):OFFSET(E$8,4*(ROW()-ROW(E$65)),0))</f>
        <v>148.19538567479452</v>
      </c>
      <c r="F74" s="27">
        <f ca="1">SUM(OFFSET(F$5,4*(ROW()-ROW(F$65)),0):OFFSET(F$8,4*(ROW()-ROW(F$65)),0))</f>
        <v>211.11905006056526</v>
      </c>
      <c r="G74" s="27">
        <f ca="1">SUM(OFFSET(G$5,4*(ROW()-ROW(G$65)),0):OFFSET(G$8,4*(ROW()-ROW(G$65)),0))</f>
        <v>419.50150209179975</v>
      </c>
      <c r="H74" s="27">
        <f ca="1">SUM(OFFSET(H$5,4*(ROW()-ROW(H$65)),0):OFFSET(H$8,4*(ROW()-ROW(H$65)),0))</f>
        <v>38.576041924361185</v>
      </c>
      <c r="I74" s="178">
        <f ca="1">SUM(OFFSET(I$5,4*(ROW()-ROW(I$65)),0):OFFSET(I$8,4*(ROW()-ROW(I$65)),0))</f>
        <v>1571.8651950137635</v>
      </c>
      <c r="K74" s="29"/>
    </row>
    <row r="75" spans="1:11" x14ac:dyDescent="0.25">
      <c r="A75" s="22"/>
      <c r="B75" s="26" t="s">
        <v>176</v>
      </c>
      <c r="C75" s="27">
        <f ca="1">SUM(OFFSET(C$5,4*(ROW()-ROW(C$65)),0):OFFSET(C$8,4*(ROW()-ROW(C$65)),0))</f>
        <v>1153.3459832698318</v>
      </c>
      <c r="D75" s="27">
        <f ca="1">SUM(OFFSET(D$5,4*(ROW()-ROW(D$65)),0):OFFSET(D$8,4*(ROW()-ROW(D$65)),0))</f>
        <v>1217.7817891062386</v>
      </c>
      <c r="E75" s="27">
        <f ca="1">SUM(OFFSET(E$5,4*(ROW()-ROW(E$65)),0):OFFSET(E$8,4*(ROW()-ROW(E$65)),0))</f>
        <v>154.45947768800676</v>
      </c>
      <c r="F75" s="27">
        <f ca="1">SUM(OFFSET(F$5,4*(ROW()-ROW(F$65)),0):OFFSET(F$8,4*(ROW()-ROW(F$65)),0))</f>
        <v>218.89528352441357</v>
      </c>
      <c r="G75" s="27">
        <f ca="1">SUM(OFFSET(G$5,4*(ROW()-ROW(G$65)),0):OFFSET(G$8,4*(ROW()-ROW(G$65)),0))</f>
        <v>438.38835846881329</v>
      </c>
      <c r="H75" s="27">
        <f ca="1">SUM(OFFSET(H$5,4*(ROW()-ROW(H$65)),0):OFFSET(H$8,4*(ROW()-ROW(H$65)),0))</f>
        <v>39.959536956563888</v>
      </c>
      <c r="I75" s="178">
        <f ca="1">SUM(OFFSET(I$5,4*(ROW()-ROW(I$65)),0):OFFSET(I$8,4*(ROW()-ROW(I$65)),0))</f>
        <v>1631.6938786952092</v>
      </c>
      <c r="K75" s="29"/>
    </row>
    <row r="76" spans="1:11" x14ac:dyDescent="0.25">
      <c r="A76" s="22"/>
      <c r="B76" s="26" t="s">
        <v>200</v>
      </c>
      <c r="C76" s="27">
        <f ca="1">SUM(OFFSET(C$5,4*(ROW()-ROW(C$65)),0):OFFSET(C$8,4*(ROW()-ROW(C$65)),0))</f>
        <v>1195.2066196297128</v>
      </c>
      <c r="D76" s="27">
        <f ca="1">SUM(OFFSET(D$5,4*(ROW()-ROW(D$65)),0):OFFSET(D$8,4*(ROW()-ROW(D$65)),0))</f>
        <v>1261.480775864617</v>
      </c>
      <c r="E76" s="27">
        <f ca="1">SUM(OFFSET(E$5,4*(ROW()-ROW(E$65)),0):OFFSET(E$8,4*(ROW()-ROW(E$65)),0))</f>
        <v>161.10326545747029</v>
      </c>
      <c r="F76" s="27">
        <f ca="1">SUM(OFFSET(F$5,4*(ROW()-ROW(F$65)),0):OFFSET(F$8,4*(ROW()-ROW(F$65)),0))</f>
        <v>227.37742169237433</v>
      </c>
      <c r="G76" s="27">
        <f ca="1">SUM(OFFSET(G$5,4*(ROW()-ROW(G$65)),0):OFFSET(G$8,4*(ROW()-ROW(G$65)),0))</f>
        <v>457.25882197634456</v>
      </c>
      <c r="H76" s="27">
        <f ca="1">SUM(OFFSET(H$5,4*(ROW()-ROW(H$65)),0):OFFSET(H$8,4*(ROW()-ROW(H$65)),0))</f>
        <v>41.785782069555303</v>
      </c>
      <c r="I76" s="179">
        <f ca="1">SUM(OFFSET(I$5,4*(ROW()-ROW(I$65)),0):OFFSET(I$8,4*(ROW()-ROW(I$65)),0))</f>
        <v>1694.2512236756127</v>
      </c>
      <c r="K76" s="29"/>
    </row>
    <row r="77" spans="1:11" x14ac:dyDescent="0.25">
      <c r="A77" s="22"/>
      <c r="B77" s="95" t="s">
        <v>31</v>
      </c>
      <c r="C77" s="96"/>
      <c r="D77" s="96"/>
      <c r="E77" s="96"/>
      <c r="F77" s="96"/>
      <c r="G77" s="96"/>
      <c r="H77" s="96"/>
      <c r="I77" s="97"/>
      <c r="K77" s="29"/>
    </row>
    <row r="78" spans="1:11" x14ac:dyDescent="0.25">
      <c r="A78" s="22"/>
      <c r="B78" s="652" t="s">
        <v>137</v>
      </c>
      <c r="C78" s="670"/>
      <c r="D78" s="670"/>
      <c r="E78" s="670"/>
      <c r="F78" s="670"/>
      <c r="G78" s="670"/>
      <c r="H78" s="670"/>
      <c r="I78" s="671"/>
      <c r="K78" s="29"/>
    </row>
    <row r="79" spans="1:11" ht="28.5" customHeight="1" x14ac:dyDescent="0.25">
      <c r="A79" s="22"/>
      <c r="B79" s="629" t="s">
        <v>202</v>
      </c>
      <c r="C79" s="670"/>
      <c r="D79" s="670"/>
      <c r="E79" s="670"/>
      <c r="F79" s="670"/>
      <c r="G79" s="670"/>
      <c r="H79" s="670"/>
      <c r="I79" s="671"/>
      <c r="K79" s="29"/>
    </row>
    <row r="80" spans="1:11" ht="26.25" customHeight="1" x14ac:dyDescent="0.25">
      <c r="A80" s="22"/>
      <c r="B80" s="629" t="s">
        <v>201</v>
      </c>
      <c r="C80" s="670"/>
      <c r="D80" s="670"/>
      <c r="E80" s="670"/>
      <c r="F80" s="670"/>
      <c r="G80" s="670"/>
      <c r="H80" s="670"/>
      <c r="I80" s="671"/>
      <c r="K80" s="29"/>
    </row>
    <row r="81" spans="1:11" ht="15.75" thickBot="1" x14ac:dyDescent="0.3">
      <c r="A81" s="22"/>
      <c r="B81" s="98" t="s">
        <v>66</v>
      </c>
      <c r="C81" s="99"/>
      <c r="D81" s="99"/>
      <c r="E81" s="99"/>
      <c r="F81" s="99"/>
      <c r="G81" s="99"/>
      <c r="H81" s="99"/>
      <c r="I81" s="100"/>
      <c r="K81" s="29"/>
    </row>
    <row r="82" spans="1:11" x14ac:dyDescent="0.25">
      <c r="B82" s="12"/>
      <c r="K82" s="29"/>
    </row>
    <row r="83" spans="1:11" ht="18.75" customHeight="1" x14ac:dyDescent="0.25"/>
    <row r="87" spans="1:11" ht="18.75" customHeight="1" x14ac:dyDescent="0.25"/>
    <row r="91" spans="1:11" ht="18.75" customHeight="1" x14ac:dyDescent="0.25"/>
    <row r="95" spans="1:11" ht="18.75" customHeight="1" x14ac:dyDescent="0.25"/>
    <row r="99" ht="18.75" customHeight="1" x14ac:dyDescent="0.25"/>
    <row r="103" ht="18.75" customHeight="1" x14ac:dyDescent="0.25"/>
  </sheetData>
  <mergeCells count="4">
    <mergeCell ref="B2:I2"/>
    <mergeCell ref="B78:I78"/>
    <mergeCell ref="B79:I79"/>
    <mergeCell ref="B80:I80"/>
  </mergeCells>
  <hyperlinks>
    <hyperlink ref="A1" location="Contents!A1" display="Back to contents"/>
  </hyperlinks>
  <pageMargins left="0.70866141732283472" right="0.70866141732283472" top="0.74803149606299213" bottom="0.74803149606299213" header="0.31496062992125984" footer="0.31496062992125984"/>
  <pageSetup paperSize="9" scale="57" orientation="portrait" r:id="rId1"/>
  <headerFooter>
    <oddHeader>&amp;C&amp;8March 2018 Economic and fiscal outlook: Supplementary economy tables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107"/>
  <sheetViews>
    <sheetView zoomScaleNormal="100" zoomScaleSheetLayoutView="100" workbookViewId="0"/>
  </sheetViews>
  <sheetFormatPr defaultRowHeight="15" x14ac:dyDescent="0.25"/>
  <cols>
    <col min="1" max="1" width="9.21875" style="236" customWidth="1"/>
    <col min="2" max="2" width="8.33203125" style="236" customWidth="1"/>
    <col min="3" max="3" width="12.33203125" style="236" customWidth="1"/>
    <col min="4" max="4" width="14.109375" style="236" customWidth="1"/>
    <col min="5" max="5" width="14.5546875" style="236" customWidth="1"/>
    <col min="6" max="7" width="12.33203125" style="236" customWidth="1"/>
    <col min="8" max="16384" width="8.88671875" style="236"/>
  </cols>
  <sheetData>
    <row r="1" spans="1:8" ht="33.75" customHeight="1" thickBot="1" x14ac:dyDescent="0.3">
      <c r="A1" s="239" t="s">
        <v>92</v>
      </c>
      <c r="B1" s="239"/>
      <c r="C1" s="239"/>
      <c r="D1" s="239"/>
      <c r="F1" s="235"/>
    </row>
    <row r="2" spans="1:8" ht="21" customHeight="1" thickBot="1" x14ac:dyDescent="0.3">
      <c r="A2" s="306"/>
      <c r="B2" s="672" t="s">
        <v>275</v>
      </c>
      <c r="C2" s="673"/>
      <c r="D2" s="673"/>
      <c r="E2" s="674"/>
      <c r="F2" s="307"/>
      <c r="G2" s="307"/>
      <c r="H2" s="235"/>
    </row>
    <row r="3" spans="1:8" ht="66.75" customHeight="1" x14ac:dyDescent="0.25">
      <c r="A3" s="238"/>
      <c r="B3" s="308"/>
      <c r="C3" s="309" t="s">
        <v>276</v>
      </c>
      <c r="D3" s="309" t="s">
        <v>277</v>
      </c>
      <c r="E3" s="310" t="s">
        <v>278</v>
      </c>
      <c r="F3" s="311"/>
    </row>
    <row r="4" spans="1:8" x14ac:dyDescent="0.25">
      <c r="A4" s="238"/>
      <c r="B4" s="24" t="s">
        <v>132</v>
      </c>
      <c r="C4" s="25">
        <v>122.57599999999999</v>
      </c>
      <c r="D4" s="25">
        <v>107.10592283763256</v>
      </c>
      <c r="E4" s="312">
        <v>78.301785362842168</v>
      </c>
    </row>
    <row r="5" spans="1:8" x14ac:dyDescent="0.25">
      <c r="A5" s="238"/>
      <c r="B5" s="24" t="s">
        <v>133</v>
      </c>
      <c r="C5" s="25">
        <v>122.614</v>
      </c>
      <c r="D5" s="25">
        <v>107.1586414762028</v>
      </c>
      <c r="E5" s="312">
        <v>78.2875259094494</v>
      </c>
    </row>
    <row r="6" spans="1:8" x14ac:dyDescent="0.25">
      <c r="A6" s="238"/>
      <c r="B6" s="24" t="s">
        <v>134</v>
      </c>
      <c r="C6" s="25">
        <v>122.68</v>
      </c>
      <c r="D6" s="25">
        <v>106.77899159505392</v>
      </c>
      <c r="E6" s="312">
        <v>78.608165151586277</v>
      </c>
    </row>
    <row r="7" spans="1:8" x14ac:dyDescent="0.25">
      <c r="A7" s="238"/>
      <c r="B7" s="24" t="s">
        <v>148</v>
      </c>
      <c r="C7" s="25">
        <v>118.44199999999999</v>
      </c>
      <c r="D7" s="25">
        <v>101.11147880164835</v>
      </c>
      <c r="E7" s="312">
        <v>80.146576702218269</v>
      </c>
    </row>
    <row r="8" spans="1:8" x14ac:dyDescent="0.25">
      <c r="A8" s="238"/>
      <c r="B8" s="24" t="s">
        <v>2</v>
      </c>
      <c r="C8" s="25">
        <v>112.443</v>
      </c>
      <c r="D8" s="25">
        <v>92.420905775199969</v>
      </c>
      <c r="E8" s="312">
        <v>83.241885857964746</v>
      </c>
    </row>
    <row r="9" spans="1:8" x14ac:dyDescent="0.25">
      <c r="A9" s="238"/>
      <c r="B9" s="24" t="s">
        <v>3</v>
      </c>
      <c r="C9" s="25">
        <v>109.688</v>
      </c>
      <c r="D9" s="25">
        <v>90.988648445199189</v>
      </c>
      <c r="E9" s="312">
        <v>82.480561885755634</v>
      </c>
    </row>
    <row r="10" spans="1:8" x14ac:dyDescent="0.25">
      <c r="A10" s="238"/>
      <c r="B10" s="24" t="s">
        <v>4</v>
      </c>
      <c r="C10" s="25">
        <v>110.935</v>
      </c>
      <c r="D10" s="25">
        <v>94.327655830367078</v>
      </c>
      <c r="E10" s="312">
        <v>80.465414533291153</v>
      </c>
    </row>
    <row r="11" spans="1:8" x14ac:dyDescent="0.25">
      <c r="A11" s="238"/>
      <c r="B11" s="24" t="s">
        <v>5</v>
      </c>
      <c r="C11" s="25">
        <v>112.773</v>
      </c>
      <c r="D11" s="25">
        <v>97.215246447083857</v>
      </c>
      <c r="E11" s="312">
        <v>79.368917907335501</v>
      </c>
    </row>
    <row r="12" spans="1:8" x14ac:dyDescent="0.25">
      <c r="A12" s="238"/>
      <c r="B12" s="24" t="s">
        <v>6</v>
      </c>
      <c r="C12" s="25">
        <v>114.09</v>
      </c>
      <c r="D12" s="25">
        <v>99.827595989242127</v>
      </c>
      <c r="E12" s="312">
        <v>78.194584168037693</v>
      </c>
    </row>
    <row r="13" spans="1:8" x14ac:dyDescent="0.25">
      <c r="A13" s="238"/>
      <c r="B13" s="24" t="s">
        <v>7</v>
      </c>
      <c r="C13" s="25">
        <v>117.72499999999999</v>
      </c>
      <c r="D13" s="25">
        <v>104.22411463578787</v>
      </c>
      <c r="E13" s="312">
        <v>77.282327216246955</v>
      </c>
    </row>
    <row r="14" spans="1:8" x14ac:dyDescent="0.25">
      <c r="A14" s="238"/>
      <c r="B14" s="24" t="s">
        <v>8</v>
      </c>
      <c r="C14" s="25">
        <v>117.139</v>
      </c>
      <c r="D14" s="25">
        <v>106.35820351635019</v>
      </c>
      <c r="E14" s="312">
        <v>75.354679343829943</v>
      </c>
    </row>
    <row r="15" spans="1:8" x14ac:dyDescent="0.25">
      <c r="A15" s="238"/>
      <c r="B15" s="24" t="s">
        <v>9</v>
      </c>
      <c r="C15" s="25">
        <v>122.111</v>
      </c>
      <c r="D15" s="25">
        <v>108.40665146062238</v>
      </c>
      <c r="E15" s="312">
        <v>77.068794348897214</v>
      </c>
    </row>
    <row r="16" spans="1:8" x14ac:dyDescent="0.25">
      <c r="A16" s="238"/>
      <c r="B16" s="24" t="s">
        <v>10</v>
      </c>
      <c r="C16" s="25">
        <v>125.55200000000001</v>
      </c>
      <c r="D16" s="25">
        <v>110.81128492089948</v>
      </c>
      <c r="E16" s="312">
        <v>77.520997348008251</v>
      </c>
    </row>
    <row r="17" spans="1:5" x14ac:dyDescent="0.25">
      <c r="A17" s="238"/>
      <c r="B17" s="24" t="s">
        <v>11</v>
      </c>
      <c r="C17" s="25">
        <v>124.41</v>
      </c>
      <c r="D17" s="25">
        <v>111.74019552530261</v>
      </c>
      <c r="E17" s="312">
        <v>76.177299041587759</v>
      </c>
    </row>
    <row r="18" spans="1:5" x14ac:dyDescent="0.25">
      <c r="A18" s="238"/>
      <c r="B18" s="24" t="s">
        <v>12</v>
      </c>
      <c r="C18" s="25">
        <v>124.437</v>
      </c>
      <c r="D18" s="25">
        <v>112.71674173835602</v>
      </c>
      <c r="E18" s="312">
        <v>75.533709401884764</v>
      </c>
    </row>
    <row r="19" spans="1:5" x14ac:dyDescent="0.25">
      <c r="A19" s="238"/>
      <c r="B19" s="24" t="s">
        <v>13</v>
      </c>
      <c r="C19" s="25">
        <v>127.015</v>
      </c>
      <c r="D19" s="25">
        <v>113.08501100276153</v>
      </c>
      <c r="E19" s="312">
        <v>76.847487853145566</v>
      </c>
    </row>
    <row r="20" spans="1:5" x14ac:dyDescent="0.25">
      <c r="A20" s="238"/>
      <c r="B20" s="26" t="s">
        <v>14</v>
      </c>
      <c r="C20" s="25">
        <v>130.07599999999999</v>
      </c>
      <c r="D20" s="25">
        <v>113.73025044612955</v>
      </c>
      <c r="E20" s="312">
        <v>78.252979948834081</v>
      </c>
    </row>
    <row r="21" spans="1:5" x14ac:dyDescent="0.25">
      <c r="A21" s="238"/>
      <c r="B21" s="26" t="s">
        <v>15</v>
      </c>
      <c r="C21" s="25">
        <v>124.56699999999999</v>
      </c>
      <c r="D21" s="25">
        <v>114.00257221296377</v>
      </c>
      <c r="E21" s="312">
        <v>74.759788142316225</v>
      </c>
    </row>
    <row r="22" spans="1:5" x14ac:dyDescent="0.25">
      <c r="A22" s="238"/>
      <c r="B22" s="26" t="s">
        <v>16</v>
      </c>
      <c r="C22" s="25">
        <v>127.497</v>
      </c>
      <c r="D22" s="25">
        <v>114.66644152299416</v>
      </c>
      <c r="E22" s="312">
        <v>76.075241179452505</v>
      </c>
    </row>
    <row r="23" spans="1:5" x14ac:dyDescent="0.25">
      <c r="A23" s="238"/>
      <c r="B23" s="26" t="s">
        <v>17</v>
      </c>
      <c r="C23" s="25">
        <v>126.197</v>
      </c>
      <c r="D23" s="25">
        <v>114.14555272411502</v>
      </c>
      <c r="E23" s="312">
        <v>75.643173796180889</v>
      </c>
    </row>
    <row r="24" spans="1:5" x14ac:dyDescent="0.25">
      <c r="A24" s="238"/>
      <c r="B24" s="24" t="s">
        <v>18</v>
      </c>
      <c r="C24" s="25">
        <v>129.96199999999999</v>
      </c>
      <c r="D24" s="25">
        <v>115.07484486798754</v>
      </c>
      <c r="E24" s="312">
        <v>77.270850969497417</v>
      </c>
    </row>
    <row r="25" spans="1:5" x14ac:dyDescent="0.25">
      <c r="A25" s="238"/>
      <c r="B25" s="24" t="s">
        <v>19</v>
      </c>
      <c r="C25" s="25">
        <v>131.006</v>
      </c>
      <c r="D25" s="25">
        <v>117.1348189260512</v>
      </c>
      <c r="E25" s="312">
        <v>76.52174816350599</v>
      </c>
    </row>
    <row r="26" spans="1:5" x14ac:dyDescent="0.25">
      <c r="A26" s="238"/>
      <c r="B26" s="24" t="s">
        <v>20</v>
      </c>
      <c r="C26" s="25">
        <v>128.29</v>
      </c>
      <c r="D26" s="25">
        <v>118.10070950979821</v>
      </c>
      <c r="E26" s="312">
        <v>74.322447937570971</v>
      </c>
    </row>
    <row r="27" spans="1:5" x14ac:dyDescent="0.25">
      <c r="A27" s="238"/>
      <c r="B27" s="24" t="s">
        <v>21</v>
      </c>
      <c r="C27" s="25">
        <v>126.761</v>
      </c>
      <c r="D27" s="25">
        <v>118.49286526812242</v>
      </c>
      <c r="E27" s="312">
        <v>73.193609120245284</v>
      </c>
    </row>
    <row r="28" spans="1:5" x14ac:dyDescent="0.25">
      <c r="A28" s="238"/>
      <c r="B28" s="24" t="s">
        <v>22</v>
      </c>
      <c r="C28" s="25">
        <v>129.57499999999999</v>
      </c>
      <c r="D28" s="25">
        <v>120.3232943159374</v>
      </c>
      <c r="E28" s="312">
        <v>73.680270338016101</v>
      </c>
    </row>
    <row r="29" spans="1:5" x14ac:dyDescent="0.25">
      <c r="A29" s="238"/>
      <c r="B29" s="24" t="s">
        <v>23</v>
      </c>
      <c r="C29" s="25">
        <v>132.43600000000001</v>
      </c>
      <c r="D29" s="25">
        <v>121.22829219948612</v>
      </c>
      <c r="E29" s="312">
        <v>74.744936128726394</v>
      </c>
    </row>
    <row r="30" spans="1:5" x14ac:dyDescent="0.25">
      <c r="A30" s="238"/>
      <c r="B30" s="24" t="s">
        <v>24</v>
      </c>
      <c r="C30" s="25">
        <v>130.44200000000001</v>
      </c>
      <c r="D30" s="25">
        <v>122.22060017644733</v>
      </c>
      <c r="E30" s="312">
        <v>73.021835279414262</v>
      </c>
    </row>
    <row r="31" spans="1:5" x14ac:dyDescent="0.25">
      <c r="A31" s="238"/>
      <c r="B31" s="24" t="s">
        <v>25</v>
      </c>
      <c r="C31" s="25">
        <v>135.34399999999999</v>
      </c>
      <c r="D31" s="25">
        <v>123.34117722698188</v>
      </c>
      <c r="E31" s="312">
        <v>75.077642236138658</v>
      </c>
    </row>
    <row r="32" spans="1:5" x14ac:dyDescent="0.25">
      <c r="A32" s="238"/>
      <c r="B32" s="24" t="s">
        <v>26</v>
      </c>
      <c r="C32" s="25">
        <v>136.93199999999999</v>
      </c>
      <c r="D32" s="25">
        <v>124.98868713617387</v>
      </c>
      <c r="E32" s="312">
        <v>74.957303018363007</v>
      </c>
    </row>
    <row r="33" spans="1:5" x14ac:dyDescent="0.25">
      <c r="A33" s="238"/>
      <c r="B33" s="24" t="s">
        <v>27</v>
      </c>
      <c r="C33" s="25">
        <v>138.06100000000001</v>
      </c>
      <c r="D33" s="25">
        <v>126.17992329820251</v>
      </c>
      <c r="E33" s="312">
        <v>74.861834042193394</v>
      </c>
    </row>
    <row r="34" spans="1:5" x14ac:dyDescent="0.25">
      <c r="A34" s="238"/>
      <c r="B34" s="24" t="s">
        <v>28</v>
      </c>
      <c r="C34" s="25">
        <v>136.744</v>
      </c>
      <c r="D34" s="25">
        <v>126.04954982526428</v>
      </c>
      <c r="E34" s="312">
        <v>74.224398644046843</v>
      </c>
    </row>
    <row r="35" spans="1:5" x14ac:dyDescent="0.25">
      <c r="A35" s="238"/>
      <c r="B35" s="24" t="s">
        <v>29</v>
      </c>
      <c r="C35" s="25">
        <v>139.49100000000001</v>
      </c>
      <c r="D35" s="25">
        <v>127.38968067244565</v>
      </c>
      <c r="E35" s="312">
        <v>74.9189437436048</v>
      </c>
    </row>
    <row r="36" spans="1:5" x14ac:dyDescent="0.25">
      <c r="A36" s="238"/>
      <c r="B36" s="24" t="s">
        <v>30</v>
      </c>
      <c r="C36" s="25">
        <v>138.25200000000001</v>
      </c>
      <c r="D36" s="25">
        <v>127.29876312647204</v>
      </c>
      <c r="E36" s="312">
        <v>74.306523990497624</v>
      </c>
    </row>
    <row r="37" spans="1:5" x14ac:dyDescent="0.25">
      <c r="A37" s="238"/>
      <c r="B37" s="24" t="s">
        <v>52</v>
      </c>
      <c r="C37" s="25">
        <v>139.554</v>
      </c>
      <c r="D37" s="25">
        <v>128.33255212450482</v>
      </c>
      <c r="E37" s="312">
        <v>74.402095091001428</v>
      </c>
    </row>
    <row r="38" spans="1:5" x14ac:dyDescent="0.25">
      <c r="A38" s="238"/>
      <c r="B38" s="24" t="s">
        <v>53</v>
      </c>
      <c r="C38" s="25">
        <v>135.108</v>
      </c>
      <c r="D38" s="25">
        <v>129.34208682706821</v>
      </c>
      <c r="E38" s="312">
        <v>71.469527117032214</v>
      </c>
    </row>
    <row r="39" spans="1:5" x14ac:dyDescent="0.25">
      <c r="A39" s="238"/>
      <c r="B39" s="24" t="s">
        <v>54</v>
      </c>
      <c r="C39" s="25">
        <v>144.047</v>
      </c>
      <c r="D39" s="25">
        <v>131.62450214250961</v>
      </c>
      <c r="E39" s="312">
        <v>74.876784076610477</v>
      </c>
    </row>
    <row r="40" spans="1:5" x14ac:dyDescent="0.25">
      <c r="A40" s="238"/>
      <c r="B40" s="24" t="s">
        <v>55</v>
      </c>
      <c r="C40" s="25">
        <v>144.273</v>
      </c>
      <c r="D40" s="25">
        <v>133.03811586792932</v>
      </c>
      <c r="E40" s="312">
        <v>74.197399459445307</v>
      </c>
    </row>
    <row r="41" spans="1:5" x14ac:dyDescent="0.25">
      <c r="A41" s="238"/>
      <c r="B41" s="24" t="s">
        <v>85</v>
      </c>
      <c r="C41" s="25">
        <v>146.06700000000001</v>
      </c>
      <c r="D41" s="25">
        <v>134.66764346599047</v>
      </c>
      <c r="E41" s="312">
        <v>74.21104653453753</v>
      </c>
    </row>
    <row r="42" spans="1:5" x14ac:dyDescent="0.25">
      <c r="A42" s="238"/>
      <c r="B42" s="24" t="s">
        <v>86</v>
      </c>
      <c r="C42" s="25">
        <v>148.85900000000001</v>
      </c>
      <c r="D42" s="25">
        <v>135.80837903886848</v>
      </c>
      <c r="E42" s="312">
        <v>74.994297029917263</v>
      </c>
    </row>
    <row r="43" spans="1:5" x14ac:dyDescent="0.25">
      <c r="A43" s="238"/>
      <c r="B43" s="24" t="s">
        <v>87</v>
      </c>
      <c r="C43" s="25">
        <v>149.018</v>
      </c>
      <c r="D43" s="25">
        <v>138.00508535287713</v>
      </c>
      <c r="E43" s="312">
        <v>73.879397896725266</v>
      </c>
    </row>
    <row r="44" spans="1:5" x14ac:dyDescent="0.25">
      <c r="A44" s="238"/>
      <c r="B44" s="24" t="s">
        <v>88</v>
      </c>
      <c r="C44" s="25">
        <v>149.02199999999999</v>
      </c>
      <c r="D44" s="25">
        <v>138.68122886881741</v>
      </c>
      <c r="E44" s="312">
        <v>73.52117062708102</v>
      </c>
    </row>
    <row r="45" spans="1:5" x14ac:dyDescent="0.25">
      <c r="A45" s="238"/>
      <c r="B45" s="24" t="s">
        <v>99</v>
      </c>
      <c r="C45" s="25">
        <v>146.078</v>
      </c>
      <c r="D45" s="25">
        <v>139.79750407744552</v>
      </c>
      <c r="E45" s="312">
        <v>71.4932604561142</v>
      </c>
    </row>
    <row r="46" spans="1:5" x14ac:dyDescent="0.25">
      <c r="A46" s="238"/>
      <c r="B46" s="24" t="s">
        <v>100</v>
      </c>
      <c r="C46" s="25">
        <v>146.37899999999999</v>
      </c>
      <c r="D46" s="25">
        <v>141.57016892382129</v>
      </c>
      <c r="E46" s="312">
        <v>70.743530976836524</v>
      </c>
    </row>
    <row r="47" spans="1:5" x14ac:dyDescent="0.25">
      <c r="A47" s="238"/>
      <c r="B47" s="24" t="s">
        <v>101</v>
      </c>
      <c r="C47" s="25">
        <v>147.71899999999999</v>
      </c>
      <c r="D47" s="25">
        <v>142.81716230225686</v>
      </c>
      <c r="E47" s="312">
        <v>70.767795395324384</v>
      </c>
    </row>
    <row r="48" spans="1:5" x14ac:dyDescent="0.25">
      <c r="A48" s="238"/>
      <c r="B48" s="24" t="s">
        <v>102</v>
      </c>
      <c r="C48" s="25">
        <v>148.3978313038578</v>
      </c>
      <c r="D48" s="25">
        <v>143.85355088917865</v>
      </c>
      <c r="E48" s="312">
        <v>70.580815508667442</v>
      </c>
    </row>
    <row r="49" spans="1:5" x14ac:dyDescent="0.25">
      <c r="A49" s="238"/>
      <c r="B49" s="24" t="s">
        <v>139</v>
      </c>
      <c r="C49" s="25">
        <v>149.0484741638175</v>
      </c>
      <c r="D49" s="25">
        <v>144.87989018856956</v>
      </c>
      <c r="E49" s="312">
        <v>70.388086949694994</v>
      </c>
    </row>
    <row r="50" spans="1:5" x14ac:dyDescent="0.25">
      <c r="A50" s="238"/>
      <c r="B50" s="24" t="s">
        <v>140</v>
      </c>
      <c r="C50" s="25">
        <v>149.75941632024077</v>
      </c>
      <c r="D50" s="25">
        <v>145.94282168332643</v>
      </c>
      <c r="E50" s="312">
        <v>70.208730882468387</v>
      </c>
    </row>
    <row r="51" spans="1:5" x14ac:dyDescent="0.25">
      <c r="A51" s="238"/>
      <c r="B51" s="24" t="s">
        <v>141</v>
      </c>
      <c r="C51" s="25">
        <v>150.45905082122459</v>
      </c>
      <c r="D51" s="25">
        <v>147.01142006954811</v>
      </c>
      <c r="E51" s="312">
        <v>70.024008357090736</v>
      </c>
    </row>
    <row r="52" spans="1:5" x14ac:dyDescent="0.25">
      <c r="A52" s="238"/>
      <c r="B52" s="24" t="s">
        <v>142</v>
      </c>
      <c r="C52" s="25">
        <v>151.23161007080284</v>
      </c>
      <c r="D52" s="25">
        <v>148.44530908962022</v>
      </c>
      <c r="E52" s="312">
        <v>69.703701039445548</v>
      </c>
    </row>
    <row r="53" spans="1:5" x14ac:dyDescent="0.25">
      <c r="A53" s="235"/>
      <c r="B53" s="24" t="s">
        <v>150</v>
      </c>
      <c r="C53" s="25">
        <v>151.80103922237112</v>
      </c>
      <c r="D53" s="25">
        <v>149.85313165785595</v>
      </c>
      <c r="E53" s="312">
        <v>69.308843623838641</v>
      </c>
    </row>
    <row r="54" spans="1:5" x14ac:dyDescent="0.25">
      <c r="A54" s="235"/>
      <c r="B54" s="24" t="s">
        <v>151</v>
      </c>
      <c r="C54" s="25">
        <v>152.22594744168481</v>
      </c>
      <c r="D54" s="25">
        <v>151.21739315923836</v>
      </c>
      <c r="E54" s="312">
        <v>68.875801184197314</v>
      </c>
    </row>
    <row r="55" spans="1:5" x14ac:dyDescent="0.25">
      <c r="A55" s="235"/>
      <c r="B55" s="24" t="s">
        <v>152</v>
      </c>
      <c r="C55" s="25">
        <v>152.47020555606056</v>
      </c>
      <c r="D55" s="25">
        <v>152.62352533902282</v>
      </c>
      <c r="E55" s="312">
        <v>68.350741757536198</v>
      </c>
    </row>
    <row r="56" spans="1:5" x14ac:dyDescent="0.25">
      <c r="A56" s="235"/>
      <c r="B56" s="24" t="s">
        <v>153</v>
      </c>
      <c r="C56" s="25">
        <v>152.36677454365096</v>
      </c>
      <c r="D56" s="25">
        <v>153.86013659762435</v>
      </c>
      <c r="E56" s="312">
        <v>67.755392394409427</v>
      </c>
    </row>
    <row r="57" spans="1:5" x14ac:dyDescent="0.25">
      <c r="A57" s="235"/>
      <c r="B57" s="24" t="s">
        <v>167</v>
      </c>
      <c r="C57" s="25">
        <v>152.29348532317172</v>
      </c>
      <c r="D57" s="25">
        <v>155.17492972711139</v>
      </c>
      <c r="E57" s="312">
        <v>67.148988572953598</v>
      </c>
    </row>
    <row r="58" spans="1:5" x14ac:dyDescent="0.25">
      <c r="A58" s="235"/>
      <c r="B58" s="24" t="s">
        <v>168</v>
      </c>
      <c r="C58" s="25">
        <v>152.22100137145137</v>
      </c>
      <c r="D58" s="25">
        <v>156.52790989943557</v>
      </c>
      <c r="E58" s="312">
        <v>66.536889658534164</v>
      </c>
    </row>
    <row r="59" spans="1:5" x14ac:dyDescent="0.25">
      <c r="A59" s="235"/>
      <c r="B59" s="24" t="s">
        <v>169</v>
      </c>
      <c r="C59" s="25">
        <v>152.11144152843463</v>
      </c>
      <c r="D59" s="25">
        <v>157.86352846477396</v>
      </c>
      <c r="E59" s="312">
        <v>65.926460872749587</v>
      </c>
    </row>
    <row r="60" spans="1:5" x14ac:dyDescent="0.25">
      <c r="A60" s="235"/>
      <c r="B60" s="24" t="s">
        <v>170</v>
      </c>
      <c r="C60" s="25">
        <v>151.91814906496643</v>
      </c>
      <c r="D60" s="25">
        <v>159.22117890500621</v>
      </c>
      <c r="E60" s="312">
        <v>65.281258203972186</v>
      </c>
    </row>
    <row r="61" spans="1:5" x14ac:dyDescent="0.25">
      <c r="B61" s="24" t="str">
        <f>'1.1'!B62</f>
        <v>2022Q2</v>
      </c>
      <c r="C61" s="25">
        <v>151.81299711712222</v>
      </c>
      <c r="D61" s="25">
        <v>160.62672410099154</v>
      </c>
      <c r="E61" s="312">
        <v>64.665233641011426</v>
      </c>
    </row>
    <row r="62" spans="1:5" x14ac:dyDescent="0.25">
      <c r="B62" s="24" t="str">
        <f>'1.1'!B63</f>
        <v>2022Q3</v>
      </c>
      <c r="C62" s="25">
        <v>151.78114469427587</v>
      </c>
      <c r="D62" s="25">
        <v>162.1091373232737</v>
      </c>
      <c r="E62" s="312">
        <v>64.06045596887148</v>
      </c>
    </row>
    <row r="63" spans="1:5" x14ac:dyDescent="0.25">
      <c r="B63" s="24" t="str">
        <f>'1.1'!B64</f>
        <v>2022Q4</v>
      </c>
      <c r="C63" s="25">
        <v>151.82244030158645</v>
      </c>
      <c r="D63" s="25">
        <v>163.56557963469947</v>
      </c>
      <c r="E63" s="312">
        <v>63.507317432300646</v>
      </c>
    </row>
    <row r="64" spans="1:5" x14ac:dyDescent="0.25">
      <c r="B64" s="183" t="str">
        <f>'1.1'!B65</f>
        <v>2023Q1</v>
      </c>
      <c r="C64" s="25">
        <v>151.61813118715534</v>
      </c>
      <c r="D64" s="25">
        <v>164.87875231423047</v>
      </c>
      <c r="E64" s="312">
        <v>62.91672950339683</v>
      </c>
    </row>
    <row r="65" spans="2:5" x14ac:dyDescent="0.25">
      <c r="B65" s="183" t="str">
        <f>'1.1'!B66</f>
        <v>2023Q2</v>
      </c>
      <c r="C65" s="25">
        <v>151.32361582383044</v>
      </c>
      <c r="D65" s="25">
        <v>166.11171490651478</v>
      </c>
      <c r="E65" s="312">
        <v>62.328423739654482</v>
      </c>
    </row>
    <row r="66" spans="2:5" x14ac:dyDescent="0.25">
      <c r="B66" s="183" t="str">
        <f>'1.1'!B67</f>
        <v>2023Q3</v>
      </c>
      <c r="C66" s="25">
        <v>150.95664018319079</v>
      </c>
      <c r="D66" s="25">
        <v>167.32836996484826</v>
      </c>
      <c r="E66" s="312">
        <v>61.725173377710462</v>
      </c>
    </row>
    <row r="67" spans="2:5" x14ac:dyDescent="0.25">
      <c r="B67" s="183" t="str">
        <f>'1.1'!B68</f>
        <v>2023Q4</v>
      </c>
      <c r="C67" s="25">
        <v>150.57591297012939</v>
      </c>
      <c r="D67" s="25">
        <v>168.49054917991933</v>
      </c>
      <c r="E67" s="312">
        <v>61.144817187639255</v>
      </c>
    </row>
    <row r="68" spans="2:5" x14ac:dyDescent="0.25">
      <c r="B68" s="313" t="str">
        <f>'1.1'!B69</f>
        <v>2024Q1</v>
      </c>
      <c r="C68" s="49">
        <v>150.28382432603632</v>
      </c>
      <c r="D68" s="49">
        <v>169.74953763473479</v>
      </c>
      <c r="E68" s="314">
        <v>60.573592721161482</v>
      </c>
    </row>
    <row r="69" spans="2:5" x14ac:dyDescent="0.25">
      <c r="B69" s="24">
        <f>'1.1'!B70</f>
        <v>2008</v>
      </c>
      <c r="C69" s="25">
        <v>486.31200000000001</v>
      </c>
      <c r="D69" s="25">
        <f t="shared" ref="D69:D84" ca="1" si="0">AVERAGE(OFFSET($D$4, 4*(ROW()-ROW($D$69)), 0, 4, 1))</f>
        <v>105.53875867763441</v>
      </c>
      <c r="E69" s="92">
        <f ca="1">AVERAGE(OFFSET($E$4, 4*(ROW()-ROW($E$69)), 0, 4, 1))</f>
        <v>78.836013281524032</v>
      </c>
    </row>
    <row r="70" spans="2:5" x14ac:dyDescent="0.25">
      <c r="B70" s="24">
        <f>'1.1'!B71</f>
        <v>2009</v>
      </c>
      <c r="C70" s="25">
        <v>445.839</v>
      </c>
      <c r="D70" s="25">
        <f t="shared" ca="1" si="0"/>
        <v>93.738114124462527</v>
      </c>
      <c r="E70" s="92">
        <f t="shared" ref="E70:E84" ca="1" si="1">AVERAGE(OFFSET($E$4, 4*(ROW()-ROW($E$69)), 0, 4, 1))</f>
        <v>81.389195046086755</v>
      </c>
    </row>
    <row r="71" spans="2:5" x14ac:dyDescent="0.25">
      <c r="B71" s="24">
        <f>'1.1'!B72</f>
        <v>2010</v>
      </c>
      <c r="C71" s="25">
        <v>471.065</v>
      </c>
      <c r="D71" s="25">
        <f t="shared" ca="1" si="0"/>
        <v>104.70414140050065</v>
      </c>
      <c r="E71" s="92">
        <f t="shared" ca="1" si="1"/>
        <v>76.975096269252944</v>
      </c>
    </row>
    <row r="72" spans="2:5" x14ac:dyDescent="0.25">
      <c r="B72" s="24">
        <f>'1.1'!B73</f>
        <v>2011</v>
      </c>
      <c r="C72" s="25">
        <v>501.41399999999999</v>
      </c>
      <c r="D72" s="25">
        <f t="shared" ca="1" si="0"/>
        <v>112.08830829682991</v>
      </c>
      <c r="E72" s="92">
        <f t="shared" ca="1" si="1"/>
        <v>76.519873411156595</v>
      </c>
    </row>
    <row r="73" spans="2:5" x14ac:dyDescent="0.25">
      <c r="B73" s="24">
        <f>'1.1'!B74</f>
        <v>2012</v>
      </c>
      <c r="C73" s="25">
        <v>508.33699999999999</v>
      </c>
      <c r="D73" s="25">
        <f t="shared" ca="1" si="0"/>
        <v>114.13620422655062</v>
      </c>
      <c r="E73" s="92">
        <f t="shared" ca="1" si="1"/>
        <v>76.182795766695932</v>
      </c>
    </row>
    <row r="74" spans="2:5" x14ac:dyDescent="0.25">
      <c r="B74" s="24">
        <f>'1.1'!B75</f>
        <v>2013</v>
      </c>
      <c r="C74" s="25">
        <v>516.01900000000001</v>
      </c>
      <c r="D74" s="25">
        <f t="shared" ca="1" si="0"/>
        <v>117.20080964298984</v>
      </c>
      <c r="E74" s="92">
        <f t="shared" ca="1" si="1"/>
        <v>75.327164047704926</v>
      </c>
    </row>
    <row r="75" spans="2:5" x14ac:dyDescent="0.25">
      <c r="B75" s="24">
        <f>'1.1'!B76</f>
        <v>2014</v>
      </c>
      <c r="C75" s="25">
        <v>527.79700000000003</v>
      </c>
      <c r="D75" s="25">
        <f t="shared" ca="1" si="0"/>
        <v>121.77834097971318</v>
      </c>
      <c r="E75" s="92">
        <f t="shared" ca="1" si="1"/>
        <v>74.131170995573854</v>
      </c>
    </row>
    <row r="76" spans="2:5" x14ac:dyDescent="0.25">
      <c r="B76" s="24">
        <f>'1.1'!B77</f>
        <v>2015</v>
      </c>
      <c r="C76" s="25">
        <v>551.22799999999995</v>
      </c>
      <c r="D76" s="25">
        <f t="shared" ca="1" si="0"/>
        <v>126.15196023302157</v>
      </c>
      <c r="E76" s="92">
        <f t="shared" ca="1" si="1"/>
        <v>74.740619862052014</v>
      </c>
    </row>
    <row r="77" spans="2:5" x14ac:dyDescent="0.25">
      <c r="B77" s="24">
        <f>'1.1'!B78</f>
        <v>2016</v>
      </c>
      <c r="C77" s="25">
        <v>556.96100000000001</v>
      </c>
      <c r="D77" s="25">
        <f t="shared" ca="1" si="0"/>
        <v>129.14947605513868</v>
      </c>
      <c r="E77" s="92">
        <f t="shared" ca="1" si="1"/>
        <v>73.763732568785429</v>
      </c>
    </row>
    <row r="78" spans="2:5" x14ac:dyDescent="0.25">
      <c r="B78" s="24">
        <f>'1.1'!B79</f>
        <v>2017</v>
      </c>
      <c r="C78" s="25">
        <v>588.21699999999998</v>
      </c>
      <c r="D78" s="25">
        <f t="shared" ca="1" si="0"/>
        <v>135.37980593141634</v>
      </c>
      <c r="E78" s="92">
        <f t="shared" ca="1" si="1"/>
        <v>74.320535230156338</v>
      </c>
    </row>
    <row r="79" spans="2:5" x14ac:dyDescent="0.25">
      <c r="B79" s="24">
        <f>'1.1'!B80</f>
        <v>2018</v>
      </c>
      <c r="C79" s="25">
        <v>589.19799999999998</v>
      </c>
      <c r="D79" s="25">
        <f t="shared" ca="1" si="0"/>
        <v>140.71651604308528</v>
      </c>
      <c r="E79" s="92">
        <f t="shared" ca="1" si="1"/>
        <v>71.631439363839036</v>
      </c>
    </row>
    <row r="80" spans="2:5" x14ac:dyDescent="0.25">
      <c r="B80" s="24">
        <f>'1.1'!B81</f>
        <v>2019</v>
      </c>
      <c r="C80" s="25">
        <v>597.66477260914075</v>
      </c>
      <c r="D80" s="25">
        <f t="shared" ca="1" si="0"/>
        <v>145.42192070765569</v>
      </c>
      <c r="E80" s="92">
        <f t="shared" ca="1" si="1"/>
        <v>70.30041042448039</v>
      </c>
    </row>
    <row r="81" spans="1:6" x14ac:dyDescent="0.25">
      <c r="B81" s="24">
        <f>'1.1'!B82</f>
        <v>2020</v>
      </c>
      <c r="C81" s="25">
        <v>607.72880229091936</v>
      </c>
      <c r="D81" s="25">
        <f t="shared" ca="1" si="0"/>
        <v>150.53483981143432</v>
      </c>
      <c r="E81" s="92">
        <f t="shared" ca="1" si="1"/>
        <v>69.059771901254422</v>
      </c>
    </row>
    <row r="82" spans="1:6" x14ac:dyDescent="0.25">
      <c r="B82" s="24">
        <f>'1.1'!B83</f>
        <v>2021</v>
      </c>
      <c r="C82" s="25">
        <v>608.9927027667087</v>
      </c>
      <c r="D82" s="25">
        <f t="shared" ca="1" si="0"/>
        <v>155.8566261722363</v>
      </c>
      <c r="E82" s="92">
        <f t="shared" ca="1" si="1"/>
        <v>66.841932874661694</v>
      </c>
    </row>
    <row r="83" spans="1:6" x14ac:dyDescent="0.25">
      <c r="B83" s="183">
        <f>'1.1'!B84</f>
        <v>2022</v>
      </c>
      <c r="C83" s="25">
        <v>607.33473117795097</v>
      </c>
      <c r="D83" s="25">
        <f t="shared" ca="1" si="0"/>
        <v>161.38065499099272</v>
      </c>
      <c r="E83" s="92">
        <f t="shared" ca="1" si="1"/>
        <v>64.378566311538933</v>
      </c>
    </row>
    <row r="84" spans="1:6" x14ac:dyDescent="0.25">
      <c r="B84" s="313">
        <f>'1.1'!B85</f>
        <v>2023</v>
      </c>
      <c r="C84" s="49">
        <v>604.47430016430599</v>
      </c>
      <c r="D84" s="49">
        <f t="shared" ca="1" si="0"/>
        <v>166.70234659137822</v>
      </c>
      <c r="E84" s="314">
        <f t="shared" ca="1" si="1"/>
        <v>62.028785952100257</v>
      </c>
    </row>
    <row r="85" spans="1:6" x14ac:dyDescent="0.25">
      <c r="B85" s="24" t="str">
        <f>'1.1'!B86</f>
        <v>2008/09</v>
      </c>
      <c r="C85" s="25">
        <v>476.17899999999997</v>
      </c>
      <c r="D85" s="25">
        <f t="shared" ref="D85:D100" ca="1" si="2">AVERAGE(OFFSET($D$5, 4*(ROW()-ROW($D$85)), 0, 4, 1))</f>
        <v>101.86750441202626</v>
      </c>
      <c r="E85" s="92">
        <f t="shared" ref="E85:E100" ca="1" si="3">AVERAGE(OFFSET($E$5, 4*(ROW()-ROW($E$85)), 0, 4, 1))</f>
        <v>80.071038405304677</v>
      </c>
      <c r="F85" s="315"/>
    </row>
    <row r="86" spans="1:6" x14ac:dyDescent="0.25">
      <c r="B86" s="24" t="str">
        <f>'1.1'!B87</f>
        <v>2009/10</v>
      </c>
      <c r="C86" s="25">
        <v>447.48599999999999</v>
      </c>
      <c r="D86" s="25">
        <f t="shared" ca="1" si="2"/>
        <v>95.589786677973066</v>
      </c>
      <c r="E86" s="92">
        <f t="shared" ca="1" si="3"/>
        <v>80.127369623604991</v>
      </c>
      <c r="F86" s="235"/>
    </row>
    <row r="87" spans="1:6" x14ac:dyDescent="0.25">
      <c r="A87" s="238"/>
      <c r="B87" s="24" t="str">
        <f>'1.1'!B88</f>
        <v>2010/11</v>
      </c>
      <c r="C87" s="25">
        <v>482.52699999999999</v>
      </c>
      <c r="D87" s="25">
        <f t="shared" ca="1" si="2"/>
        <v>107.45006363341498</v>
      </c>
      <c r="E87" s="92">
        <f t="shared" ca="1" si="3"/>
        <v>76.806699564245577</v>
      </c>
    </row>
    <row r="88" spans="1:6" x14ac:dyDescent="0.25">
      <c r="A88" s="238"/>
      <c r="B88" s="24" t="str">
        <f>'1.1'!B89</f>
        <v>2011/12</v>
      </c>
      <c r="C88" s="25">
        <v>505.93799999999999</v>
      </c>
      <c r="D88" s="25">
        <f t="shared" ca="1" si="2"/>
        <v>112.81804967813743</v>
      </c>
      <c r="E88" s="92">
        <f t="shared" ca="1" si="3"/>
        <v>76.702869061363032</v>
      </c>
    </row>
    <row r="89" spans="1:6" x14ac:dyDescent="0.25">
      <c r="A89" s="238"/>
      <c r="B89" s="24" t="str">
        <f>'1.1'!B90</f>
        <v>2012/13</v>
      </c>
      <c r="C89" s="25">
        <v>508.22300000000001</v>
      </c>
      <c r="D89" s="25">
        <f t="shared" ca="1" si="2"/>
        <v>114.47235283201513</v>
      </c>
      <c r="E89" s="92">
        <f t="shared" ca="1" si="3"/>
        <v>75.937263521861752</v>
      </c>
    </row>
    <row r="90" spans="1:6" x14ac:dyDescent="0.25">
      <c r="A90" s="235"/>
      <c r="B90" s="24" t="str">
        <f>'1.1'!B91</f>
        <v>2013/14</v>
      </c>
      <c r="C90" s="25">
        <v>515.63199999999995</v>
      </c>
      <c r="D90" s="25">
        <f t="shared" ca="1" si="2"/>
        <v>118.51292200497731</v>
      </c>
      <c r="E90" s="92">
        <f t="shared" ca="1" si="3"/>
        <v>74.429518889834583</v>
      </c>
    </row>
    <row r="91" spans="1:6" x14ac:dyDescent="0.25">
      <c r="A91" s="235"/>
      <c r="B91" s="24" t="str">
        <f>'1.1'!B92</f>
        <v>2014/15</v>
      </c>
      <c r="C91" s="25">
        <v>535.154</v>
      </c>
      <c r="D91" s="25">
        <f t="shared" ca="1" si="2"/>
        <v>122.9446891847723</v>
      </c>
      <c r="E91" s="92">
        <f t="shared" ca="1" si="3"/>
        <v>74.45042916566058</v>
      </c>
    </row>
    <row r="92" spans="1:6" x14ac:dyDescent="0.25">
      <c r="A92" s="235"/>
      <c r="B92" s="24" t="str">
        <f>'1.1'!B93</f>
        <v>2015/16</v>
      </c>
      <c r="C92" s="25">
        <v>552.548</v>
      </c>
      <c r="D92" s="25">
        <f t="shared" ca="1" si="2"/>
        <v>126.72947923059613</v>
      </c>
      <c r="E92" s="92">
        <f t="shared" ca="1" si="3"/>
        <v>74.577925105085669</v>
      </c>
    </row>
    <row r="93" spans="1:6" x14ac:dyDescent="0.25">
      <c r="B93" s="24" t="str">
        <f>'1.1'!B94</f>
        <v>2016/17</v>
      </c>
      <c r="C93" s="25">
        <v>562.98199999999997</v>
      </c>
      <c r="D93" s="25">
        <f t="shared" ca="1" si="2"/>
        <v>130.58431424050298</v>
      </c>
      <c r="E93" s="92">
        <f t="shared" ca="1" si="3"/>
        <v>73.73645143602235</v>
      </c>
    </row>
    <row r="94" spans="1:6" x14ac:dyDescent="0.25">
      <c r="B94" s="24" t="str">
        <f>'1.1'!B95</f>
        <v>2017/18</v>
      </c>
      <c r="C94" s="25">
        <v>592.96600000000001</v>
      </c>
      <c r="D94" s="25">
        <f t="shared" ca="1" si="2"/>
        <v>136.79058418163839</v>
      </c>
      <c r="E94" s="92">
        <f t="shared" ca="1" si="3"/>
        <v>74.151478022065263</v>
      </c>
    </row>
    <row r="95" spans="1:6" x14ac:dyDescent="0.25">
      <c r="B95" s="24" t="str">
        <f>'1.1'!B96</f>
        <v>2018/19</v>
      </c>
      <c r="C95" s="25">
        <v>588.57383130385779</v>
      </c>
      <c r="D95" s="25">
        <f t="shared" ca="1" si="2"/>
        <v>142.00959654817558</v>
      </c>
      <c r="E95" s="92">
        <f t="shared" ca="1" si="3"/>
        <v>70.896350584235634</v>
      </c>
    </row>
    <row r="96" spans="1:6" x14ac:dyDescent="0.25">
      <c r="B96" s="24" t="str">
        <f>'1.1'!B97</f>
        <v>2019/20</v>
      </c>
      <c r="C96" s="25">
        <v>600.49855137608574</v>
      </c>
      <c r="D96" s="25">
        <f t="shared" ca="1" si="2"/>
        <v>146.56986025776607</v>
      </c>
      <c r="E96" s="92">
        <f t="shared" ca="1" si="3"/>
        <v>70.081131807174913</v>
      </c>
    </row>
    <row r="97" spans="2:5" x14ac:dyDescent="0.25">
      <c r="B97" s="24" t="str">
        <f>'1.1'!B98</f>
        <v>2020/21</v>
      </c>
      <c r="C97" s="25">
        <v>608.86396676376739</v>
      </c>
      <c r="D97" s="25">
        <f t="shared" ca="1" si="2"/>
        <v>151.88854668843538</v>
      </c>
      <c r="E97" s="92">
        <f t="shared" ca="1" si="3"/>
        <v>68.572694739995399</v>
      </c>
    </row>
    <row r="98" spans="2:5" x14ac:dyDescent="0.25">
      <c r="B98" s="24" t="str">
        <f>'1.1'!B99</f>
        <v>2021/22</v>
      </c>
      <c r="C98" s="25">
        <v>608.54407728802414</v>
      </c>
      <c r="D98" s="25">
        <f t="shared" ca="1" si="2"/>
        <v>157.19688674908178</v>
      </c>
      <c r="E98" s="92">
        <f t="shared" ca="1" si="3"/>
        <v>66.223399327052391</v>
      </c>
    </row>
    <row r="99" spans="2:5" x14ac:dyDescent="0.25">
      <c r="B99" s="183" t="str">
        <f>'1.1'!B100</f>
        <v>2022/23</v>
      </c>
      <c r="C99" s="25">
        <v>607.03471330013986</v>
      </c>
      <c r="D99" s="25">
        <f t="shared" ca="1" si="2"/>
        <v>162.79504834329879</v>
      </c>
      <c r="E99" s="92">
        <f t="shared" ca="1" si="3"/>
        <v>63.787434136395099</v>
      </c>
    </row>
    <row r="100" spans="2:5" x14ac:dyDescent="0.25">
      <c r="B100" s="313" t="str">
        <f>'1.1'!B101</f>
        <v>2023/24</v>
      </c>
      <c r="C100" s="25">
        <v>603.139993303187</v>
      </c>
      <c r="D100" s="25">
        <f t="shared" ca="1" si="2"/>
        <v>167.92004292150429</v>
      </c>
      <c r="E100" s="92">
        <f t="shared" ca="1" si="3"/>
        <v>61.44300175654142</v>
      </c>
    </row>
    <row r="101" spans="2:5" x14ac:dyDescent="0.25">
      <c r="B101" s="564" t="s">
        <v>44</v>
      </c>
      <c r="C101" s="675"/>
      <c r="D101" s="675"/>
      <c r="E101" s="565"/>
    </row>
    <row r="102" spans="2:5" x14ac:dyDescent="0.25">
      <c r="B102" s="676" t="s">
        <v>270</v>
      </c>
      <c r="C102" s="677"/>
      <c r="D102" s="677"/>
      <c r="E102" s="678"/>
    </row>
    <row r="103" spans="2:5" ht="24.75" customHeight="1" x14ac:dyDescent="0.25">
      <c r="B103" s="679" t="s">
        <v>279</v>
      </c>
      <c r="C103" s="680"/>
      <c r="D103" s="680"/>
      <c r="E103" s="681"/>
    </row>
    <row r="104" spans="2:5" ht="15.75" thickBot="1" x14ac:dyDescent="0.3">
      <c r="B104" s="566" t="s">
        <v>280</v>
      </c>
      <c r="C104" s="682"/>
      <c r="D104" s="682"/>
      <c r="E104" s="567"/>
    </row>
    <row r="105" spans="2:5" x14ac:dyDescent="0.25">
      <c r="B105" s="316"/>
      <c r="C105" s="316"/>
      <c r="D105" s="316"/>
      <c r="E105" s="316"/>
    </row>
    <row r="106" spans="2:5" x14ac:dyDescent="0.25">
      <c r="B106" s="316"/>
      <c r="C106" s="316"/>
      <c r="D106" s="316"/>
      <c r="E106" s="316"/>
    </row>
    <row r="107" spans="2:5" x14ac:dyDescent="0.25">
      <c r="B107" s="316"/>
      <c r="C107" s="316"/>
      <c r="D107" s="316"/>
      <c r="E107" s="316"/>
    </row>
  </sheetData>
  <mergeCells count="5">
    <mergeCell ref="B2:E2"/>
    <mergeCell ref="B101:E101"/>
    <mergeCell ref="B102:E102"/>
    <mergeCell ref="B103:E103"/>
    <mergeCell ref="B104:E10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105"/>
  <sheetViews>
    <sheetView zoomScaleNormal="100" zoomScaleSheetLayoutView="100" workbookViewId="0"/>
  </sheetViews>
  <sheetFormatPr defaultRowHeight="15" x14ac:dyDescent="0.25"/>
  <cols>
    <col min="1" max="1" width="9.21875" style="236" customWidth="1"/>
    <col min="2" max="2" width="8.33203125" style="236" customWidth="1"/>
    <col min="3" max="8" width="14" style="236" customWidth="1"/>
    <col min="9" max="10" width="12.33203125" style="236" customWidth="1"/>
    <col min="11" max="16384" width="8.88671875" style="236"/>
  </cols>
  <sheetData>
    <row r="1" spans="1:11" ht="33.75" customHeight="1" thickBot="1" x14ac:dyDescent="0.3">
      <c r="A1" s="239" t="s">
        <v>92</v>
      </c>
      <c r="B1" s="239"/>
      <c r="C1" s="239"/>
      <c r="D1" s="239"/>
      <c r="E1" s="239"/>
      <c r="F1" s="239"/>
      <c r="G1" s="239"/>
      <c r="I1" s="235"/>
    </row>
    <row r="2" spans="1:11" ht="39" customHeight="1" thickBot="1" x14ac:dyDescent="0.3">
      <c r="A2" s="306"/>
      <c r="B2" s="672" t="s">
        <v>281</v>
      </c>
      <c r="C2" s="673"/>
      <c r="D2" s="673"/>
      <c r="E2" s="673"/>
      <c r="F2" s="673"/>
      <c r="G2" s="673"/>
      <c r="H2" s="674"/>
      <c r="I2" s="307"/>
      <c r="J2" s="307"/>
      <c r="K2" s="235"/>
    </row>
    <row r="3" spans="1:11" ht="39" customHeight="1" x14ac:dyDescent="0.25">
      <c r="A3" s="238"/>
      <c r="B3" s="308"/>
      <c r="C3" s="309" t="s">
        <v>282</v>
      </c>
      <c r="D3" s="309" t="s">
        <v>283</v>
      </c>
      <c r="E3" s="309" t="s">
        <v>284</v>
      </c>
      <c r="F3" s="309" t="s">
        <v>285</v>
      </c>
      <c r="G3" s="309" t="s">
        <v>249</v>
      </c>
      <c r="H3" s="310" t="s">
        <v>286</v>
      </c>
    </row>
    <row r="4" spans="1:11" x14ac:dyDescent="0.25">
      <c r="A4" s="238"/>
      <c r="B4" s="24" t="s">
        <v>132</v>
      </c>
      <c r="C4" s="25">
        <v>70.13824000000001</v>
      </c>
      <c r="D4" s="25">
        <v>12.557356</v>
      </c>
      <c r="E4" s="25">
        <v>21.678026000000003</v>
      </c>
      <c r="F4" s="25">
        <v>0.19459399999999999</v>
      </c>
      <c r="G4" s="25">
        <v>35.915700999999999</v>
      </c>
      <c r="H4" s="312">
        <v>140.48391699999999</v>
      </c>
    </row>
    <row r="5" spans="1:11" x14ac:dyDescent="0.25">
      <c r="A5" s="238"/>
      <c r="B5" s="24" t="s">
        <v>133</v>
      </c>
      <c r="C5" s="25">
        <v>69.741287999999997</v>
      </c>
      <c r="D5" s="25">
        <v>12.613744000000001</v>
      </c>
      <c r="E5" s="25">
        <v>22.057938</v>
      </c>
      <c r="F5" s="25">
        <v>-0.28876200000000002</v>
      </c>
      <c r="G5" s="25">
        <v>36.069488</v>
      </c>
      <c r="H5" s="312">
        <v>140.19369599999999</v>
      </c>
    </row>
    <row r="6" spans="1:11" x14ac:dyDescent="0.25">
      <c r="A6" s="238"/>
      <c r="B6" s="24" t="s">
        <v>134</v>
      </c>
      <c r="C6" s="25">
        <v>68.948080000000004</v>
      </c>
      <c r="D6" s="25">
        <v>12.799188000000001</v>
      </c>
      <c r="E6" s="25">
        <v>20.638607</v>
      </c>
      <c r="F6" s="25">
        <v>-0.72294799999999992</v>
      </c>
      <c r="G6" s="25">
        <v>36.11177</v>
      </c>
      <c r="H6" s="312">
        <v>137.77469699999997</v>
      </c>
    </row>
    <row r="7" spans="1:11" x14ac:dyDescent="0.25">
      <c r="A7" s="238"/>
      <c r="B7" s="24" t="s">
        <v>148</v>
      </c>
      <c r="C7" s="25">
        <v>67.875312000000008</v>
      </c>
      <c r="D7" s="25">
        <v>12.857203999999999</v>
      </c>
      <c r="E7" s="25">
        <v>20.037547999999997</v>
      </c>
      <c r="F7" s="25">
        <v>-1.9441520000000001</v>
      </c>
      <c r="G7" s="25">
        <v>34.549448000000005</v>
      </c>
      <c r="H7" s="312">
        <v>133.37535999999997</v>
      </c>
    </row>
    <row r="8" spans="1:11" x14ac:dyDescent="0.25">
      <c r="A8" s="238"/>
      <c r="B8" s="24" t="s">
        <v>2</v>
      </c>
      <c r="C8" s="25">
        <v>67.401567999999997</v>
      </c>
      <c r="D8" s="25">
        <v>12.786904</v>
      </c>
      <c r="E8" s="25">
        <v>18.968343000000001</v>
      </c>
      <c r="F8" s="25">
        <v>-3.778044</v>
      </c>
      <c r="G8" s="25">
        <v>32.595376000000002</v>
      </c>
      <c r="H8" s="312">
        <v>127.974147</v>
      </c>
    </row>
    <row r="9" spans="1:11" x14ac:dyDescent="0.25">
      <c r="A9" s="238"/>
      <c r="B9" s="24" t="s">
        <v>3</v>
      </c>
      <c r="C9" s="25">
        <v>66.609520000000003</v>
      </c>
      <c r="D9" s="25">
        <v>12.814283999999999</v>
      </c>
      <c r="E9" s="25">
        <v>17.918526999999997</v>
      </c>
      <c r="F9" s="25">
        <v>0.24495599999999998</v>
      </c>
      <c r="G9" s="25">
        <v>31.760570999999999</v>
      </c>
      <c r="H9" s="312">
        <v>129.347858</v>
      </c>
    </row>
    <row r="10" spans="1:11" x14ac:dyDescent="0.25">
      <c r="A10" s="238"/>
      <c r="B10" s="24" t="s">
        <v>4</v>
      </c>
      <c r="C10" s="25">
        <v>67.031759999999991</v>
      </c>
      <c r="D10" s="25">
        <v>12.869783999999999</v>
      </c>
      <c r="E10" s="25">
        <v>18.110169000000003</v>
      </c>
      <c r="F10" s="25">
        <v>-1.0132000000000001</v>
      </c>
      <c r="G10" s="25">
        <v>32.256495999999999</v>
      </c>
      <c r="H10" s="312">
        <v>129.255009</v>
      </c>
    </row>
    <row r="11" spans="1:11" x14ac:dyDescent="0.25">
      <c r="A11" s="238"/>
      <c r="B11" s="24" t="s">
        <v>5</v>
      </c>
      <c r="C11" s="25">
        <v>67.51339200000001</v>
      </c>
      <c r="D11" s="25">
        <v>12.934756</v>
      </c>
      <c r="E11" s="25">
        <v>17.865136999999997</v>
      </c>
      <c r="F11" s="25">
        <v>-0.7157960000000001</v>
      </c>
      <c r="G11" s="25">
        <v>33.154606999999999</v>
      </c>
      <c r="H11" s="312">
        <v>130.75209599999999</v>
      </c>
    </row>
    <row r="12" spans="1:11" x14ac:dyDescent="0.25">
      <c r="A12" s="238"/>
      <c r="B12" s="24" t="s">
        <v>6</v>
      </c>
      <c r="C12" s="25">
        <v>66.896271999999996</v>
      </c>
      <c r="D12" s="25">
        <v>12.863864</v>
      </c>
      <c r="E12" s="25">
        <v>18.526049</v>
      </c>
      <c r="F12" s="25">
        <v>-0.67020199999999996</v>
      </c>
      <c r="G12" s="25">
        <v>33.594152000000001</v>
      </c>
      <c r="H12" s="312">
        <v>131.21013500000001</v>
      </c>
    </row>
    <row r="13" spans="1:11" x14ac:dyDescent="0.25">
      <c r="A13" s="238"/>
      <c r="B13" s="24" t="s">
        <v>7</v>
      </c>
      <c r="C13" s="25">
        <v>68.027271999999996</v>
      </c>
      <c r="D13" s="25">
        <v>12.890356000000001</v>
      </c>
      <c r="E13" s="25">
        <v>18.654185000000002</v>
      </c>
      <c r="F13" s="25">
        <v>0.77330999999999994</v>
      </c>
      <c r="G13" s="25">
        <v>34.840842000000002</v>
      </c>
      <c r="H13" s="312">
        <v>135.18596500000001</v>
      </c>
    </row>
    <row r="14" spans="1:11" x14ac:dyDescent="0.25">
      <c r="A14" s="238"/>
      <c r="B14" s="24" t="s">
        <v>8</v>
      </c>
      <c r="C14" s="25">
        <v>68.030751999999993</v>
      </c>
      <c r="D14" s="25">
        <v>12.878812</v>
      </c>
      <c r="E14" s="25">
        <v>19.238665000000001</v>
      </c>
      <c r="F14" s="25">
        <v>0.51405000000000001</v>
      </c>
      <c r="G14" s="25">
        <v>34.858522999999998</v>
      </c>
      <c r="H14" s="312">
        <v>135.520802</v>
      </c>
    </row>
    <row r="15" spans="1:11" x14ac:dyDescent="0.25">
      <c r="A15" s="238"/>
      <c r="B15" s="24" t="s">
        <v>9</v>
      </c>
      <c r="C15" s="25">
        <v>67.538448000000002</v>
      </c>
      <c r="D15" s="25">
        <v>12.914183999999999</v>
      </c>
      <c r="E15" s="25">
        <v>19.466275000000003</v>
      </c>
      <c r="F15" s="25">
        <v>-0.85585599999999995</v>
      </c>
      <c r="G15" s="25">
        <v>36.197611999999999</v>
      </c>
      <c r="H15" s="312">
        <v>135.26066299999999</v>
      </c>
    </row>
    <row r="16" spans="1:11" x14ac:dyDescent="0.25">
      <c r="A16" s="238"/>
      <c r="B16" s="24" t="s">
        <v>10</v>
      </c>
      <c r="C16" s="25">
        <v>67.244736000000003</v>
      </c>
      <c r="D16" s="25">
        <v>13.01216</v>
      </c>
      <c r="E16" s="25">
        <v>19.189771</v>
      </c>
      <c r="F16" s="25">
        <v>0.13320599999999999</v>
      </c>
      <c r="G16" s="25">
        <v>37.660533000000001</v>
      </c>
      <c r="H16" s="312">
        <v>137.24040599999998</v>
      </c>
    </row>
    <row r="17" spans="1:8" x14ac:dyDescent="0.25">
      <c r="A17" s="238"/>
      <c r="B17" s="24" t="s">
        <v>11</v>
      </c>
      <c r="C17" s="25">
        <v>67.018535999999997</v>
      </c>
      <c r="D17" s="25">
        <v>12.862680000000001</v>
      </c>
      <c r="E17" s="25">
        <v>19.047304</v>
      </c>
      <c r="F17" s="25">
        <v>-0.41064400000000001</v>
      </c>
      <c r="G17" s="25">
        <v>36.602035999999998</v>
      </c>
      <c r="H17" s="312">
        <v>135.119912</v>
      </c>
    </row>
    <row r="18" spans="1:8" x14ac:dyDescent="0.25">
      <c r="A18" s="238"/>
      <c r="B18" s="24" t="s">
        <v>12</v>
      </c>
      <c r="C18" s="25">
        <v>67.129199999999997</v>
      </c>
      <c r="D18" s="25">
        <v>12.848175999999999</v>
      </c>
      <c r="E18" s="25">
        <v>19.541021000000001</v>
      </c>
      <c r="F18" s="25">
        <v>-6.3771999999999995E-2</v>
      </c>
      <c r="G18" s="25">
        <v>36.523146999999994</v>
      </c>
      <c r="H18" s="312">
        <v>135.97777199999999</v>
      </c>
    </row>
    <row r="19" spans="1:8" x14ac:dyDescent="0.25">
      <c r="A19" s="238"/>
      <c r="B19" s="24" t="s">
        <v>13</v>
      </c>
      <c r="C19" s="25">
        <v>67.323384000000004</v>
      </c>
      <c r="D19" s="25">
        <v>12.880587999999999</v>
      </c>
      <c r="E19" s="25">
        <v>20.043168000000001</v>
      </c>
      <c r="F19" s="25">
        <v>-1.0173719999999999</v>
      </c>
      <c r="G19" s="25">
        <v>37.573483000000003</v>
      </c>
      <c r="H19" s="312">
        <v>136.80325099999999</v>
      </c>
    </row>
    <row r="20" spans="1:8" x14ac:dyDescent="0.25">
      <c r="A20" s="238"/>
      <c r="B20" s="24" t="str">
        <f>'1.1'!B21</f>
        <v>2012Q1</v>
      </c>
      <c r="C20" s="25">
        <v>67.813600000000008</v>
      </c>
      <c r="D20" s="25">
        <v>13.287144</v>
      </c>
      <c r="E20" s="25">
        <v>20.150509999999997</v>
      </c>
      <c r="F20" s="25">
        <v>-1.0510460000000001</v>
      </c>
      <c r="G20" s="25">
        <v>38.387917999999999</v>
      </c>
      <c r="H20" s="312">
        <v>138.58812599999999</v>
      </c>
    </row>
    <row r="21" spans="1:8" x14ac:dyDescent="0.25">
      <c r="A21" s="238"/>
      <c r="B21" s="24" t="str">
        <f>'1.1'!B22</f>
        <v>2012Q2</v>
      </c>
      <c r="C21" s="25">
        <v>67.920088000000007</v>
      </c>
      <c r="D21" s="25">
        <v>12.913740000000001</v>
      </c>
      <c r="E21" s="25">
        <v>19.45363</v>
      </c>
      <c r="F21" s="25">
        <v>0.25121399999999999</v>
      </c>
      <c r="G21" s="25">
        <v>36.541303999999997</v>
      </c>
      <c r="H21" s="312">
        <v>137.07997599999999</v>
      </c>
    </row>
    <row r="22" spans="1:8" x14ac:dyDescent="0.25">
      <c r="A22" s="238"/>
      <c r="B22" s="24" t="str">
        <f>'1.1'!B23</f>
        <v>2012Q3</v>
      </c>
      <c r="C22" s="25">
        <v>68.473872</v>
      </c>
      <c r="D22" s="25">
        <v>13.009347999999999</v>
      </c>
      <c r="E22" s="25">
        <v>19.409231999999999</v>
      </c>
      <c r="F22" s="25">
        <v>0.52954600000000007</v>
      </c>
      <c r="G22" s="25">
        <v>37.507173000000002</v>
      </c>
      <c r="H22" s="312">
        <v>138.929171</v>
      </c>
    </row>
    <row r="23" spans="1:8" x14ac:dyDescent="0.25">
      <c r="A23" s="238"/>
      <c r="B23" s="24" t="str">
        <f>'1.1'!B24</f>
        <v>2012Q4</v>
      </c>
      <c r="C23" s="25">
        <v>68.632328000000001</v>
      </c>
      <c r="D23" s="25">
        <v>13.034064000000001</v>
      </c>
      <c r="E23" s="25">
        <v>20.466073000000002</v>
      </c>
      <c r="F23" s="25">
        <v>0.12575600000000001</v>
      </c>
      <c r="G23" s="25">
        <v>36.868307000000001</v>
      </c>
      <c r="H23" s="312">
        <v>139.12652799999998</v>
      </c>
    </row>
    <row r="24" spans="1:8" x14ac:dyDescent="0.25">
      <c r="A24" s="238"/>
      <c r="B24" s="24" t="str">
        <f>'1.1'!B25</f>
        <v>2013Q1</v>
      </c>
      <c r="C24" s="25">
        <v>69.171263999999994</v>
      </c>
      <c r="D24" s="25">
        <v>12.975603999999999</v>
      </c>
      <c r="E24" s="25">
        <v>19.519665</v>
      </c>
      <c r="F24" s="25">
        <v>-1.7087319999999999</v>
      </c>
      <c r="G24" s="25">
        <v>37.708546000000005</v>
      </c>
      <c r="H24" s="312">
        <v>137.666347</v>
      </c>
    </row>
    <row r="25" spans="1:8" x14ac:dyDescent="0.25">
      <c r="A25" s="238"/>
      <c r="B25" s="24" t="str">
        <f>'1.1'!B26</f>
        <v>2013Q2</v>
      </c>
      <c r="C25" s="25">
        <v>68.930447999999998</v>
      </c>
      <c r="D25" s="25">
        <v>13.005944</v>
      </c>
      <c r="E25" s="25">
        <v>20.245768999999999</v>
      </c>
      <c r="F25" s="25">
        <v>1.003366</v>
      </c>
      <c r="G25" s="25">
        <v>38.105637000000002</v>
      </c>
      <c r="H25" s="312">
        <v>141.29116399999998</v>
      </c>
    </row>
    <row r="26" spans="1:8" x14ac:dyDescent="0.25">
      <c r="A26" s="238"/>
      <c r="B26" s="24" t="str">
        <f>'1.1'!B27</f>
        <v>2013Q3</v>
      </c>
      <c r="C26" s="25">
        <v>69.763559999999998</v>
      </c>
      <c r="D26" s="25">
        <v>13.030659999999999</v>
      </c>
      <c r="E26" s="25">
        <v>21.146936</v>
      </c>
      <c r="F26" s="25">
        <v>0.91486000000000001</v>
      </c>
      <c r="G26" s="25">
        <v>37.492896999999999</v>
      </c>
      <c r="H26" s="312">
        <v>142.34891300000001</v>
      </c>
    </row>
    <row r="27" spans="1:8" x14ac:dyDescent="0.25">
      <c r="A27" s="238"/>
      <c r="B27" s="24" t="str">
        <f>'1.1'!B28</f>
        <v>2013Q4</v>
      </c>
      <c r="C27" s="25">
        <v>70.012495999999999</v>
      </c>
      <c r="D27" s="25">
        <v>13.13796</v>
      </c>
      <c r="E27" s="25">
        <v>21.255683000000001</v>
      </c>
      <c r="F27" s="25">
        <v>0.51732800000000001</v>
      </c>
      <c r="G27" s="25">
        <v>37.024335000000001</v>
      </c>
      <c r="H27" s="312">
        <v>141.947802</v>
      </c>
    </row>
    <row r="28" spans="1:8" x14ac:dyDescent="0.25">
      <c r="A28" s="238"/>
      <c r="B28" s="24" t="str">
        <f>'1.1'!B29</f>
        <v>2014Q1</v>
      </c>
      <c r="C28" s="25">
        <v>70.289503999999994</v>
      </c>
      <c r="D28" s="25">
        <v>13.250588</v>
      </c>
      <c r="E28" s="25">
        <v>21.753053000000001</v>
      </c>
      <c r="F28" s="25">
        <v>1.0364439999999999</v>
      </c>
      <c r="G28" s="25">
        <v>37.846696999999999</v>
      </c>
      <c r="H28" s="312">
        <v>144.176286</v>
      </c>
    </row>
    <row r="29" spans="1:8" x14ac:dyDescent="0.25">
      <c r="A29" s="238"/>
      <c r="B29" s="24" t="str">
        <f>'1.1'!B30</f>
        <v>2014Q2</v>
      </c>
      <c r="C29" s="25">
        <v>70.573936000000003</v>
      </c>
      <c r="D29" s="25">
        <v>13.354040000000001</v>
      </c>
      <c r="E29" s="25">
        <v>21.818244999999997</v>
      </c>
      <c r="F29" s="25">
        <v>1.6905540000000001</v>
      </c>
      <c r="G29" s="25">
        <v>38.529907000000001</v>
      </c>
      <c r="H29" s="312">
        <v>145.96668199999999</v>
      </c>
    </row>
    <row r="30" spans="1:8" x14ac:dyDescent="0.25">
      <c r="A30" s="238"/>
      <c r="B30" s="24" t="str">
        <f>'1.1'!B31</f>
        <v>2014Q3</v>
      </c>
      <c r="C30" s="25">
        <v>71.263903999999997</v>
      </c>
      <c r="D30" s="25">
        <v>13.37402</v>
      </c>
      <c r="E30" s="25">
        <v>22.193660999999999</v>
      </c>
      <c r="F30" s="25">
        <v>1.079356</v>
      </c>
      <c r="G30" s="25">
        <v>38.060471</v>
      </c>
      <c r="H30" s="312">
        <v>145.97141200000002</v>
      </c>
    </row>
    <row r="31" spans="1:8" x14ac:dyDescent="0.25">
      <c r="A31" s="238"/>
      <c r="B31" s="24" t="str">
        <f>'1.1'!B32</f>
        <v>2014Q4</v>
      </c>
      <c r="C31" s="25">
        <v>71.398464000000004</v>
      </c>
      <c r="D31" s="25">
        <v>13.323404</v>
      </c>
      <c r="E31" s="25">
        <v>22.320672999999999</v>
      </c>
      <c r="F31" s="25">
        <v>0.50808999999999993</v>
      </c>
      <c r="G31" s="25">
        <v>39.469357000000002</v>
      </c>
      <c r="H31" s="312">
        <v>147.01998800000001</v>
      </c>
    </row>
    <row r="32" spans="1:8" x14ac:dyDescent="0.25">
      <c r="A32" s="238"/>
      <c r="B32" s="24" t="str">
        <f>'1.1'!B33</f>
        <v>2015Q1</v>
      </c>
      <c r="C32" s="25">
        <v>71.805623999999995</v>
      </c>
      <c r="D32" s="25">
        <v>13.388228</v>
      </c>
      <c r="E32" s="25">
        <v>22.707048</v>
      </c>
      <c r="F32" s="25">
        <v>-0.25836599999999998</v>
      </c>
      <c r="G32" s="25">
        <v>40.009720000000002</v>
      </c>
      <c r="H32" s="312">
        <v>147.652254</v>
      </c>
    </row>
    <row r="33" spans="1:8" x14ac:dyDescent="0.25">
      <c r="A33" s="238"/>
      <c r="B33" s="24" t="str">
        <f>'1.1'!B34</f>
        <v>2015Q2</v>
      </c>
      <c r="C33" s="25">
        <v>72.405111999999988</v>
      </c>
      <c r="D33" s="25">
        <v>13.511068</v>
      </c>
      <c r="E33" s="25">
        <v>22.975684000000001</v>
      </c>
      <c r="F33" s="25">
        <v>0.87343799999999994</v>
      </c>
      <c r="G33" s="25">
        <v>40.728550999999996</v>
      </c>
      <c r="H33" s="312">
        <v>150.493853</v>
      </c>
    </row>
    <row r="34" spans="1:8" x14ac:dyDescent="0.25">
      <c r="A34" s="238"/>
      <c r="B34" s="24" t="str">
        <f>'1.1'!B35</f>
        <v>2015Q3</v>
      </c>
      <c r="C34" s="25">
        <v>73.266064</v>
      </c>
      <c r="D34" s="25">
        <v>13.587288000000001</v>
      </c>
      <c r="E34" s="25">
        <v>22.484776999999998</v>
      </c>
      <c r="F34" s="25">
        <v>1.774888</v>
      </c>
      <c r="G34" s="25">
        <v>40.290639000000006</v>
      </c>
      <c r="H34" s="312">
        <v>151.40365599999998</v>
      </c>
    </row>
    <row r="35" spans="1:8" x14ac:dyDescent="0.25">
      <c r="A35" s="238"/>
      <c r="B35" s="24" t="str">
        <f>'1.1'!B36</f>
        <v>2015Q4</v>
      </c>
      <c r="C35" s="25">
        <v>73.311768000000001</v>
      </c>
      <c r="D35" s="25">
        <v>13.566420000000001</v>
      </c>
      <c r="E35" s="25">
        <v>22.880987000000001</v>
      </c>
      <c r="F35" s="25">
        <v>0.93184599999999995</v>
      </c>
      <c r="G35" s="25">
        <v>40.981173999999996</v>
      </c>
      <c r="H35" s="312">
        <v>151.67219500000002</v>
      </c>
    </row>
    <row r="36" spans="1:8" x14ac:dyDescent="0.25">
      <c r="A36" s="238"/>
      <c r="B36" s="24" t="str">
        <f>'1.1'!B37</f>
        <v>2016Q1</v>
      </c>
      <c r="C36" s="25">
        <v>74.089663999999999</v>
      </c>
      <c r="D36" s="25">
        <v>13.622512</v>
      </c>
      <c r="E36" s="25">
        <v>22.877615000000002</v>
      </c>
      <c r="F36" s="25">
        <v>0.58616600000000008</v>
      </c>
      <c r="G36" s="25">
        <v>40.392149999999994</v>
      </c>
      <c r="H36" s="312">
        <v>151.568107</v>
      </c>
    </row>
    <row r="37" spans="1:8" x14ac:dyDescent="0.25">
      <c r="A37" s="238"/>
      <c r="B37" s="24" t="str">
        <f>'1.1'!B38</f>
        <v>2016Q2</v>
      </c>
      <c r="C37" s="25">
        <v>74.690079999999995</v>
      </c>
      <c r="D37" s="25">
        <v>13.609932000000001</v>
      </c>
      <c r="E37" s="25">
        <v>23.237295</v>
      </c>
      <c r="F37" s="25">
        <v>0.3725</v>
      </c>
      <c r="G37" s="25">
        <v>40.758541999999998</v>
      </c>
      <c r="H37" s="312">
        <v>152.66834899999998</v>
      </c>
    </row>
    <row r="38" spans="1:8" x14ac:dyDescent="0.25">
      <c r="A38" s="238"/>
      <c r="B38" s="24" t="str">
        <f>'1.1'!B39</f>
        <v>2016Q3</v>
      </c>
      <c r="C38" s="25">
        <v>75.540592000000004</v>
      </c>
      <c r="D38" s="25">
        <v>13.611263999999998</v>
      </c>
      <c r="E38" s="25">
        <v>23.578429</v>
      </c>
      <c r="F38" s="25">
        <v>-0.239592</v>
      </c>
      <c r="G38" s="25">
        <v>39.275013000000001</v>
      </c>
      <c r="H38" s="312">
        <v>151.76570599999999</v>
      </c>
    </row>
    <row r="39" spans="1:8" x14ac:dyDescent="0.25">
      <c r="A39" s="238"/>
      <c r="B39" s="24" t="str">
        <f>'1.1'!B40</f>
        <v>2016Q4</v>
      </c>
      <c r="C39" s="25">
        <v>75.560543999999993</v>
      </c>
      <c r="D39" s="25">
        <v>13.616444</v>
      </c>
      <c r="E39" s="25">
        <v>23.441863000000001</v>
      </c>
      <c r="F39" s="25">
        <v>1.830614</v>
      </c>
      <c r="G39" s="25">
        <v>41.724608000000003</v>
      </c>
      <c r="H39" s="312">
        <v>156.17407299999999</v>
      </c>
    </row>
    <row r="40" spans="1:8" x14ac:dyDescent="0.25">
      <c r="A40" s="238"/>
      <c r="B40" s="24" t="str">
        <f>'1.1'!B41</f>
        <v>2017Q1</v>
      </c>
      <c r="C40" s="25">
        <v>76.080919999999992</v>
      </c>
      <c r="D40" s="25">
        <v>13.531196</v>
      </c>
      <c r="E40" s="25">
        <v>23.678464999999999</v>
      </c>
      <c r="F40" s="25">
        <v>0.31319799999999998</v>
      </c>
      <c r="G40" s="25">
        <v>42.108888999999998</v>
      </c>
      <c r="H40" s="312">
        <v>155.71266800000001</v>
      </c>
    </row>
    <row r="41" spans="1:8" x14ac:dyDescent="0.25">
      <c r="A41" s="238"/>
      <c r="B41" s="24" t="str">
        <f>'1.1'!B42</f>
        <v>2017Q2</v>
      </c>
      <c r="C41" s="25">
        <v>76.360016000000002</v>
      </c>
      <c r="D41" s="25">
        <v>13.597648</v>
      </c>
      <c r="E41" s="25">
        <v>24.128907999999999</v>
      </c>
      <c r="F41" s="25">
        <v>0.237208</v>
      </c>
      <c r="G41" s="25">
        <v>42.782910999999999</v>
      </c>
      <c r="H41" s="312">
        <v>157.10669099999998</v>
      </c>
    </row>
    <row r="42" spans="1:8" x14ac:dyDescent="0.25">
      <c r="A42" s="238"/>
      <c r="B42" s="24" t="str">
        <f>'1.1'!B43</f>
        <v>2017Q3</v>
      </c>
      <c r="C42" s="25">
        <v>76.709639999999993</v>
      </c>
      <c r="D42" s="25">
        <v>13.611412</v>
      </c>
      <c r="E42" s="25">
        <v>24.197191</v>
      </c>
      <c r="F42" s="25">
        <v>-0.62252200000000002</v>
      </c>
      <c r="G42" s="25">
        <v>43.760047</v>
      </c>
      <c r="H42" s="312">
        <v>157.65576800000002</v>
      </c>
    </row>
    <row r="43" spans="1:8" x14ac:dyDescent="0.25">
      <c r="A43" s="238"/>
      <c r="B43" s="24" t="str">
        <f>'1.1'!B44</f>
        <v>2017Q4</v>
      </c>
      <c r="C43" s="25">
        <v>76.957880000000003</v>
      </c>
      <c r="D43" s="25">
        <v>13.615260000000001</v>
      </c>
      <c r="E43" s="25">
        <v>24.355113000000003</v>
      </c>
      <c r="F43" s="25">
        <v>-0.63623000000000007</v>
      </c>
      <c r="G43" s="25">
        <v>43.296953999999999</v>
      </c>
      <c r="H43" s="312">
        <v>157.588977</v>
      </c>
    </row>
    <row r="44" spans="1:8" x14ac:dyDescent="0.25">
      <c r="A44" s="238"/>
      <c r="B44" s="24" t="str">
        <f>'1.1'!B45</f>
        <v>2018Q1</v>
      </c>
      <c r="C44" s="25">
        <v>77.259944000000004</v>
      </c>
      <c r="D44" s="25">
        <v>13.634796</v>
      </c>
      <c r="E44" s="25">
        <v>24.208431000000001</v>
      </c>
      <c r="F44" s="25">
        <v>-8.6718000000000003E-2</v>
      </c>
      <c r="G44" s="25">
        <v>43.456266000000006</v>
      </c>
      <c r="H44" s="312">
        <v>158.47271900000001</v>
      </c>
    </row>
    <row r="45" spans="1:8" x14ac:dyDescent="0.25">
      <c r="A45" s="235"/>
      <c r="B45" s="24" t="str">
        <f>'1.1'!B46</f>
        <v>2018Q2</v>
      </c>
      <c r="C45" s="25">
        <v>77.739952000000002</v>
      </c>
      <c r="D45" s="25">
        <v>13.577816</v>
      </c>
      <c r="E45" s="25">
        <v>23.996838</v>
      </c>
      <c r="F45" s="25">
        <v>0.39335999999999999</v>
      </c>
      <c r="G45" s="25">
        <v>42.539218999999996</v>
      </c>
      <c r="H45" s="312">
        <v>158.247185</v>
      </c>
    </row>
    <row r="46" spans="1:8" x14ac:dyDescent="0.25">
      <c r="A46" s="235"/>
      <c r="B46" s="24" t="str">
        <f>'1.1'!B47</f>
        <v>2018Q3</v>
      </c>
      <c r="C46" s="25">
        <v>78.017424000000005</v>
      </c>
      <c r="D46" s="25">
        <v>13.540224</v>
      </c>
      <c r="E46" s="25">
        <v>24.133403999999999</v>
      </c>
      <c r="F46" s="25">
        <v>0.25925999999999999</v>
      </c>
      <c r="G46" s="25">
        <v>42.882956000000007</v>
      </c>
      <c r="H46" s="312">
        <v>158.833268</v>
      </c>
    </row>
    <row r="47" spans="1:8" x14ac:dyDescent="0.25">
      <c r="A47" s="235"/>
      <c r="B47" s="24" t="str">
        <f>'1.1'!B48</f>
        <v>2018Q4</v>
      </c>
      <c r="C47" s="25">
        <v>78.333872</v>
      </c>
      <c r="D47" s="25">
        <v>13.729664000000001</v>
      </c>
      <c r="E47" s="25">
        <v>24.014821999999999</v>
      </c>
      <c r="F47" s="25">
        <v>0.46368799999999999</v>
      </c>
      <c r="G47" s="25">
        <v>43.233628005</v>
      </c>
      <c r="H47" s="312">
        <v>159.77567400500001</v>
      </c>
    </row>
    <row r="48" spans="1:8" x14ac:dyDescent="0.25">
      <c r="A48" s="235"/>
      <c r="B48" s="24" t="str">
        <f>'1.1'!B49</f>
        <v>2019Q1</v>
      </c>
      <c r="C48" s="25">
        <v>78.388705709999996</v>
      </c>
      <c r="D48" s="25">
        <v>13.811829284</v>
      </c>
      <c r="E48" s="25">
        <v>24.038794755999998</v>
      </c>
      <c r="F48" s="25">
        <v>1.0470366250000001</v>
      </c>
      <c r="G48" s="25">
        <v>43.214932155999996</v>
      </c>
      <c r="H48" s="312">
        <v>160.50129853299998</v>
      </c>
    </row>
    <row r="49" spans="1:8" x14ac:dyDescent="0.25">
      <c r="A49" s="235"/>
      <c r="B49" s="24" t="str">
        <f>'1.1'!B50</f>
        <v>2019Q2</v>
      </c>
      <c r="C49" s="25">
        <v>78.576838604000002</v>
      </c>
      <c r="D49" s="25">
        <v>13.877266202000001</v>
      </c>
      <c r="E49" s="25">
        <v>24.167193993000001</v>
      </c>
      <c r="F49" s="25">
        <v>0.84851306900000001</v>
      </c>
      <c r="G49" s="25">
        <v>43.405685723000005</v>
      </c>
      <c r="H49" s="312">
        <v>160.87549759000001</v>
      </c>
    </row>
    <row r="50" spans="1:8" x14ac:dyDescent="0.25">
      <c r="A50" s="235"/>
      <c r="B50" s="24" t="str">
        <f>'1.1'!B51</f>
        <v>2019Q3</v>
      </c>
      <c r="C50" s="25">
        <v>78.836142171000006</v>
      </c>
      <c r="D50" s="25">
        <v>13.946660495</v>
      </c>
      <c r="E50" s="25">
        <v>24.296361443999999</v>
      </c>
      <c r="F50" s="25">
        <v>0.87869715699999995</v>
      </c>
      <c r="G50" s="25">
        <v>43.613783525999999</v>
      </c>
      <c r="H50" s="312">
        <v>161.57164479300002</v>
      </c>
    </row>
    <row r="51" spans="1:8" x14ac:dyDescent="0.25">
      <c r="A51" s="235"/>
      <c r="B51" s="24" t="str">
        <f>'1.1'!B52</f>
        <v>2019Q4</v>
      </c>
      <c r="C51" s="25">
        <v>79.067756426000003</v>
      </c>
      <c r="D51" s="25">
        <v>14.014467741000001</v>
      </c>
      <c r="E51" s="25">
        <v>24.452023387000001</v>
      </c>
      <c r="F51" s="25">
        <v>0.916809015</v>
      </c>
      <c r="G51" s="25">
        <v>43.818628169999997</v>
      </c>
      <c r="H51" s="312">
        <v>162.26968473899998</v>
      </c>
    </row>
    <row r="52" spans="1:8" x14ac:dyDescent="0.25">
      <c r="A52" s="235"/>
      <c r="B52" s="24" t="str">
        <f>'1.1'!B53</f>
        <v>2020Q1</v>
      </c>
      <c r="C52" s="25">
        <v>79.346403898999995</v>
      </c>
      <c r="D52" s="25">
        <v>14.076423304</v>
      </c>
      <c r="E52" s="25">
        <v>24.533578652999999</v>
      </c>
      <c r="F52" s="25">
        <v>0.93809404400000007</v>
      </c>
      <c r="G52" s="25">
        <v>44.04415642</v>
      </c>
      <c r="H52" s="312">
        <v>162.93865632000001</v>
      </c>
    </row>
    <row r="53" spans="1:8" x14ac:dyDescent="0.25">
      <c r="B53" s="24" t="str">
        <f>'1.1'!B54</f>
        <v>2020Q2</v>
      </c>
      <c r="C53" s="25">
        <v>79.70959208299999</v>
      </c>
      <c r="D53" s="25">
        <v>14.128173507</v>
      </c>
      <c r="E53" s="25">
        <v>24.619325359999998</v>
      </c>
      <c r="F53" s="25">
        <v>0.92844633099999996</v>
      </c>
      <c r="G53" s="25">
        <v>44.210998303000004</v>
      </c>
      <c r="H53" s="312">
        <v>163.59653558400001</v>
      </c>
    </row>
    <row r="54" spans="1:8" x14ac:dyDescent="0.25">
      <c r="B54" s="24" t="str">
        <f>'1.1'!B55</f>
        <v>2020Q3</v>
      </c>
      <c r="C54" s="25">
        <v>80.055478187000006</v>
      </c>
      <c r="D54" s="25">
        <v>14.180435873</v>
      </c>
      <c r="E54" s="25">
        <v>24.706761234000002</v>
      </c>
      <c r="F54" s="25">
        <v>0.95558959100000007</v>
      </c>
      <c r="G54" s="25">
        <v>44.336279935</v>
      </c>
      <c r="H54" s="312">
        <v>164.23454482</v>
      </c>
    </row>
    <row r="55" spans="1:8" x14ac:dyDescent="0.25">
      <c r="B55" s="24" t="str">
        <f>'1.1'!B56</f>
        <v>2020Q4</v>
      </c>
      <c r="C55" s="25">
        <v>80.376887492999998</v>
      </c>
      <c r="D55" s="25">
        <v>14.234680052</v>
      </c>
      <c r="E55" s="25">
        <v>24.807166113000001</v>
      </c>
      <c r="F55" s="25">
        <v>0.99274715400000002</v>
      </c>
      <c r="G55" s="25">
        <v>44.409040875000002</v>
      </c>
      <c r="H55" s="312">
        <v>164.820521687</v>
      </c>
    </row>
    <row r="56" spans="1:8" x14ac:dyDescent="0.25">
      <c r="B56" s="24" t="str">
        <f>'1.1'!B57</f>
        <v>2021Q1</v>
      </c>
      <c r="C56" s="25">
        <v>80.697175896000005</v>
      </c>
      <c r="D56" s="25">
        <v>14.290971692999999</v>
      </c>
      <c r="E56" s="25">
        <v>24.919028212000001</v>
      </c>
      <c r="F56" s="25">
        <v>1.0353022810000001</v>
      </c>
      <c r="G56" s="25">
        <v>44.371491720999998</v>
      </c>
      <c r="H56" s="312">
        <v>165.31396980399998</v>
      </c>
    </row>
    <row r="57" spans="1:8" x14ac:dyDescent="0.25">
      <c r="B57" s="24" t="str">
        <f>'1.1'!B58</f>
        <v>2021Q2</v>
      </c>
      <c r="C57" s="25">
        <v>81.018740594999997</v>
      </c>
      <c r="D57" s="25">
        <v>14.349373483999999</v>
      </c>
      <c r="E57" s="25">
        <v>25.085791924000002</v>
      </c>
      <c r="F57" s="25">
        <v>0.98398631000000003</v>
      </c>
      <c r="G57" s="25">
        <v>44.342689423000003</v>
      </c>
      <c r="H57" s="312">
        <v>165.78058173700001</v>
      </c>
    </row>
    <row r="58" spans="1:8" x14ac:dyDescent="0.25">
      <c r="B58" s="24" t="str">
        <f>'1.1'!B59</f>
        <v>2021Q3</v>
      </c>
      <c r="C58" s="25">
        <v>81.341586675000002</v>
      </c>
      <c r="D58" s="25">
        <v>14.407155759</v>
      </c>
      <c r="E58" s="25">
        <v>25.203868591999999</v>
      </c>
      <c r="F58" s="25">
        <v>0.99061558699999996</v>
      </c>
      <c r="G58" s="25">
        <v>44.314203229999997</v>
      </c>
      <c r="H58" s="312">
        <v>166.25742984500002</v>
      </c>
    </row>
    <row r="59" spans="1:8" x14ac:dyDescent="0.25">
      <c r="B59" s="24" t="str">
        <f>'1.1'!B60</f>
        <v>2021Q4</v>
      </c>
      <c r="C59" s="25">
        <v>81.673853401000002</v>
      </c>
      <c r="D59" s="25">
        <v>14.464289289</v>
      </c>
      <c r="E59" s="25">
        <v>25.323382936999998</v>
      </c>
      <c r="F59" s="25">
        <v>0.97790249900000004</v>
      </c>
      <c r="G59" s="25">
        <v>44.277346739999999</v>
      </c>
      <c r="H59" s="312">
        <v>166.71677486599998</v>
      </c>
    </row>
    <row r="60" spans="1:8" x14ac:dyDescent="0.25">
      <c r="B60" s="183" t="str">
        <f>'1.1'!B61</f>
        <v>2022Q1</v>
      </c>
      <c r="C60" s="25">
        <v>82.007477381000001</v>
      </c>
      <c r="D60" s="25">
        <v>14.520747184999999</v>
      </c>
      <c r="E60" s="25">
        <v>25.436716448999999</v>
      </c>
      <c r="F60" s="25">
        <v>1.0122335149999999</v>
      </c>
      <c r="G60" s="25">
        <v>44.219986468000002</v>
      </c>
      <c r="H60" s="312">
        <v>167.19716099800002</v>
      </c>
    </row>
    <row r="61" spans="1:8" x14ac:dyDescent="0.25">
      <c r="B61" s="24" t="str">
        <f>'1.1'!B62</f>
        <v>2022Q2</v>
      </c>
      <c r="C61" s="25">
        <v>82.342464160000006</v>
      </c>
      <c r="D61" s="25">
        <v>14.57649958</v>
      </c>
      <c r="E61" s="25">
        <v>25.534202933</v>
      </c>
      <c r="F61" s="25">
        <v>1.039251744</v>
      </c>
      <c r="G61" s="25">
        <v>44.187953160999996</v>
      </c>
      <c r="H61" s="312">
        <v>167.68037157799998</v>
      </c>
    </row>
    <row r="62" spans="1:8" x14ac:dyDescent="0.25">
      <c r="B62" s="24" t="str">
        <f>'1.1'!B63</f>
        <v>2022Q3</v>
      </c>
      <c r="C62" s="25">
        <v>82.678819302000008</v>
      </c>
      <c r="D62" s="25">
        <v>14.635247905</v>
      </c>
      <c r="E62" s="25">
        <v>25.655216992</v>
      </c>
      <c r="F62" s="25">
        <v>1.0094091380000001</v>
      </c>
      <c r="G62" s="25">
        <v>44.176982250000002</v>
      </c>
      <c r="H62" s="312">
        <v>168.15567558700002</v>
      </c>
    </row>
    <row r="63" spans="1:8" x14ac:dyDescent="0.25">
      <c r="B63" s="24" t="str">
        <f>'1.1'!B64</f>
        <v>2022Q4</v>
      </c>
      <c r="C63" s="25">
        <v>83.007339970999993</v>
      </c>
      <c r="D63" s="25">
        <v>14.697050316999999</v>
      </c>
      <c r="E63" s="25">
        <v>25.791350695000002</v>
      </c>
      <c r="F63" s="25">
        <v>0.97360345600000009</v>
      </c>
      <c r="G63" s="25">
        <v>44.187025148000004</v>
      </c>
      <c r="H63" s="312">
        <v>168.656369587</v>
      </c>
    </row>
    <row r="64" spans="1:8" x14ac:dyDescent="0.25">
      <c r="B64" s="183" t="str">
        <f>'1.1'!B65</f>
        <v>2023Q1</v>
      </c>
      <c r="C64" s="25">
        <v>83.338739808</v>
      </c>
      <c r="D64" s="25">
        <v>14.760496558000002</v>
      </c>
      <c r="E64" s="25">
        <v>25.949273798</v>
      </c>
      <c r="F64" s="25">
        <v>0.95855771499999998</v>
      </c>
      <c r="G64" s="25">
        <v>44.123755303999999</v>
      </c>
      <c r="H64" s="312">
        <v>169.130823185</v>
      </c>
    </row>
    <row r="65" spans="2:8" x14ac:dyDescent="0.25">
      <c r="B65" s="183" t="str">
        <f>'1.1'!B66</f>
        <v>2023Q2</v>
      </c>
      <c r="C65" s="25">
        <v>83.679164569999998</v>
      </c>
      <c r="D65" s="25">
        <v>14.825626449</v>
      </c>
      <c r="E65" s="25">
        <v>26.056018473000002</v>
      </c>
      <c r="F65" s="25">
        <v>1.0449126879999999</v>
      </c>
      <c r="G65" s="25">
        <v>44.034296910999998</v>
      </c>
      <c r="H65" s="312">
        <v>169.640019091</v>
      </c>
    </row>
    <row r="66" spans="2:8" x14ac:dyDescent="0.25">
      <c r="B66" s="183" t="str">
        <f>'1.1'!B67</f>
        <v>2023Q3</v>
      </c>
      <c r="C66" s="25">
        <v>84.030617061000001</v>
      </c>
      <c r="D66" s="25">
        <v>14.893681388000001</v>
      </c>
      <c r="E66" s="25">
        <v>26.221900285</v>
      </c>
      <c r="F66" s="25">
        <v>1.0339743739999998</v>
      </c>
      <c r="G66" s="25">
        <v>43.924031963000004</v>
      </c>
      <c r="H66" s="312">
        <v>170.10420507000001</v>
      </c>
    </row>
    <row r="67" spans="2:8" x14ac:dyDescent="0.25">
      <c r="B67" s="183" t="str">
        <f>'1.1'!B68</f>
        <v>2023Q4</v>
      </c>
      <c r="C67" s="25">
        <v>84.383545652999999</v>
      </c>
      <c r="D67" s="25">
        <v>14.961712885000001</v>
      </c>
      <c r="E67" s="25">
        <v>26.390656061000001</v>
      </c>
      <c r="F67" s="25">
        <v>1.0504419029999998</v>
      </c>
      <c r="G67" s="25">
        <v>43.809832514</v>
      </c>
      <c r="H67" s="312">
        <v>170.59618901599998</v>
      </c>
    </row>
    <row r="68" spans="2:8" x14ac:dyDescent="0.25">
      <c r="B68" s="313" t="str">
        <f>'1.1'!B69</f>
        <v>2024Q1</v>
      </c>
      <c r="C68" s="49">
        <v>84.737956543999999</v>
      </c>
      <c r="D68" s="49">
        <v>15.028215560000001</v>
      </c>
      <c r="E68" s="49">
        <v>26.561770656</v>
      </c>
      <c r="F68" s="49">
        <v>1.0484760630000001</v>
      </c>
      <c r="G68" s="49">
        <v>43.722701835999999</v>
      </c>
      <c r="H68" s="317">
        <v>171.09912065899999</v>
      </c>
    </row>
    <row r="69" spans="2:8" x14ac:dyDescent="0.25">
      <c r="B69" s="24">
        <f>'1.1'!B70</f>
        <v>2008</v>
      </c>
      <c r="C69" s="25">
        <f t="shared" ref="C69:H84" ca="1" si="0">SUM(OFFSET(C$4, 4*(ROW() - ROW(C$69)), 0, 4, 1))</f>
        <v>276.70292000000001</v>
      </c>
      <c r="D69" s="25">
        <f t="shared" ca="1" si="0"/>
        <v>50.827492000000007</v>
      </c>
      <c r="E69" s="25">
        <f t="shared" ca="1" si="0"/>
        <v>84.412119000000004</v>
      </c>
      <c r="F69" s="25">
        <f t="shared" ca="1" si="0"/>
        <v>-2.7612680000000003</v>
      </c>
      <c r="G69" s="25">
        <f t="shared" ca="1" si="0"/>
        <v>142.64640700000001</v>
      </c>
      <c r="H69" s="312">
        <f t="shared" ca="1" si="0"/>
        <v>551.8276699999999</v>
      </c>
    </row>
    <row r="70" spans="2:8" x14ac:dyDescent="0.25">
      <c r="B70" s="24">
        <f>'1.1'!B71</f>
        <v>2009</v>
      </c>
      <c r="C70" s="25">
        <f t="shared" ca="1" si="0"/>
        <v>268.55624</v>
      </c>
      <c r="D70" s="25">
        <f t="shared" ca="1" si="0"/>
        <v>51.405728000000003</v>
      </c>
      <c r="E70" s="25">
        <f t="shared" ca="1" si="0"/>
        <v>72.862176000000005</v>
      </c>
      <c r="F70" s="25">
        <f t="shared" ca="1" si="0"/>
        <v>-5.2620839999999998</v>
      </c>
      <c r="G70" s="25">
        <f t="shared" ca="1" si="0"/>
        <v>129.76704999999998</v>
      </c>
      <c r="H70" s="312">
        <f t="shared" ca="1" si="0"/>
        <v>517.3291099999999</v>
      </c>
    </row>
    <row r="71" spans="2:8" x14ac:dyDescent="0.25">
      <c r="B71" s="24">
        <f>'1.1'!B72</f>
        <v>2010</v>
      </c>
      <c r="C71" s="25">
        <f t="shared" ca="1" si="0"/>
        <v>270.49274400000002</v>
      </c>
      <c r="D71" s="25">
        <f t="shared" ca="1" si="0"/>
        <v>51.547215999999999</v>
      </c>
      <c r="E71" s="25">
        <f t="shared" ca="1" si="0"/>
        <v>75.885174000000006</v>
      </c>
      <c r="F71" s="25">
        <f t="shared" ca="1" si="0"/>
        <v>-0.23869799999999997</v>
      </c>
      <c r="G71" s="25">
        <f t="shared" ca="1" si="0"/>
        <v>139.491129</v>
      </c>
      <c r="H71" s="312">
        <f t="shared" ca="1" si="0"/>
        <v>537.17756500000007</v>
      </c>
    </row>
    <row r="72" spans="2:8" x14ac:dyDescent="0.25">
      <c r="B72" s="24">
        <f>'1.1'!B73</f>
        <v>2011</v>
      </c>
      <c r="C72" s="25">
        <f t="shared" ca="1" si="0"/>
        <v>268.71585600000003</v>
      </c>
      <c r="D72" s="25">
        <f t="shared" ca="1" si="0"/>
        <v>51.603604000000004</v>
      </c>
      <c r="E72" s="25">
        <f t="shared" ca="1" si="0"/>
        <v>77.821264000000014</v>
      </c>
      <c r="F72" s="25">
        <f t="shared" ca="1" si="0"/>
        <v>-1.358582</v>
      </c>
      <c r="G72" s="25">
        <f t="shared" ca="1" si="0"/>
        <v>148.35919899999999</v>
      </c>
      <c r="H72" s="312">
        <f t="shared" ca="1" si="0"/>
        <v>545.14134100000001</v>
      </c>
    </row>
    <row r="73" spans="2:8" x14ac:dyDescent="0.25">
      <c r="B73" s="24">
        <f>'1.1'!B74</f>
        <v>2012</v>
      </c>
      <c r="C73" s="25">
        <f t="shared" ca="1" si="0"/>
        <v>272.83988800000003</v>
      </c>
      <c r="D73" s="25">
        <f t="shared" ca="1" si="0"/>
        <v>52.244296000000006</v>
      </c>
      <c r="E73" s="25">
        <f t="shared" ca="1" si="0"/>
        <v>79.479444999999998</v>
      </c>
      <c r="F73" s="25">
        <f t="shared" ca="1" si="0"/>
        <v>-0.14453000000000002</v>
      </c>
      <c r="G73" s="25">
        <f t="shared" ca="1" si="0"/>
        <v>149.30470200000002</v>
      </c>
      <c r="H73" s="312">
        <f t="shared" ca="1" si="0"/>
        <v>553.72380099999998</v>
      </c>
    </row>
    <row r="74" spans="2:8" x14ac:dyDescent="0.25">
      <c r="B74" s="24">
        <f>'1.1'!B75</f>
        <v>2013</v>
      </c>
      <c r="C74" s="25">
        <f t="shared" ca="1" si="0"/>
        <v>277.877768</v>
      </c>
      <c r="D74" s="25">
        <f t="shared" ca="1" si="0"/>
        <v>52.150167999999994</v>
      </c>
      <c r="E74" s="25">
        <f t="shared" ca="1" si="0"/>
        <v>82.168053</v>
      </c>
      <c r="F74" s="25">
        <f t="shared" ca="1" si="0"/>
        <v>0.72682200000000008</v>
      </c>
      <c r="G74" s="25">
        <f t="shared" ca="1" si="0"/>
        <v>150.33141500000002</v>
      </c>
      <c r="H74" s="312">
        <f t="shared" ca="1" si="0"/>
        <v>563.25422600000002</v>
      </c>
    </row>
    <row r="75" spans="2:8" x14ac:dyDescent="0.25">
      <c r="B75" s="24">
        <f>'1.1'!B76</f>
        <v>2014</v>
      </c>
      <c r="C75" s="25">
        <f t="shared" ca="1" si="0"/>
        <v>283.52580799999998</v>
      </c>
      <c r="D75" s="25">
        <f t="shared" ca="1" si="0"/>
        <v>53.302052000000003</v>
      </c>
      <c r="E75" s="25">
        <f t="shared" ca="1" si="0"/>
        <v>88.085632000000004</v>
      </c>
      <c r="F75" s="25">
        <f t="shared" ca="1" si="0"/>
        <v>4.3144439999999999</v>
      </c>
      <c r="G75" s="25">
        <f t="shared" ca="1" si="0"/>
        <v>153.906432</v>
      </c>
      <c r="H75" s="312">
        <f t="shared" ca="1" si="0"/>
        <v>583.13436799999999</v>
      </c>
    </row>
    <row r="76" spans="2:8" x14ac:dyDescent="0.25">
      <c r="B76" s="24">
        <f>'1.1'!B77</f>
        <v>2015</v>
      </c>
      <c r="C76" s="25">
        <f t="shared" ca="1" si="0"/>
        <v>290.788568</v>
      </c>
      <c r="D76" s="25">
        <f t="shared" ca="1" si="0"/>
        <v>54.053004000000001</v>
      </c>
      <c r="E76" s="25">
        <f t="shared" ca="1" si="0"/>
        <v>91.048496</v>
      </c>
      <c r="F76" s="25">
        <f t="shared" ca="1" si="0"/>
        <v>3.3218059999999996</v>
      </c>
      <c r="G76" s="25">
        <f t="shared" ca="1" si="0"/>
        <v>162.01008400000001</v>
      </c>
      <c r="H76" s="312">
        <f t="shared" ca="1" si="0"/>
        <v>601.22195799999997</v>
      </c>
    </row>
    <row r="77" spans="2:8" x14ac:dyDescent="0.25">
      <c r="B77" s="24">
        <f>'1.1'!B78</f>
        <v>2016</v>
      </c>
      <c r="C77" s="25">
        <f t="shared" ca="1" si="0"/>
        <v>299.88087999999999</v>
      </c>
      <c r="D77" s="25">
        <f t="shared" ca="1" si="0"/>
        <v>54.460152000000001</v>
      </c>
      <c r="E77" s="25">
        <f t="shared" ca="1" si="0"/>
        <v>93.135202000000007</v>
      </c>
      <c r="F77" s="25">
        <f t="shared" ca="1" si="0"/>
        <v>2.5496879999999997</v>
      </c>
      <c r="G77" s="25">
        <f t="shared" ca="1" si="0"/>
        <v>162.15031299999998</v>
      </c>
      <c r="H77" s="312">
        <f t="shared" ca="1" si="0"/>
        <v>612.17623500000002</v>
      </c>
    </row>
    <row r="78" spans="2:8" x14ac:dyDescent="0.25">
      <c r="B78" s="24">
        <f>'1.1'!B79</f>
        <v>2017</v>
      </c>
      <c r="C78" s="25">
        <f t="shared" ca="1" si="0"/>
        <v>306.10845599999999</v>
      </c>
      <c r="D78" s="25">
        <f t="shared" ca="1" si="0"/>
        <v>54.355516000000001</v>
      </c>
      <c r="E78" s="25">
        <f t="shared" ca="1" si="0"/>
        <v>96.359677000000005</v>
      </c>
      <c r="F78" s="25">
        <f t="shared" ca="1" si="0"/>
        <v>-0.70834600000000014</v>
      </c>
      <c r="G78" s="25">
        <f t="shared" ca="1" si="0"/>
        <v>171.94880099999997</v>
      </c>
      <c r="H78" s="312">
        <f t="shared" ca="1" si="0"/>
        <v>628.06410400000004</v>
      </c>
    </row>
    <row r="79" spans="2:8" x14ac:dyDescent="0.25">
      <c r="B79" s="24">
        <f>'1.1'!B80</f>
        <v>2018</v>
      </c>
      <c r="C79" s="25">
        <f t="shared" ca="1" si="0"/>
        <v>311.35119200000003</v>
      </c>
      <c r="D79" s="25">
        <f t="shared" ca="1" si="0"/>
        <v>54.482500000000002</v>
      </c>
      <c r="E79" s="25">
        <f t="shared" ca="1" si="0"/>
        <v>96.353494999999995</v>
      </c>
      <c r="F79" s="25">
        <f t="shared" ca="1" si="0"/>
        <v>1.0295899999999998</v>
      </c>
      <c r="G79" s="25">
        <f t="shared" ca="1" si="0"/>
        <v>172.11206900500002</v>
      </c>
      <c r="H79" s="312">
        <f t="shared" ca="1" si="0"/>
        <v>635.32884600500006</v>
      </c>
    </row>
    <row r="80" spans="2:8" x14ac:dyDescent="0.25">
      <c r="B80" s="24">
        <f>'1.1'!B81</f>
        <v>2019</v>
      </c>
      <c r="C80" s="25">
        <f t="shared" ca="1" si="0"/>
        <v>314.86944291100002</v>
      </c>
      <c r="D80" s="25">
        <f t="shared" ca="1" si="0"/>
        <v>55.650223722000007</v>
      </c>
      <c r="E80" s="25">
        <f t="shared" ca="1" si="0"/>
        <v>96.954373579999995</v>
      </c>
      <c r="F80" s="25">
        <f t="shared" ca="1" si="0"/>
        <v>3.6910558660000001</v>
      </c>
      <c r="G80" s="25">
        <f t="shared" ca="1" si="0"/>
        <v>174.05302957499998</v>
      </c>
      <c r="H80" s="312">
        <f t="shared" ca="1" si="0"/>
        <v>645.21812565499999</v>
      </c>
    </row>
    <row r="81" spans="1:9" x14ac:dyDescent="0.25">
      <c r="B81" s="24">
        <f>'1.1'!B82</f>
        <v>2020</v>
      </c>
      <c r="C81" s="25">
        <f t="shared" ca="1" si="0"/>
        <v>319.48836166199999</v>
      </c>
      <c r="D81" s="25">
        <f t="shared" ca="1" si="0"/>
        <v>56.619712736000004</v>
      </c>
      <c r="E81" s="25">
        <f t="shared" ca="1" si="0"/>
        <v>98.666831360000003</v>
      </c>
      <c r="F81" s="25">
        <f t="shared" ca="1" si="0"/>
        <v>3.8148771200000002</v>
      </c>
      <c r="G81" s="25">
        <f t="shared" ca="1" si="0"/>
        <v>177.00047553299999</v>
      </c>
      <c r="H81" s="312">
        <f t="shared" ca="1" si="0"/>
        <v>655.59025841100004</v>
      </c>
      <c r="I81" s="235"/>
    </row>
    <row r="82" spans="1:9" x14ac:dyDescent="0.25">
      <c r="A82" s="238"/>
      <c r="B82" s="24">
        <f>'1.1'!B83</f>
        <v>2021</v>
      </c>
      <c r="C82" s="25">
        <f t="shared" ca="1" si="0"/>
        <v>324.73135656700003</v>
      </c>
      <c r="D82" s="25">
        <f t="shared" ca="1" si="0"/>
        <v>57.511790224999999</v>
      </c>
      <c r="E82" s="25">
        <f t="shared" ca="1" si="0"/>
        <v>100.53207166499999</v>
      </c>
      <c r="F82" s="25">
        <f t="shared" ca="1" si="0"/>
        <v>3.987806677</v>
      </c>
      <c r="G82" s="25">
        <f t="shared" ca="1" si="0"/>
        <v>177.30573111400003</v>
      </c>
      <c r="H82" s="312">
        <f t="shared" ca="1" si="0"/>
        <v>664.06875625199996</v>
      </c>
    </row>
    <row r="83" spans="1:9" x14ac:dyDescent="0.25">
      <c r="A83" s="235"/>
      <c r="B83" s="183">
        <f>'1.1'!B84</f>
        <v>2022</v>
      </c>
      <c r="C83" s="25">
        <f t="shared" ca="1" si="0"/>
        <v>330.03610081400006</v>
      </c>
      <c r="D83" s="25">
        <f t="shared" ca="1" si="0"/>
        <v>58.429544987</v>
      </c>
      <c r="E83" s="25">
        <f t="shared" ca="1" si="0"/>
        <v>102.417487069</v>
      </c>
      <c r="F83" s="25">
        <f t="shared" ca="1" si="0"/>
        <v>4.0344978529999995</v>
      </c>
      <c r="G83" s="25">
        <f t="shared" ca="1" si="0"/>
        <v>176.77194702700001</v>
      </c>
      <c r="H83" s="312">
        <f t="shared" ca="1" si="0"/>
        <v>671.68957775000001</v>
      </c>
    </row>
    <row r="84" spans="1:9" x14ac:dyDescent="0.25">
      <c r="A84" s="235"/>
      <c r="B84" s="313">
        <f>'1.1'!B85</f>
        <v>2023</v>
      </c>
      <c r="C84" s="49">
        <f t="shared" ca="1" si="0"/>
        <v>335.43206709200001</v>
      </c>
      <c r="D84" s="49">
        <f t="shared" ca="1" si="0"/>
        <v>59.441517279999999</v>
      </c>
      <c r="E84" s="49">
        <f t="shared" ca="1" si="0"/>
        <v>104.61784861700001</v>
      </c>
      <c r="F84" s="49">
        <f t="shared" ca="1" si="0"/>
        <v>4.0878866799999987</v>
      </c>
      <c r="G84" s="49">
        <f t="shared" ca="1" si="0"/>
        <v>175.891916692</v>
      </c>
      <c r="H84" s="317">
        <f t="shared" ca="1" si="0"/>
        <v>679.4712363619999</v>
      </c>
    </row>
    <row r="85" spans="1:9" x14ac:dyDescent="0.25">
      <c r="A85" s="235"/>
      <c r="B85" s="24" t="str">
        <f>'1.1'!B86</f>
        <v>2008/09</v>
      </c>
      <c r="C85" s="25">
        <f t="shared" ref="C85:H100" ca="1" si="1">SUM(OFFSET(C$5,4*(ROW()-ROW($C$85)), 0, 4, 1))</f>
        <v>273.96624800000001</v>
      </c>
      <c r="D85" s="25">
        <f t="shared" ca="1" si="1"/>
        <v>51.057040000000001</v>
      </c>
      <c r="E85" s="25">
        <f t="shared" ca="1" si="1"/>
        <v>81.702436000000006</v>
      </c>
      <c r="F85" s="25">
        <f t="shared" ca="1" si="1"/>
        <v>-6.7339059999999993</v>
      </c>
      <c r="G85" s="25">
        <f t="shared" ca="1" si="1"/>
        <v>139.32608199999999</v>
      </c>
      <c r="H85" s="312">
        <f t="shared" ca="1" si="1"/>
        <v>539.31790000000001</v>
      </c>
    </row>
    <row r="86" spans="1:9" x14ac:dyDescent="0.25">
      <c r="A86" s="235"/>
      <c r="B86" s="24" t="str">
        <f>'1.1'!B87</f>
        <v>2009/10</v>
      </c>
      <c r="C86" s="25">
        <f t="shared" ca="1" si="1"/>
        <v>268.05094400000002</v>
      </c>
      <c r="D86" s="25">
        <f t="shared" ca="1" si="1"/>
        <v>51.482687999999996</v>
      </c>
      <c r="E86" s="25">
        <f t="shared" ca="1" si="1"/>
        <v>72.419882000000001</v>
      </c>
      <c r="F86" s="25">
        <f t="shared" ca="1" si="1"/>
        <v>-2.154242</v>
      </c>
      <c r="G86" s="25">
        <f t="shared" ca="1" si="1"/>
        <v>130.765826</v>
      </c>
      <c r="H86" s="312">
        <f t="shared" ca="1" si="1"/>
        <v>520.56509800000003</v>
      </c>
    </row>
    <row r="87" spans="1:9" x14ac:dyDescent="0.25">
      <c r="A87" s="235"/>
      <c r="B87" s="24" t="str">
        <f>'1.1'!B88</f>
        <v>2010/11</v>
      </c>
      <c r="C87" s="25">
        <f t="shared" ca="1" si="1"/>
        <v>270.84120799999999</v>
      </c>
      <c r="D87" s="25">
        <f t="shared" ca="1" si="1"/>
        <v>51.695512000000001</v>
      </c>
      <c r="E87" s="25">
        <f t="shared" ca="1" si="1"/>
        <v>76.548896000000013</v>
      </c>
      <c r="F87" s="25">
        <f t="shared" ca="1" si="1"/>
        <v>0.56471000000000005</v>
      </c>
      <c r="G87" s="25">
        <f t="shared" ca="1" si="1"/>
        <v>143.55750999999998</v>
      </c>
      <c r="H87" s="312">
        <f t="shared" ca="1" si="1"/>
        <v>543.20783600000004</v>
      </c>
    </row>
    <row r="88" spans="1:9" x14ac:dyDescent="0.25">
      <c r="B88" s="24" t="str">
        <f>'1.1'!B89</f>
        <v>2011/12</v>
      </c>
      <c r="C88" s="25">
        <f t="shared" ca="1" si="1"/>
        <v>269.28471999999999</v>
      </c>
      <c r="D88" s="25">
        <f t="shared" ca="1" si="1"/>
        <v>51.878587999999993</v>
      </c>
      <c r="E88" s="25">
        <f t="shared" ca="1" si="1"/>
        <v>78.782003000000003</v>
      </c>
      <c r="F88" s="25">
        <f t="shared" ca="1" si="1"/>
        <v>-2.542834</v>
      </c>
      <c r="G88" s="25">
        <f t="shared" ca="1" si="1"/>
        <v>149.08658400000002</v>
      </c>
      <c r="H88" s="312">
        <f t="shared" ca="1" si="1"/>
        <v>546.48906099999999</v>
      </c>
    </row>
    <row r="89" spans="1:9" x14ac:dyDescent="0.25">
      <c r="B89" s="24" t="str">
        <f>'1.1'!B90</f>
        <v>2012/13</v>
      </c>
      <c r="C89" s="25">
        <f t="shared" ca="1" si="1"/>
        <v>274.19755199999997</v>
      </c>
      <c r="D89" s="25">
        <f t="shared" ca="1" si="1"/>
        <v>51.932755999999998</v>
      </c>
      <c r="E89" s="25">
        <f t="shared" ca="1" si="1"/>
        <v>78.848600000000005</v>
      </c>
      <c r="F89" s="25">
        <f t="shared" ca="1" si="1"/>
        <v>-0.80221599999999982</v>
      </c>
      <c r="G89" s="25">
        <f t="shared" ca="1" si="1"/>
        <v>148.62532999999999</v>
      </c>
      <c r="H89" s="312">
        <f t="shared" ca="1" si="1"/>
        <v>552.80202199999997</v>
      </c>
    </row>
    <row r="90" spans="1:9" x14ac:dyDescent="0.25">
      <c r="B90" s="24" t="str">
        <f>'1.1'!B91</f>
        <v>2013/14</v>
      </c>
      <c r="C90" s="25">
        <f t="shared" ca="1" si="1"/>
        <v>278.99600799999996</v>
      </c>
      <c r="D90" s="25">
        <f t="shared" ca="1" si="1"/>
        <v>52.425151999999997</v>
      </c>
      <c r="E90" s="25">
        <f t="shared" ca="1" si="1"/>
        <v>84.401441000000005</v>
      </c>
      <c r="F90" s="25">
        <f t="shared" ca="1" si="1"/>
        <v>3.4719979999999997</v>
      </c>
      <c r="G90" s="25">
        <f t="shared" ca="1" si="1"/>
        <v>150.46956600000001</v>
      </c>
      <c r="H90" s="312">
        <f t="shared" ca="1" si="1"/>
        <v>569.76416500000005</v>
      </c>
    </row>
    <row r="91" spans="1:9" x14ac:dyDescent="0.25">
      <c r="B91" s="24" t="str">
        <f>'1.1'!B92</f>
        <v>2014/15</v>
      </c>
      <c r="C91" s="25">
        <f t="shared" ca="1" si="1"/>
        <v>285.04192799999998</v>
      </c>
      <c r="D91" s="25">
        <f t="shared" ca="1" si="1"/>
        <v>53.439691999999994</v>
      </c>
      <c r="E91" s="25">
        <f t="shared" ca="1" si="1"/>
        <v>89.039626999999996</v>
      </c>
      <c r="F91" s="25">
        <f t="shared" ca="1" si="1"/>
        <v>3.0196340000000004</v>
      </c>
      <c r="G91" s="25">
        <f t="shared" ca="1" si="1"/>
        <v>156.069455</v>
      </c>
      <c r="H91" s="312">
        <f t="shared" ca="1" si="1"/>
        <v>586.61033599999996</v>
      </c>
    </row>
    <row r="92" spans="1:9" x14ac:dyDescent="0.25">
      <c r="B92" s="24" t="str">
        <f>'1.1'!B93</f>
        <v>2015/16</v>
      </c>
      <c r="C92" s="25">
        <f t="shared" ca="1" si="1"/>
        <v>293.072608</v>
      </c>
      <c r="D92" s="25">
        <f t="shared" ca="1" si="1"/>
        <v>54.287288000000004</v>
      </c>
      <c r="E92" s="25">
        <f t="shared" ca="1" si="1"/>
        <v>91.219063000000006</v>
      </c>
      <c r="F92" s="25">
        <f t="shared" ca="1" si="1"/>
        <v>4.1663380000000005</v>
      </c>
      <c r="G92" s="25">
        <f t="shared" ca="1" si="1"/>
        <v>162.39251400000001</v>
      </c>
      <c r="H92" s="312">
        <f t="shared" ca="1" si="1"/>
        <v>605.13781100000006</v>
      </c>
    </row>
    <row r="93" spans="1:9" x14ac:dyDescent="0.25">
      <c r="B93" s="24" t="str">
        <f>'1.1'!B94</f>
        <v>2016/17</v>
      </c>
      <c r="C93" s="25">
        <f t="shared" ca="1" si="1"/>
        <v>301.87213599999995</v>
      </c>
      <c r="D93" s="25">
        <f t="shared" ca="1" si="1"/>
        <v>54.368836000000002</v>
      </c>
      <c r="E93" s="25">
        <f t="shared" ca="1" si="1"/>
        <v>93.936052000000004</v>
      </c>
      <c r="F93" s="25">
        <f t="shared" ca="1" si="1"/>
        <v>2.2767200000000001</v>
      </c>
      <c r="G93" s="25">
        <f t="shared" ca="1" si="1"/>
        <v>163.867052</v>
      </c>
      <c r="H93" s="312">
        <f t="shared" ca="1" si="1"/>
        <v>616.32079599999997</v>
      </c>
    </row>
    <row r="94" spans="1:9" x14ac:dyDescent="0.25">
      <c r="B94" s="24" t="str">
        <f>'1.1'!B95</f>
        <v>2017/18</v>
      </c>
      <c r="C94" s="25">
        <f t="shared" ca="1" si="1"/>
        <v>307.28748000000002</v>
      </c>
      <c r="D94" s="25">
        <f t="shared" ca="1" si="1"/>
        <v>54.459116000000002</v>
      </c>
      <c r="E94" s="25">
        <f t="shared" ca="1" si="1"/>
        <v>96.889643000000007</v>
      </c>
      <c r="F94" s="25">
        <f t="shared" ca="1" si="1"/>
        <v>-1.1082620000000001</v>
      </c>
      <c r="G94" s="25">
        <f t="shared" ca="1" si="1"/>
        <v>173.296178</v>
      </c>
      <c r="H94" s="312">
        <f t="shared" ca="1" si="1"/>
        <v>630.82415500000002</v>
      </c>
    </row>
    <row r="95" spans="1:9" x14ac:dyDescent="0.25">
      <c r="B95" s="24" t="str">
        <f>'1.1'!B96</f>
        <v>2018/19</v>
      </c>
      <c r="C95" s="25">
        <f t="shared" ca="1" si="1"/>
        <v>312.47995371000002</v>
      </c>
      <c r="D95" s="25">
        <f t="shared" ca="1" si="1"/>
        <v>54.659533283999998</v>
      </c>
      <c r="E95" s="25">
        <f t="shared" ca="1" si="1"/>
        <v>96.183858755999992</v>
      </c>
      <c r="F95" s="25">
        <f t="shared" ca="1" si="1"/>
        <v>2.1633446250000001</v>
      </c>
      <c r="G95" s="25">
        <f t="shared" ca="1" si="1"/>
        <v>171.870735161</v>
      </c>
      <c r="H95" s="312">
        <f t="shared" ca="1" si="1"/>
        <v>637.35742553800003</v>
      </c>
    </row>
    <row r="96" spans="1:9" x14ac:dyDescent="0.25">
      <c r="B96" s="24" t="str">
        <f>'1.1'!B97</f>
        <v>2019/20</v>
      </c>
      <c r="C96" s="25">
        <f t="shared" ca="1" si="1"/>
        <v>315.82714110000001</v>
      </c>
      <c r="D96" s="25">
        <f t="shared" ca="1" si="1"/>
        <v>55.914817742000004</v>
      </c>
      <c r="E96" s="25">
        <f t="shared" ca="1" si="1"/>
        <v>97.449157477</v>
      </c>
      <c r="F96" s="25">
        <f t="shared" ca="1" si="1"/>
        <v>3.5821132850000001</v>
      </c>
      <c r="G96" s="25">
        <f t="shared" ca="1" si="1"/>
        <v>174.88225383900001</v>
      </c>
      <c r="H96" s="312">
        <f t="shared" ca="1" si="1"/>
        <v>647.6554834420001</v>
      </c>
    </row>
    <row r="97" spans="2:8" x14ac:dyDescent="0.25">
      <c r="B97" s="24" t="str">
        <f>'1.1'!B98</f>
        <v>2020/21</v>
      </c>
      <c r="C97" s="25">
        <f t="shared" ca="1" si="1"/>
        <v>320.83913365900003</v>
      </c>
      <c r="D97" s="25">
        <f t="shared" ca="1" si="1"/>
        <v>56.834261124999998</v>
      </c>
      <c r="E97" s="25">
        <f t="shared" ca="1" si="1"/>
        <v>99.052280918999998</v>
      </c>
      <c r="F97" s="25">
        <f t="shared" ca="1" si="1"/>
        <v>3.9120853570000005</v>
      </c>
      <c r="G97" s="25">
        <f t="shared" ca="1" si="1"/>
        <v>177.32781083399999</v>
      </c>
      <c r="H97" s="312">
        <f t="shared" ca="1" si="1"/>
        <v>657.96557189499993</v>
      </c>
    </row>
    <row r="98" spans="2:8" x14ac:dyDescent="0.25">
      <c r="B98" s="24" t="str">
        <f>'1.1'!B99</f>
        <v>2021/22</v>
      </c>
      <c r="C98" s="25">
        <f t="shared" ca="1" si="1"/>
        <v>326.041658052</v>
      </c>
      <c r="D98" s="25">
        <f t="shared" ca="1" si="1"/>
        <v>57.741565716999993</v>
      </c>
      <c r="E98" s="25">
        <f t="shared" ca="1" si="1"/>
        <v>101.04975990199999</v>
      </c>
      <c r="F98" s="25">
        <f t="shared" ca="1" si="1"/>
        <v>3.9647379110000003</v>
      </c>
      <c r="G98" s="25">
        <f t="shared" ca="1" si="1"/>
        <v>177.15422586099999</v>
      </c>
      <c r="H98" s="312">
        <f t="shared" ca="1" si="1"/>
        <v>665.95194744600008</v>
      </c>
    </row>
    <row r="99" spans="2:8" x14ac:dyDescent="0.25">
      <c r="B99" s="24" t="str">
        <f>'1.1'!B100</f>
        <v>2022/23</v>
      </c>
      <c r="C99" s="25">
        <f t="shared" ca="1" si="1"/>
        <v>331.36736324100002</v>
      </c>
      <c r="D99" s="25">
        <f t="shared" ca="1" si="1"/>
        <v>58.669294359999995</v>
      </c>
      <c r="E99" s="25">
        <f t="shared" ca="1" si="1"/>
        <v>102.93004441799999</v>
      </c>
      <c r="F99" s="25">
        <f t="shared" ca="1" si="1"/>
        <v>3.9808220530000002</v>
      </c>
      <c r="G99" s="25">
        <f t="shared" ca="1" si="1"/>
        <v>176.67571586299999</v>
      </c>
      <c r="H99" s="312">
        <f t="shared" ca="1" si="1"/>
        <v>673.62323993699988</v>
      </c>
    </row>
    <row r="100" spans="2:8" x14ac:dyDescent="0.25">
      <c r="B100" s="24" t="str">
        <f>'1.1'!B101</f>
        <v>2023/24</v>
      </c>
      <c r="C100" s="25">
        <f t="shared" ca="1" si="1"/>
        <v>336.83128382799998</v>
      </c>
      <c r="D100" s="25">
        <f t="shared" ca="1" si="1"/>
        <v>59.709236281999999</v>
      </c>
      <c r="E100" s="25">
        <f t="shared" ca="1" si="1"/>
        <v>105.23034547500001</v>
      </c>
      <c r="F100" s="25">
        <f t="shared" ca="1" si="1"/>
        <v>4.1778050279999999</v>
      </c>
      <c r="G100" s="25">
        <f t="shared" ca="1" si="1"/>
        <v>175.49086322400001</v>
      </c>
      <c r="H100" s="317">
        <f t="shared" ca="1" si="1"/>
        <v>681.43953383600001</v>
      </c>
    </row>
    <row r="101" spans="2:8" x14ac:dyDescent="0.25">
      <c r="B101" s="564" t="s">
        <v>44</v>
      </c>
      <c r="C101" s="675"/>
      <c r="D101" s="675"/>
      <c r="E101" s="675"/>
      <c r="F101" s="675"/>
      <c r="G101" s="675"/>
      <c r="H101" s="565"/>
    </row>
    <row r="102" spans="2:8" ht="15.75" thickBot="1" x14ac:dyDescent="0.3">
      <c r="B102" s="566" t="s">
        <v>287</v>
      </c>
      <c r="C102" s="682"/>
      <c r="D102" s="682"/>
      <c r="E102" s="682"/>
      <c r="F102" s="682"/>
      <c r="G102" s="682"/>
      <c r="H102" s="567"/>
    </row>
    <row r="103" spans="2:8" x14ac:dyDescent="0.25">
      <c r="B103" s="316"/>
      <c r="C103" s="316"/>
      <c r="D103" s="316"/>
      <c r="E103" s="316"/>
      <c r="F103" s="316"/>
      <c r="G103" s="316"/>
      <c r="H103" s="316"/>
    </row>
    <row r="104" spans="2:8" x14ac:dyDescent="0.25">
      <c r="B104" s="316"/>
      <c r="C104" s="316"/>
      <c r="D104" s="316"/>
      <c r="E104" s="316"/>
      <c r="F104" s="316"/>
      <c r="G104" s="316"/>
      <c r="H104" s="316"/>
    </row>
    <row r="105" spans="2:8" x14ac:dyDescent="0.25">
      <c r="B105" s="316"/>
      <c r="C105" s="316"/>
      <c r="D105" s="316"/>
      <c r="E105" s="316"/>
      <c r="F105" s="316"/>
      <c r="G105" s="316"/>
      <c r="H105" s="316"/>
    </row>
  </sheetData>
  <mergeCells count="3">
    <mergeCell ref="B2:H2"/>
    <mergeCell ref="B101:H101"/>
    <mergeCell ref="B102:H102"/>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32"/>
  <sheetViews>
    <sheetView zoomScaleNormal="100" zoomScaleSheetLayoutView="100" workbookViewId="0"/>
  </sheetViews>
  <sheetFormatPr defaultColWidth="8.88671875" defaultRowHeight="15" x14ac:dyDescent="0.25"/>
  <cols>
    <col min="1" max="1" width="9.33203125" style="22" customWidth="1"/>
    <col min="2" max="2" width="33.44140625" style="22" customWidth="1"/>
    <col min="3" max="7" width="10.44140625" style="22" customWidth="1"/>
    <col min="8" max="16384" width="8.88671875" style="22"/>
  </cols>
  <sheetData>
    <row r="1" spans="1:9" ht="33.75" customHeight="1" thickBot="1" x14ac:dyDescent="0.3">
      <c r="A1" s="48" t="s">
        <v>92</v>
      </c>
    </row>
    <row r="2" spans="1:9" ht="20.25" customHeight="1" thickBot="1" x14ac:dyDescent="0.3">
      <c r="B2" s="683" t="s">
        <v>332</v>
      </c>
      <c r="C2" s="684"/>
      <c r="D2" s="684"/>
      <c r="E2" s="684"/>
      <c r="F2" s="684"/>
      <c r="G2" s="684"/>
      <c r="H2" s="684"/>
      <c r="I2" s="685"/>
    </row>
    <row r="3" spans="1:9" ht="15.75" x14ac:dyDescent="0.25">
      <c r="B3" s="350"/>
      <c r="C3" s="328"/>
      <c r="D3" s="328" t="s">
        <v>315</v>
      </c>
      <c r="E3" s="328" t="s">
        <v>316</v>
      </c>
      <c r="F3" s="328" t="s">
        <v>317</v>
      </c>
      <c r="G3" s="351" t="s">
        <v>318</v>
      </c>
      <c r="H3" s="351" t="s">
        <v>319</v>
      </c>
      <c r="I3" s="329" t="s">
        <v>320</v>
      </c>
    </row>
    <row r="4" spans="1:9" ht="19.5" customHeight="1" x14ac:dyDescent="0.25">
      <c r="B4" s="330" t="s">
        <v>333</v>
      </c>
      <c r="C4" s="331"/>
      <c r="D4" s="331"/>
      <c r="E4" s="331"/>
      <c r="F4" s="331"/>
      <c r="G4" s="331"/>
      <c r="H4" s="331"/>
      <c r="I4" s="332"/>
    </row>
    <row r="5" spans="1:9" ht="15.75" customHeight="1" x14ac:dyDescent="0.25">
      <c r="B5" s="333" t="s">
        <v>334</v>
      </c>
      <c r="C5" s="25"/>
      <c r="D5" s="25">
        <v>1.3</v>
      </c>
      <c r="E5" s="25">
        <v>1.6</v>
      </c>
      <c r="F5" s="25">
        <v>2.5</v>
      </c>
      <c r="G5" s="25">
        <v>2.2999999999999998</v>
      </c>
      <c r="H5" s="25">
        <v>2.4</v>
      </c>
      <c r="I5" s="352">
        <v>2.4</v>
      </c>
    </row>
    <row r="6" spans="1:9" ht="15.75" customHeight="1" x14ac:dyDescent="0.25">
      <c r="B6" s="333" t="s">
        <v>335</v>
      </c>
      <c r="C6" s="25"/>
      <c r="D6" s="25">
        <v>4</v>
      </c>
      <c r="E6" s="25">
        <v>4</v>
      </c>
      <c r="F6" s="25">
        <v>4</v>
      </c>
      <c r="G6" s="25">
        <v>4</v>
      </c>
      <c r="H6" s="25">
        <v>4</v>
      </c>
      <c r="I6" s="352">
        <v>4</v>
      </c>
    </row>
    <row r="7" spans="1:9" ht="15.75" customHeight="1" x14ac:dyDescent="0.25">
      <c r="B7" s="336" t="s">
        <v>336</v>
      </c>
      <c r="C7" s="49"/>
      <c r="D7" s="49">
        <v>4</v>
      </c>
      <c r="E7" s="49">
        <v>4</v>
      </c>
      <c r="F7" s="49">
        <v>4</v>
      </c>
      <c r="G7" s="49">
        <v>4</v>
      </c>
      <c r="H7" s="49">
        <v>4</v>
      </c>
      <c r="I7" s="353">
        <v>4</v>
      </c>
    </row>
    <row r="8" spans="1:9" ht="18.75" customHeight="1" x14ac:dyDescent="0.25">
      <c r="B8" s="339" t="s">
        <v>337</v>
      </c>
      <c r="C8" s="342"/>
      <c r="D8" s="342"/>
      <c r="E8" s="342"/>
      <c r="F8" s="342"/>
      <c r="G8" s="342"/>
      <c r="H8" s="342"/>
      <c r="I8" s="354"/>
    </row>
    <row r="9" spans="1:9" ht="15.75" customHeight="1" x14ac:dyDescent="0.25">
      <c r="B9" s="333" t="s">
        <v>338</v>
      </c>
      <c r="C9" s="25"/>
      <c r="D9" s="25">
        <v>0.2</v>
      </c>
      <c r="E9" s="25">
        <v>0.1</v>
      </c>
      <c r="F9" s="25">
        <v>3.3</v>
      </c>
      <c r="G9" s="25">
        <v>3.1</v>
      </c>
      <c r="H9" s="25">
        <v>3.2</v>
      </c>
      <c r="I9" s="242">
        <v>3.2</v>
      </c>
    </row>
    <row r="10" spans="1:9" ht="15.75" customHeight="1" x14ac:dyDescent="0.25">
      <c r="B10" s="336" t="s">
        <v>339</v>
      </c>
      <c r="C10" s="49"/>
      <c r="D10" s="49">
        <v>0.2</v>
      </c>
      <c r="E10" s="49">
        <v>0.2</v>
      </c>
      <c r="F10" s="49">
        <v>3.3</v>
      </c>
      <c r="G10" s="49">
        <v>3.1</v>
      </c>
      <c r="H10" s="49">
        <v>3.2</v>
      </c>
      <c r="I10" s="355">
        <v>3.2</v>
      </c>
    </row>
    <row r="11" spans="1:9" ht="15" customHeight="1" x14ac:dyDescent="0.25">
      <c r="A11" s="356"/>
      <c r="B11" s="686" t="s">
        <v>44</v>
      </c>
      <c r="C11" s="687"/>
      <c r="D11" s="687"/>
      <c r="E11" s="687"/>
      <c r="F11" s="687"/>
      <c r="G11" s="687"/>
      <c r="H11" s="687"/>
      <c r="I11" s="688"/>
    </row>
    <row r="12" spans="1:9" ht="33" customHeight="1" x14ac:dyDescent="0.25">
      <c r="A12" s="356"/>
      <c r="B12" s="689" t="s">
        <v>340</v>
      </c>
      <c r="C12" s="623"/>
      <c r="D12" s="623"/>
      <c r="E12" s="623"/>
      <c r="F12" s="623"/>
      <c r="G12" s="623"/>
      <c r="H12" s="623"/>
      <c r="I12" s="690"/>
    </row>
    <row r="13" spans="1:9" ht="33" customHeight="1" thickBot="1" x14ac:dyDescent="0.3">
      <c r="A13" s="356"/>
      <c r="B13" s="691" t="s">
        <v>341</v>
      </c>
      <c r="C13" s="692"/>
      <c r="D13" s="692"/>
      <c r="E13" s="692"/>
      <c r="F13" s="692"/>
      <c r="G13" s="692"/>
      <c r="H13" s="692"/>
      <c r="I13" s="693"/>
    </row>
    <row r="17" spans="2:7" x14ac:dyDescent="0.25">
      <c r="B17" s="347"/>
      <c r="C17" s="357"/>
      <c r="D17" s="357"/>
      <c r="E17" s="357"/>
      <c r="F17" s="357"/>
      <c r="G17" s="357"/>
    </row>
    <row r="18" spans="2:7" x14ac:dyDescent="0.25">
      <c r="C18" s="50"/>
      <c r="D18" s="50"/>
      <c r="E18" s="50"/>
    </row>
    <row r="19" spans="2:7" x14ac:dyDescent="0.25">
      <c r="C19" s="50"/>
      <c r="D19" s="349"/>
      <c r="E19" s="50"/>
    </row>
    <row r="20" spans="2:7" x14ac:dyDescent="0.25">
      <c r="C20" s="50"/>
      <c r="D20" s="50"/>
      <c r="E20" s="50"/>
      <c r="F20" s="50"/>
      <c r="G20" s="50"/>
    </row>
    <row r="21" spans="2:7" x14ac:dyDescent="0.25">
      <c r="C21" s="50"/>
      <c r="D21" s="50"/>
      <c r="E21" s="50"/>
      <c r="F21" s="50"/>
      <c r="G21" s="50"/>
    </row>
    <row r="22" spans="2:7" x14ac:dyDescent="0.25">
      <c r="C22" s="50"/>
      <c r="D22" s="50"/>
      <c r="E22" s="50"/>
      <c r="F22" s="50"/>
      <c r="G22" s="50"/>
    </row>
    <row r="23" spans="2:7" x14ac:dyDescent="0.25">
      <c r="C23" s="50"/>
      <c r="D23" s="50"/>
      <c r="E23" s="50"/>
      <c r="F23" s="50"/>
      <c r="G23" s="50"/>
    </row>
    <row r="24" spans="2:7" x14ac:dyDescent="0.25">
      <c r="C24" s="50"/>
      <c r="D24" s="50"/>
      <c r="E24" s="50"/>
      <c r="F24" s="50"/>
      <c r="G24" s="50"/>
    </row>
    <row r="25" spans="2:7" x14ac:dyDescent="0.25">
      <c r="C25" s="50"/>
      <c r="D25" s="50"/>
      <c r="E25" s="50"/>
      <c r="F25" s="50"/>
      <c r="G25" s="50"/>
    </row>
    <row r="26" spans="2:7" x14ac:dyDescent="0.25">
      <c r="C26" s="50"/>
      <c r="D26" s="50"/>
      <c r="E26" s="50"/>
      <c r="F26" s="50"/>
      <c r="G26" s="50"/>
    </row>
    <row r="27" spans="2:7" x14ac:dyDescent="0.25">
      <c r="C27" s="50"/>
      <c r="D27" s="50"/>
      <c r="E27" s="50"/>
      <c r="F27" s="50"/>
      <c r="G27" s="50"/>
    </row>
    <row r="28" spans="2:7" x14ac:dyDescent="0.25">
      <c r="C28" s="50"/>
      <c r="D28" s="50"/>
      <c r="E28" s="50"/>
      <c r="F28" s="50"/>
      <c r="G28" s="50"/>
    </row>
    <row r="29" spans="2:7" x14ac:dyDescent="0.25">
      <c r="C29" s="50"/>
      <c r="D29" s="50"/>
      <c r="E29" s="50"/>
      <c r="F29" s="50"/>
      <c r="G29" s="50"/>
    </row>
    <row r="30" spans="2:7" x14ac:dyDescent="0.25">
      <c r="C30" s="50"/>
      <c r="D30" s="50"/>
      <c r="E30" s="50"/>
      <c r="F30" s="50"/>
      <c r="G30" s="50"/>
    </row>
    <row r="31" spans="2:7" x14ac:dyDescent="0.25">
      <c r="C31" s="50"/>
      <c r="D31" s="50"/>
      <c r="E31" s="50"/>
      <c r="F31" s="50"/>
      <c r="G31" s="50"/>
    </row>
    <row r="32" spans="2:7" x14ac:dyDescent="0.25">
      <c r="C32" s="50"/>
      <c r="D32" s="50"/>
      <c r="E32" s="50"/>
      <c r="F32" s="50"/>
      <c r="G32" s="50"/>
    </row>
  </sheetData>
  <mergeCells count="4">
    <mergeCell ref="B2:I2"/>
    <mergeCell ref="B11:I11"/>
    <mergeCell ref="B12:I12"/>
    <mergeCell ref="B13:I1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51"/>
  <sheetViews>
    <sheetView zoomScaleNormal="100" zoomScaleSheetLayoutView="100" workbookViewId="0"/>
  </sheetViews>
  <sheetFormatPr defaultRowHeight="15" x14ac:dyDescent="0.25"/>
  <cols>
    <col min="1" max="1" width="9.44140625" style="236" customWidth="1"/>
    <col min="2" max="4" width="10.33203125" style="236" customWidth="1"/>
    <col min="5" max="5" width="1" style="236" customWidth="1"/>
    <col min="6" max="6" width="10.33203125" style="236" customWidth="1"/>
    <col min="7" max="7" width="12.109375" style="236" customWidth="1"/>
    <col min="8" max="9" width="10.33203125" style="236" customWidth="1"/>
    <col min="10" max="10" width="1" style="236" customWidth="1"/>
    <col min="11" max="12" width="10.33203125" style="236" customWidth="1"/>
    <col min="13" max="13" width="1" style="236" customWidth="1"/>
    <col min="14" max="14" width="10.33203125" style="235" customWidth="1"/>
    <col min="15" max="15" width="1" style="236" customWidth="1"/>
    <col min="16" max="16" width="11.77734375" style="236" bestFit="1" customWidth="1"/>
    <col min="17" max="17" width="1" style="236" customWidth="1"/>
    <col min="18" max="18" width="11.6640625" style="236" bestFit="1" customWidth="1"/>
    <col min="19" max="16384" width="8.88671875" style="236"/>
  </cols>
  <sheetData>
    <row r="1" spans="1:21" ht="33.75" customHeight="1" thickBot="1" x14ac:dyDescent="0.3">
      <c r="A1" s="239" t="s">
        <v>92</v>
      </c>
      <c r="B1" s="272"/>
      <c r="C1" s="272"/>
      <c r="D1" s="272"/>
      <c r="E1" s="272"/>
      <c r="F1" s="272"/>
      <c r="G1" s="272"/>
      <c r="H1" s="272"/>
      <c r="I1" s="272"/>
      <c r="J1" s="272"/>
      <c r="K1" s="272"/>
      <c r="L1" s="272"/>
      <c r="M1" s="272"/>
      <c r="O1" s="235"/>
      <c r="Q1" s="235"/>
      <c r="R1" s="235"/>
    </row>
    <row r="2" spans="1:21" ht="25.5" customHeight="1" thickBot="1" x14ac:dyDescent="0.3">
      <c r="A2" s="235"/>
      <c r="B2" s="560" t="s">
        <v>426</v>
      </c>
      <c r="C2" s="703"/>
      <c r="D2" s="703"/>
      <c r="E2" s="703"/>
      <c r="F2" s="703"/>
      <c r="G2" s="703"/>
      <c r="H2" s="703"/>
      <c r="I2" s="703"/>
      <c r="J2" s="703"/>
      <c r="K2" s="703"/>
      <c r="L2" s="703"/>
      <c r="M2" s="703"/>
      <c r="N2" s="561"/>
      <c r="O2" s="447"/>
      <c r="P2" s="704" t="s">
        <v>427</v>
      </c>
      <c r="Q2" s="447"/>
      <c r="R2" s="704" t="s">
        <v>428</v>
      </c>
    </row>
    <row r="3" spans="1:21" ht="25.5" customHeight="1" x14ac:dyDescent="0.25">
      <c r="A3" s="235"/>
      <c r="B3" s="448"/>
      <c r="C3" s="706" t="s">
        <v>429</v>
      </c>
      <c r="D3" s="706"/>
      <c r="E3" s="309"/>
      <c r="F3" s="706" t="s">
        <v>430</v>
      </c>
      <c r="G3" s="706"/>
      <c r="H3" s="706"/>
      <c r="I3" s="706"/>
      <c r="J3" s="309"/>
      <c r="K3" s="706" t="s">
        <v>431</v>
      </c>
      <c r="L3" s="706"/>
      <c r="M3" s="309"/>
      <c r="N3" s="707" t="s">
        <v>432</v>
      </c>
      <c r="O3" s="449"/>
      <c r="P3" s="705"/>
      <c r="Q3" s="449"/>
      <c r="R3" s="705"/>
    </row>
    <row r="4" spans="1:21" ht="51" customHeight="1" x14ac:dyDescent="0.25">
      <c r="A4" s="235"/>
      <c r="B4" s="448"/>
      <c r="C4" s="309" t="s">
        <v>433</v>
      </c>
      <c r="D4" s="309" t="s">
        <v>434</v>
      </c>
      <c r="E4" s="309"/>
      <c r="F4" s="309" t="s">
        <v>435</v>
      </c>
      <c r="G4" s="309" t="s">
        <v>436</v>
      </c>
      <c r="H4" s="309" t="s">
        <v>437</v>
      </c>
      <c r="I4" s="309" t="s">
        <v>438</v>
      </c>
      <c r="J4" s="309"/>
      <c r="K4" s="309" t="s">
        <v>439</v>
      </c>
      <c r="L4" s="309" t="s">
        <v>440</v>
      </c>
      <c r="M4" s="309"/>
      <c r="N4" s="708"/>
      <c r="O4" s="449"/>
      <c r="P4" s="705"/>
      <c r="Q4" s="449"/>
      <c r="R4" s="705"/>
    </row>
    <row r="5" spans="1:21" ht="14.25" customHeight="1" x14ac:dyDescent="0.25">
      <c r="A5" s="235"/>
      <c r="B5" s="23" t="s">
        <v>132</v>
      </c>
      <c r="C5" s="450">
        <v>3.2204842755174923</v>
      </c>
      <c r="D5" s="451">
        <v>3.6119944212885002</v>
      </c>
      <c r="E5" s="451"/>
      <c r="F5" s="451">
        <v>2.0718961568644829</v>
      </c>
      <c r="G5" s="451">
        <v>1.4717098518664784</v>
      </c>
      <c r="H5" s="451">
        <v>2.539021331776496</v>
      </c>
      <c r="I5" s="451">
        <v>1.4127307949334806</v>
      </c>
      <c r="J5" s="451"/>
      <c r="K5" s="451">
        <v>0.54910106108273038</v>
      </c>
      <c r="L5" s="451">
        <v>1.0182572921376927</v>
      </c>
      <c r="M5" s="451"/>
      <c r="N5" s="452">
        <v>2.9505812626425505</v>
      </c>
      <c r="O5" s="453"/>
      <c r="P5" s="454">
        <v>1.1709351041130873</v>
      </c>
      <c r="Q5" s="453"/>
      <c r="R5" s="455">
        <v>397775.30926828331</v>
      </c>
      <c r="S5" s="243"/>
      <c r="T5" s="456"/>
    </row>
    <row r="6" spans="1:21" ht="13.5" customHeight="1" x14ac:dyDescent="0.25">
      <c r="A6" s="235"/>
      <c r="B6" s="23" t="s">
        <v>133</v>
      </c>
      <c r="C6" s="451">
        <v>2.5253069064652891</v>
      </c>
      <c r="D6" s="451">
        <v>2.7826226764213118</v>
      </c>
      <c r="E6" s="451"/>
      <c r="F6" s="451">
        <v>1.9618260041613098</v>
      </c>
      <c r="G6" s="451">
        <v>0.79183686217029958</v>
      </c>
      <c r="H6" s="451">
        <v>1.8269339071943023</v>
      </c>
      <c r="I6" s="451">
        <v>1.0681308404672905</v>
      </c>
      <c r="J6" s="451"/>
      <c r="K6" s="451">
        <v>-1.0561395662710078</v>
      </c>
      <c r="L6" s="451">
        <v>0.60994746447447123</v>
      </c>
      <c r="M6" s="451"/>
      <c r="N6" s="452">
        <v>2.0897842110252718</v>
      </c>
      <c r="O6" s="453"/>
      <c r="P6" s="454">
        <v>0.73612696192791238</v>
      </c>
      <c r="Q6" s="453"/>
      <c r="R6" s="455">
        <v>396592.57512549701</v>
      </c>
      <c r="S6" s="243"/>
      <c r="T6" s="456"/>
    </row>
    <row r="7" spans="1:21" ht="15" customHeight="1" x14ac:dyDescent="0.25">
      <c r="A7" s="235"/>
      <c r="B7" s="23" t="s">
        <v>134</v>
      </c>
      <c r="C7" s="451">
        <v>1.2433407397385849</v>
      </c>
      <c r="D7" s="451">
        <v>1.2909625285915922</v>
      </c>
      <c r="E7" s="451"/>
      <c r="F7" s="451">
        <v>1.4688622470415851</v>
      </c>
      <c r="G7" s="451">
        <v>-0.39135716473839466</v>
      </c>
      <c r="H7" s="451">
        <v>0.49026017425561008</v>
      </c>
      <c r="I7" s="451">
        <v>0.32931951427360673</v>
      </c>
      <c r="J7" s="451"/>
      <c r="K7" s="451">
        <v>-1.5411611279732671</v>
      </c>
      <c r="L7" s="451">
        <v>-0.18692502281606682</v>
      </c>
      <c r="M7" s="451"/>
      <c r="N7" s="452">
        <v>0.64133263509560967</v>
      </c>
      <c r="O7" s="453"/>
      <c r="P7" s="454">
        <v>-6.4257465754494023E-2</v>
      </c>
      <c r="Q7" s="453"/>
      <c r="R7" s="455">
        <v>394038.19896075682</v>
      </c>
      <c r="S7" s="243"/>
      <c r="T7" s="456"/>
    </row>
    <row r="8" spans="1:21" ht="15" customHeight="1" x14ac:dyDescent="0.25">
      <c r="B8" s="23" t="s">
        <v>148</v>
      </c>
      <c r="C8" s="451">
        <v>-0.53876229926089536</v>
      </c>
      <c r="D8" s="451">
        <v>-0.73510832104790325</v>
      </c>
      <c r="E8" s="451"/>
      <c r="F8" s="451">
        <v>9.7530030813118174E-2</v>
      </c>
      <c r="G8" s="451">
        <v>-2.0277407308918782</v>
      </c>
      <c r="H8" s="451">
        <v>-1.2971392258878893</v>
      </c>
      <c r="I8" s="451">
        <v>-1.1975462914948878</v>
      </c>
      <c r="J8" s="451"/>
      <c r="K8" s="451">
        <v>-3.8721557366520103</v>
      </c>
      <c r="L8" s="451">
        <v>-2.077901979929889</v>
      </c>
      <c r="M8" s="451"/>
      <c r="N8" s="452">
        <v>-1.26692264528966</v>
      </c>
      <c r="O8" s="453"/>
      <c r="P8" s="454">
        <v>-2.038785234133845</v>
      </c>
      <c r="Q8" s="453"/>
      <c r="R8" s="455">
        <v>393991.64345038775</v>
      </c>
      <c r="S8" s="243"/>
      <c r="T8" s="456"/>
    </row>
    <row r="9" spans="1:21" x14ac:dyDescent="0.25">
      <c r="B9" s="23" t="s">
        <v>2</v>
      </c>
      <c r="C9" s="451">
        <v>-2.2480485657722227</v>
      </c>
      <c r="D9" s="451">
        <v>-2.6622145455442308</v>
      </c>
      <c r="E9" s="451"/>
      <c r="F9" s="451">
        <v>-1.0542283282852338</v>
      </c>
      <c r="G9" s="451">
        <v>-3.7101640068542281</v>
      </c>
      <c r="H9" s="451">
        <v>-2.9349917158972403</v>
      </c>
      <c r="I9" s="451">
        <v>-2.5367795917752289</v>
      </c>
      <c r="J9" s="451"/>
      <c r="K9" s="451">
        <v>-4.5901212707753514</v>
      </c>
      <c r="L9" s="451">
        <v>-3.7009709575970753</v>
      </c>
      <c r="M9" s="451"/>
      <c r="N9" s="452">
        <v>-3.0362512616170596</v>
      </c>
      <c r="O9" s="453"/>
      <c r="P9" s="454">
        <v>-3.7187918436254797</v>
      </c>
      <c r="Q9" s="453"/>
      <c r="R9" s="455">
        <v>393267.81128985144</v>
      </c>
      <c r="S9" s="243"/>
      <c r="T9" s="456"/>
    </row>
    <row r="10" spans="1:21" x14ac:dyDescent="0.25">
      <c r="B10" s="23" t="s">
        <v>3</v>
      </c>
      <c r="C10" s="451">
        <v>-2.4492961643676949</v>
      </c>
      <c r="D10" s="451">
        <v>-2.9971631359796902</v>
      </c>
      <c r="E10" s="451"/>
      <c r="F10" s="451">
        <v>-1.0943843439607122</v>
      </c>
      <c r="G10" s="451">
        <v>-4.0946166007146871</v>
      </c>
      <c r="H10" s="451">
        <v>-2.993660469509706</v>
      </c>
      <c r="I10" s="451">
        <v>-2.8067865831777112</v>
      </c>
      <c r="J10" s="451"/>
      <c r="K10" s="451">
        <v>-5.3375542336190529</v>
      </c>
      <c r="L10" s="451">
        <v>-4.1122008609141991</v>
      </c>
      <c r="M10" s="451"/>
      <c r="N10" s="452">
        <v>-3.312013470272789</v>
      </c>
      <c r="O10" s="453"/>
      <c r="P10" s="454">
        <v>-4.1467966467192126</v>
      </c>
      <c r="Q10" s="453"/>
      <c r="R10" s="455">
        <v>393772.96406973043</v>
      </c>
      <c r="S10" s="243"/>
      <c r="T10" s="456"/>
    </row>
    <row r="11" spans="1:21" x14ac:dyDescent="0.25">
      <c r="B11" s="23" t="s">
        <v>4</v>
      </c>
      <c r="C11" s="451">
        <v>-2.1798285048705566</v>
      </c>
      <c r="D11" s="451">
        <v>-2.7779656438545715</v>
      </c>
      <c r="E11" s="451"/>
      <c r="F11" s="451">
        <v>-0.81832313122055211</v>
      </c>
      <c r="G11" s="451">
        <v>-4.0188197150565657</v>
      </c>
      <c r="H11" s="451">
        <v>-2.6282229732565554</v>
      </c>
      <c r="I11" s="451">
        <v>-2.6755003946485658</v>
      </c>
      <c r="J11" s="451"/>
      <c r="K11" s="451">
        <v>-4.691956849771052</v>
      </c>
      <c r="L11" s="451">
        <v>-3.9238699661309013</v>
      </c>
      <c r="M11" s="451"/>
      <c r="N11" s="452">
        <v>-3.1143244837081303</v>
      </c>
      <c r="O11" s="453"/>
      <c r="P11" s="454">
        <v>-3.9316008357918526</v>
      </c>
      <c r="Q11" s="453"/>
      <c r="R11" s="455">
        <v>393957.8501283123</v>
      </c>
      <c r="S11" s="243"/>
      <c r="T11" s="456"/>
    </row>
    <row r="12" spans="1:21" x14ac:dyDescent="0.25">
      <c r="B12" s="23" t="s">
        <v>5</v>
      </c>
      <c r="C12" s="451">
        <v>-2.0642578801232503</v>
      </c>
      <c r="D12" s="451">
        <v>-2.6468744940172257</v>
      </c>
      <c r="E12" s="451"/>
      <c r="F12" s="451">
        <v>-1.0294495250872444</v>
      </c>
      <c r="G12" s="451">
        <v>-4.0942404570432416</v>
      </c>
      <c r="H12" s="451">
        <v>-2.2886796749942278</v>
      </c>
      <c r="I12" s="451">
        <v>-2.8697679477932354</v>
      </c>
      <c r="J12" s="451"/>
      <c r="K12" s="451">
        <v>-4.4958834131997456</v>
      </c>
      <c r="L12" s="451">
        <v>-3.6081130104875476</v>
      </c>
      <c r="M12" s="451"/>
      <c r="N12" s="452">
        <v>-3.0623304401440703</v>
      </c>
      <c r="O12" s="453"/>
      <c r="P12" s="454">
        <v>-3.5687047656324347</v>
      </c>
      <c r="Q12" s="453"/>
      <c r="R12" s="455">
        <v>393314.22343565855</v>
      </c>
      <c r="S12" s="243"/>
      <c r="T12" s="456"/>
    </row>
    <row r="13" spans="1:21" x14ac:dyDescent="0.25">
      <c r="B13" s="23" t="s">
        <v>6</v>
      </c>
      <c r="C13" s="451">
        <v>-1.7330895026954636</v>
      </c>
      <c r="D13" s="451">
        <v>-2.2441470520934672</v>
      </c>
      <c r="E13" s="451"/>
      <c r="F13" s="451">
        <v>-1.2239304550004704</v>
      </c>
      <c r="G13" s="451">
        <v>-4.0452119346144855</v>
      </c>
      <c r="H13" s="451">
        <v>-1.7222651860694782</v>
      </c>
      <c r="I13" s="451">
        <v>-3.0751766378684806</v>
      </c>
      <c r="J13" s="451"/>
      <c r="K13" s="451">
        <v>-4.5539234605892602</v>
      </c>
      <c r="L13" s="451">
        <v>-3.4497279853687743</v>
      </c>
      <c r="M13" s="451"/>
      <c r="N13" s="452">
        <f>P13</f>
        <v>-2.8073632951400724</v>
      </c>
      <c r="O13" s="453"/>
      <c r="P13" s="454">
        <v>-2.8073632951400724</v>
      </c>
      <c r="Q13" s="453"/>
      <c r="R13" s="455">
        <v>392228.27255692508</v>
      </c>
      <c r="S13" s="243"/>
      <c r="T13" s="456"/>
      <c r="U13" s="456"/>
    </row>
    <row r="14" spans="1:21" x14ac:dyDescent="0.25">
      <c r="B14" s="23" t="s">
        <v>7</v>
      </c>
      <c r="C14" s="451">
        <v>-1.0075844894316788</v>
      </c>
      <c r="D14" s="451">
        <v>-1.4077635682106688</v>
      </c>
      <c r="E14" s="451"/>
      <c r="F14" s="451">
        <v>-0.53793240135865972</v>
      </c>
      <c r="G14" s="451">
        <v>-3.5885694656856799</v>
      </c>
      <c r="H14" s="451">
        <v>-0.86871183922767159</v>
      </c>
      <c r="I14" s="451">
        <v>-2.4647165990456585</v>
      </c>
      <c r="J14" s="451"/>
      <c r="K14" s="451">
        <v>-3.1597676322469419</v>
      </c>
      <c r="L14" s="451">
        <v>-2.7548019307522336</v>
      </c>
      <c r="M14" s="451"/>
      <c r="N14" s="452">
        <f t="shared" ref="N14:N36" si="0">P14</f>
        <v>-2.1369431565375607</v>
      </c>
      <c r="O14" s="453"/>
      <c r="P14" s="454">
        <v>-2.1369431565375607</v>
      </c>
      <c r="Q14" s="453"/>
      <c r="R14" s="455">
        <v>393353.74595517322</v>
      </c>
      <c r="S14" s="243"/>
      <c r="T14" s="456"/>
      <c r="U14" s="456"/>
    </row>
    <row r="15" spans="1:21" x14ac:dyDescent="0.25">
      <c r="B15" s="23" t="s">
        <v>8</v>
      </c>
      <c r="C15" s="451">
        <v>-0.52703451498081222</v>
      </c>
      <c r="D15" s="451">
        <v>-0.80810337090883877</v>
      </c>
      <c r="E15" s="451"/>
      <c r="F15" s="451">
        <v>-0.32159754110483618</v>
      </c>
      <c r="G15" s="451">
        <v>-3.3440936770568328</v>
      </c>
      <c r="H15" s="451">
        <v>-0.38222204301581542</v>
      </c>
      <c r="I15" s="451">
        <v>-2.3657532289648202</v>
      </c>
      <c r="J15" s="451"/>
      <c r="K15" s="451">
        <v>-3.0107395513099124</v>
      </c>
      <c r="L15" s="451">
        <v>-2.3627555120319435</v>
      </c>
      <c r="M15" s="451"/>
      <c r="N15" s="452">
        <f t="shared" si="0"/>
        <v>-1.661198532245016</v>
      </c>
      <c r="O15" s="453"/>
      <c r="P15" s="454">
        <v>-1.661198532245016</v>
      </c>
      <c r="Q15" s="453"/>
      <c r="R15" s="455">
        <v>394485.18205420859</v>
      </c>
      <c r="S15" s="243"/>
      <c r="T15" s="456"/>
      <c r="U15" s="456"/>
    </row>
    <row r="16" spans="1:21" x14ac:dyDescent="0.25">
      <c r="B16" s="23" t="s">
        <v>9</v>
      </c>
      <c r="C16" s="451">
        <v>-0.49182629660080579</v>
      </c>
      <c r="D16" s="451">
        <v>-0.66596873422179215</v>
      </c>
      <c r="E16" s="451"/>
      <c r="F16" s="451">
        <v>-6.6920666808812257E-2</v>
      </c>
      <c r="G16" s="451">
        <v>-3.5126897958808172</v>
      </c>
      <c r="H16" s="451">
        <v>-0.23372554556880232</v>
      </c>
      <c r="I16" s="451">
        <v>-2.2275060139618006</v>
      </c>
      <c r="J16" s="451"/>
      <c r="K16" s="451">
        <v>-2.8375045969676855</v>
      </c>
      <c r="L16" s="451">
        <v>-2.6040288257697024</v>
      </c>
      <c r="M16" s="451"/>
      <c r="N16" s="452">
        <f t="shared" si="0"/>
        <v>-1.583137172929197</v>
      </c>
      <c r="O16" s="453"/>
      <c r="P16" s="454">
        <v>-1.583137172929197</v>
      </c>
      <c r="Q16" s="453"/>
      <c r="R16" s="455">
        <v>395554.16502558981</v>
      </c>
      <c r="S16" s="243"/>
      <c r="T16" s="456"/>
      <c r="U16" s="456"/>
    </row>
    <row r="17" spans="2:21" x14ac:dyDescent="0.25">
      <c r="B17" s="23" t="s">
        <v>10</v>
      </c>
      <c r="C17" s="451">
        <v>-0.17427028200353334</v>
      </c>
      <c r="D17" s="451">
        <v>-0.25576140074153386</v>
      </c>
      <c r="E17" s="451"/>
      <c r="F17" s="451">
        <v>0.42573018692647224</v>
      </c>
      <c r="G17" s="451">
        <v>-3.3649739234265326</v>
      </c>
      <c r="H17" s="451">
        <v>0.23638865465045455</v>
      </c>
      <c r="I17" s="451">
        <v>-1.8251208525645382</v>
      </c>
      <c r="J17" s="451"/>
      <c r="K17" s="451">
        <v>-2.8384515233062388</v>
      </c>
      <c r="L17" s="451">
        <v>-2.8445542842459992</v>
      </c>
      <c r="M17" s="451"/>
      <c r="N17" s="452">
        <f t="shared" si="0"/>
        <v>-1.1865799592426496</v>
      </c>
      <c r="O17" s="453"/>
      <c r="P17" s="454">
        <v>-1.1865799592426496</v>
      </c>
      <c r="Q17" s="453"/>
      <c r="R17" s="455">
        <v>396533.18328460201</v>
      </c>
      <c r="S17" s="243"/>
      <c r="T17" s="456"/>
      <c r="U17" s="456"/>
    </row>
    <row r="18" spans="2:21" x14ac:dyDescent="0.25">
      <c r="B18" s="23" t="s">
        <v>11</v>
      </c>
      <c r="C18" s="451">
        <v>-0.42833935877393969</v>
      </c>
      <c r="D18" s="451">
        <v>-0.44442631761194207</v>
      </c>
      <c r="E18" s="451"/>
      <c r="F18" s="451">
        <v>8.941857194105296E-2</v>
      </c>
      <c r="G18" s="451">
        <v>-3.7663072434299352</v>
      </c>
      <c r="H18" s="451">
        <v>7.8744640929073739E-2</v>
      </c>
      <c r="I18" s="451">
        <v>-2.2438373223539259</v>
      </c>
      <c r="J18" s="451"/>
      <c r="K18" s="451">
        <v>-2.2391138609865626</v>
      </c>
      <c r="L18" s="451">
        <v>-3.126874631149414</v>
      </c>
      <c r="M18" s="451"/>
      <c r="N18" s="452">
        <f t="shared" si="0"/>
        <v>-1.415820213758701</v>
      </c>
      <c r="O18" s="453"/>
      <c r="P18" s="454">
        <v>-1.415820213758701</v>
      </c>
      <c r="Q18" s="453"/>
      <c r="R18" s="455">
        <v>397794.04854847846</v>
      </c>
      <c r="S18" s="243"/>
      <c r="T18" s="456"/>
      <c r="U18" s="456"/>
    </row>
    <row r="19" spans="2:21" x14ac:dyDescent="0.25">
      <c r="B19" s="23" t="s">
        <v>12</v>
      </c>
      <c r="C19" s="451">
        <v>-0.62912324700829458</v>
      </c>
      <c r="D19" s="451">
        <v>-0.59700253046429452</v>
      </c>
      <c r="E19" s="451"/>
      <c r="F19" s="451">
        <v>-9.8696996442299678E-2</v>
      </c>
      <c r="G19" s="451">
        <v>-4.1122204774763134</v>
      </c>
      <c r="H19" s="451">
        <v>-0.17632860712129172</v>
      </c>
      <c r="I19" s="451">
        <v>-2.5909152464382998</v>
      </c>
      <c r="J19" s="451"/>
      <c r="K19" s="451">
        <v>-2.8597476750986996</v>
      </c>
      <c r="L19" s="451">
        <v>-2.8882215529627291</v>
      </c>
      <c r="M19" s="451"/>
      <c r="N19" s="452">
        <f t="shared" si="0"/>
        <v>-1.631082761074278</v>
      </c>
      <c r="O19" s="453"/>
      <c r="P19" s="454">
        <v>-1.631082761074278</v>
      </c>
      <c r="Q19" s="453"/>
      <c r="R19" s="455">
        <v>399094.56261113501</v>
      </c>
      <c r="S19" s="243"/>
      <c r="T19" s="456"/>
      <c r="U19" s="456"/>
    </row>
    <row r="20" spans="2:21" x14ac:dyDescent="0.25">
      <c r="B20" s="23" t="s">
        <v>13</v>
      </c>
      <c r="C20" s="451">
        <v>-0.9160805031921484</v>
      </c>
      <c r="D20" s="451">
        <v>-0.84474691203413954</v>
      </c>
      <c r="E20" s="451"/>
      <c r="F20" s="451">
        <v>-0.40227831970113925</v>
      </c>
      <c r="G20" s="451">
        <v>-4.430903285827128</v>
      </c>
      <c r="H20" s="451">
        <v>-0.41902262990214467</v>
      </c>
      <c r="I20" s="451">
        <v>-2.9206750393141476</v>
      </c>
      <c r="J20" s="451"/>
      <c r="K20" s="451">
        <v>-2.3746974509973953</v>
      </c>
      <c r="L20" s="451">
        <v>-2.7833667610339261</v>
      </c>
      <c r="M20" s="451"/>
      <c r="N20" s="452">
        <f t="shared" si="0"/>
        <v>-1.945022105463335</v>
      </c>
      <c r="O20" s="453"/>
      <c r="P20" s="454">
        <v>-1.945022105463335</v>
      </c>
      <c r="Q20" s="453"/>
      <c r="R20" s="455">
        <v>400461.05606422102</v>
      </c>
      <c r="S20" s="243"/>
      <c r="T20" s="456"/>
      <c r="U20" s="456"/>
    </row>
    <row r="21" spans="2:21" x14ac:dyDescent="0.25">
      <c r="B21" s="23" t="s">
        <v>14</v>
      </c>
      <c r="C21" s="451">
        <v>-0.37343612645634039</v>
      </c>
      <c r="D21" s="451">
        <v>-0.2598630446453285</v>
      </c>
      <c r="E21" s="451"/>
      <c r="F21" s="451">
        <v>0.28078587893867279</v>
      </c>
      <c r="G21" s="451">
        <v>-3.8497004734753375</v>
      </c>
      <c r="H21" s="451">
        <v>0.13170540405366182</v>
      </c>
      <c r="I21" s="451">
        <v>-2.2433786916973304</v>
      </c>
      <c r="J21" s="451"/>
      <c r="K21" s="451">
        <v>-2.7550703911150114</v>
      </c>
      <c r="L21" s="451">
        <v>-2.3458983558684299</v>
      </c>
      <c r="M21" s="451"/>
      <c r="N21" s="452">
        <f t="shared" si="0"/>
        <v>-1.4446960703117342</v>
      </c>
      <c r="O21" s="453"/>
      <c r="P21" s="454">
        <v>-1.4446960703117342</v>
      </c>
      <c r="Q21" s="453"/>
      <c r="R21" s="455">
        <v>401983.43894575327</v>
      </c>
      <c r="S21" s="243"/>
      <c r="T21" s="456"/>
      <c r="U21" s="456"/>
    </row>
    <row r="22" spans="2:21" x14ac:dyDescent="0.25">
      <c r="B22" s="23" t="s">
        <v>15</v>
      </c>
      <c r="C22" s="451">
        <v>-0.86633324412443358</v>
      </c>
      <c r="D22" s="451">
        <v>-0.72813084290842767</v>
      </c>
      <c r="E22" s="451"/>
      <c r="F22" s="451">
        <v>-0.12295736010341329</v>
      </c>
      <c r="G22" s="451">
        <v>-4.1731549025414267</v>
      </c>
      <c r="H22" s="451">
        <v>-0.3798159545304145</v>
      </c>
      <c r="I22" s="451">
        <v>-2.5546589500514187</v>
      </c>
      <c r="J22" s="451"/>
      <c r="K22" s="451">
        <v>-2.9740900057561381</v>
      </c>
      <c r="L22" s="451">
        <v>-2.2399903344464018</v>
      </c>
      <c r="M22" s="451"/>
      <c r="N22" s="452">
        <f t="shared" si="0"/>
        <v>-1.9224052336848974</v>
      </c>
      <c r="O22" s="453"/>
      <c r="P22" s="454">
        <v>-1.9224052336848974</v>
      </c>
      <c r="Q22" s="453"/>
      <c r="R22" s="455">
        <v>403403.04117641953</v>
      </c>
      <c r="S22" s="243"/>
      <c r="T22" s="456"/>
      <c r="U22" s="456"/>
    </row>
    <row r="23" spans="2:21" x14ac:dyDescent="0.25">
      <c r="B23" s="23" t="s">
        <v>16</v>
      </c>
      <c r="C23" s="451">
        <v>-0.21766225538976869</v>
      </c>
      <c r="D23" s="451">
        <v>-5.149350849677603E-2</v>
      </c>
      <c r="E23" s="451"/>
      <c r="F23" s="451">
        <v>0.58654256632124202</v>
      </c>
      <c r="G23" s="451">
        <v>-3.4035358636327544</v>
      </c>
      <c r="H23" s="451">
        <v>0.17411160071523568</v>
      </c>
      <c r="I23" s="451">
        <v>-1.8288125724847646</v>
      </c>
      <c r="J23" s="451"/>
      <c r="K23" s="451">
        <v>-2.1856594085507899</v>
      </c>
      <c r="L23" s="451">
        <v>-2.3237576022826913</v>
      </c>
      <c r="M23" s="451"/>
      <c r="N23" s="452">
        <f t="shared" si="0"/>
        <v>-1.2318501686050638</v>
      </c>
      <c r="O23" s="453"/>
      <c r="P23" s="454">
        <v>-1.2318501686050638</v>
      </c>
      <c r="Q23" s="453"/>
      <c r="R23" s="455">
        <v>404797.49866987392</v>
      </c>
      <c r="S23" s="243"/>
      <c r="T23" s="456"/>
      <c r="U23" s="456"/>
    </row>
    <row r="24" spans="2:21" x14ac:dyDescent="0.25">
      <c r="B24" s="23" t="s">
        <v>17</v>
      </c>
      <c r="C24" s="451">
        <v>-0.74882414876640269</v>
      </c>
      <c r="D24" s="451">
        <v>-0.57561157862940604</v>
      </c>
      <c r="E24" s="451"/>
      <c r="F24" s="451">
        <v>0.10757411941261807</v>
      </c>
      <c r="G24" s="451">
        <v>-3.7297892242704052</v>
      </c>
      <c r="H24" s="451">
        <v>-0.3589278503043829</v>
      </c>
      <c r="I24" s="451">
        <v>-2.1721982234903976</v>
      </c>
      <c r="J24" s="451"/>
      <c r="K24" s="451">
        <v>-1.8504453019027471</v>
      </c>
      <c r="L24" s="451">
        <v>-2.6338949242063365</v>
      </c>
      <c r="M24" s="451"/>
      <c r="N24" s="452">
        <f t="shared" si="0"/>
        <v>-1.6622557315699651</v>
      </c>
      <c r="O24" s="453"/>
      <c r="P24" s="454">
        <v>-1.6622557315699651</v>
      </c>
      <c r="Q24" s="453"/>
      <c r="R24" s="455">
        <v>406066.86981754896</v>
      </c>
      <c r="S24" s="243"/>
      <c r="T24" s="456"/>
      <c r="U24" s="456"/>
    </row>
    <row r="25" spans="2:21" x14ac:dyDescent="0.25">
      <c r="B25" s="23" t="s">
        <v>18</v>
      </c>
      <c r="C25" s="451">
        <v>-0.75193046941521402</v>
      </c>
      <c r="D25" s="451">
        <v>-0.56963164985020853</v>
      </c>
      <c r="E25" s="451"/>
      <c r="F25" s="451">
        <v>-7.8903220082224834E-3</v>
      </c>
      <c r="G25" s="451">
        <v>-3.5419405196742275</v>
      </c>
      <c r="H25" s="451">
        <v>-0.32156788098922107</v>
      </c>
      <c r="I25" s="451">
        <v>-2.1264746420562233</v>
      </c>
      <c r="J25" s="451"/>
      <c r="K25" s="451">
        <v>-1.8726294070046472</v>
      </c>
      <c r="L25" s="451">
        <v>-2.8896404836788085</v>
      </c>
      <c r="M25" s="451"/>
      <c r="N25" s="452">
        <f t="shared" si="0"/>
        <v>-1.529112662608489</v>
      </c>
      <c r="O25" s="453"/>
      <c r="P25" s="454">
        <v>-1.529112662608489</v>
      </c>
      <c r="Q25" s="453"/>
      <c r="R25" s="455">
        <v>407278.75095293502</v>
      </c>
      <c r="S25" s="243"/>
      <c r="T25" s="456"/>
      <c r="U25" s="456"/>
    </row>
    <row r="26" spans="2:21" x14ac:dyDescent="0.25">
      <c r="B26" s="23" t="s">
        <v>19</v>
      </c>
      <c r="C26" s="451">
        <v>-0.94223531545327432</v>
      </c>
      <c r="D26" s="451">
        <v>-0.74660498261326325</v>
      </c>
      <c r="E26" s="451"/>
      <c r="F26" s="451">
        <v>-0.42940385002728476</v>
      </c>
      <c r="G26" s="451">
        <v>-3.4880782627122642</v>
      </c>
      <c r="H26" s="451">
        <v>-0.31861883748527475</v>
      </c>
      <c r="I26" s="451">
        <v>-2.2531655186262753</v>
      </c>
      <c r="J26" s="451"/>
      <c r="K26" s="451">
        <v>-1.7283994655158579</v>
      </c>
      <c r="L26" s="451">
        <v>-2.3292563327351297</v>
      </c>
      <c r="M26" s="451"/>
      <c r="N26" s="452">
        <f t="shared" si="0"/>
        <v>-1.639968270074357</v>
      </c>
      <c r="O26" s="453"/>
      <c r="P26" s="454">
        <v>-1.639968270074357</v>
      </c>
      <c r="Q26" s="453"/>
      <c r="R26" s="455">
        <v>408872.37725203205</v>
      </c>
      <c r="S26" s="243"/>
      <c r="T26" s="456"/>
      <c r="U26" s="456"/>
    </row>
    <row r="27" spans="2:21" x14ac:dyDescent="0.25">
      <c r="B27" s="23" t="s">
        <v>20</v>
      </c>
      <c r="C27" s="451">
        <v>-0.78207884749821233</v>
      </c>
      <c r="D27" s="451">
        <v>-0.55882579973021507</v>
      </c>
      <c r="E27" s="451"/>
      <c r="F27" s="451">
        <v>-0.41302481392523305</v>
      </c>
      <c r="G27" s="451">
        <v>-3.0562356111552162</v>
      </c>
      <c r="H27" s="451">
        <v>-2.8726433702217946E-2</v>
      </c>
      <c r="I27" s="451">
        <v>-1.9402117066672133</v>
      </c>
      <c r="J27" s="451"/>
      <c r="K27" s="451">
        <v>-0.91445763688934112</v>
      </c>
      <c r="L27" s="451">
        <v>-1.5953631550775997</v>
      </c>
      <c r="M27" s="451"/>
      <c r="N27" s="452">
        <f t="shared" si="0"/>
        <v>-1.4620119735937072</v>
      </c>
      <c r="O27" s="453"/>
      <c r="P27" s="454">
        <v>-1.4620119735937072</v>
      </c>
      <c r="Q27" s="453"/>
      <c r="R27" s="455">
        <v>410936.94737453619</v>
      </c>
      <c r="S27" s="243"/>
      <c r="T27" s="456"/>
      <c r="U27" s="456"/>
    </row>
    <row r="28" spans="2:21" x14ac:dyDescent="0.25">
      <c r="B28" s="23" t="s">
        <v>21</v>
      </c>
      <c r="C28" s="451">
        <v>-0.8519030634568594</v>
      </c>
      <c r="D28" s="451">
        <v>-0.59024003438685213</v>
      </c>
      <c r="E28" s="451"/>
      <c r="F28" s="451">
        <v>-0.68242914766784679</v>
      </c>
      <c r="G28" s="451">
        <v>-2.7670465790198477</v>
      </c>
      <c r="H28" s="451">
        <v>-9.0897415965855544E-2</v>
      </c>
      <c r="I28" s="451">
        <v>-1.868713831576855</v>
      </c>
      <c r="J28" s="451"/>
      <c r="K28" s="451">
        <v>0.39145774969632796</v>
      </c>
      <c r="L28" s="451">
        <v>-0.60503626646451014</v>
      </c>
      <c r="M28" s="451"/>
      <c r="N28" s="452">
        <f t="shared" si="0"/>
        <v>-1.5673754003852318</v>
      </c>
      <c r="O28" s="453"/>
      <c r="P28" s="454">
        <v>-1.5673754003852318</v>
      </c>
      <c r="Q28" s="453"/>
      <c r="R28" s="455">
        <v>413435.07973635063</v>
      </c>
      <c r="S28" s="243"/>
      <c r="T28" s="456"/>
      <c r="U28" s="456"/>
    </row>
    <row r="29" spans="2:21" x14ac:dyDescent="0.25">
      <c r="B29" s="23" t="s">
        <v>22</v>
      </c>
      <c r="C29" s="451">
        <v>-0.4036122591456035</v>
      </c>
      <c r="D29" s="451">
        <v>-8.6707362653584141E-2</v>
      </c>
      <c r="E29" s="451"/>
      <c r="F29" s="451">
        <v>-0.40010323555759442</v>
      </c>
      <c r="G29" s="451">
        <v>-1.9725634735175959</v>
      </c>
      <c r="H29" s="451">
        <v>0.25801529252939304</v>
      </c>
      <c r="I29" s="451">
        <v>-1.2911546848395972</v>
      </c>
      <c r="J29" s="451"/>
      <c r="K29" s="451">
        <v>1.1688840702517802</v>
      </c>
      <c r="L29" s="451">
        <v>-0.6309783683442568</v>
      </c>
      <c r="M29" s="451"/>
      <c r="N29" s="452">
        <f t="shared" si="0"/>
        <v>-1.2347685321522952</v>
      </c>
      <c r="O29" s="453"/>
      <c r="P29" s="454">
        <v>-1.2347685321522952</v>
      </c>
      <c r="Q29" s="453"/>
      <c r="R29" s="455">
        <v>416388.43334648432</v>
      </c>
      <c r="S29" s="243"/>
      <c r="T29" s="456"/>
      <c r="U29" s="456"/>
    </row>
    <row r="30" spans="2:21" x14ac:dyDescent="0.25">
      <c r="B30" s="23" t="s">
        <v>23</v>
      </c>
      <c r="C30" s="451">
        <v>1.8009643971453215E-2</v>
      </c>
      <c r="D30" s="451">
        <v>0.39267686587746198</v>
      </c>
      <c r="E30" s="451"/>
      <c r="F30" s="451">
        <v>-9.3018115489542197E-2</v>
      </c>
      <c r="G30" s="451">
        <v>-1.2213167323125447</v>
      </c>
      <c r="H30" s="451">
        <v>0.56722639243045592</v>
      </c>
      <c r="I30" s="451">
        <v>-0.70281515397255134</v>
      </c>
      <c r="J30" s="451"/>
      <c r="K30" s="451">
        <v>0.35366996804769479</v>
      </c>
      <c r="L30" s="451">
        <v>-0.4678123543959784</v>
      </c>
      <c r="M30" s="451"/>
      <c r="N30" s="452">
        <f t="shared" si="0"/>
        <v>-0.87899125007665047</v>
      </c>
      <c r="O30" s="453"/>
      <c r="P30" s="454">
        <v>-0.87899125007665047</v>
      </c>
      <c r="Q30" s="453"/>
      <c r="R30" s="455">
        <v>419231.00384137419</v>
      </c>
      <c r="S30" s="243"/>
      <c r="T30" s="456"/>
      <c r="U30" s="456"/>
    </row>
    <row r="31" spans="2:21" x14ac:dyDescent="0.25">
      <c r="B31" s="23" t="s">
        <v>24</v>
      </c>
      <c r="C31" s="451">
        <v>0.3623877497655883</v>
      </c>
      <c r="D31" s="451">
        <v>0.78414633089357721</v>
      </c>
      <c r="E31" s="451"/>
      <c r="F31" s="451">
        <v>3.9029143546571277E-2</v>
      </c>
      <c r="G31" s="451">
        <v>-0.58174183007542979</v>
      </c>
      <c r="H31" s="451">
        <v>0.7338789094175695</v>
      </c>
      <c r="I31" s="451">
        <v>-0.34299938257342433</v>
      </c>
      <c r="J31" s="451"/>
      <c r="K31" s="451">
        <v>1.2994267776880359</v>
      </c>
      <c r="L31" s="451">
        <v>-0.46337737326744266</v>
      </c>
      <c r="M31" s="451"/>
      <c r="N31" s="452">
        <f t="shared" si="0"/>
        <v>-0.55956683033886956</v>
      </c>
      <c r="O31" s="453"/>
      <c r="P31" s="454">
        <v>-0.55956683033886956</v>
      </c>
      <c r="Q31" s="453"/>
      <c r="R31" s="455">
        <v>421937.01960663917</v>
      </c>
      <c r="S31" s="243"/>
      <c r="T31" s="456"/>
      <c r="U31" s="456"/>
    </row>
    <row r="32" spans="2:21" x14ac:dyDescent="0.25">
      <c r="B32" s="23" t="s">
        <v>25</v>
      </c>
      <c r="C32" s="451">
        <v>0.65952288157191674</v>
      </c>
      <c r="D32" s="451">
        <v>1.1073561973229005</v>
      </c>
      <c r="E32" s="451"/>
      <c r="F32" s="451">
        <v>0.15672728005390013</v>
      </c>
      <c r="G32" s="451">
        <v>-7.5207509908636894E-4</v>
      </c>
      <c r="H32" s="451">
        <v>0.9690264490469076</v>
      </c>
      <c r="I32" s="451">
        <v>2.6682680036913098E-2</v>
      </c>
      <c r="J32" s="451"/>
      <c r="K32" s="451">
        <v>1.2563251594320703</v>
      </c>
      <c r="L32" s="451">
        <v>-0.33117343964147056</v>
      </c>
      <c r="M32" s="451"/>
      <c r="N32" s="452">
        <f t="shared" si="0"/>
        <v>-0.25585918816125131</v>
      </c>
      <c r="O32" s="453"/>
      <c r="P32" s="454">
        <v>-0.25585918816125131</v>
      </c>
      <c r="Q32" s="453"/>
      <c r="R32" s="455">
        <v>424486.08665517339</v>
      </c>
      <c r="S32" s="243"/>
      <c r="T32" s="456"/>
      <c r="U32" s="456"/>
    </row>
    <row r="33" spans="2:21" x14ac:dyDescent="0.25">
      <c r="B33" s="23" t="s">
        <v>26</v>
      </c>
      <c r="C33" s="451">
        <v>0.39528848527652372</v>
      </c>
      <c r="D33" s="451">
        <v>0.83923239690051332</v>
      </c>
      <c r="E33" s="451"/>
      <c r="F33" s="451">
        <v>-0.14342051659647836</v>
      </c>
      <c r="G33" s="451">
        <v>2.6997190309515418E-2</v>
      </c>
      <c r="H33" s="451">
        <v>0.58670300934650754</v>
      </c>
      <c r="I33" s="451">
        <v>-7.5258430892489514E-2</v>
      </c>
      <c r="J33" s="451"/>
      <c r="K33" s="451">
        <v>1.5285264174970683</v>
      </c>
      <c r="L33" s="451">
        <v>0.36967904385153821</v>
      </c>
      <c r="M33" s="451"/>
      <c r="N33" s="452">
        <f t="shared" si="0"/>
        <v>-0.49816287986663466</v>
      </c>
      <c r="O33" s="453"/>
      <c r="P33" s="454">
        <v>-0.49816287986663466</v>
      </c>
      <c r="Q33" s="453"/>
      <c r="R33" s="455">
        <v>426867.49540834076</v>
      </c>
      <c r="S33" s="243"/>
      <c r="T33" s="456"/>
      <c r="U33" s="456"/>
    </row>
    <row r="34" spans="2:21" x14ac:dyDescent="0.25">
      <c r="B34" s="23" t="s">
        <v>27</v>
      </c>
      <c r="C34" s="451">
        <v>0.41863712154363952</v>
      </c>
      <c r="D34" s="451">
        <v>0.84154466651261828</v>
      </c>
      <c r="E34" s="451"/>
      <c r="F34" s="451">
        <v>-0.11271954348038093</v>
      </c>
      <c r="G34" s="451">
        <v>0.29368069734363189</v>
      </c>
      <c r="H34" s="451">
        <v>0.40374924123463529</v>
      </c>
      <c r="I34" s="451">
        <v>3.8071642523618721E-2</v>
      </c>
      <c r="J34" s="451"/>
      <c r="K34" s="451">
        <v>2.208611939615222</v>
      </c>
      <c r="L34" s="451">
        <v>0.86299932408068525</v>
      </c>
      <c r="M34" s="451"/>
      <c r="N34" s="452">
        <f t="shared" si="0"/>
        <v>-0.4356756605706385</v>
      </c>
      <c r="O34" s="453"/>
      <c r="P34" s="454">
        <v>-0.4356756605706385</v>
      </c>
      <c r="Q34" s="453"/>
      <c r="R34" s="455">
        <v>429120.57389496139</v>
      </c>
      <c r="S34" s="243"/>
      <c r="T34" s="456"/>
      <c r="U34" s="456"/>
    </row>
    <row r="35" spans="2:21" x14ac:dyDescent="0.25">
      <c r="B35" s="23" t="s">
        <v>28</v>
      </c>
      <c r="C35" s="451">
        <v>0.17648486133202823</v>
      </c>
      <c r="D35" s="451">
        <v>0.56199337585803733</v>
      </c>
      <c r="E35" s="451"/>
      <c r="F35" s="451">
        <v>-0.18081804934496404</v>
      </c>
      <c r="G35" s="451">
        <v>0.36765798165802721</v>
      </c>
      <c r="H35" s="451">
        <v>-4.634805580695911E-2</v>
      </c>
      <c r="I35" s="451">
        <v>8.1551635346016838E-2</v>
      </c>
      <c r="J35" s="451"/>
      <c r="K35" s="451">
        <v>2.3137044821754023</v>
      </c>
      <c r="L35" s="451">
        <v>1.2231299974492542</v>
      </c>
      <c r="M35" s="451"/>
      <c r="N35" s="452">
        <f t="shared" si="0"/>
        <v>-0.61652130372117175</v>
      </c>
      <c r="O35" s="453"/>
      <c r="P35" s="454">
        <v>-0.61652130372117175</v>
      </c>
      <c r="Q35" s="453"/>
      <c r="R35" s="455">
        <v>431216.54184564814</v>
      </c>
      <c r="S35" s="243"/>
      <c r="T35" s="456"/>
      <c r="U35" s="456"/>
    </row>
    <row r="36" spans="2:21" ht="15" customHeight="1" x14ac:dyDescent="0.25">
      <c r="B36" s="23" t="s">
        <v>29</v>
      </c>
      <c r="C36" s="451">
        <v>0.15038347175965328</v>
      </c>
      <c r="D36" s="451">
        <v>0.49301470830963012</v>
      </c>
      <c r="E36" s="451"/>
      <c r="F36" s="451">
        <v>-8.8916825822366263E-2</v>
      </c>
      <c r="G36" s="451">
        <v>0.63172700603763587</v>
      </c>
      <c r="H36" s="451">
        <v>-0.16177600465036335</v>
      </c>
      <c r="I36" s="451">
        <v>0.29699504710563929</v>
      </c>
      <c r="J36" s="451"/>
      <c r="K36" s="451">
        <v>2.5657507157055557</v>
      </c>
      <c r="L36" s="451">
        <v>0.86498236202048517</v>
      </c>
      <c r="M36" s="451"/>
      <c r="N36" s="452">
        <f t="shared" si="0"/>
        <v>-0.5639510452298081</v>
      </c>
      <c r="O36" s="453"/>
      <c r="P36" s="454">
        <v>-0.5639510452298081</v>
      </c>
      <c r="Q36" s="453"/>
      <c r="R36" s="455">
        <v>433203.05314618535</v>
      </c>
      <c r="S36" s="243"/>
      <c r="T36" s="456"/>
      <c r="U36" s="456"/>
    </row>
    <row r="37" spans="2:21" x14ac:dyDescent="0.25">
      <c r="B37" s="23" t="s">
        <v>30</v>
      </c>
      <c r="C37" s="451">
        <v>-7.6518571642708366E-2</v>
      </c>
      <c r="D37" s="451">
        <v>0.21964397221930199</v>
      </c>
      <c r="E37" s="451"/>
      <c r="F37" s="451">
        <v>-0.21705291810471294</v>
      </c>
      <c r="G37" s="451">
        <v>0.64486477555328747</v>
      </c>
      <c r="H37" s="451">
        <v>-0.42718768837170273</v>
      </c>
      <c r="I37" s="451">
        <v>0.25852193628830378</v>
      </c>
      <c r="J37" s="451"/>
      <c r="K37" s="451">
        <v>2.3872372711360992</v>
      </c>
      <c r="L37" s="451">
        <v>0.58535244934868602</v>
      </c>
      <c r="M37" s="451"/>
      <c r="N37" s="452">
        <v>-0.69748068878602332</v>
      </c>
      <c r="O37" s="453"/>
      <c r="P37" s="454">
        <v>-0.57999999999999996</v>
      </c>
      <c r="Q37" s="453"/>
      <c r="R37" s="455">
        <v>434601.68980084494</v>
      </c>
      <c r="S37" s="243"/>
      <c r="T37" s="456"/>
      <c r="U37" s="456"/>
    </row>
    <row r="38" spans="2:21" x14ac:dyDescent="0.25">
      <c r="B38" s="23" t="s">
        <v>52</v>
      </c>
      <c r="C38" s="451">
        <v>-0.18275450419835693</v>
      </c>
      <c r="D38" s="451">
        <v>7.296195148563811E-2</v>
      </c>
      <c r="E38" s="451"/>
      <c r="F38" s="451">
        <v>-0.25134898445736553</v>
      </c>
      <c r="G38" s="451">
        <v>0.75142934684464535</v>
      </c>
      <c r="H38" s="451">
        <v>-0.48345395453836204</v>
      </c>
      <c r="I38" s="451">
        <v>0.32654713747263031</v>
      </c>
      <c r="J38" s="451"/>
      <c r="K38" s="451">
        <v>2.2030159438010961</v>
      </c>
      <c r="L38" s="451">
        <v>8.6122866128558309E-2</v>
      </c>
      <c r="M38" s="451"/>
      <c r="N38" s="452">
        <v>-0.71103979791276239</v>
      </c>
      <c r="O38" s="453"/>
      <c r="P38" s="454">
        <v>-0.5</v>
      </c>
      <c r="Q38" s="453"/>
      <c r="R38" s="455">
        <v>436114.57286432158</v>
      </c>
      <c r="S38" s="243"/>
      <c r="T38" s="456"/>
      <c r="U38" s="456"/>
    </row>
    <row r="39" spans="2:21" x14ac:dyDescent="0.25">
      <c r="B39" s="23" t="s">
        <v>53</v>
      </c>
      <c r="C39" s="451">
        <v>-9.6615414256405074E-2</v>
      </c>
      <c r="D39" s="451">
        <v>0.12932474357759816</v>
      </c>
      <c r="E39" s="451"/>
      <c r="F39" s="451">
        <v>-7.7528889401406786E-2</v>
      </c>
      <c r="G39" s="451">
        <v>0.99152297240260623</v>
      </c>
      <c r="H39" s="451">
        <v>-0.36405436404038483</v>
      </c>
      <c r="I39" s="451">
        <v>0.53783818405460693</v>
      </c>
      <c r="J39" s="451"/>
      <c r="K39" s="451">
        <v>-0.82558229872327704</v>
      </c>
      <c r="L39" s="451">
        <v>-0.32578623933702466</v>
      </c>
      <c r="M39" s="451"/>
      <c r="N39" s="452">
        <v>-0.55592478534275347</v>
      </c>
      <c r="O39" s="453"/>
      <c r="P39" s="454">
        <v>-0.42</v>
      </c>
      <c r="Q39" s="453"/>
      <c r="R39" s="455">
        <v>438337.0154649528</v>
      </c>
      <c r="S39" s="243"/>
      <c r="T39" s="456"/>
      <c r="U39" s="456"/>
    </row>
    <row r="40" spans="2:21" ht="15" customHeight="1" x14ac:dyDescent="0.25">
      <c r="B40" s="23" t="s">
        <v>54</v>
      </c>
      <c r="C40" s="451">
        <v>0.39542637584878548</v>
      </c>
      <c r="D40" s="451">
        <v>0.59916995038278742</v>
      </c>
      <c r="E40" s="451"/>
      <c r="F40" s="451">
        <v>0.48278654139480182</v>
      </c>
      <c r="G40" s="451">
        <v>1.6079099649007844</v>
      </c>
      <c r="H40" s="451">
        <v>0.25017425153478712</v>
      </c>
      <c r="I40" s="451">
        <v>1.1436785034707952</v>
      </c>
      <c r="J40" s="451"/>
      <c r="K40" s="451">
        <v>-1.2324473827293803</v>
      </c>
      <c r="L40" s="451">
        <v>-0.58000328236910448</v>
      </c>
      <c r="M40" s="451"/>
      <c r="N40" s="452">
        <v>-6.8946119343032703E-3</v>
      </c>
      <c r="O40" s="453"/>
      <c r="P40" s="454">
        <v>0</v>
      </c>
      <c r="Q40" s="453"/>
      <c r="R40" s="455">
        <v>440787</v>
      </c>
      <c r="S40" s="243"/>
      <c r="T40" s="456"/>
      <c r="U40" s="456"/>
    </row>
    <row r="41" spans="2:21" ht="15" customHeight="1" x14ac:dyDescent="0.25">
      <c r="B41" s="23" t="s">
        <v>55</v>
      </c>
      <c r="C41" s="451">
        <v>0.30971215039176059</v>
      </c>
      <c r="D41" s="451">
        <v>0.47943057443376347</v>
      </c>
      <c r="E41" s="451"/>
      <c r="F41" s="451">
        <v>0.5554613523517844</v>
      </c>
      <c r="G41" s="451">
        <v>1.7279685180637614</v>
      </c>
      <c r="H41" s="451">
        <v>0.248338171855778</v>
      </c>
      <c r="I41" s="451">
        <v>1.3066564405547751</v>
      </c>
      <c r="J41" s="451"/>
      <c r="K41" s="451">
        <v>-0.6212457267937892</v>
      </c>
      <c r="L41" s="451">
        <v>-4.4248547893237698E-2</v>
      </c>
      <c r="M41" s="451"/>
      <c r="N41" s="452">
        <v>-3.7614797530856427E-2</v>
      </c>
      <c r="O41" s="453"/>
      <c r="P41" s="454">
        <v>0.03</v>
      </c>
      <c r="Q41" s="453"/>
      <c r="R41" s="455">
        <v>442345.29641107668</v>
      </c>
      <c r="S41" s="243"/>
      <c r="T41" s="456"/>
      <c r="U41" s="456"/>
    </row>
    <row r="42" spans="2:21" x14ac:dyDescent="0.25">
      <c r="B42" s="23" t="s">
        <v>85</v>
      </c>
      <c r="C42" s="451">
        <v>0.10138246166150111</v>
      </c>
      <c r="D42" s="451">
        <v>0.2285717938825087</v>
      </c>
      <c r="E42" s="451"/>
      <c r="F42" s="451">
        <v>0.44862336080049658</v>
      </c>
      <c r="G42" s="451">
        <v>1.7538153524164954</v>
      </c>
      <c r="H42" s="451">
        <v>0.24284991830148783</v>
      </c>
      <c r="I42" s="451">
        <v>1.3795540328165146</v>
      </c>
      <c r="J42" s="451"/>
      <c r="K42" s="451">
        <v>0.85840885013510315</v>
      </c>
      <c r="L42" s="451">
        <v>0.37870812477974009</v>
      </c>
      <c r="M42" s="451"/>
      <c r="N42" s="452">
        <v>-0.20886197888709762</v>
      </c>
      <c r="O42" s="453"/>
      <c r="P42" s="454">
        <v>-0.03</v>
      </c>
      <c r="Q42" s="453"/>
      <c r="R42" s="455">
        <v>443716.1148344503</v>
      </c>
      <c r="S42" s="243"/>
      <c r="T42" s="456"/>
      <c r="U42" s="456"/>
    </row>
    <row r="43" spans="2:21" x14ac:dyDescent="0.25">
      <c r="B43" s="23" t="s">
        <v>86</v>
      </c>
      <c r="C43" s="451">
        <v>0.15855384496938996</v>
      </c>
      <c r="D43" s="451">
        <v>0.24264353133338545</v>
      </c>
      <c r="E43" s="451"/>
      <c r="F43" s="451">
        <v>0.41715718986640127</v>
      </c>
      <c r="G43" s="451">
        <v>2.019259118663399</v>
      </c>
      <c r="H43" s="451">
        <v>0.47909592013840552</v>
      </c>
      <c r="I43" s="451">
        <v>1.5302271574074098</v>
      </c>
      <c r="J43" s="451"/>
      <c r="K43" s="451">
        <v>1.1573698472495251</v>
      </c>
      <c r="L43" s="451">
        <v>2.0595342135746755</v>
      </c>
      <c r="M43" s="451"/>
      <c r="N43" s="452">
        <v>-0.12965973648432327</v>
      </c>
      <c r="O43" s="453"/>
      <c r="P43" s="454">
        <v>0.02</v>
      </c>
      <c r="Q43" s="453"/>
      <c r="R43" s="455">
        <v>445786.84263147373</v>
      </c>
      <c r="S43" s="243"/>
      <c r="T43" s="456"/>
    </row>
    <row r="44" spans="2:21" x14ac:dyDescent="0.25">
      <c r="B44" s="23" t="s">
        <v>87</v>
      </c>
      <c r="C44" s="451">
        <v>0.15693379490355142</v>
      </c>
      <c r="D44" s="451">
        <v>0.19452162980255139</v>
      </c>
      <c r="E44" s="451"/>
      <c r="F44" s="451">
        <v>0.33476234967955065</v>
      </c>
      <c r="G44" s="451">
        <v>2.1928880073745631</v>
      </c>
      <c r="H44" s="451">
        <v>0.61838117292955985</v>
      </c>
      <c r="I44" s="451">
        <v>1.6080808441055581</v>
      </c>
      <c r="J44" s="451"/>
      <c r="K44" s="451">
        <v>2.6027933335588203</v>
      </c>
      <c r="L44" s="451">
        <v>2.9314689334580932</v>
      </c>
      <c r="M44" s="451"/>
      <c r="N44" s="457">
        <v>-8.5153676111482654E-2</v>
      </c>
      <c r="O44" s="452"/>
      <c r="P44" s="458">
        <v>0.15</v>
      </c>
      <c r="Q44" s="452"/>
      <c r="R44" s="459">
        <v>447223.16525212181</v>
      </c>
      <c r="S44" s="243"/>
    </row>
    <row r="45" spans="2:21" x14ac:dyDescent="0.25">
      <c r="B45" s="23" t="s">
        <v>88</v>
      </c>
      <c r="C45" s="451">
        <v>-0.24173031003707024</v>
      </c>
      <c r="D45" s="451">
        <v>-0.25467552567107532</v>
      </c>
      <c r="E45" s="451"/>
      <c r="F45" s="451">
        <v>-0.14861259201407506</v>
      </c>
      <c r="G45" s="451">
        <v>2.0256435977469209</v>
      </c>
      <c r="H45" s="451">
        <v>0.21119522235392196</v>
      </c>
      <c r="I45" s="451">
        <v>1.2932386440829475</v>
      </c>
      <c r="J45" s="451"/>
      <c r="K45" s="451">
        <v>0.83399338490713504</v>
      </c>
      <c r="L45" s="451">
        <v>4.0914246017609406</v>
      </c>
      <c r="M45" s="451"/>
      <c r="N45" s="457">
        <v>-0.45936931173833107</v>
      </c>
      <c r="O45" s="452"/>
      <c r="P45" s="458">
        <v>7.0000000000000007E-2</v>
      </c>
      <c r="Q45" s="452"/>
      <c r="R45" s="459">
        <v>447792.54521834716</v>
      </c>
      <c r="S45" s="243"/>
    </row>
    <row r="46" spans="2:21" x14ac:dyDescent="0.25">
      <c r="B46" s="23" t="s">
        <v>99</v>
      </c>
      <c r="C46" s="451">
        <v>-0.28155665079827941</v>
      </c>
      <c r="D46" s="451">
        <v>-0.33393966945629927</v>
      </c>
      <c r="E46" s="451"/>
      <c r="F46" s="451">
        <v>-0.26639879294430102</v>
      </c>
      <c r="G46" s="451">
        <v>2.1633694473497087</v>
      </c>
      <c r="H46" s="451">
        <v>0.18112918917870502</v>
      </c>
      <c r="I46" s="451">
        <v>1.3203429143576955</v>
      </c>
      <c r="J46" s="451"/>
      <c r="K46" s="451">
        <v>1.1905507883738948</v>
      </c>
      <c r="L46" s="451">
        <v>3.9497890416480304</v>
      </c>
      <c r="M46" s="451"/>
      <c r="N46" s="457">
        <v>-0.4746063118887463</v>
      </c>
      <c r="O46" s="452"/>
      <c r="P46" s="458">
        <v>0.17</v>
      </c>
      <c r="Q46" s="452"/>
      <c r="R46" s="459">
        <v>449215.33393231506</v>
      </c>
      <c r="S46" s="243"/>
    </row>
    <row r="47" spans="2:21" x14ac:dyDescent="0.25">
      <c r="B47" s="23" t="s">
        <v>100</v>
      </c>
      <c r="C47" s="451">
        <v>-0.1289171299617351</v>
      </c>
      <c r="D47" s="451">
        <v>-0.20870635880274335</v>
      </c>
      <c r="E47" s="451"/>
      <c r="F47" s="451">
        <v>-8.9907884169747376E-2</v>
      </c>
      <c r="G47" s="451">
        <v>2.4023279427782427</v>
      </c>
      <c r="H47" s="451">
        <v>0.19461618840824713</v>
      </c>
      <c r="I47" s="451">
        <v>1.4959116892392501</v>
      </c>
      <c r="J47" s="451"/>
      <c r="K47" s="451">
        <v>2.4307042822276528</v>
      </c>
      <c r="L47" s="451">
        <v>4.1981288397513374</v>
      </c>
      <c r="M47" s="451"/>
      <c r="N47" s="457">
        <v>-0.30620359153260895</v>
      </c>
      <c r="O47" s="452"/>
      <c r="P47" s="458">
        <v>0.32</v>
      </c>
      <c r="Q47" s="452"/>
      <c r="R47" s="459">
        <v>451314.79266347684</v>
      </c>
      <c r="S47" s="243"/>
    </row>
    <row r="48" spans="2:21" x14ac:dyDescent="0.25">
      <c r="B48" s="23" t="s">
        <v>441</v>
      </c>
      <c r="C48" s="451">
        <v>-0.40874314400187473</v>
      </c>
      <c r="D48" s="451">
        <v>-0.5104633995798622</v>
      </c>
      <c r="E48" s="451"/>
      <c r="F48" s="451">
        <v>-0.33664966642686522</v>
      </c>
      <c r="G48" s="451">
        <v>2.1999868561811411</v>
      </c>
      <c r="H48" s="451">
        <v>-0.10147449672686548</v>
      </c>
      <c r="I48" s="451">
        <v>1.301534068451133</v>
      </c>
      <c r="J48" s="451"/>
      <c r="K48" s="451">
        <v>2.5816801960341853</v>
      </c>
      <c r="L48" s="451">
        <v>4.1110652752076131</v>
      </c>
      <c r="M48" s="451"/>
      <c r="N48" s="460">
        <v>-0.5724872889928514</v>
      </c>
      <c r="O48" s="452"/>
      <c r="P48" s="461">
        <v>0.2</v>
      </c>
      <c r="Q48" s="452"/>
      <c r="R48" s="462">
        <v>452700.59880239522</v>
      </c>
      <c r="S48" s="243"/>
    </row>
    <row r="49" spans="2:18" x14ac:dyDescent="0.25">
      <c r="B49" s="694" t="s">
        <v>442</v>
      </c>
      <c r="C49" s="695"/>
      <c r="D49" s="695"/>
      <c r="E49" s="695"/>
      <c r="F49" s="695"/>
      <c r="G49" s="695"/>
      <c r="H49" s="695"/>
      <c r="I49" s="695"/>
      <c r="J49" s="695"/>
      <c r="K49" s="695"/>
      <c r="L49" s="695"/>
      <c r="M49" s="695"/>
      <c r="N49" s="695"/>
      <c r="O49" s="695"/>
      <c r="P49" s="695"/>
      <c r="Q49" s="695"/>
      <c r="R49" s="696"/>
    </row>
    <row r="50" spans="2:18" x14ac:dyDescent="0.25">
      <c r="B50" s="697" t="s">
        <v>443</v>
      </c>
      <c r="C50" s="698"/>
      <c r="D50" s="698"/>
      <c r="E50" s="698"/>
      <c r="F50" s="698"/>
      <c r="G50" s="698"/>
      <c r="H50" s="698"/>
      <c r="I50" s="698"/>
      <c r="J50" s="698"/>
      <c r="K50" s="698"/>
      <c r="L50" s="698"/>
      <c r="M50" s="698"/>
      <c r="N50" s="698"/>
      <c r="O50" s="698"/>
      <c r="P50" s="698"/>
      <c r="Q50" s="698"/>
      <c r="R50" s="699"/>
    </row>
    <row r="51" spans="2:18" x14ac:dyDescent="0.25">
      <c r="B51" s="700" t="s">
        <v>444</v>
      </c>
      <c r="C51" s="701"/>
      <c r="D51" s="701"/>
      <c r="E51" s="701"/>
      <c r="F51" s="701"/>
      <c r="G51" s="701"/>
      <c r="H51" s="701"/>
      <c r="I51" s="701"/>
      <c r="J51" s="701"/>
      <c r="K51" s="701"/>
      <c r="L51" s="701"/>
      <c r="M51" s="701"/>
      <c r="N51" s="701"/>
      <c r="O51" s="701"/>
      <c r="P51" s="701"/>
      <c r="Q51" s="701"/>
      <c r="R51" s="702"/>
    </row>
  </sheetData>
  <mergeCells count="10">
    <mergeCell ref="B49:R49"/>
    <mergeCell ref="B50:R50"/>
    <mergeCell ref="B51:R51"/>
    <mergeCell ref="B2:N2"/>
    <mergeCell ref="P2:P4"/>
    <mergeCell ref="R2:R4"/>
    <mergeCell ref="C3:D3"/>
    <mergeCell ref="F3:I3"/>
    <mergeCell ref="K3:L3"/>
    <mergeCell ref="N3:N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14"/>
  <sheetViews>
    <sheetView zoomScaleNormal="100" zoomScaleSheetLayoutView="100" workbookViewId="0"/>
  </sheetViews>
  <sheetFormatPr defaultRowHeight="15" x14ac:dyDescent="0.25"/>
  <cols>
    <col min="1" max="1" width="9.44140625" style="17" customWidth="1"/>
    <col min="2" max="2" width="24.77734375" style="17" customWidth="1"/>
    <col min="3" max="8" width="6" style="17" customWidth="1"/>
    <col min="9" max="16384" width="8.88671875" style="17"/>
  </cols>
  <sheetData>
    <row r="1" spans="1:8" ht="33.75" customHeight="1" thickBot="1" x14ac:dyDescent="0.3">
      <c r="A1" s="239" t="s">
        <v>92</v>
      </c>
    </row>
    <row r="2" spans="1:8" ht="19.5" customHeight="1" thickBot="1" x14ac:dyDescent="0.3">
      <c r="B2" s="560" t="s">
        <v>342</v>
      </c>
      <c r="C2" s="703"/>
      <c r="D2" s="703"/>
      <c r="E2" s="703"/>
      <c r="F2" s="703"/>
      <c r="G2" s="703"/>
      <c r="H2" s="561"/>
    </row>
    <row r="3" spans="1:8" ht="15.75" customHeight="1" x14ac:dyDescent="0.25">
      <c r="B3" s="358"/>
      <c r="C3" s="709" t="s">
        <v>343</v>
      </c>
      <c r="D3" s="709"/>
      <c r="E3" s="709"/>
      <c r="F3" s="709"/>
      <c r="G3" s="709"/>
      <c r="H3" s="710"/>
    </row>
    <row r="4" spans="1:8" ht="15.75" x14ac:dyDescent="0.25">
      <c r="B4" s="359"/>
      <c r="C4" s="360">
        <v>2018</v>
      </c>
      <c r="D4" s="361">
        <v>2019</v>
      </c>
      <c r="E4" s="361">
        <v>2020</v>
      </c>
      <c r="F4" s="361">
        <v>2021</v>
      </c>
      <c r="G4" s="360">
        <v>2022</v>
      </c>
      <c r="H4" s="362">
        <v>2023</v>
      </c>
    </row>
    <row r="5" spans="1:8" x14ac:dyDescent="0.25">
      <c r="B5" s="363" t="s">
        <v>344</v>
      </c>
      <c r="C5" s="364">
        <v>7.38</v>
      </c>
      <c r="D5" s="364">
        <v>7.7</v>
      </c>
      <c r="E5" s="364">
        <v>7.92</v>
      </c>
      <c r="F5" s="364">
        <v>8.17</v>
      </c>
      <c r="G5" s="364">
        <v>8.43</v>
      </c>
      <c r="H5" s="365">
        <v>8.6999999999999993</v>
      </c>
    </row>
    <row r="6" spans="1:8" x14ac:dyDescent="0.25">
      <c r="B6" s="366" t="s">
        <v>345</v>
      </c>
      <c r="C6" s="364">
        <v>7.83</v>
      </c>
      <c r="D6" s="364">
        <v>8.2100000000000009</v>
      </c>
      <c r="E6" s="510">
        <v>8.6300000000000008</v>
      </c>
      <c r="F6" s="510">
        <v>8.9</v>
      </c>
      <c r="G6" s="511">
        <v>9.19</v>
      </c>
      <c r="H6" s="512">
        <v>9.49</v>
      </c>
    </row>
    <row r="7" spans="1:8" ht="60" customHeight="1" thickBot="1" x14ac:dyDescent="0.3">
      <c r="B7" s="711" t="s">
        <v>346</v>
      </c>
      <c r="C7" s="712"/>
      <c r="D7" s="712"/>
      <c r="E7" s="712"/>
      <c r="F7" s="712"/>
      <c r="G7" s="712"/>
      <c r="H7" s="713"/>
    </row>
    <row r="8" spans="1:8" ht="15.75" customHeight="1" x14ac:dyDescent="0.25">
      <c r="B8" s="714"/>
      <c r="C8" s="714"/>
      <c r="D8" s="714"/>
      <c r="E8" s="714"/>
      <c r="F8" s="714"/>
      <c r="G8" s="714"/>
      <c r="H8" s="714"/>
    </row>
    <row r="9" spans="1:8" ht="9" customHeight="1" x14ac:dyDescent="0.25">
      <c r="B9" s="367"/>
      <c r="C9" s="367"/>
      <c r="D9" s="367"/>
      <c r="E9" s="367"/>
      <c r="F9" s="367"/>
      <c r="G9" s="367"/>
    </row>
    <row r="10" spans="1:8" ht="8.25" customHeight="1" x14ac:dyDescent="0.25"/>
    <row r="11" spans="1:8" ht="15.75" x14ac:dyDescent="0.25">
      <c r="B11" s="513" t="s">
        <v>663</v>
      </c>
      <c r="C11" s="368"/>
      <c r="D11" s="368"/>
      <c r="E11" s="368"/>
      <c r="F11" s="368"/>
      <c r="G11" s="368"/>
      <c r="H11" s="368"/>
    </row>
    <row r="13" spans="1:8" ht="15" customHeight="1" x14ac:dyDescent="0.25"/>
    <row r="14" spans="1:8" ht="102.75" customHeight="1" x14ac:dyDescent="0.25"/>
  </sheetData>
  <mergeCells count="4">
    <mergeCell ref="B2:H2"/>
    <mergeCell ref="C3:H3"/>
    <mergeCell ref="B7:H7"/>
    <mergeCell ref="B8:H8"/>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V137"/>
  <sheetViews>
    <sheetView zoomScale="85" zoomScaleNormal="85" zoomScaleSheetLayoutView="85" workbookViewId="0"/>
  </sheetViews>
  <sheetFormatPr defaultRowHeight="15.75" x14ac:dyDescent="0.25"/>
  <cols>
    <col min="1" max="1" width="9.33203125" style="3" customWidth="1"/>
    <col min="2" max="2" width="9.44140625" style="3" customWidth="1"/>
    <col min="3" max="3" width="9.33203125" style="3" customWidth="1"/>
    <col min="4" max="4" width="10.109375" style="3" customWidth="1"/>
    <col min="5" max="5" width="9.77734375" style="3" customWidth="1"/>
    <col min="6" max="6" width="9.88671875" style="3" customWidth="1"/>
    <col min="7" max="7" width="9.33203125" style="3" customWidth="1"/>
    <col min="8" max="8" width="10.44140625" style="3" customWidth="1"/>
    <col min="9" max="11" width="9.33203125" style="3" customWidth="1"/>
    <col min="12" max="12" width="10.33203125" style="3" customWidth="1"/>
    <col min="13" max="19" width="9.33203125" style="3" customWidth="1"/>
    <col min="20" max="20" width="8.88671875" style="3"/>
    <col min="21" max="22" width="9.44140625" style="3" bestFit="1" customWidth="1"/>
    <col min="23" max="16384" width="8.88671875" style="3"/>
  </cols>
  <sheetData>
    <row r="1" spans="1:22" ht="33.75" customHeight="1" thickBot="1" x14ac:dyDescent="0.3">
      <c r="A1" s="48" t="s">
        <v>92</v>
      </c>
      <c r="B1" s="292"/>
      <c r="C1" s="292"/>
      <c r="D1" s="292"/>
      <c r="E1" s="292"/>
      <c r="F1" s="292"/>
      <c r="G1" s="292"/>
      <c r="H1" s="292"/>
      <c r="I1" s="292"/>
      <c r="J1" s="292"/>
      <c r="K1" s="292"/>
      <c r="L1" s="292"/>
      <c r="M1" s="292"/>
      <c r="N1" s="292"/>
      <c r="O1" s="292"/>
      <c r="P1" s="292"/>
      <c r="Q1" s="292"/>
      <c r="R1" s="292"/>
      <c r="S1" s="293"/>
    </row>
    <row r="2" spans="1:22" s="4" customFormat="1" ht="34.5" customHeight="1" thickBot="1" x14ac:dyDescent="0.3">
      <c r="A2" s="76"/>
      <c r="B2" s="514" t="s">
        <v>241</v>
      </c>
      <c r="C2" s="515"/>
      <c r="D2" s="515"/>
      <c r="E2" s="515"/>
      <c r="F2" s="515"/>
      <c r="G2" s="515"/>
      <c r="H2" s="515"/>
      <c r="I2" s="515"/>
      <c r="J2" s="515"/>
      <c r="K2" s="515"/>
      <c r="L2" s="515"/>
      <c r="M2" s="515"/>
      <c r="N2" s="515"/>
      <c r="O2" s="515"/>
      <c r="P2" s="515"/>
      <c r="Q2" s="515"/>
      <c r="R2" s="515"/>
      <c r="S2" s="516"/>
    </row>
    <row r="3" spans="1:22" s="5" customFormat="1" ht="38.25" customHeight="1" x14ac:dyDescent="0.25">
      <c r="A3" s="78"/>
      <c r="B3" s="294" t="s">
        <v>0</v>
      </c>
      <c r="C3" s="517" t="s">
        <v>242</v>
      </c>
      <c r="D3" s="517" t="s">
        <v>243</v>
      </c>
      <c r="E3" s="295" t="s">
        <v>244</v>
      </c>
      <c r="F3" s="296"/>
      <c r="G3" s="296"/>
      <c r="H3" s="296"/>
      <c r="I3" s="296"/>
      <c r="J3" s="517" t="s">
        <v>245</v>
      </c>
      <c r="K3" s="517" t="s">
        <v>246</v>
      </c>
      <c r="L3" s="517" t="s">
        <v>247</v>
      </c>
      <c r="M3" s="517" t="s">
        <v>248</v>
      </c>
      <c r="N3" s="517" t="s">
        <v>249</v>
      </c>
      <c r="O3" s="517" t="s">
        <v>250</v>
      </c>
      <c r="P3" s="518" t="s">
        <v>251</v>
      </c>
      <c r="Q3" s="518" t="s">
        <v>252</v>
      </c>
      <c r="R3" s="518" t="s">
        <v>1</v>
      </c>
      <c r="S3" s="522" t="s">
        <v>253</v>
      </c>
    </row>
    <row r="4" spans="1:22" s="5" customFormat="1" ht="30.75" customHeight="1" x14ac:dyDescent="0.25">
      <c r="A4" s="78"/>
      <c r="B4" s="294"/>
      <c r="C4" s="517"/>
      <c r="D4" s="517"/>
      <c r="E4" s="297" t="s">
        <v>254</v>
      </c>
      <c r="F4" s="297" t="s">
        <v>255</v>
      </c>
      <c r="G4" s="297" t="s">
        <v>256</v>
      </c>
      <c r="H4" s="297" t="s">
        <v>257</v>
      </c>
      <c r="I4" s="297" t="s">
        <v>258</v>
      </c>
      <c r="J4" s="517"/>
      <c r="K4" s="517"/>
      <c r="L4" s="517"/>
      <c r="M4" s="517"/>
      <c r="N4" s="517"/>
      <c r="O4" s="517"/>
      <c r="P4" s="518"/>
      <c r="Q4" s="518"/>
      <c r="R4" s="518"/>
      <c r="S4" s="523"/>
    </row>
    <row r="5" spans="1:22" x14ac:dyDescent="0.25">
      <c r="A5" s="298"/>
      <c r="B5" s="299" t="s">
        <v>132</v>
      </c>
      <c r="C5" s="27">
        <v>302.32</v>
      </c>
      <c r="D5" s="27">
        <v>84.846999999999994</v>
      </c>
      <c r="E5" s="27">
        <v>77.146000000000001</v>
      </c>
      <c r="F5" s="27">
        <v>41.975000000000001</v>
      </c>
      <c r="G5" s="27">
        <v>21.617000000000001</v>
      </c>
      <c r="H5" s="27">
        <v>12.339</v>
      </c>
      <c r="I5" s="27">
        <v>1.587</v>
      </c>
      <c r="J5" s="27">
        <v>0.55000000000000004</v>
      </c>
      <c r="K5" s="27">
        <v>464.863</v>
      </c>
      <c r="L5" s="27">
        <v>2.363</v>
      </c>
      <c r="M5" s="27">
        <v>467.226</v>
      </c>
      <c r="N5" s="27">
        <v>122.57599999999999</v>
      </c>
      <c r="O5" s="27">
        <v>582.05999999999995</v>
      </c>
      <c r="P5" s="27">
        <v>125.952</v>
      </c>
      <c r="Q5" s="27">
        <v>0</v>
      </c>
      <c r="R5" s="27">
        <v>456.66300000000001</v>
      </c>
      <c r="S5" s="92">
        <v>402.43299999999999</v>
      </c>
      <c r="T5" s="8"/>
      <c r="U5" s="300"/>
      <c r="V5" s="300"/>
    </row>
    <row r="6" spans="1:22" x14ac:dyDescent="0.25">
      <c r="A6" s="298"/>
      <c r="B6" s="299" t="s">
        <v>133</v>
      </c>
      <c r="C6" s="27">
        <v>300.60899999999998</v>
      </c>
      <c r="D6" s="27">
        <v>85.227999999999994</v>
      </c>
      <c r="E6" s="27">
        <v>78.498000000000005</v>
      </c>
      <c r="F6" s="27">
        <v>44.113999999999997</v>
      </c>
      <c r="G6" s="27">
        <v>20.815999999999999</v>
      </c>
      <c r="H6" s="27">
        <v>12.614000000000001</v>
      </c>
      <c r="I6" s="27">
        <v>1.27</v>
      </c>
      <c r="J6" s="27">
        <v>-0.109</v>
      </c>
      <c r="K6" s="27">
        <v>464.226</v>
      </c>
      <c r="L6" s="27">
        <v>-1.7110000000000001</v>
      </c>
      <c r="M6" s="27">
        <v>462.51499999999999</v>
      </c>
      <c r="N6" s="27">
        <v>122.614</v>
      </c>
      <c r="O6" s="27">
        <v>578.29499999999996</v>
      </c>
      <c r="P6" s="27">
        <v>125.574</v>
      </c>
      <c r="Q6" s="27">
        <v>0</v>
      </c>
      <c r="R6" s="27">
        <v>453.28300000000002</v>
      </c>
      <c r="S6" s="92">
        <v>399.512</v>
      </c>
      <c r="U6" s="300"/>
      <c r="V6" s="300"/>
    </row>
    <row r="7" spans="1:22" x14ac:dyDescent="0.25">
      <c r="A7" s="298"/>
      <c r="B7" s="299" t="s">
        <v>134</v>
      </c>
      <c r="C7" s="27">
        <v>297.19</v>
      </c>
      <c r="D7" s="27">
        <v>86.480999999999995</v>
      </c>
      <c r="E7" s="27">
        <v>73.447000000000003</v>
      </c>
      <c r="F7" s="27">
        <v>42.115000000000002</v>
      </c>
      <c r="G7" s="27">
        <v>16.289000000000001</v>
      </c>
      <c r="H7" s="27">
        <v>12.670999999999999</v>
      </c>
      <c r="I7" s="27">
        <v>2.645</v>
      </c>
      <c r="J7" s="27">
        <v>-0.80500000000000005</v>
      </c>
      <c r="K7" s="27">
        <v>456.31299999999999</v>
      </c>
      <c r="L7" s="27">
        <v>-2.4220000000000002</v>
      </c>
      <c r="M7" s="27">
        <v>453.89100000000002</v>
      </c>
      <c r="N7" s="27">
        <v>122.68</v>
      </c>
      <c r="O7" s="27">
        <v>567.51900000000001</v>
      </c>
      <c r="P7" s="27">
        <v>122.25</v>
      </c>
      <c r="Q7" s="27">
        <v>0</v>
      </c>
      <c r="R7" s="27">
        <v>445.81799999999998</v>
      </c>
      <c r="S7" s="92">
        <v>393.78500000000003</v>
      </c>
      <c r="U7" s="300"/>
      <c r="V7" s="300"/>
    </row>
    <row r="8" spans="1:22" x14ac:dyDescent="0.25">
      <c r="A8" s="298"/>
      <c r="B8" s="299" t="s">
        <v>148</v>
      </c>
      <c r="C8" s="27">
        <v>292.56599999999997</v>
      </c>
      <c r="D8" s="27">
        <v>86.873000000000005</v>
      </c>
      <c r="E8" s="27">
        <v>71.308000000000007</v>
      </c>
      <c r="F8" s="27">
        <v>40.347999999999999</v>
      </c>
      <c r="G8" s="27">
        <v>14.965</v>
      </c>
      <c r="H8" s="27">
        <v>13.792999999999999</v>
      </c>
      <c r="I8" s="27">
        <v>2.5059999999999998</v>
      </c>
      <c r="J8" s="27">
        <v>4.5999999999999999E-2</v>
      </c>
      <c r="K8" s="27">
        <v>450.79300000000001</v>
      </c>
      <c r="L8" s="27">
        <v>-7.4969999999999999</v>
      </c>
      <c r="M8" s="27">
        <v>443.29599999999999</v>
      </c>
      <c r="N8" s="27">
        <v>118.44199999999999</v>
      </c>
      <c r="O8" s="27">
        <v>553.17200000000003</v>
      </c>
      <c r="P8" s="27">
        <v>117.569</v>
      </c>
      <c r="Q8" s="27">
        <v>0</v>
      </c>
      <c r="R8" s="27">
        <v>436.137</v>
      </c>
      <c r="S8" s="92">
        <v>385.959</v>
      </c>
      <c r="U8" s="300"/>
      <c r="V8" s="300"/>
    </row>
    <row r="9" spans="1:22" x14ac:dyDescent="0.25">
      <c r="A9" s="298"/>
      <c r="B9" s="299" t="s">
        <v>2</v>
      </c>
      <c r="C9" s="27">
        <v>290.524</v>
      </c>
      <c r="D9" s="27">
        <v>86.397999999999996</v>
      </c>
      <c r="E9" s="27">
        <v>67.503</v>
      </c>
      <c r="F9" s="27">
        <v>37.572000000000003</v>
      </c>
      <c r="G9" s="27">
        <v>13.882</v>
      </c>
      <c r="H9" s="27">
        <v>13.951000000000001</v>
      </c>
      <c r="I9" s="27">
        <v>2.2829999999999999</v>
      </c>
      <c r="J9" s="27">
        <v>1.016</v>
      </c>
      <c r="K9" s="27">
        <v>445.44099999999997</v>
      </c>
      <c r="L9" s="27">
        <v>-11.441000000000001</v>
      </c>
      <c r="M9" s="27">
        <v>434</v>
      </c>
      <c r="N9" s="27">
        <v>112.443</v>
      </c>
      <c r="O9" s="27">
        <v>539.572</v>
      </c>
      <c r="P9" s="27">
        <v>111.473</v>
      </c>
      <c r="Q9" s="27">
        <v>0</v>
      </c>
      <c r="R9" s="27">
        <v>428.88600000000002</v>
      </c>
      <c r="S9" s="92">
        <v>378.64299999999997</v>
      </c>
      <c r="U9" s="300"/>
      <c r="V9" s="300"/>
    </row>
    <row r="10" spans="1:22" x14ac:dyDescent="0.25">
      <c r="A10" s="35"/>
      <c r="B10" s="299" t="s">
        <v>3</v>
      </c>
      <c r="C10" s="27">
        <v>287.11</v>
      </c>
      <c r="D10" s="27">
        <v>86.582999999999998</v>
      </c>
      <c r="E10" s="27">
        <v>63.767000000000003</v>
      </c>
      <c r="F10" s="27">
        <v>34.697000000000003</v>
      </c>
      <c r="G10" s="27">
        <v>13.273</v>
      </c>
      <c r="H10" s="27">
        <v>13.206</v>
      </c>
      <c r="I10" s="27">
        <v>2.6960000000000002</v>
      </c>
      <c r="J10" s="27">
        <v>1.194</v>
      </c>
      <c r="K10" s="27">
        <v>438.654</v>
      </c>
      <c r="L10" s="27">
        <v>0.33700000000000002</v>
      </c>
      <c r="M10" s="27">
        <v>438.99099999999999</v>
      </c>
      <c r="N10" s="27">
        <v>109.688</v>
      </c>
      <c r="O10" s="27">
        <v>537.86800000000005</v>
      </c>
      <c r="P10" s="27">
        <v>110.65</v>
      </c>
      <c r="Q10" s="27">
        <v>0</v>
      </c>
      <c r="R10" s="27">
        <v>428.07299999999998</v>
      </c>
      <c r="S10" s="92">
        <v>377.44400000000002</v>
      </c>
      <c r="U10" s="300"/>
      <c r="V10" s="300"/>
    </row>
    <row r="11" spans="1:22" x14ac:dyDescent="0.25">
      <c r="A11" s="35"/>
      <c r="B11" s="299" t="s">
        <v>4</v>
      </c>
      <c r="C11" s="27">
        <v>288.93</v>
      </c>
      <c r="D11" s="27">
        <v>86.957999999999998</v>
      </c>
      <c r="E11" s="27">
        <v>64.448999999999998</v>
      </c>
      <c r="F11" s="27">
        <v>34.14</v>
      </c>
      <c r="G11" s="27">
        <v>13.29</v>
      </c>
      <c r="H11" s="27">
        <v>14.606</v>
      </c>
      <c r="I11" s="27">
        <v>2.4950000000000001</v>
      </c>
      <c r="J11" s="27">
        <v>3.1E-2</v>
      </c>
      <c r="K11" s="27">
        <v>440.36799999999999</v>
      </c>
      <c r="L11" s="27">
        <v>-3.786</v>
      </c>
      <c r="M11" s="27">
        <v>436.58199999999999</v>
      </c>
      <c r="N11" s="27">
        <v>110.935</v>
      </c>
      <c r="O11" s="27">
        <v>540.23900000000003</v>
      </c>
      <c r="P11" s="27">
        <v>112.361</v>
      </c>
      <c r="Q11" s="27">
        <v>0</v>
      </c>
      <c r="R11" s="27">
        <v>428.68200000000002</v>
      </c>
      <c r="S11" s="92">
        <v>378.46899999999999</v>
      </c>
      <c r="U11" s="300"/>
      <c r="V11" s="300"/>
    </row>
    <row r="12" spans="1:22" x14ac:dyDescent="0.25">
      <c r="A12" s="35"/>
      <c r="B12" s="299" t="s">
        <v>5</v>
      </c>
      <c r="C12" s="27">
        <v>291.00599999999997</v>
      </c>
      <c r="D12" s="27">
        <v>87.397000000000006</v>
      </c>
      <c r="E12" s="27">
        <v>63.576999999999998</v>
      </c>
      <c r="F12" s="27">
        <v>34.213000000000001</v>
      </c>
      <c r="G12" s="27">
        <v>12.477</v>
      </c>
      <c r="H12" s="27">
        <v>14.438000000000001</v>
      </c>
      <c r="I12" s="27">
        <v>2.4790000000000001</v>
      </c>
      <c r="J12" s="27">
        <v>-0.23499999999999999</v>
      </c>
      <c r="K12" s="27">
        <v>441.745</v>
      </c>
      <c r="L12" s="27">
        <v>-2.7679999999999998</v>
      </c>
      <c r="M12" s="27">
        <v>438.97699999999998</v>
      </c>
      <c r="N12" s="27">
        <v>112.773</v>
      </c>
      <c r="O12" s="27">
        <v>544.26499999999999</v>
      </c>
      <c r="P12" s="27">
        <v>114.80800000000001</v>
      </c>
      <c r="Q12" s="27">
        <v>0</v>
      </c>
      <c r="R12" s="27">
        <v>430.166</v>
      </c>
      <c r="S12" s="92">
        <v>379.27800000000002</v>
      </c>
      <c r="U12" s="300"/>
      <c r="V12" s="300"/>
    </row>
    <row r="13" spans="1:22" ht="18.75" customHeight="1" x14ac:dyDescent="0.25">
      <c r="A13" s="35"/>
      <c r="B13" s="299" t="s">
        <v>6</v>
      </c>
      <c r="C13" s="27">
        <v>288.346</v>
      </c>
      <c r="D13" s="27">
        <v>86.918000000000006</v>
      </c>
      <c r="E13" s="27">
        <v>65.929000000000002</v>
      </c>
      <c r="F13" s="27">
        <v>36.134</v>
      </c>
      <c r="G13" s="27">
        <v>12.784000000000001</v>
      </c>
      <c r="H13" s="27">
        <v>14.669</v>
      </c>
      <c r="I13" s="27">
        <v>2.4039999999999999</v>
      </c>
      <c r="J13" s="27">
        <v>0.73399999999999999</v>
      </c>
      <c r="K13" s="27">
        <v>441.92700000000002</v>
      </c>
      <c r="L13" s="27">
        <v>-2.2360000000000002</v>
      </c>
      <c r="M13" s="27">
        <v>439.69099999999997</v>
      </c>
      <c r="N13" s="27">
        <v>114.09</v>
      </c>
      <c r="O13" s="27">
        <v>548.072</v>
      </c>
      <c r="P13" s="27">
        <v>116.601</v>
      </c>
      <c r="Q13" s="27">
        <v>0</v>
      </c>
      <c r="R13" s="27">
        <v>432.10599999999999</v>
      </c>
      <c r="S13" s="92">
        <v>381.21699999999998</v>
      </c>
      <c r="U13" s="300"/>
      <c r="V13" s="300"/>
    </row>
    <row r="14" spans="1:22" x14ac:dyDescent="0.25">
      <c r="A14" s="35"/>
      <c r="B14" s="299" t="s">
        <v>7</v>
      </c>
      <c r="C14" s="27">
        <v>293.221</v>
      </c>
      <c r="D14" s="27">
        <v>87.096999999999994</v>
      </c>
      <c r="E14" s="27">
        <v>66.385000000000005</v>
      </c>
      <c r="F14" s="27">
        <v>35.673999999999999</v>
      </c>
      <c r="G14" s="27">
        <v>14.037000000000001</v>
      </c>
      <c r="H14" s="27">
        <v>14.176</v>
      </c>
      <c r="I14" s="27">
        <v>2.6070000000000002</v>
      </c>
      <c r="J14" s="27">
        <v>-0.88200000000000001</v>
      </c>
      <c r="K14" s="27">
        <v>445.82100000000003</v>
      </c>
      <c r="L14" s="27">
        <v>2.0550000000000002</v>
      </c>
      <c r="M14" s="27">
        <v>447.87599999999998</v>
      </c>
      <c r="N14" s="27">
        <v>117.72499999999999</v>
      </c>
      <c r="O14" s="27">
        <v>556.75099999999998</v>
      </c>
      <c r="P14" s="27">
        <v>121.361</v>
      </c>
      <c r="Q14" s="27">
        <v>0</v>
      </c>
      <c r="R14" s="27">
        <v>435.81700000000001</v>
      </c>
      <c r="S14" s="92">
        <v>384.94799999999998</v>
      </c>
      <c r="U14" s="300"/>
      <c r="V14" s="300"/>
    </row>
    <row r="15" spans="1:22" x14ac:dyDescent="0.25">
      <c r="A15" s="35"/>
      <c r="B15" s="299" t="s">
        <v>8</v>
      </c>
      <c r="C15" s="27">
        <v>293.23599999999999</v>
      </c>
      <c r="D15" s="27">
        <v>87.019000000000005</v>
      </c>
      <c r="E15" s="27">
        <v>68.465000000000003</v>
      </c>
      <c r="F15" s="27">
        <v>37.186999999999998</v>
      </c>
      <c r="G15" s="27">
        <v>14.698</v>
      </c>
      <c r="H15" s="27">
        <v>14.217000000000001</v>
      </c>
      <c r="I15" s="27">
        <v>2.5009999999999999</v>
      </c>
      <c r="J15" s="27">
        <v>4.2000000000000003E-2</v>
      </c>
      <c r="K15" s="27">
        <v>448.762</v>
      </c>
      <c r="L15" s="27">
        <v>1.0149999999999999</v>
      </c>
      <c r="M15" s="27">
        <v>449.77699999999999</v>
      </c>
      <c r="N15" s="27">
        <v>117.139</v>
      </c>
      <c r="O15" s="27">
        <v>560.93299999999999</v>
      </c>
      <c r="P15" s="27">
        <v>122.96299999999999</v>
      </c>
      <c r="Q15" s="27">
        <v>0</v>
      </c>
      <c r="R15" s="27">
        <v>438.33699999999999</v>
      </c>
      <c r="S15" s="92">
        <v>387.93200000000002</v>
      </c>
      <c r="U15" s="300"/>
      <c r="V15" s="300"/>
    </row>
    <row r="16" spans="1:22" x14ac:dyDescent="0.25">
      <c r="A16" s="35"/>
      <c r="B16" s="299" t="s">
        <v>9</v>
      </c>
      <c r="C16" s="27">
        <v>291.11399999999998</v>
      </c>
      <c r="D16" s="27">
        <v>87.257999999999996</v>
      </c>
      <c r="E16" s="27">
        <v>69.275000000000006</v>
      </c>
      <c r="F16" s="27">
        <v>38.624000000000002</v>
      </c>
      <c r="G16" s="27">
        <v>14.53</v>
      </c>
      <c r="H16" s="27">
        <v>13.835000000000001</v>
      </c>
      <c r="I16" s="27">
        <v>2.391</v>
      </c>
      <c r="J16" s="27">
        <v>0.112</v>
      </c>
      <c r="K16" s="27">
        <v>447.75900000000001</v>
      </c>
      <c r="L16" s="27">
        <v>-1.635</v>
      </c>
      <c r="M16" s="27">
        <v>446.12400000000002</v>
      </c>
      <c r="N16" s="27">
        <v>122.111</v>
      </c>
      <c r="O16" s="27">
        <v>563.56200000000001</v>
      </c>
      <c r="P16" s="27">
        <v>124.919</v>
      </c>
      <c r="Q16" s="27">
        <v>0</v>
      </c>
      <c r="R16" s="27">
        <v>438.90800000000002</v>
      </c>
      <c r="S16" s="92">
        <v>389.29199999999997</v>
      </c>
      <c r="U16" s="300"/>
      <c r="V16" s="300"/>
    </row>
    <row r="17" spans="1:22" ht="18.75" customHeight="1" x14ac:dyDescent="0.25">
      <c r="A17" s="35"/>
      <c r="B17" s="299" t="s">
        <v>10</v>
      </c>
      <c r="C17" s="27">
        <v>289.84800000000001</v>
      </c>
      <c r="D17" s="27">
        <v>87.92</v>
      </c>
      <c r="E17" s="27">
        <v>68.290999999999997</v>
      </c>
      <c r="F17" s="27">
        <v>37.06</v>
      </c>
      <c r="G17" s="27">
        <v>14.548999999999999</v>
      </c>
      <c r="H17" s="27">
        <v>14.454000000000001</v>
      </c>
      <c r="I17" s="27">
        <v>2.399</v>
      </c>
      <c r="J17" s="27">
        <v>-1.627</v>
      </c>
      <c r="K17" s="27">
        <v>444.43200000000002</v>
      </c>
      <c r="L17" s="27">
        <v>2.31</v>
      </c>
      <c r="M17" s="27">
        <v>446.74200000000002</v>
      </c>
      <c r="N17" s="27">
        <v>125.55200000000001</v>
      </c>
      <c r="O17" s="27">
        <v>564.31899999999996</v>
      </c>
      <c r="P17" s="27">
        <v>122.602</v>
      </c>
      <c r="Q17" s="27">
        <v>0</v>
      </c>
      <c r="R17" s="27">
        <v>442.19799999999998</v>
      </c>
      <c r="S17" s="92">
        <v>391.82799999999997</v>
      </c>
      <c r="U17" s="300"/>
      <c r="V17" s="300"/>
    </row>
    <row r="18" spans="1:22" x14ac:dyDescent="0.25">
      <c r="A18" s="35"/>
      <c r="B18" s="299" t="s">
        <v>11</v>
      </c>
      <c r="C18" s="27">
        <v>288.87299999999999</v>
      </c>
      <c r="D18" s="27">
        <v>86.91</v>
      </c>
      <c r="E18" s="27">
        <v>67.784000000000006</v>
      </c>
      <c r="F18" s="27">
        <v>37.780999999999999</v>
      </c>
      <c r="G18" s="27">
        <v>14.695</v>
      </c>
      <c r="H18" s="27">
        <v>13.057</v>
      </c>
      <c r="I18" s="27">
        <v>2.3690000000000002</v>
      </c>
      <c r="J18" s="27">
        <v>0.107</v>
      </c>
      <c r="K18" s="27">
        <v>443.67399999999998</v>
      </c>
      <c r="L18" s="27">
        <v>-0.94199999999999995</v>
      </c>
      <c r="M18" s="27">
        <v>442.73200000000003</v>
      </c>
      <c r="N18" s="27">
        <v>124.41</v>
      </c>
      <c r="O18" s="27">
        <v>562.72199999999998</v>
      </c>
      <c r="P18" s="27">
        <v>120.501</v>
      </c>
      <c r="Q18" s="27">
        <v>0</v>
      </c>
      <c r="R18" s="27">
        <v>442.851</v>
      </c>
      <c r="S18" s="92">
        <v>392.16199999999998</v>
      </c>
      <c r="U18" s="300"/>
      <c r="V18" s="300"/>
    </row>
    <row r="19" spans="1:22" x14ac:dyDescent="0.25">
      <c r="A19" s="35"/>
      <c r="B19" s="299" t="s">
        <v>12</v>
      </c>
      <c r="C19" s="27">
        <v>289.35000000000002</v>
      </c>
      <c r="D19" s="27">
        <v>86.811999999999998</v>
      </c>
      <c r="E19" s="27">
        <v>69.540999999999997</v>
      </c>
      <c r="F19" s="27">
        <v>39.524000000000001</v>
      </c>
      <c r="G19" s="27">
        <v>14.669</v>
      </c>
      <c r="H19" s="27">
        <v>13.179</v>
      </c>
      <c r="I19" s="27">
        <v>2.2330000000000001</v>
      </c>
      <c r="J19" s="27">
        <v>1.3089999999999999</v>
      </c>
      <c r="K19" s="27">
        <v>447.012</v>
      </c>
      <c r="L19" s="27">
        <v>-1.5960000000000001</v>
      </c>
      <c r="M19" s="27">
        <v>445.416</v>
      </c>
      <c r="N19" s="27">
        <v>124.437</v>
      </c>
      <c r="O19" s="27">
        <v>565.67600000000004</v>
      </c>
      <c r="P19" s="27">
        <v>122.161</v>
      </c>
      <c r="Q19" s="27">
        <v>0</v>
      </c>
      <c r="R19" s="27">
        <v>444.04300000000001</v>
      </c>
      <c r="S19" s="92">
        <v>392.58499999999998</v>
      </c>
      <c r="U19" s="300"/>
      <c r="V19" s="300"/>
    </row>
    <row r="20" spans="1:22" x14ac:dyDescent="0.25">
      <c r="A20" s="35"/>
      <c r="B20" s="299" t="s">
        <v>13</v>
      </c>
      <c r="C20" s="27">
        <v>290.18700000000001</v>
      </c>
      <c r="D20" s="27">
        <v>87.031000000000006</v>
      </c>
      <c r="E20" s="27">
        <v>71.328000000000003</v>
      </c>
      <c r="F20" s="27">
        <v>41.298000000000002</v>
      </c>
      <c r="G20" s="27">
        <v>15.067</v>
      </c>
      <c r="H20" s="27">
        <v>12.805999999999999</v>
      </c>
      <c r="I20" s="27">
        <v>2.1779999999999999</v>
      </c>
      <c r="J20" s="27">
        <v>0.42899999999999999</v>
      </c>
      <c r="K20" s="27">
        <v>448.97500000000002</v>
      </c>
      <c r="L20" s="27">
        <v>-4.3310000000000004</v>
      </c>
      <c r="M20" s="27">
        <v>444.64400000000001</v>
      </c>
      <c r="N20" s="27">
        <v>127.015</v>
      </c>
      <c r="O20" s="27">
        <v>568.54200000000003</v>
      </c>
      <c r="P20" s="27">
        <v>124.15</v>
      </c>
      <c r="Q20" s="27">
        <v>0</v>
      </c>
      <c r="R20" s="27">
        <v>444.78</v>
      </c>
      <c r="S20" s="92">
        <v>392.67200000000003</v>
      </c>
      <c r="U20" s="300"/>
      <c r="V20" s="300"/>
    </row>
    <row r="21" spans="1:22" ht="18.75" customHeight="1" x14ac:dyDescent="0.25">
      <c r="A21" s="35"/>
      <c r="B21" s="299" t="s">
        <v>14</v>
      </c>
      <c r="C21" s="27">
        <v>292.3</v>
      </c>
      <c r="D21" s="27">
        <v>89.778000000000006</v>
      </c>
      <c r="E21" s="27">
        <v>71.709999999999994</v>
      </c>
      <c r="F21" s="27">
        <v>41.811</v>
      </c>
      <c r="G21" s="27">
        <v>14.911</v>
      </c>
      <c r="H21" s="27">
        <v>12.816000000000001</v>
      </c>
      <c r="I21" s="27">
        <v>2.1509999999999998</v>
      </c>
      <c r="J21" s="27">
        <v>-1.383</v>
      </c>
      <c r="K21" s="27">
        <v>452.40499999999997</v>
      </c>
      <c r="L21" s="27">
        <v>-5.12</v>
      </c>
      <c r="M21" s="27">
        <v>447.28500000000003</v>
      </c>
      <c r="N21" s="27">
        <v>130.07599999999999</v>
      </c>
      <c r="O21" s="27">
        <v>572.31399999999996</v>
      </c>
      <c r="P21" s="27">
        <v>125.018</v>
      </c>
      <c r="Q21" s="27">
        <v>0</v>
      </c>
      <c r="R21" s="27">
        <v>447.661</v>
      </c>
      <c r="S21" s="92">
        <v>396.17599999999999</v>
      </c>
      <c r="U21" s="300"/>
      <c r="V21" s="300"/>
    </row>
    <row r="22" spans="1:22" x14ac:dyDescent="0.25">
      <c r="A22" s="35"/>
      <c r="B22" s="299" t="s">
        <v>15</v>
      </c>
      <c r="C22" s="27">
        <v>292.75900000000001</v>
      </c>
      <c r="D22" s="27">
        <v>87.254999999999995</v>
      </c>
      <c r="E22" s="27">
        <v>69.23</v>
      </c>
      <c r="F22" s="27">
        <v>39.732999999999997</v>
      </c>
      <c r="G22" s="27">
        <v>14.256</v>
      </c>
      <c r="H22" s="27">
        <v>13.224</v>
      </c>
      <c r="I22" s="27">
        <v>2.1030000000000002</v>
      </c>
      <c r="J22" s="27">
        <v>0.74199999999999999</v>
      </c>
      <c r="K22" s="27">
        <v>449.98599999999999</v>
      </c>
      <c r="L22" s="27">
        <v>2.3029999999999999</v>
      </c>
      <c r="M22" s="27">
        <v>452.28899999999999</v>
      </c>
      <c r="N22" s="27">
        <v>124.56699999999999</v>
      </c>
      <c r="O22" s="27">
        <v>574.13099999999997</v>
      </c>
      <c r="P22" s="27">
        <v>126.85299999999999</v>
      </c>
      <c r="Q22" s="27">
        <v>0</v>
      </c>
      <c r="R22" s="27">
        <v>447.42</v>
      </c>
      <c r="S22" s="92">
        <v>395.64800000000002</v>
      </c>
      <c r="U22" s="300"/>
      <c r="V22" s="300"/>
    </row>
    <row r="23" spans="1:22" x14ac:dyDescent="0.25">
      <c r="A23" s="35"/>
      <c r="B23" s="299" t="s">
        <v>16</v>
      </c>
      <c r="C23" s="27">
        <v>295.14600000000002</v>
      </c>
      <c r="D23" s="27">
        <v>87.900999999999996</v>
      </c>
      <c r="E23" s="27">
        <v>69.072000000000003</v>
      </c>
      <c r="F23" s="27">
        <v>41.140999999999998</v>
      </c>
      <c r="G23" s="27">
        <v>14.224</v>
      </c>
      <c r="H23" s="27">
        <v>11.667999999999999</v>
      </c>
      <c r="I23" s="27">
        <v>2.0499999999999998</v>
      </c>
      <c r="J23" s="27">
        <v>0.375</v>
      </c>
      <c r="K23" s="27">
        <v>452.49400000000003</v>
      </c>
      <c r="L23" s="27">
        <v>3.738</v>
      </c>
      <c r="M23" s="27">
        <v>456.23200000000003</v>
      </c>
      <c r="N23" s="27">
        <v>127.497</v>
      </c>
      <c r="O23" s="27">
        <v>578.82399999999996</v>
      </c>
      <c r="P23" s="27">
        <v>126.422</v>
      </c>
      <c r="Q23" s="27">
        <v>0</v>
      </c>
      <c r="R23" s="27">
        <v>452.74799999999999</v>
      </c>
      <c r="S23" s="92">
        <v>399.81099999999998</v>
      </c>
      <c r="U23" s="300"/>
      <c r="V23" s="300"/>
    </row>
    <row r="24" spans="1:22" x14ac:dyDescent="0.25">
      <c r="A24" s="35"/>
      <c r="B24" s="299" t="s">
        <v>17</v>
      </c>
      <c r="C24" s="27">
        <v>295.82900000000001</v>
      </c>
      <c r="D24" s="27">
        <v>88.067999999999998</v>
      </c>
      <c r="E24" s="27">
        <v>72.832999999999998</v>
      </c>
      <c r="F24" s="27">
        <v>44.213000000000001</v>
      </c>
      <c r="G24" s="27">
        <v>14.723000000000001</v>
      </c>
      <c r="H24" s="27">
        <v>11.846</v>
      </c>
      <c r="I24" s="27">
        <v>2.0209999999999999</v>
      </c>
      <c r="J24" s="27">
        <v>0.43</v>
      </c>
      <c r="K24" s="27">
        <v>457.16</v>
      </c>
      <c r="L24" s="27">
        <v>-1.4059999999999999</v>
      </c>
      <c r="M24" s="27">
        <v>455.75400000000002</v>
      </c>
      <c r="N24" s="27">
        <v>126.197</v>
      </c>
      <c r="O24" s="27">
        <v>576.87400000000002</v>
      </c>
      <c r="P24" s="27">
        <v>125.566</v>
      </c>
      <c r="Q24" s="27">
        <v>0</v>
      </c>
      <c r="R24" s="27">
        <v>451.71199999999999</v>
      </c>
      <c r="S24" s="92">
        <v>399.31700000000001</v>
      </c>
      <c r="U24" s="300"/>
      <c r="V24" s="300"/>
    </row>
    <row r="25" spans="1:22" ht="18.75" customHeight="1" x14ac:dyDescent="0.25">
      <c r="A25" s="35"/>
      <c r="B25" s="299" t="s">
        <v>18</v>
      </c>
      <c r="C25" s="27">
        <v>298.15199999999999</v>
      </c>
      <c r="D25" s="27">
        <v>87.673000000000002</v>
      </c>
      <c r="E25" s="27">
        <v>69.465000000000003</v>
      </c>
      <c r="F25" s="27">
        <v>41.725000000000001</v>
      </c>
      <c r="G25" s="27">
        <v>14.906000000000001</v>
      </c>
      <c r="H25" s="27">
        <v>10.808999999999999</v>
      </c>
      <c r="I25" s="27">
        <v>2.0089999999999999</v>
      </c>
      <c r="J25" s="27">
        <v>0.48099999999999998</v>
      </c>
      <c r="K25" s="27">
        <v>455.77100000000002</v>
      </c>
      <c r="L25" s="27">
        <v>-5.9329999999999998</v>
      </c>
      <c r="M25" s="27">
        <v>449.83800000000002</v>
      </c>
      <c r="N25" s="27">
        <v>129.96199999999999</v>
      </c>
      <c r="O25" s="27">
        <v>579.26099999999997</v>
      </c>
      <c r="P25" s="27">
        <v>125.142</v>
      </c>
      <c r="Q25" s="27">
        <v>0</v>
      </c>
      <c r="R25" s="27">
        <v>454.63299999999998</v>
      </c>
      <c r="S25" s="92">
        <v>401.05099999999999</v>
      </c>
      <c r="U25" s="300"/>
      <c r="V25" s="300"/>
    </row>
    <row r="26" spans="1:22" x14ac:dyDescent="0.25">
      <c r="A26" s="35"/>
      <c r="B26" s="299" t="s">
        <v>19</v>
      </c>
      <c r="C26" s="27">
        <v>297.11399999999998</v>
      </c>
      <c r="D26" s="27">
        <v>87.878</v>
      </c>
      <c r="E26" s="27">
        <v>72.049000000000007</v>
      </c>
      <c r="F26" s="27">
        <v>41.826000000000001</v>
      </c>
      <c r="G26" s="27">
        <v>16.239999999999998</v>
      </c>
      <c r="H26" s="27">
        <v>12.183</v>
      </c>
      <c r="I26" s="27">
        <v>1.929</v>
      </c>
      <c r="J26" s="27">
        <v>1.3140000000000001</v>
      </c>
      <c r="K26" s="27">
        <v>458.35500000000002</v>
      </c>
      <c r="L26" s="27">
        <v>1.4</v>
      </c>
      <c r="M26" s="27">
        <v>459.755</v>
      </c>
      <c r="N26" s="27">
        <v>131.006</v>
      </c>
      <c r="O26" s="27">
        <v>586.4</v>
      </c>
      <c r="P26" s="27">
        <v>129.46700000000001</v>
      </c>
      <c r="Q26" s="27">
        <v>0</v>
      </c>
      <c r="R26" s="27">
        <v>457.12599999999998</v>
      </c>
      <c r="S26" s="92">
        <v>402.16699999999997</v>
      </c>
      <c r="U26" s="300"/>
      <c r="V26" s="300"/>
    </row>
    <row r="27" spans="1:22" x14ac:dyDescent="0.25">
      <c r="A27" s="35"/>
      <c r="B27" s="299" t="s">
        <v>20</v>
      </c>
      <c r="C27" s="27">
        <v>300.70499999999998</v>
      </c>
      <c r="D27" s="27">
        <v>88.045000000000002</v>
      </c>
      <c r="E27" s="27">
        <v>75.256</v>
      </c>
      <c r="F27" s="27">
        <v>44.247999999999998</v>
      </c>
      <c r="G27" s="27">
        <v>16.856999999999999</v>
      </c>
      <c r="H27" s="27">
        <v>12.207000000000001</v>
      </c>
      <c r="I27" s="27">
        <v>1.9530000000000001</v>
      </c>
      <c r="J27" s="27">
        <v>-1.014</v>
      </c>
      <c r="K27" s="27">
        <v>462.99200000000002</v>
      </c>
      <c r="L27" s="27">
        <v>4.2270000000000003</v>
      </c>
      <c r="M27" s="27">
        <v>467.21899999999999</v>
      </c>
      <c r="N27" s="27">
        <v>128.29</v>
      </c>
      <c r="O27" s="27">
        <v>591.61199999999997</v>
      </c>
      <c r="P27" s="27">
        <v>130.58099999999999</v>
      </c>
      <c r="Q27" s="27">
        <v>0</v>
      </c>
      <c r="R27" s="27">
        <v>461.22399999999999</v>
      </c>
      <c r="S27" s="92">
        <v>404.92899999999997</v>
      </c>
      <c r="U27" s="300"/>
      <c r="V27" s="300"/>
    </row>
    <row r="28" spans="1:22" x14ac:dyDescent="0.25">
      <c r="A28" s="35"/>
      <c r="B28" s="299" t="s">
        <v>21</v>
      </c>
      <c r="C28" s="27">
        <v>301.77800000000002</v>
      </c>
      <c r="D28" s="27">
        <v>88.77</v>
      </c>
      <c r="E28" s="27">
        <v>75.643000000000001</v>
      </c>
      <c r="F28" s="27">
        <v>43.875</v>
      </c>
      <c r="G28" s="27">
        <v>17.204000000000001</v>
      </c>
      <c r="H28" s="27">
        <v>12.638999999999999</v>
      </c>
      <c r="I28" s="27">
        <v>1.9450000000000001</v>
      </c>
      <c r="J28" s="27">
        <v>4.6529999999999996</v>
      </c>
      <c r="K28" s="27">
        <v>470.84399999999999</v>
      </c>
      <c r="L28" s="27">
        <v>2.7440000000000002</v>
      </c>
      <c r="M28" s="27">
        <v>473.58800000000002</v>
      </c>
      <c r="N28" s="27">
        <v>126.761</v>
      </c>
      <c r="O28" s="27">
        <v>598.06500000000005</v>
      </c>
      <c r="P28" s="27">
        <v>134.56800000000001</v>
      </c>
      <c r="Q28" s="27">
        <v>0</v>
      </c>
      <c r="R28" s="27">
        <v>463.38200000000001</v>
      </c>
      <c r="S28" s="92">
        <v>406.95499999999998</v>
      </c>
      <c r="U28" s="300"/>
      <c r="V28" s="300"/>
    </row>
    <row r="29" spans="1:22" ht="18.75" customHeight="1" x14ac:dyDescent="0.25">
      <c r="A29" s="35"/>
      <c r="B29" s="299" t="s">
        <v>22</v>
      </c>
      <c r="C29" s="27">
        <v>302.97199999999998</v>
      </c>
      <c r="D29" s="27">
        <v>89.531000000000006</v>
      </c>
      <c r="E29" s="27">
        <v>77.412999999999997</v>
      </c>
      <c r="F29" s="27">
        <v>44.113999999999997</v>
      </c>
      <c r="G29" s="27">
        <v>17.465</v>
      </c>
      <c r="H29" s="27">
        <v>13.821</v>
      </c>
      <c r="I29" s="27">
        <v>2.028</v>
      </c>
      <c r="J29" s="27">
        <v>0.28799999999999998</v>
      </c>
      <c r="K29" s="27">
        <v>470.20400000000001</v>
      </c>
      <c r="L29" s="27">
        <v>1.5620000000000001</v>
      </c>
      <c r="M29" s="27">
        <v>471.76600000000002</v>
      </c>
      <c r="N29" s="27">
        <v>129.57499999999999</v>
      </c>
      <c r="O29" s="27">
        <v>599.42899999999997</v>
      </c>
      <c r="P29" s="27">
        <v>132.31899999999999</v>
      </c>
      <c r="Q29" s="27">
        <v>0</v>
      </c>
      <c r="R29" s="27">
        <v>467.26600000000002</v>
      </c>
      <c r="S29" s="92">
        <v>411.24700000000001</v>
      </c>
      <c r="U29" s="300"/>
      <c r="V29" s="300"/>
    </row>
    <row r="30" spans="1:22" x14ac:dyDescent="0.25">
      <c r="A30" s="35"/>
      <c r="B30" s="299" t="s">
        <v>23</v>
      </c>
      <c r="C30" s="27">
        <v>304.19799999999998</v>
      </c>
      <c r="D30" s="27">
        <v>90.23</v>
      </c>
      <c r="E30" s="27">
        <v>77.644999999999996</v>
      </c>
      <c r="F30" s="27">
        <v>45.356999999999999</v>
      </c>
      <c r="G30" s="27">
        <v>17.792999999999999</v>
      </c>
      <c r="H30" s="27">
        <v>12.183</v>
      </c>
      <c r="I30" s="27">
        <v>2.2690000000000001</v>
      </c>
      <c r="J30" s="27">
        <v>-1.659</v>
      </c>
      <c r="K30" s="27">
        <v>470.41399999999999</v>
      </c>
      <c r="L30" s="27">
        <v>5.4290000000000003</v>
      </c>
      <c r="M30" s="27">
        <v>475.84300000000002</v>
      </c>
      <c r="N30" s="27">
        <v>132.43600000000001</v>
      </c>
      <c r="O30" s="27">
        <v>603.52</v>
      </c>
      <c r="P30" s="27">
        <v>132.601</v>
      </c>
      <c r="Q30" s="27">
        <v>0</v>
      </c>
      <c r="R30" s="27">
        <v>471.15499999999997</v>
      </c>
      <c r="S30" s="92">
        <v>415.54599999999999</v>
      </c>
      <c r="U30" s="300"/>
      <c r="V30" s="300"/>
    </row>
    <row r="31" spans="1:22" x14ac:dyDescent="0.25">
      <c r="A31" s="35"/>
      <c r="B31" s="299" t="s">
        <v>24</v>
      </c>
      <c r="C31" s="27">
        <v>307.17200000000003</v>
      </c>
      <c r="D31" s="27">
        <v>90.364999999999995</v>
      </c>
      <c r="E31" s="27">
        <v>78.980999999999995</v>
      </c>
      <c r="F31" s="27">
        <v>45.432000000000002</v>
      </c>
      <c r="G31" s="27">
        <v>18.355</v>
      </c>
      <c r="H31" s="27">
        <v>12.79</v>
      </c>
      <c r="I31" s="27">
        <v>2.38</v>
      </c>
      <c r="J31" s="27">
        <v>-0.81399999999999995</v>
      </c>
      <c r="K31" s="27">
        <v>475.70400000000001</v>
      </c>
      <c r="L31" s="27">
        <v>4.88</v>
      </c>
      <c r="M31" s="27">
        <v>480.584</v>
      </c>
      <c r="N31" s="27">
        <v>130.44200000000001</v>
      </c>
      <c r="O31" s="27">
        <v>608.46799999999996</v>
      </c>
      <c r="P31" s="27">
        <v>134.22499999999999</v>
      </c>
      <c r="Q31" s="27">
        <v>0</v>
      </c>
      <c r="R31" s="27">
        <v>474.45699999999999</v>
      </c>
      <c r="S31" s="92">
        <v>419.57600000000002</v>
      </c>
      <c r="U31" s="300"/>
      <c r="V31" s="300"/>
    </row>
    <row r="32" spans="1:22" x14ac:dyDescent="0.25">
      <c r="A32" s="35"/>
      <c r="B32" s="299" t="s">
        <v>25</v>
      </c>
      <c r="C32" s="27">
        <v>307.75200000000001</v>
      </c>
      <c r="D32" s="27">
        <v>90.022999999999996</v>
      </c>
      <c r="E32" s="27">
        <v>79.433000000000007</v>
      </c>
      <c r="F32" s="27">
        <v>45.704999999999998</v>
      </c>
      <c r="G32" s="27">
        <v>18.09</v>
      </c>
      <c r="H32" s="27">
        <v>13.205</v>
      </c>
      <c r="I32" s="27">
        <v>2.4180000000000001</v>
      </c>
      <c r="J32" s="27">
        <v>2.0880000000000001</v>
      </c>
      <c r="K32" s="27">
        <v>479.29599999999999</v>
      </c>
      <c r="L32" s="27">
        <v>2.6059999999999999</v>
      </c>
      <c r="M32" s="27">
        <v>481.90199999999999</v>
      </c>
      <c r="N32" s="27">
        <v>135.34399999999999</v>
      </c>
      <c r="O32" s="27">
        <v>618.10500000000002</v>
      </c>
      <c r="P32" s="27">
        <v>140.33000000000001</v>
      </c>
      <c r="Q32" s="27">
        <v>0</v>
      </c>
      <c r="R32" s="27">
        <v>477.61500000000001</v>
      </c>
      <c r="S32" s="92">
        <v>423.4</v>
      </c>
      <c r="U32" s="300"/>
      <c r="V32" s="300"/>
    </row>
    <row r="33" spans="1:22" ht="18.75" customHeight="1" x14ac:dyDescent="0.25">
      <c r="A33" s="35"/>
      <c r="B33" s="299" t="s">
        <v>26</v>
      </c>
      <c r="C33" s="27">
        <v>309.50700000000001</v>
      </c>
      <c r="D33" s="27">
        <v>90.460999999999999</v>
      </c>
      <c r="E33" s="27">
        <v>80.808000000000007</v>
      </c>
      <c r="F33" s="27">
        <v>47.195</v>
      </c>
      <c r="G33" s="27">
        <v>17.760999999999999</v>
      </c>
      <c r="H33" s="27">
        <v>13.411</v>
      </c>
      <c r="I33" s="27">
        <v>2.4239999999999999</v>
      </c>
      <c r="J33" s="27">
        <v>2.536</v>
      </c>
      <c r="K33" s="27">
        <v>483.31200000000001</v>
      </c>
      <c r="L33" s="27">
        <v>1.0109999999999999</v>
      </c>
      <c r="M33" s="27">
        <v>484.32299999999998</v>
      </c>
      <c r="N33" s="27">
        <v>136.93199999999999</v>
      </c>
      <c r="O33" s="27">
        <v>623.26400000000001</v>
      </c>
      <c r="P33" s="27">
        <v>143.34899999999999</v>
      </c>
      <c r="Q33" s="27">
        <v>0</v>
      </c>
      <c r="R33" s="27">
        <v>479.73399999999998</v>
      </c>
      <c r="S33" s="92">
        <v>424.74099999999999</v>
      </c>
      <c r="U33" s="300"/>
      <c r="V33" s="300"/>
    </row>
    <row r="34" spans="1:22" x14ac:dyDescent="0.25">
      <c r="A34" s="35"/>
      <c r="B34" s="299" t="s">
        <v>27</v>
      </c>
      <c r="C34" s="27">
        <v>312.09100000000001</v>
      </c>
      <c r="D34" s="27">
        <v>91.290999999999997</v>
      </c>
      <c r="E34" s="27">
        <v>81.763999999999996</v>
      </c>
      <c r="F34" s="27">
        <v>47.152000000000001</v>
      </c>
      <c r="G34" s="27">
        <v>19.234999999999999</v>
      </c>
      <c r="H34" s="27">
        <v>13.297000000000001</v>
      </c>
      <c r="I34" s="27">
        <v>2.0680000000000001</v>
      </c>
      <c r="J34" s="27">
        <v>-0.34499999999999997</v>
      </c>
      <c r="K34" s="27">
        <v>484.80099999999999</v>
      </c>
      <c r="L34" s="27">
        <v>3.1539999999999999</v>
      </c>
      <c r="M34" s="27">
        <v>487.95499999999998</v>
      </c>
      <c r="N34" s="27">
        <v>138.06100000000001</v>
      </c>
      <c r="O34" s="27">
        <v>622.84299999999996</v>
      </c>
      <c r="P34" s="27">
        <v>140.387</v>
      </c>
      <c r="Q34" s="27">
        <v>0</v>
      </c>
      <c r="R34" s="27">
        <v>482.464</v>
      </c>
      <c r="S34" s="92">
        <v>427.25099999999998</v>
      </c>
      <c r="U34" s="300"/>
      <c r="V34" s="300"/>
    </row>
    <row r="35" spans="1:22" x14ac:dyDescent="0.25">
      <c r="A35" s="35"/>
      <c r="B35" s="299" t="s">
        <v>28</v>
      </c>
      <c r="C35" s="27">
        <v>315.80200000000002</v>
      </c>
      <c r="D35" s="27">
        <v>91.805999999999997</v>
      </c>
      <c r="E35" s="27">
        <v>80.016999999999996</v>
      </c>
      <c r="F35" s="27">
        <v>45.984999999999999</v>
      </c>
      <c r="G35" s="27">
        <v>19.201000000000001</v>
      </c>
      <c r="H35" s="27">
        <v>12.561999999999999</v>
      </c>
      <c r="I35" s="27">
        <v>2.258</v>
      </c>
      <c r="J35" s="27">
        <v>-0.748</v>
      </c>
      <c r="K35" s="27">
        <v>486.87700000000001</v>
      </c>
      <c r="L35" s="27">
        <v>4.1989999999999998</v>
      </c>
      <c r="M35" s="27">
        <v>491.07600000000002</v>
      </c>
      <c r="N35" s="27">
        <v>136.744</v>
      </c>
      <c r="O35" s="27">
        <v>625.28700000000003</v>
      </c>
      <c r="P35" s="27">
        <v>140.79300000000001</v>
      </c>
      <c r="Q35" s="27">
        <v>0</v>
      </c>
      <c r="R35" s="27">
        <v>484.55200000000002</v>
      </c>
      <c r="S35" s="92">
        <v>428.55799999999999</v>
      </c>
      <c r="U35" s="300"/>
      <c r="V35" s="300"/>
    </row>
    <row r="36" spans="1:22" x14ac:dyDescent="0.25">
      <c r="A36" s="35"/>
      <c r="B36" s="299" t="s">
        <v>29</v>
      </c>
      <c r="C36" s="27">
        <v>315.99900000000002</v>
      </c>
      <c r="D36" s="27">
        <v>91.665000000000006</v>
      </c>
      <c r="E36" s="27">
        <v>81.427000000000007</v>
      </c>
      <c r="F36" s="27">
        <v>47.023000000000003</v>
      </c>
      <c r="G36" s="27">
        <v>19.827000000000002</v>
      </c>
      <c r="H36" s="27">
        <v>12.39</v>
      </c>
      <c r="I36" s="27">
        <v>2.1850000000000001</v>
      </c>
      <c r="J36" s="27">
        <v>-1.8029999999999999</v>
      </c>
      <c r="K36" s="27">
        <v>487.28800000000001</v>
      </c>
      <c r="L36" s="27">
        <v>2.782</v>
      </c>
      <c r="M36" s="27">
        <v>490.07</v>
      </c>
      <c r="N36" s="27">
        <v>139.49100000000001</v>
      </c>
      <c r="O36" s="27">
        <v>632.75699999999995</v>
      </c>
      <c r="P36" s="27">
        <v>144.59100000000001</v>
      </c>
      <c r="Q36" s="27">
        <v>0</v>
      </c>
      <c r="R36" s="27">
        <v>488.15300000000002</v>
      </c>
      <c r="S36" s="92">
        <v>430.76</v>
      </c>
      <c r="U36" s="300"/>
      <c r="V36" s="300"/>
    </row>
    <row r="37" spans="1:22" ht="18.75" customHeight="1" x14ac:dyDescent="0.25">
      <c r="A37" s="35"/>
      <c r="B37" s="299" t="s">
        <v>30</v>
      </c>
      <c r="C37" s="27">
        <v>319.35199999999998</v>
      </c>
      <c r="D37" s="27">
        <v>92.043999999999997</v>
      </c>
      <c r="E37" s="27">
        <v>81.415000000000006</v>
      </c>
      <c r="F37" s="27">
        <v>46.220999999999997</v>
      </c>
      <c r="G37" s="27">
        <v>20.734000000000002</v>
      </c>
      <c r="H37" s="27">
        <v>12.243</v>
      </c>
      <c r="I37" s="27">
        <v>2.2120000000000002</v>
      </c>
      <c r="J37" s="27">
        <v>0.28399999999999997</v>
      </c>
      <c r="K37" s="27">
        <v>493.09500000000003</v>
      </c>
      <c r="L37" s="27">
        <v>1.881</v>
      </c>
      <c r="M37" s="27">
        <v>494.976</v>
      </c>
      <c r="N37" s="27">
        <v>138.25200000000001</v>
      </c>
      <c r="O37" s="27">
        <v>633.73299999999995</v>
      </c>
      <c r="P37" s="27">
        <v>143.976</v>
      </c>
      <c r="Q37" s="27">
        <v>0</v>
      </c>
      <c r="R37" s="27">
        <v>489.73599999999999</v>
      </c>
      <c r="S37" s="92">
        <v>432.08100000000002</v>
      </c>
      <c r="U37" s="300"/>
      <c r="V37" s="300"/>
    </row>
    <row r="38" spans="1:22" x14ac:dyDescent="0.25">
      <c r="A38" s="35"/>
      <c r="B38" s="299" t="s">
        <v>52</v>
      </c>
      <c r="C38" s="27">
        <v>321.94</v>
      </c>
      <c r="D38" s="27">
        <v>91.959000000000003</v>
      </c>
      <c r="E38" s="27">
        <v>82.694999999999993</v>
      </c>
      <c r="F38" s="27">
        <v>46.622</v>
      </c>
      <c r="G38" s="27">
        <v>20.463999999999999</v>
      </c>
      <c r="H38" s="27">
        <v>13.276999999999999</v>
      </c>
      <c r="I38" s="27">
        <v>2.339</v>
      </c>
      <c r="J38" s="27">
        <v>-1.264</v>
      </c>
      <c r="K38" s="27">
        <v>495.33</v>
      </c>
      <c r="L38" s="27">
        <v>0.34699999999999998</v>
      </c>
      <c r="M38" s="27">
        <v>495.67700000000002</v>
      </c>
      <c r="N38" s="27">
        <v>139.554</v>
      </c>
      <c r="O38" s="27">
        <v>635.41600000000005</v>
      </c>
      <c r="P38" s="27">
        <v>144.9</v>
      </c>
      <c r="Q38" s="27">
        <v>0</v>
      </c>
      <c r="R38" s="27">
        <v>490.50200000000001</v>
      </c>
      <c r="S38" s="92">
        <v>433.93400000000003</v>
      </c>
      <c r="U38" s="300"/>
      <c r="V38" s="300"/>
    </row>
    <row r="39" spans="1:22" x14ac:dyDescent="0.25">
      <c r="A39" s="35"/>
      <c r="B39" s="299" t="s">
        <v>53</v>
      </c>
      <c r="C39" s="27">
        <v>325.60599999999999</v>
      </c>
      <c r="D39" s="27">
        <v>91.968000000000004</v>
      </c>
      <c r="E39" s="27">
        <v>83.909000000000006</v>
      </c>
      <c r="F39" s="27">
        <v>47.33</v>
      </c>
      <c r="G39" s="27">
        <v>20.698</v>
      </c>
      <c r="H39" s="27">
        <v>13.605</v>
      </c>
      <c r="I39" s="27">
        <v>2.2770000000000001</v>
      </c>
      <c r="J39" s="27">
        <v>2.6259999999999999</v>
      </c>
      <c r="K39" s="27">
        <v>504.10899999999998</v>
      </c>
      <c r="L39" s="27">
        <v>1.173</v>
      </c>
      <c r="M39" s="27">
        <v>505.28199999999998</v>
      </c>
      <c r="N39" s="27">
        <v>135.108</v>
      </c>
      <c r="O39" s="27">
        <v>642.14700000000005</v>
      </c>
      <c r="P39" s="27">
        <v>149.364</v>
      </c>
      <c r="Q39" s="27">
        <v>0</v>
      </c>
      <c r="R39" s="27">
        <v>492.81599999999997</v>
      </c>
      <c r="S39" s="92">
        <v>436.49599999999998</v>
      </c>
      <c r="U39" s="300"/>
      <c r="V39" s="300"/>
    </row>
    <row r="40" spans="1:22" x14ac:dyDescent="0.25">
      <c r="A40" s="35"/>
      <c r="B40" s="299" t="s">
        <v>54</v>
      </c>
      <c r="C40" s="27">
        <v>325.69200000000001</v>
      </c>
      <c r="D40" s="27">
        <v>92.003</v>
      </c>
      <c r="E40" s="27">
        <v>83.423000000000002</v>
      </c>
      <c r="F40" s="27">
        <v>46.857999999999997</v>
      </c>
      <c r="G40" s="27">
        <v>21.286999999999999</v>
      </c>
      <c r="H40" s="27">
        <v>12.975</v>
      </c>
      <c r="I40" s="27">
        <v>2.302</v>
      </c>
      <c r="J40" s="27">
        <v>-1.7969999999999999</v>
      </c>
      <c r="K40" s="27">
        <v>499.32100000000003</v>
      </c>
      <c r="L40" s="27">
        <v>5.1550000000000002</v>
      </c>
      <c r="M40" s="27">
        <v>504.476</v>
      </c>
      <c r="N40" s="27">
        <v>144.047</v>
      </c>
      <c r="O40" s="27">
        <v>646.07600000000002</v>
      </c>
      <c r="P40" s="27">
        <v>149.608</v>
      </c>
      <c r="Q40" s="27">
        <v>0</v>
      </c>
      <c r="R40" s="27">
        <v>496.47</v>
      </c>
      <c r="S40" s="92">
        <v>440.78699999999998</v>
      </c>
      <c r="U40" s="300"/>
      <c r="V40" s="300"/>
    </row>
    <row r="41" spans="1:22" ht="18.75" customHeight="1" x14ac:dyDescent="0.25">
      <c r="A41" s="35"/>
      <c r="B41" s="299" t="s">
        <v>55</v>
      </c>
      <c r="C41" s="27">
        <v>327.935</v>
      </c>
      <c r="D41" s="27">
        <v>91.427000000000007</v>
      </c>
      <c r="E41" s="27">
        <v>84.265000000000001</v>
      </c>
      <c r="F41" s="27">
        <v>46.762</v>
      </c>
      <c r="G41" s="27">
        <v>22.257000000000001</v>
      </c>
      <c r="H41" s="27">
        <v>12.920999999999999</v>
      </c>
      <c r="I41" s="27">
        <v>2.3260000000000001</v>
      </c>
      <c r="J41" s="27">
        <v>-0.56100000000000005</v>
      </c>
      <c r="K41" s="27">
        <v>503.06599999999997</v>
      </c>
      <c r="L41" s="27">
        <v>2.121</v>
      </c>
      <c r="M41" s="27">
        <v>505.18700000000001</v>
      </c>
      <c r="N41" s="27">
        <v>144.273</v>
      </c>
      <c r="O41" s="27">
        <v>649.46</v>
      </c>
      <c r="P41" s="27">
        <v>150.88900000000001</v>
      </c>
      <c r="Q41" s="27">
        <v>1.0999999999999999E-2</v>
      </c>
      <c r="R41" s="27">
        <v>498.58199999999999</v>
      </c>
      <c r="S41" s="92">
        <v>442.47800000000001</v>
      </c>
      <c r="U41" s="300"/>
      <c r="V41" s="300"/>
    </row>
    <row r="42" spans="1:22" x14ac:dyDescent="0.25">
      <c r="A42" s="35"/>
      <c r="B42" s="299" t="s">
        <v>85</v>
      </c>
      <c r="C42" s="27">
        <v>329.13799999999998</v>
      </c>
      <c r="D42" s="27">
        <v>91.876000000000005</v>
      </c>
      <c r="E42" s="27">
        <v>85.867999999999995</v>
      </c>
      <c r="F42" s="27">
        <v>47.365000000000002</v>
      </c>
      <c r="G42" s="27">
        <v>22.122</v>
      </c>
      <c r="H42" s="27">
        <v>13.891999999999999</v>
      </c>
      <c r="I42" s="27">
        <v>2.4889999999999999</v>
      </c>
      <c r="J42" s="27">
        <v>0.17499999999999999</v>
      </c>
      <c r="K42" s="27">
        <v>507.05700000000002</v>
      </c>
      <c r="L42" s="27">
        <v>-0.78400000000000003</v>
      </c>
      <c r="M42" s="27">
        <v>506.27300000000002</v>
      </c>
      <c r="N42" s="27">
        <v>146.06700000000001</v>
      </c>
      <c r="O42" s="27">
        <v>652.34</v>
      </c>
      <c r="P42" s="27">
        <v>152.256</v>
      </c>
      <c r="Q42" s="27">
        <v>-0.19900000000000001</v>
      </c>
      <c r="R42" s="27">
        <v>499.88499999999999</v>
      </c>
      <c r="S42" s="92">
        <v>443.58300000000003</v>
      </c>
      <c r="U42" s="300"/>
      <c r="V42" s="300"/>
    </row>
    <row r="43" spans="1:22" x14ac:dyDescent="0.25">
      <c r="A43" s="35"/>
      <c r="B43" s="299" t="s">
        <v>86</v>
      </c>
      <c r="C43" s="27">
        <v>330.64499999999998</v>
      </c>
      <c r="D43" s="27">
        <v>91.968999999999994</v>
      </c>
      <c r="E43" s="27">
        <v>86.111000000000004</v>
      </c>
      <c r="F43" s="27">
        <v>47.779000000000003</v>
      </c>
      <c r="G43" s="27">
        <v>22.43</v>
      </c>
      <c r="H43" s="27">
        <v>13.631</v>
      </c>
      <c r="I43" s="27">
        <v>2.2709999999999999</v>
      </c>
      <c r="J43" s="27">
        <v>9.6000000000000002E-2</v>
      </c>
      <c r="K43" s="27">
        <v>508.82100000000003</v>
      </c>
      <c r="L43" s="27">
        <v>-1.464</v>
      </c>
      <c r="M43" s="27">
        <v>507.35700000000003</v>
      </c>
      <c r="N43" s="27">
        <v>148.85900000000001</v>
      </c>
      <c r="O43" s="27">
        <v>656.21600000000001</v>
      </c>
      <c r="P43" s="27">
        <v>153.09899999999999</v>
      </c>
      <c r="Q43" s="27">
        <v>-0.64400000000000002</v>
      </c>
      <c r="R43" s="27">
        <v>502.47300000000001</v>
      </c>
      <c r="S43" s="92">
        <v>445.87599999999998</v>
      </c>
      <c r="U43" s="300"/>
      <c r="V43" s="300"/>
    </row>
    <row r="44" spans="1:22" x14ac:dyDescent="0.25">
      <c r="A44" s="35"/>
      <c r="B44" s="299" t="s">
        <v>87</v>
      </c>
      <c r="C44" s="27">
        <v>331.71499999999997</v>
      </c>
      <c r="D44" s="27">
        <v>91.995000000000005</v>
      </c>
      <c r="E44" s="27">
        <v>86.673000000000002</v>
      </c>
      <c r="F44" s="27">
        <v>47.970999999999997</v>
      </c>
      <c r="G44" s="27">
        <v>23.234000000000002</v>
      </c>
      <c r="H44" s="27">
        <v>13.585000000000001</v>
      </c>
      <c r="I44" s="27">
        <v>1.883</v>
      </c>
      <c r="J44" s="27">
        <v>0.58099999999999996</v>
      </c>
      <c r="K44" s="27">
        <v>510.964</v>
      </c>
      <c r="L44" s="27">
        <v>-2.25</v>
      </c>
      <c r="M44" s="27">
        <v>508.714</v>
      </c>
      <c r="N44" s="27">
        <v>149.018</v>
      </c>
      <c r="O44" s="27">
        <v>657.73199999999997</v>
      </c>
      <c r="P44" s="27">
        <v>152.24299999999999</v>
      </c>
      <c r="Q44" s="27">
        <v>-1.002</v>
      </c>
      <c r="R44" s="27">
        <v>504.48700000000002</v>
      </c>
      <c r="S44" s="92">
        <v>447.89400000000001</v>
      </c>
      <c r="U44" s="300"/>
      <c r="V44" s="300"/>
    </row>
    <row r="45" spans="1:22" ht="18.75" customHeight="1" x14ac:dyDescent="0.25">
      <c r="A45" s="35"/>
      <c r="B45" s="299" t="s">
        <v>88</v>
      </c>
      <c r="C45" s="27">
        <v>333.017</v>
      </c>
      <c r="D45" s="27">
        <v>92.126999999999995</v>
      </c>
      <c r="E45" s="27">
        <v>86.150999999999996</v>
      </c>
      <c r="F45" s="27">
        <v>47.661000000000001</v>
      </c>
      <c r="G45" s="27">
        <v>23.481999999999999</v>
      </c>
      <c r="H45" s="27">
        <v>13.381</v>
      </c>
      <c r="I45" s="27">
        <v>1.627</v>
      </c>
      <c r="J45" s="27">
        <v>0.26100000000000001</v>
      </c>
      <c r="K45" s="27">
        <v>511.55599999999998</v>
      </c>
      <c r="L45" s="27">
        <v>-2.5720000000000001</v>
      </c>
      <c r="M45" s="27">
        <v>508.98399999999998</v>
      </c>
      <c r="N45" s="27">
        <v>149.02199999999999</v>
      </c>
      <c r="O45" s="27">
        <v>657.50099999999998</v>
      </c>
      <c r="P45" s="27">
        <v>152.702</v>
      </c>
      <c r="Q45" s="27">
        <v>-0.27700000000000002</v>
      </c>
      <c r="R45" s="27">
        <v>505.02699999999999</v>
      </c>
      <c r="S45" s="92">
        <v>448.10599999999999</v>
      </c>
      <c r="U45" s="300"/>
      <c r="V45" s="300"/>
    </row>
    <row r="46" spans="1:22" x14ac:dyDescent="0.25">
      <c r="A46" s="35"/>
      <c r="B46" s="299" t="s">
        <v>99</v>
      </c>
      <c r="C46" s="27">
        <v>335.08600000000001</v>
      </c>
      <c r="D46" s="27">
        <v>91.742000000000004</v>
      </c>
      <c r="E46" s="27">
        <v>85.397999999999996</v>
      </c>
      <c r="F46" s="27">
        <v>47.442999999999998</v>
      </c>
      <c r="G46" s="27">
        <v>23.698</v>
      </c>
      <c r="H46" s="27">
        <v>13.058999999999999</v>
      </c>
      <c r="I46" s="27">
        <v>1.198</v>
      </c>
      <c r="J46" s="27">
        <v>1.06</v>
      </c>
      <c r="K46" s="27">
        <v>513.28599999999994</v>
      </c>
      <c r="L46" s="27">
        <v>0.79100000000000004</v>
      </c>
      <c r="M46" s="27">
        <v>514.077</v>
      </c>
      <c r="N46" s="27">
        <v>146.078</v>
      </c>
      <c r="O46" s="27">
        <v>659.88499999999999</v>
      </c>
      <c r="P46" s="27">
        <v>152.90799999999999</v>
      </c>
      <c r="Q46" s="27">
        <v>-0.115</v>
      </c>
      <c r="R46" s="27">
        <v>507.13200000000001</v>
      </c>
      <c r="S46" s="92">
        <v>449.97899999999998</v>
      </c>
      <c r="U46" s="300"/>
      <c r="V46" s="300"/>
    </row>
    <row r="47" spans="1:22" x14ac:dyDescent="0.25">
      <c r="A47" s="35"/>
      <c r="B47" s="299" t="s">
        <v>100</v>
      </c>
      <c r="C47" s="27">
        <v>336.28199999999998</v>
      </c>
      <c r="D47" s="27">
        <v>91.488</v>
      </c>
      <c r="E47" s="27">
        <v>85.884</v>
      </c>
      <c r="F47" s="27">
        <v>46.886000000000003</v>
      </c>
      <c r="G47" s="27">
        <v>23.919</v>
      </c>
      <c r="H47" s="27">
        <v>13.848000000000001</v>
      </c>
      <c r="I47" s="27">
        <v>1.2310000000000001</v>
      </c>
      <c r="J47" s="27">
        <v>0.65900000000000003</v>
      </c>
      <c r="K47" s="27">
        <v>514.31299999999999</v>
      </c>
      <c r="L47" s="27">
        <v>2.5019999999999998</v>
      </c>
      <c r="M47" s="27">
        <v>516.81500000000005</v>
      </c>
      <c r="N47" s="27">
        <v>146.37899999999999</v>
      </c>
      <c r="O47" s="27">
        <v>664.09900000000005</v>
      </c>
      <c r="P47" s="27">
        <v>152.904</v>
      </c>
      <c r="Q47" s="27">
        <v>-1E-3</v>
      </c>
      <c r="R47" s="27">
        <v>510.28899999999999</v>
      </c>
      <c r="S47" s="92">
        <v>452.75900000000001</v>
      </c>
      <c r="U47" s="300"/>
      <c r="V47" s="300"/>
    </row>
    <row r="48" spans="1:22" x14ac:dyDescent="0.25">
      <c r="A48" s="35"/>
      <c r="B48" s="299" t="s">
        <v>101</v>
      </c>
      <c r="C48" s="27">
        <v>337.64600000000002</v>
      </c>
      <c r="D48" s="27">
        <v>92.768000000000001</v>
      </c>
      <c r="E48" s="27">
        <v>85.462000000000003</v>
      </c>
      <c r="F48" s="27">
        <v>46.209000000000003</v>
      </c>
      <c r="G48" s="27">
        <v>24.01</v>
      </c>
      <c r="H48" s="27">
        <v>14.034000000000001</v>
      </c>
      <c r="I48" s="27">
        <v>1.2090000000000001</v>
      </c>
      <c r="J48" s="27">
        <v>-0.39100000000000001</v>
      </c>
      <c r="K48" s="27">
        <v>515.48500000000001</v>
      </c>
      <c r="L48" s="27">
        <v>2.734</v>
      </c>
      <c r="M48" s="27">
        <v>518.21900000000005</v>
      </c>
      <c r="N48" s="27">
        <v>147.71899999999999</v>
      </c>
      <c r="O48" s="27">
        <v>665.93799999999999</v>
      </c>
      <c r="P48" s="27">
        <v>154.816</v>
      </c>
      <c r="Q48" s="27">
        <v>5.2999999999999999E-2</v>
      </c>
      <c r="R48" s="27">
        <v>511.17500000000001</v>
      </c>
      <c r="S48" s="92">
        <v>453.60599999999999</v>
      </c>
      <c r="U48" s="300"/>
      <c r="V48" s="300"/>
    </row>
    <row r="49" spans="1:22" ht="18.75" customHeight="1" x14ac:dyDescent="0.25">
      <c r="A49" s="35"/>
      <c r="B49" s="299" t="s">
        <v>102</v>
      </c>
      <c r="C49" s="27">
        <v>337.88235219999996</v>
      </c>
      <c r="D49" s="27">
        <v>93.323170836170206</v>
      </c>
      <c r="E49" s="27">
        <v>85.547312299867656</v>
      </c>
      <c r="F49" s="27">
        <v>46.070372999999982</v>
      </c>
      <c r="G49" s="27">
        <v>23.949156819157494</v>
      </c>
      <c r="H49" s="27">
        <v>14.309308838261442</v>
      </c>
      <c r="I49" s="27">
        <v>1.218473642448733</v>
      </c>
      <c r="J49" s="27">
        <v>0.39724999999999999</v>
      </c>
      <c r="K49" s="27">
        <v>517.15008533603782</v>
      </c>
      <c r="L49" s="27">
        <v>3.5135299409456202</v>
      </c>
      <c r="M49" s="27">
        <v>520.66361527698336</v>
      </c>
      <c r="N49" s="27">
        <v>148.3978313038578</v>
      </c>
      <c r="O49" s="27">
        <v>669.06144658084122</v>
      </c>
      <c r="P49" s="27">
        <v>156.91727807446347</v>
      </c>
      <c r="Q49" s="27">
        <v>5.2999999999999999E-2</v>
      </c>
      <c r="R49" s="27">
        <v>512.19716850637769</v>
      </c>
      <c r="S49" s="92">
        <v>454.5003098155168</v>
      </c>
      <c r="U49" s="300"/>
      <c r="V49" s="300"/>
    </row>
    <row r="50" spans="1:22" ht="15.75" customHeight="1" x14ac:dyDescent="0.25">
      <c r="A50" s="524"/>
      <c r="B50" s="299" t="s">
        <v>139</v>
      </c>
      <c r="C50" s="27">
        <v>338.69326984527993</v>
      </c>
      <c r="D50" s="27">
        <v>93.76531217508527</v>
      </c>
      <c r="E50" s="27">
        <v>86.004249085280847</v>
      </c>
      <c r="F50" s="27">
        <v>46.47118524510001</v>
      </c>
      <c r="G50" s="27">
        <v>23.955003414703445</v>
      </c>
      <c r="H50" s="27">
        <v>14.357240118005315</v>
      </c>
      <c r="I50" s="27">
        <v>1.2208203074720732</v>
      </c>
      <c r="J50" s="27">
        <v>0.39724999999999999</v>
      </c>
      <c r="K50" s="27">
        <v>518.86008110564603</v>
      </c>
      <c r="L50" s="27">
        <v>2.8473715556290116</v>
      </c>
      <c r="M50" s="27">
        <v>521.70745266127494</v>
      </c>
      <c r="N50" s="27">
        <v>149.0484741638175</v>
      </c>
      <c r="O50" s="27">
        <v>670.7559268250925</v>
      </c>
      <c r="P50" s="27">
        <v>157.09533776443811</v>
      </c>
      <c r="Q50" s="27">
        <v>5.2999999999999999E-2</v>
      </c>
      <c r="R50" s="27">
        <v>513.71358906065439</v>
      </c>
      <c r="S50" s="92">
        <v>455.85539811484398</v>
      </c>
      <c r="U50" s="300"/>
      <c r="V50" s="300"/>
    </row>
    <row r="51" spans="1:22" x14ac:dyDescent="0.25">
      <c r="A51" s="524"/>
      <c r="B51" s="299" t="s">
        <v>140</v>
      </c>
      <c r="C51" s="27">
        <v>339.8109576357694</v>
      </c>
      <c r="D51" s="27">
        <v>94.234192533429351</v>
      </c>
      <c r="E51" s="27">
        <v>86.463919728047145</v>
      </c>
      <c r="F51" s="27">
        <v>46.778108959514292</v>
      </c>
      <c r="G51" s="27">
        <v>24.048391948269849</v>
      </c>
      <c r="H51" s="27">
        <v>14.410838001042068</v>
      </c>
      <c r="I51" s="27">
        <v>1.2265808192209289</v>
      </c>
      <c r="J51" s="27">
        <v>0.39724999999999999</v>
      </c>
      <c r="K51" s="27">
        <v>520.90631989724591</v>
      </c>
      <c r="L51" s="27">
        <v>2.9486346918362543</v>
      </c>
      <c r="M51" s="27">
        <v>523.85495458908213</v>
      </c>
      <c r="N51" s="27">
        <v>149.75941632024077</v>
      </c>
      <c r="O51" s="27">
        <v>673.61437090932293</v>
      </c>
      <c r="P51" s="27">
        <v>158.20744610614841</v>
      </c>
      <c r="Q51" s="27">
        <v>5.2999999999999999E-2</v>
      </c>
      <c r="R51" s="27">
        <v>515.45992480317454</v>
      </c>
      <c r="S51" s="92">
        <v>457.41594088427036</v>
      </c>
      <c r="U51" s="300"/>
      <c r="V51" s="300"/>
    </row>
    <row r="52" spans="1:22" x14ac:dyDescent="0.25">
      <c r="A52" s="524"/>
      <c r="B52" s="299" t="s">
        <v>141</v>
      </c>
      <c r="C52" s="27">
        <v>340.80929493884827</v>
      </c>
      <c r="D52" s="27">
        <v>94.692349601078504</v>
      </c>
      <c r="E52" s="27">
        <v>87.0178768219495</v>
      </c>
      <c r="F52" s="27">
        <v>47.048306364872204</v>
      </c>
      <c r="G52" s="27">
        <v>24.166272720660928</v>
      </c>
      <c r="H52" s="27">
        <v>14.470412177229679</v>
      </c>
      <c r="I52" s="27">
        <v>1.3328855591866966</v>
      </c>
      <c r="J52" s="27">
        <v>0.39724999999999999</v>
      </c>
      <c r="K52" s="27">
        <v>522.91677136187627</v>
      </c>
      <c r="L52" s="27">
        <v>3.0765278105965117</v>
      </c>
      <c r="M52" s="27">
        <v>525.9932991724728</v>
      </c>
      <c r="N52" s="27">
        <v>150.45905082122459</v>
      </c>
      <c r="O52" s="27">
        <v>676.45234999369734</v>
      </c>
      <c r="P52" s="27">
        <v>159.26707667169518</v>
      </c>
      <c r="Q52" s="27">
        <v>5.2999999999999999E-2</v>
      </c>
      <c r="R52" s="27">
        <v>517.2382733220021</v>
      </c>
      <c r="S52" s="92">
        <v>459.00509058498687</v>
      </c>
      <c r="U52" s="300"/>
      <c r="V52" s="300"/>
    </row>
    <row r="53" spans="1:22" x14ac:dyDescent="0.25">
      <c r="A53" s="524"/>
      <c r="B53" s="301" t="s">
        <v>142</v>
      </c>
      <c r="C53" s="27">
        <v>342.01036163547701</v>
      </c>
      <c r="D53" s="27">
        <v>95.110968272864525</v>
      </c>
      <c r="E53" s="27">
        <v>87.30810908448025</v>
      </c>
      <c r="F53" s="27">
        <v>47.290496868602304</v>
      </c>
      <c r="G53" s="27">
        <v>24.15050359277037</v>
      </c>
      <c r="H53" s="27">
        <v>14.536270569842806</v>
      </c>
      <c r="I53" s="27">
        <v>1.330838053264783</v>
      </c>
      <c r="J53" s="27">
        <v>0.39724999999999999</v>
      </c>
      <c r="K53" s="27">
        <v>524.82668899282169</v>
      </c>
      <c r="L53" s="27">
        <v>3.1479490445686387</v>
      </c>
      <c r="M53" s="27">
        <v>527.97463803739026</v>
      </c>
      <c r="N53" s="27">
        <v>151.23161007080284</v>
      </c>
      <c r="O53" s="27">
        <v>679.20624810819322</v>
      </c>
      <c r="P53" s="27">
        <v>160.21068947589055</v>
      </c>
      <c r="Q53" s="27">
        <v>5.2999999999999999E-2</v>
      </c>
      <c r="R53" s="27">
        <v>519.04855863230273</v>
      </c>
      <c r="S53" s="92">
        <v>460.62438137119932</v>
      </c>
      <c r="U53" s="300"/>
      <c r="V53" s="300"/>
    </row>
    <row r="54" spans="1:22" x14ac:dyDescent="0.25">
      <c r="A54" s="524"/>
      <c r="B54" s="301" t="s">
        <v>150</v>
      </c>
      <c r="C54" s="27">
        <v>343.57582794300924</v>
      </c>
      <c r="D54" s="27">
        <v>95.460631805666864</v>
      </c>
      <c r="E54" s="27">
        <v>87.613257510491948</v>
      </c>
      <c r="F54" s="27">
        <v>47.552217119346651</v>
      </c>
      <c r="G54" s="27">
        <v>24.114122299638911</v>
      </c>
      <c r="H54" s="27">
        <v>14.608720232288382</v>
      </c>
      <c r="I54" s="27">
        <v>1.3381978592180084</v>
      </c>
      <c r="J54" s="27">
        <v>0.39724999999999999</v>
      </c>
      <c r="K54" s="27">
        <v>527.04696725916813</v>
      </c>
      <c r="L54" s="27">
        <v>3.1155763519676984</v>
      </c>
      <c r="M54" s="27">
        <v>530.16254361113579</v>
      </c>
      <c r="N54" s="27">
        <v>151.80103922237112</v>
      </c>
      <c r="O54" s="27">
        <v>681.96358283350685</v>
      </c>
      <c r="P54" s="27">
        <v>160.95928151389623</v>
      </c>
      <c r="Q54" s="27">
        <v>5.2999999999999999E-2</v>
      </c>
      <c r="R54" s="27">
        <v>521.0573013196107</v>
      </c>
      <c r="S54" s="92">
        <v>462.42261607140347</v>
      </c>
      <c r="U54" s="300"/>
      <c r="V54" s="300"/>
    </row>
    <row r="55" spans="1:22" x14ac:dyDescent="0.25">
      <c r="A55" s="302"/>
      <c r="B55" s="301" t="s">
        <v>151</v>
      </c>
      <c r="C55" s="27">
        <v>345.06671632412247</v>
      </c>
      <c r="D55" s="27">
        <v>95.813755897575035</v>
      </c>
      <c r="E55" s="27">
        <v>87.924417202723333</v>
      </c>
      <c r="F55" s="27">
        <v>47.80225423442014</v>
      </c>
      <c r="G55" s="27">
        <v>24.099170662529541</v>
      </c>
      <c r="H55" s="27">
        <v>14.686550190417254</v>
      </c>
      <c r="I55" s="27">
        <v>1.3364421153563986</v>
      </c>
      <c r="J55" s="27">
        <v>0.39724999999999999</v>
      </c>
      <c r="K55" s="27">
        <v>529.20213942442081</v>
      </c>
      <c r="L55" s="27">
        <v>3.2066618172164891</v>
      </c>
      <c r="M55" s="27">
        <v>532.40880124163721</v>
      </c>
      <c r="N55" s="27">
        <v>152.22594744168481</v>
      </c>
      <c r="O55" s="27">
        <v>684.63474868332196</v>
      </c>
      <c r="P55" s="27">
        <v>161.58789438200242</v>
      </c>
      <c r="Q55" s="27">
        <v>5.2999999999999999E-2</v>
      </c>
      <c r="R55" s="27">
        <v>523.09985430131962</v>
      </c>
      <c r="S55" s="92">
        <v>464.25106078021076</v>
      </c>
      <c r="U55" s="300"/>
      <c r="V55" s="300"/>
    </row>
    <row r="56" spans="1:22" x14ac:dyDescent="0.25">
      <c r="A56" s="302"/>
      <c r="B56" s="301" t="s">
        <v>152</v>
      </c>
      <c r="C56" s="27">
        <v>346.45210126184003</v>
      </c>
      <c r="D56" s="27">
        <v>96.18027062256985</v>
      </c>
      <c r="E56" s="27">
        <v>88.281729938014109</v>
      </c>
      <c r="F56" s="27">
        <v>48.083787510033311</v>
      </c>
      <c r="G56" s="27">
        <v>24.093282396283669</v>
      </c>
      <c r="H56" s="27">
        <v>14.77001337671029</v>
      </c>
      <c r="I56" s="27">
        <v>1.3346466549868357</v>
      </c>
      <c r="J56" s="27">
        <v>0.39724999999999999</v>
      </c>
      <c r="K56" s="27">
        <v>531.31135182242394</v>
      </c>
      <c r="L56" s="27">
        <v>3.3313461203799233</v>
      </c>
      <c r="M56" s="27">
        <v>534.64269794280381</v>
      </c>
      <c r="N56" s="27">
        <v>152.47020555606056</v>
      </c>
      <c r="O56" s="27">
        <v>687.1129034988644</v>
      </c>
      <c r="P56" s="27">
        <v>161.98416666733289</v>
      </c>
      <c r="Q56" s="27">
        <v>5.2999999999999999E-2</v>
      </c>
      <c r="R56" s="27">
        <v>525.18173683153157</v>
      </c>
      <c r="S56" s="92">
        <v>466.11784366662289</v>
      </c>
      <c r="U56" s="300"/>
      <c r="V56" s="300"/>
    </row>
    <row r="57" spans="1:22" x14ac:dyDescent="0.25">
      <c r="A57" s="302"/>
      <c r="B57" s="301" t="s">
        <v>153</v>
      </c>
      <c r="C57" s="27">
        <v>347.83265472447221</v>
      </c>
      <c r="D57" s="27">
        <v>96.560619550207534</v>
      </c>
      <c r="E57" s="27">
        <v>88.67981569940946</v>
      </c>
      <c r="F57" s="27">
        <v>48.366978887059261</v>
      </c>
      <c r="G57" s="27">
        <v>24.119255142627772</v>
      </c>
      <c r="H57" s="27">
        <v>14.859362110614855</v>
      </c>
      <c r="I57" s="27">
        <v>1.3342195591075647</v>
      </c>
      <c r="J57" s="27">
        <v>0.39724999999999999</v>
      </c>
      <c r="K57" s="27">
        <v>533.47033997408914</v>
      </c>
      <c r="L57" s="27">
        <v>3.4741545235771336</v>
      </c>
      <c r="M57" s="27">
        <v>536.94449449766637</v>
      </c>
      <c r="N57" s="27">
        <v>152.36677454365096</v>
      </c>
      <c r="O57" s="27">
        <v>689.31126904131725</v>
      </c>
      <c r="P57" s="27">
        <v>162.09224390800705</v>
      </c>
      <c r="Q57" s="27">
        <v>5.2999999999999999E-2</v>
      </c>
      <c r="R57" s="27">
        <v>527.27202513331019</v>
      </c>
      <c r="S57" s="92">
        <v>468.04954009917992</v>
      </c>
      <c r="U57" s="300"/>
      <c r="V57" s="300"/>
    </row>
    <row r="58" spans="1:22" x14ac:dyDescent="0.25">
      <c r="A58" s="35"/>
      <c r="B58" s="301" t="s">
        <v>167</v>
      </c>
      <c r="C58" s="27">
        <v>349.21870946089155</v>
      </c>
      <c r="D58" s="27">
        <v>96.955226245238862</v>
      </c>
      <c r="E58" s="27">
        <v>89.2732808688841</v>
      </c>
      <c r="F58" s="27">
        <v>48.651838130952086</v>
      </c>
      <c r="G58" s="27">
        <v>24.16506388551349</v>
      </c>
      <c r="H58" s="27">
        <v>14.954847328422561</v>
      </c>
      <c r="I58" s="27">
        <v>1.5015315239959763</v>
      </c>
      <c r="J58" s="27">
        <v>0.39724999999999999</v>
      </c>
      <c r="K58" s="27">
        <v>535.84446657501451</v>
      </c>
      <c r="L58" s="27">
        <v>3.3019619920472034</v>
      </c>
      <c r="M58" s="27">
        <v>539.14642856706166</v>
      </c>
      <c r="N58" s="27">
        <v>152.29348532317172</v>
      </c>
      <c r="O58" s="27">
        <v>691.43991389023336</v>
      </c>
      <c r="P58" s="27">
        <v>162.12222848767104</v>
      </c>
      <c r="Q58" s="27">
        <v>5.2999999999999999E-2</v>
      </c>
      <c r="R58" s="27">
        <v>529.37068540256234</v>
      </c>
      <c r="S58" s="92">
        <v>469.9874419185204</v>
      </c>
      <c r="U58" s="300"/>
      <c r="V58" s="300"/>
    </row>
    <row r="59" spans="1:22" x14ac:dyDescent="0.25">
      <c r="A59" s="35"/>
      <c r="B59" s="301" t="s">
        <v>168</v>
      </c>
      <c r="C59" s="27">
        <v>350.61028739275048</v>
      </c>
      <c r="D59" s="27">
        <v>97.345647022330411</v>
      </c>
      <c r="E59" s="27">
        <v>89.693482534886044</v>
      </c>
      <c r="F59" s="27">
        <v>48.93837506467986</v>
      </c>
      <c r="G59" s="27">
        <v>24.224920109125655</v>
      </c>
      <c r="H59" s="27">
        <v>15.026751068081969</v>
      </c>
      <c r="I59" s="27">
        <v>1.5034362929985592</v>
      </c>
      <c r="J59" s="27">
        <v>0.39724999999999999</v>
      </c>
      <c r="K59" s="27">
        <v>538.04666694996695</v>
      </c>
      <c r="L59" s="27">
        <v>3.3241996663929312</v>
      </c>
      <c r="M59" s="27">
        <v>541.37086661635988</v>
      </c>
      <c r="N59" s="27">
        <v>152.22100137145137</v>
      </c>
      <c r="O59" s="27">
        <v>693.59186798781138</v>
      </c>
      <c r="P59" s="27">
        <v>162.16739708818133</v>
      </c>
      <c r="Q59" s="27">
        <v>5.2999999999999999E-2</v>
      </c>
      <c r="R59" s="27">
        <v>531.47747089963002</v>
      </c>
      <c r="S59" s="92">
        <v>471.93135415337434</v>
      </c>
      <c r="U59" s="300"/>
      <c r="V59" s="300"/>
    </row>
    <row r="60" spans="1:22" x14ac:dyDescent="0.25">
      <c r="A60" s="35"/>
      <c r="B60" s="301" t="s">
        <v>169</v>
      </c>
      <c r="C60" s="27">
        <v>352.04247155779501</v>
      </c>
      <c r="D60" s="27">
        <v>97.731684383374798</v>
      </c>
      <c r="E60" s="27">
        <v>90.11880048659711</v>
      </c>
      <c r="F60" s="27">
        <v>49.226599569063666</v>
      </c>
      <c r="G60" s="27">
        <v>24.310897427103789</v>
      </c>
      <c r="H60" s="27">
        <v>15.074395886813821</v>
      </c>
      <c r="I60" s="27">
        <v>1.5069076036158295</v>
      </c>
      <c r="J60" s="27">
        <v>0.39724999999999999</v>
      </c>
      <c r="K60" s="27">
        <v>540.29020642776698</v>
      </c>
      <c r="L60" s="27">
        <v>3.2815370598123992</v>
      </c>
      <c r="M60" s="27">
        <v>543.57174348757928</v>
      </c>
      <c r="N60" s="27">
        <v>152.11144152843463</v>
      </c>
      <c r="O60" s="27">
        <v>695.68318501601391</v>
      </c>
      <c r="P60" s="27">
        <v>162.14338197551507</v>
      </c>
      <c r="Q60" s="27">
        <v>5.2999999999999999E-2</v>
      </c>
      <c r="R60" s="27">
        <v>533.59280304049889</v>
      </c>
      <c r="S60" s="92">
        <v>473.8696698596695</v>
      </c>
      <c r="U60" s="300"/>
      <c r="V60" s="300"/>
    </row>
    <row r="61" spans="1:22" x14ac:dyDescent="0.25">
      <c r="A61" s="35"/>
      <c r="B61" s="301" t="s">
        <v>170</v>
      </c>
      <c r="C61" s="27">
        <v>353.48050595472483</v>
      </c>
      <c r="D61" s="27">
        <v>98.113156653190003</v>
      </c>
      <c r="E61" s="27">
        <v>90.522122595147295</v>
      </c>
      <c r="F61" s="27">
        <v>49.516521583117964</v>
      </c>
      <c r="G61" s="27">
        <v>24.398057626495426</v>
      </c>
      <c r="H61" s="27">
        <v>15.0971060917551</v>
      </c>
      <c r="I61" s="27">
        <v>1.5104372937787875</v>
      </c>
      <c r="J61" s="27">
        <v>0.39724999999999999</v>
      </c>
      <c r="K61" s="27">
        <v>542.51303520306226</v>
      </c>
      <c r="L61" s="27">
        <v>3.3967428066342253</v>
      </c>
      <c r="M61" s="27">
        <v>545.90977800969642</v>
      </c>
      <c r="N61" s="27">
        <v>151.91814906496643</v>
      </c>
      <c r="O61" s="27">
        <v>697.82792707466285</v>
      </c>
      <c r="P61" s="27">
        <v>162.16447983106391</v>
      </c>
      <c r="Q61" s="27">
        <v>5.2999999999999999E-2</v>
      </c>
      <c r="R61" s="27">
        <v>535.71644724359896</v>
      </c>
      <c r="S61" s="92">
        <v>475.79544311620253</v>
      </c>
      <c r="U61" s="300"/>
      <c r="V61" s="300"/>
    </row>
    <row r="62" spans="1:22" x14ac:dyDescent="0.25">
      <c r="A62" s="35"/>
      <c r="B62" s="301" t="s">
        <v>172</v>
      </c>
      <c r="C62" s="27">
        <v>354.9244144807551</v>
      </c>
      <c r="D62" s="27">
        <v>98.48986202881629</v>
      </c>
      <c r="E62" s="27">
        <v>90.869049583924593</v>
      </c>
      <c r="F62" s="27">
        <v>49.808151104393367</v>
      </c>
      <c r="G62" s="27">
        <v>24.498832782910259</v>
      </c>
      <c r="H62" s="27">
        <v>15.09420991337065</v>
      </c>
      <c r="I62" s="27">
        <v>1.4678557832503198</v>
      </c>
      <c r="J62" s="27">
        <v>0.39724999999999999</v>
      </c>
      <c r="K62" s="27">
        <v>544.68057609349603</v>
      </c>
      <c r="L62" s="27">
        <v>3.487413614031917</v>
      </c>
      <c r="M62" s="27">
        <v>548.16798970752791</v>
      </c>
      <c r="N62" s="27">
        <v>151.81299711712222</v>
      </c>
      <c r="O62" s="27">
        <v>699.98098682465013</v>
      </c>
      <c r="P62" s="27">
        <v>162.18529181561547</v>
      </c>
      <c r="Q62" s="27">
        <v>5.2999999999999999E-2</v>
      </c>
      <c r="R62" s="27">
        <v>537.8486950090346</v>
      </c>
      <c r="S62" s="92">
        <v>477.72863799308698</v>
      </c>
      <c r="U62" s="300"/>
      <c r="V62" s="300"/>
    </row>
    <row r="63" spans="1:22" x14ac:dyDescent="0.25">
      <c r="A63" s="35"/>
      <c r="B63" s="301" t="s">
        <v>173</v>
      </c>
      <c r="C63" s="27">
        <v>356.37422113071705</v>
      </c>
      <c r="D63" s="27">
        <v>98.886810170783278</v>
      </c>
      <c r="E63" s="27">
        <v>91.299704597661233</v>
      </c>
      <c r="F63" s="27">
        <v>50.101498189321397</v>
      </c>
      <c r="G63" s="27">
        <v>24.606351082255475</v>
      </c>
      <c r="H63" s="27">
        <v>15.119110470525248</v>
      </c>
      <c r="I63" s="27">
        <v>1.4727448555591118</v>
      </c>
      <c r="J63" s="27">
        <v>0.39724999999999999</v>
      </c>
      <c r="K63" s="27">
        <v>546.9579858991616</v>
      </c>
      <c r="L63" s="27">
        <v>3.3872605736812691</v>
      </c>
      <c r="M63" s="27">
        <v>550.34524647284275</v>
      </c>
      <c r="N63" s="27">
        <v>151.78114469427587</v>
      </c>
      <c r="O63" s="27">
        <v>702.12639116711864</v>
      </c>
      <c r="P63" s="27">
        <v>162.19020190497793</v>
      </c>
      <c r="Q63" s="27">
        <v>5.2999999999999999E-2</v>
      </c>
      <c r="R63" s="27">
        <v>539.98918926214083</v>
      </c>
      <c r="S63" s="92">
        <v>479.66893793766627</v>
      </c>
      <c r="U63" s="300"/>
      <c r="V63" s="300"/>
    </row>
    <row r="64" spans="1:22" x14ac:dyDescent="0.25">
      <c r="A64" s="35"/>
      <c r="B64" s="301" t="s">
        <v>174</v>
      </c>
      <c r="C64" s="27">
        <v>357.79025849542137</v>
      </c>
      <c r="D64" s="27">
        <v>99.304394035436871</v>
      </c>
      <c r="E64" s="27">
        <v>91.784166174188655</v>
      </c>
      <c r="F64" s="27">
        <v>50.392422284889719</v>
      </c>
      <c r="G64" s="27">
        <v>24.740332695449549</v>
      </c>
      <c r="H64" s="27">
        <v>15.172713450678462</v>
      </c>
      <c r="I64" s="27">
        <v>1.4786977431709127</v>
      </c>
      <c r="J64" s="27">
        <v>0.39724999999999999</v>
      </c>
      <c r="K64" s="27">
        <v>549.2760687050469</v>
      </c>
      <c r="L64" s="27">
        <v>3.2671139138711731</v>
      </c>
      <c r="M64" s="27">
        <v>552.54318261891808</v>
      </c>
      <c r="N64" s="27">
        <v>151.82244030158645</v>
      </c>
      <c r="O64" s="27">
        <v>704.36562292050451</v>
      </c>
      <c r="P64" s="27">
        <v>162.2883028433568</v>
      </c>
      <c r="Q64" s="27">
        <v>5.2999999999999999E-2</v>
      </c>
      <c r="R64" s="27">
        <v>542.13032007714776</v>
      </c>
      <c r="S64" s="92">
        <v>481.60954515424856</v>
      </c>
      <c r="U64" s="300"/>
      <c r="V64" s="300"/>
    </row>
    <row r="65" spans="1:22" x14ac:dyDescent="0.25">
      <c r="A65" s="35"/>
      <c r="B65" s="137" t="s">
        <v>175</v>
      </c>
      <c r="C65" s="27">
        <v>359.21870607031559</v>
      </c>
      <c r="D65" s="27">
        <v>99.733084854406115</v>
      </c>
      <c r="E65" s="27">
        <v>92.346170101294092</v>
      </c>
      <c r="F65" s="27">
        <v>50.691993638374498</v>
      </c>
      <c r="G65" s="27">
        <v>24.911824176513058</v>
      </c>
      <c r="H65" s="27">
        <v>15.255919882870119</v>
      </c>
      <c r="I65" s="27">
        <v>1.4864324035363985</v>
      </c>
      <c r="J65" s="27">
        <v>0.39724999999999999</v>
      </c>
      <c r="K65" s="27">
        <v>551.69521102601584</v>
      </c>
      <c r="L65" s="27">
        <v>3.2166195003371105</v>
      </c>
      <c r="M65" s="27">
        <v>554.9118305263529</v>
      </c>
      <c r="N65" s="27">
        <v>151.61813118715534</v>
      </c>
      <c r="O65" s="27">
        <v>706.52996171350833</v>
      </c>
      <c r="P65" s="27">
        <v>162.34381532786171</v>
      </c>
      <c r="Q65" s="27">
        <v>5.2999999999999999E-2</v>
      </c>
      <c r="R65" s="27">
        <v>544.23914638564668</v>
      </c>
      <c r="S65" s="92">
        <v>483.53524282980095</v>
      </c>
      <c r="U65" s="300"/>
      <c r="V65" s="300"/>
    </row>
    <row r="66" spans="1:22" x14ac:dyDescent="0.25">
      <c r="A66" s="35"/>
      <c r="B66" s="137" t="s">
        <v>196</v>
      </c>
      <c r="C66" s="27">
        <v>360.68605418051362</v>
      </c>
      <c r="D66" s="27">
        <v>100.17315168133847</v>
      </c>
      <c r="E66" s="27">
        <v>92.726044387927871</v>
      </c>
      <c r="F66" s="27">
        <v>50.990546149023643</v>
      </c>
      <c r="G66" s="27">
        <v>24.808606241112532</v>
      </c>
      <c r="H66" s="27">
        <v>15.369624542021656</v>
      </c>
      <c r="I66" s="27">
        <v>1.5572674557700465</v>
      </c>
      <c r="J66" s="27">
        <v>0.39724999999999999</v>
      </c>
      <c r="K66" s="27">
        <v>553.98250024977995</v>
      </c>
      <c r="L66" s="27">
        <v>3.5064043102946014</v>
      </c>
      <c r="M66" s="27">
        <v>557.48890456007439</v>
      </c>
      <c r="N66" s="27">
        <v>151.32361582383044</v>
      </c>
      <c r="O66" s="27">
        <v>708.81252038390505</v>
      </c>
      <c r="P66" s="27">
        <v>162.46027389086743</v>
      </c>
      <c r="Q66" s="27">
        <v>5.2999999999999999E-2</v>
      </c>
      <c r="R66" s="27">
        <v>546.40524649303757</v>
      </c>
      <c r="S66" s="92">
        <v>485.51292420428524</v>
      </c>
      <c r="U66" s="300"/>
      <c r="V66" s="300"/>
    </row>
    <row r="67" spans="1:22" x14ac:dyDescent="0.25">
      <c r="A67" s="35"/>
      <c r="B67" s="137" t="s">
        <v>197</v>
      </c>
      <c r="C67" s="27">
        <v>362.20093560807175</v>
      </c>
      <c r="D67" s="27">
        <v>100.6329823481919</v>
      </c>
      <c r="E67" s="27">
        <v>93.316371121309132</v>
      </c>
      <c r="F67" s="27">
        <v>51.296489425917784</v>
      </c>
      <c r="G67" s="27">
        <v>24.976668361503958</v>
      </c>
      <c r="H67" s="27">
        <v>15.477419147414073</v>
      </c>
      <c r="I67" s="27">
        <v>1.565794186473324</v>
      </c>
      <c r="J67" s="27">
        <v>0.39724999999999999</v>
      </c>
      <c r="K67" s="27">
        <v>556.54753907757276</v>
      </c>
      <c r="L67" s="27">
        <v>3.4696922066393889</v>
      </c>
      <c r="M67" s="27">
        <v>560.01723128421213</v>
      </c>
      <c r="N67" s="27">
        <v>150.95664018319079</v>
      </c>
      <c r="O67" s="27">
        <v>710.973871467403</v>
      </c>
      <c r="P67" s="27">
        <v>162.4360671297712</v>
      </c>
      <c r="Q67" s="27">
        <v>5.2999999999999999E-2</v>
      </c>
      <c r="R67" s="27">
        <v>548.59080433763177</v>
      </c>
      <c r="S67" s="92">
        <v>487.50736270812479</v>
      </c>
      <c r="U67" s="300"/>
      <c r="V67" s="300"/>
    </row>
    <row r="68" spans="1:22" x14ac:dyDescent="0.25">
      <c r="A68" s="35"/>
      <c r="B68" s="137" t="s">
        <v>198</v>
      </c>
      <c r="C68" s="27">
        <v>363.72217953762561</v>
      </c>
      <c r="D68" s="27">
        <v>101.09265462878199</v>
      </c>
      <c r="E68" s="27">
        <v>93.916925484331728</v>
      </c>
      <c r="F68" s="27">
        <v>51.604268362473292</v>
      </c>
      <c r="G68" s="27">
        <v>25.158897127882231</v>
      </c>
      <c r="H68" s="27">
        <v>15.579169996227821</v>
      </c>
      <c r="I68" s="27">
        <v>1.574589997748381</v>
      </c>
      <c r="J68" s="27">
        <v>0.39724999999999999</v>
      </c>
      <c r="K68" s="27">
        <v>559.12900965073936</v>
      </c>
      <c r="L68" s="27">
        <v>3.5249607788916326</v>
      </c>
      <c r="M68" s="27">
        <v>562.65397042963093</v>
      </c>
      <c r="N68" s="27">
        <v>150.57591297012939</v>
      </c>
      <c r="O68" s="27">
        <v>713.2298833997603</v>
      </c>
      <c r="P68" s="27">
        <v>162.44276893786076</v>
      </c>
      <c r="Q68" s="27">
        <v>5.2999999999999999E-2</v>
      </c>
      <c r="R68" s="27">
        <v>550.84011446189959</v>
      </c>
      <c r="S68" s="92">
        <v>489.55814983690146</v>
      </c>
      <c r="U68" s="300"/>
      <c r="V68" s="300"/>
    </row>
    <row r="69" spans="1:22" x14ac:dyDescent="0.25">
      <c r="A69" s="35"/>
      <c r="B69" s="137" t="s">
        <v>199</v>
      </c>
      <c r="C69" s="27">
        <v>365.24981269168376</v>
      </c>
      <c r="D69" s="27">
        <v>101.54199702971313</v>
      </c>
      <c r="E69" s="27">
        <v>94.52587421916715</v>
      </c>
      <c r="F69" s="27">
        <v>51.913893972648175</v>
      </c>
      <c r="G69" s="27">
        <v>25.35365910491787</v>
      </c>
      <c r="H69" s="27">
        <v>15.674741293606933</v>
      </c>
      <c r="I69" s="27">
        <v>1.5835798479941745</v>
      </c>
      <c r="J69" s="27">
        <v>0.39724999999999999</v>
      </c>
      <c r="K69" s="27">
        <v>561.71493394056404</v>
      </c>
      <c r="L69" s="27">
        <v>3.5183656538708017</v>
      </c>
      <c r="M69" s="27">
        <v>565.23329959443492</v>
      </c>
      <c r="N69" s="27">
        <v>150.28382432603632</v>
      </c>
      <c r="O69" s="27">
        <v>715.51712392047114</v>
      </c>
      <c r="P69" s="27">
        <v>162.47154584822817</v>
      </c>
      <c r="Q69" s="27">
        <v>5.2999999999999999E-2</v>
      </c>
      <c r="R69" s="27">
        <v>553.09857807224307</v>
      </c>
      <c r="S69" s="92">
        <v>491.60847093010796</v>
      </c>
      <c r="U69" s="300"/>
      <c r="V69" s="300"/>
    </row>
    <row r="70" spans="1:22" x14ac:dyDescent="0.25">
      <c r="A70" s="35"/>
      <c r="B70" s="303">
        <v>2008</v>
      </c>
      <c r="C70" s="139">
        <v>1192.6849999999999</v>
      </c>
      <c r="D70" s="139">
        <v>343.42899999999997</v>
      </c>
      <c r="E70" s="139">
        <v>300.399</v>
      </c>
      <c r="F70" s="139">
        <v>168.55199999999999</v>
      </c>
      <c r="G70" s="139">
        <v>73.686999999999998</v>
      </c>
      <c r="H70" s="139">
        <v>51.417000000000002</v>
      </c>
      <c r="I70" s="139">
        <v>8.0079999999999991</v>
      </c>
      <c r="J70" s="139">
        <v>-0.318</v>
      </c>
      <c r="K70" s="139">
        <v>1836.1949999999999</v>
      </c>
      <c r="L70" s="139">
        <v>-9.2669999999999995</v>
      </c>
      <c r="M70" s="139">
        <v>1826.9280000000001</v>
      </c>
      <c r="N70" s="139">
        <v>486.31200000000001</v>
      </c>
      <c r="O70" s="139">
        <v>2281.0459999999998</v>
      </c>
      <c r="P70" s="139">
        <v>491.34500000000003</v>
      </c>
      <c r="Q70" s="139">
        <v>0</v>
      </c>
      <c r="R70" s="139">
        <v>1791.9010000000001</v>
      </c>
      <c r="S70" s="180">
        <v>1581.6890000000001</v>
      </c>
      <c r="U70" s="300"/>
      <c r="V70" s="300"/>
    </row>
    <row r="71" spans="1:22" x14ac:dyDescent="0.25">
      <c r="A71" s="35"/>
      <c r="B71" s="135">
        <v>2009</v>
      </c>
      <c r="C71" s="27">
        <v>1157.57</v>
      </c>
      <c r="D71" s="27">
        <v>347.33600000000001</v>
      </c>
      <c r="E71" s="27">
        <v>259.29599999999999</v>
      </c>
      <c r="F71" s="27">
        <v>140.62200000000001</v>
      </c>
      <c r="G71" s="27">
        <v>52.921999999999997</v>
      </c>
      <c r="H71" s="27">
        <v>56.201000000000001</v>
      </c>
      <c r="I71" s="27">
        <v>9.9529999999999994</v>
      </c>
      <c r="J71" s="27">
        <v>2.0059999999999998</v>
      </c>
      <c r="K71" s="27">
        <v>1766.2080000000001</v>
      </c>
      <c r="L71" s="27">
        <v>-17.658000000000001</v>
      </c>
      <c r="M71" s="27">
        <v>1748.55</v>
      </c>
      <c r="N71" s="27">
        <v>445.839</v>
      </c>
      <c r="O71" s="27">
        <v>2161.944</v>
      </c>
      <c r="P71" s="27">
        <v>449.29199999999997</v>
      </c>
      <c r="Q71" s="27">
        <v>0</v>
      </c>
      <c r="R71" s="27">
        <v>1715.807</v>
      </c>
      <c r="S71" s="92">
        <v>1513.8340000000001</v>
      </c>
      <c r="U71" s="300"/>
      <c r="V71" s="300"/>
    </row>
    <row r="72" spans="1:22" x14ac:dyDescent="0.25">
      <c r="A72" s="35"/>
      <c r="B72" s="135">
        <v>2010</v>
      </c>
      <c r="C72" s="27">
        <v>1165.9169999999999</v>
      </c>
      <c r="D72" s="27">
        <v>348.29199999999997</v>
      </c>
      <c r="E72" s="27">
        <v>270.05399999999997</v>
      </c>
      <c r="F72" s="27">
        <v>147.619</v>
      </c>
      <c r="G72" s="27">
        <v>56.048999999999999</v>
      </c>
      <c r="H72" s="27">
        <v>56.896999999999998</v>
      </c>
      <c r="I72" s="27">
        <v>9.9030000000000005</v>
      </c>
      <c r="J72" s="27">
        <v>6.0000000000000001E-3</v>
      </c>
      <c r="K72" s="27">
        <v>1784.269</v>
      </c>
      <c r="L72" s="27">
        <v>-0.80100000000000005</v>
      </c>
      <c r="M72" s="27">
        <v>1783.4680000000001</v>
      </c>
      <c r="N72" s="27">
        <v>471.065</v>
      </c>
      <c r="O72" s="27">
        <v>2229.3180000000002</v>
      </c>
      <c r="P72" s="27">
        <v>485.84399999999999</v>
      </c>
      <c r="Q72" s="27">
        <v>0</v>
      </c>
      <c r="R72" s="27">
        <v>1745.1679999999999</v>
      </c>
      <c r="S72" s="92">
        <v>1543.3889999999999</v>
      </c>
      <c r="U72" s="300"/>
      <c r="V72" s="300"/>
    </row>
    <row r="73" spans="1:22" x14ac:dyDescent="0.25">
      <c r="A73" s="35"/>
      <c r="B73" s="135">
        <v>2011</v>
      </c>
      <c r="C73" s="27">
        <v>1158.258</v>
      </c>
      <c r="D73" s="27">
        <v>348.673</v>
      </c>
      <c r="E73" s="27">
        <v>276.94400000000002</v>
      </c>
      <c r="F73" s="27">
        <v>155.66300000000001</v>
      </c>
      <c r="G73" s="27">
        <v>58.98</v>
      </c>
      <c r="H73" s="27">
        <v>53.496000000000002</v>
      </c>
      <c r="I73" s="27">
        <v>9.1790000000000003</v>
      </c>
      <c r="J73" s="27">
        <v>0.218</v>
      </c>
      <c r="K73" s="27">
        <v>1784.0930000000001</v>
      </c>
      <c r="L73" s="27">
        <v>-4.5590000000000002</v>
      </c>
      <c r="M73" s="27">
        <v>1779.5340000000001</v>
      </c>
      <c r="N73" s="27">
        <v>501.41399999999999</v>
      </c>
      <c r="O73" s="27">
        <v>2261.259</v>
      </c>
      <c r="P73" s="27">
        <v>489.41399999999999</v>
      </c>
      <c r="Q73" s="27">
        <v>0</v>
      </c>
      <c r="R73" s="27">
        <v>1773.8720000000001</v>
      </c>
      <c r="S73" s="92">
        <v>1569.2470000000001</v>
      </c>
      <c r="U73" s="300"/>
      <c r="V73" s="300"/>
    </row>
    <row r="74" spans="1:22" x14ac:dyDescent="0.25">
      <c r="A74" s="35"/>
      <c r="B74" s="137">
        <v>2012</v>
      </c>
      <c r="C74" s="27">
        <v>1176.0340000000001</v>
      </c>
      <c r="D74" s="27">
        <v>353.00200000000001</v>
      </c>
      <c r="E74" s="27">
        <v>282.84500000000003</v>
      </c>
      <c r="F74" s="27">
        <v>166.898</v>
      </c>
      <c r="G74" s="27">
        <v>58.113999999999997</v>
      </c>
      <c r="H74" s="27">
        <v>49.554000000000002</v>
      </c>
      <c r="I74" s="27">
        <v>8.3249999999999993</v>
      </c>
      <c r="J74" s="27">
        <v>0.16400000000000001</v>
      </c>
      <c r="K74" s="27">
        <v>1812.0450000000001</v>
      </c>
      <c r="L74" s="27">
        <v>-0.48499999999999999</v>
      </c>
      <c r="M74" s="27">
        <v>1811.56</v>
      </c>
      <c r="N74" s="27">
        <v>508.33699999999999</v>
      </c>
      <c r="O74" s="27">
        <v>2302.143</v>
      </c>
      <c r="P74" s="27">
        <v>503.85899999999998</v>
      </c>
      <c r="Q74" s="27">
        <v>0</v>
      </c>
      <c r="R74" s="27">
        <v>1799.5409999999999</v>
      </c>
      <c r="S74" s="92">
        <v>1590.952</v>
      </c>
      <c r="U74" s="300"/>
      <c r="V74" s="300"/>
    </row>
    <row r="75" spans="1:22" x14ac:dyDescent="0.25">
      <c r="A75" s="35"/>
      <c r="B75" s="137">
        <v>2013</v>
      </c>
      <c r="C75" s="27">
        <v>1197.749</v>
      </c>
      <c r="D75" s="27">
        <v>352.36599999999999</v>
      </c>
      <c r="E75" s="27">
        <v>292.41300000000001</v>
      </c>
      <c r="F75" s="27">
        <v>171.67400000000001</v>
      </c>
      <c r="G75" s="27">
        <v>65.206999999999994</v>
      </c>
      <c r="H75" s="27">
        <v>47.838000000000001</v>
      </c>
      <c r="I75" s="27">
        <v>7.8360000000000003</v>
      </c>
      <c r="J75" s="27">
        <v>5.4340000000000002</v>
      </c>
      <c r="K75" s="27">
        <v>1847.962</v>
      </c>
      <c r="L75" s="27">
        <v>2.4380000000000002</v>
      </c>
      <c r="M75" s="27">
        <v>1850.4</v>
      </c>
      <c r="N75" s="27">
        <v>516.01900000000001</v>
      </c>
      <c r="O75" s="27">
        <v>2355.3380000000002</v>
      </c>
      <c r="P75" s="27">
        <v>519.75800000000004</v>
      </c>
      <c r="Q75" s="27">
        <v>0</v>
      </c>
      <c r="R75" s="27">
        <v>1836.365</v>
      </c>
      <c r="S75" s="92">
        <v>1615.1020000000001</v>
      </c>
    </row>
    <row r="76" spans="1:22" x14ac:dyDescent="0.25">
      <c r="A76" s="35"/>
      <c r="B76" s="137">
        <v>2014</v>
      </c>
      <c r="C76" s="27">
        <v>1222.0940000000001</v>
      </c>
      <c r="D76" s="27">
        <v>360.149</v>
      </c>
      <c r="E76" s="27">
        <v>313.47199999999998</v>
      </c>
      <c r="F76" s="27">
        <v>180.608</v>
      </c>
      <c r="G76" s="27">
        <v>71.703000000000003</v>
      </c>
      <c r="H76" s="27">
        <v>51.999000000000002</v>
      </c>
      <c r="I76" s="27">
        <v>9.0950000000000006</v>
      </c>
      <c r="J76" s="27">
        <v>-9.7000000000000003E-2</v>
      </c>
      <c r="K76" s="27">
        <v>1895.6179999999999</v>
      </c>
      <c r="L76" s="27">
        <v>14.477</v>
      </c>
      <c r="M76" s="27">
        <v>1910.095</v>
      </c>
      <c r="N76" s="27">
        <v>527.79700000000003</v>
      </c>
      <c r="O76" s="27">
        <v>2429.5219999999999</v>
      </c>
      <c r="P76" s="27">
        <v>539.47500000000002</v>
      </c>
      <c r="Q76" s="27">
        <v>0</v>
      </c>
      <c r="R76" s="27">
        <v>1890.4929999999999</v>
      </c>
      <c r="S76" s="92">
        <v>1669.769</v>
      </c>
    </row>
    <row r="77" spans="1:22" x14ac:dyDescent="0.25">
      <c r="A77" s="35"/>
      <c r="B77" s="137">
        <v>2015</v>
      </c>
      <c r="C77" s="27">
        <v>1253.3989999999999</v>
      </c>
      <c r="D77" s="27">
        <v>365.22300000000001</v>
      </c>
      <c r="E77" s="27">
        <v>324.01600000000002</v>
      </c>
      <c r="F77" s="27">
        <v>187.35499999999999</v>
      </c>
      <c r="G77" s="27">
        <v>76.024000000000001</v>
      </c>
      <c r="H77" s="27">
        <v>51.66</v>
      </c>
      <c r="I77" s="27">
        <v>8.9350000000000005</v>
      </c>
      <c r="J77" s="27">
        <v>-0.36</v>
      </c>
      <c r="K77" s="27">
        <v>1942.278</v>
      </c>
      <c r="L77" s="27">
        <v>11.146000000000001</v>
      </c>
      <c r="M77" s="27">
        <v>1953.424</v>
      </c>
      <c r="N77" s="27">
        <v>551.22799999999995</v>
      </c>
      <c r="O77" s="27">
        <v>2504.1509999999998</v>
      </c>
      <c r="P77" s="27">
        <v>569.12</v>
      </c>
      <c r="Q77" s="27">
        <v>0</v>
      </c>
      <c r="R77" s="27">
        <v>1934.903</v>
      </c>
      <c r="S77" s="92">
        <v>1711.31</v>
      </c>
    </row>
    <row r="78" spans="1:22" x14ac:dyDescent="0.25">
      <c r="A78" s="35"/>
      <c r="B78" s="137">
        <v>2016</v>
      </c>
      <c r="C78" s="27">
        <v>1292.5899999999999</v>
      </c>
      <c r="D78" s="27">
        <v>367.97399999999999</v>
      </c>
      <c r="E78" s="27">
        <v>331.44200000000001</v>
      </c>
      <c r="F78" s="27">
        <v>187.03100000000001</v>
      </c>
      <c r="G78" s="27">
        <v>83.183000000000007</v>
      </c>
      <c r="H78" s="27">
        <v>52.1</v>
      </c>
      <c r="I78" s="27">
        <v>9.1300000000000008</v>
      </c>
      <c r="J78" s="27">
        <v>-0.151</v>
      </c>
      <c r="K78" s="27">
        <v>1991.855</v>
      </c>
      <c r="L78" s="27">
        <v>8.5559999999999992</v>
      </c>
      <c r="M78" s="27">
        <v>2000.4110000000001</v>
      </c>
      <c r="N78" s="27">
        <v>556.96100000000001</v>
      </c>
      <c r="O78" s="27">
        <v>2557.3719999999998</v>
      </c>
      <c r="P78" s="27">
        <v>587.84799999999996</v>
      </c>
      <c r="Q78" s="27">
        <v>0</v>
      </c>
      <c r="R78" s="27">
        <v>1969.5239999999999</v>
      </c>
      <c r="S78" s="92">
        <v>1743.298</v>
      </c>
    </row>
    <row r="79" spans="1:22" x14ac:dyDescent="0.25">
      <c r="A79" s="35"/>
      <c r="B79" s="137">
        <v>2017</v>
      </c>
      <c r="C79" s="27">
        <v>1319.433</v>
      </c>
      <c r="D79" s="27">
        <v>367.267</v>
      </c>
      <c r="E79" s="27">
        <v>342.91699999999997</v>
      </c>
      <c r="F79" s="27">
        <v>189.87700000000001</v>
      </c>
      <c r="G79" s="27">
        <v>90.043000000000006</v>
      </c>
      <c r="H79" s="27">
        <v>54.029000000000003</v>
      </c>
      <c r="I79" s="27">
        <v>8.9689999999999994</v>
      </c>
      <c r="J79" s="27">
        <v>0.29099999999999998</v>
      </c>
      <c r="K79" s="27">
        <v>2029.9079999999999</v>
      </c>
      <c r="L79" s="27">
        <v>-2.3769999999999998</v>
      </c>
      <c r="M79" s="27">
        <v>2027.5309999999999</v>
      </c>
      <c r="N79" s="27">
        <v>588.21699999999998</v>
      </c>
      <c r="O79" s="27">
        <v>2615.748</v>
      </c>
      <c r="P79" s="27">
        <v>608.48699999999997</v>
      </c>
      <c r="Q79" s="27">
        <v>-1.8340000000000001</v>
      </c>
      <c r="R79" s="27">
        <v>2005.4269999999999</v>
      </c>
      <c r="S79" s="92">
        <v>1779.8309999999999</v>
      </c>
    </row>
    <row r="80" spans="1:22" x14ac:dyDescent="0.25">
      <c r="A80" s="35"/>
      <c r="B80" s="137">
        <v>2018</v>
      </c>
      <c r="C80" s="27">
        <v>1342.0309999999999</v>
      </c>
      <c r="D80" s="27">
        <v>368.125</v>
      </c>
      <c r="E80" s="27">
        <v>342.89499999999998</v>
      </c>
      <c r="F80" s="27">
        <v>188.19900000000001</v>
      </c>
      <c r="G80" s="27">
        <v>95.108999999999995</v>
      </c>
      <c r="H80" s="27">
        <v>54.322000000000003</v>
      </c>
      <c r="I80" s="27">
        <v>5.2649999999999997</v>
      </c>
      <c r="J80" s="27">
        <v>1.589</v>
      </c>
      <c r="K80" s="27">
        <v>2054.64</v>
      </c>
      <c r="L80" s="27">
        <v>3.4550000000000001</v>
      </c>
      <c r="M80" s="27">
        <v>2058.0949999999998</v>
      </c>
      <c r="N80" s="27">
        <v>589.19799999999998</v>
      </c>
      <c r="O80" s="27">
        <v>2647.4229999999998</v>
      </c>
      <c r="P80" s="27">
        <v>613.33000000000004</v>
      </c>
      <c r="Q80" s="27">
        <v>-0.34</v>
      </c>
      <c r="R80" s="27">
        <v>2033.623</v>
      </c>
      <c r="S80" s="92">
        <v>1804.45</v>
      </c>
    </row>
    <row r="81" spans="1:19" x14ac:dyDescent="0.25">
      <c r="A81" s="35"/>
      <c r="B81" s="137">
        <v>2019</v>
      </c>
      <c r="C81" s="27">
        <v>1357.1958746198977</v>
      </c>
      <c r="D81" s="27">
        <v>376.01502514576327</v>
      </c>
      <c r="E81" s="27">
        <v>345.03335793514515</v>
      </c>
      <c r="F81" s="27">
        <v>186.36797356948648</v>
      </c>
      <c r="G81" s="27">
        <v>96.118824902791715</v>
      </c>
      <c r="H81" s="27">
        <v>57.547799134538501</v>
      </c>
      <c r="I81" s="27">
        <v>4.9987603283284319</v>
      </c>
      <c r="J81" s="27">
        <v>1.589</v>
      </c>
      <c r="K81" s="27">
        <v>2079.8332577008059</v>
      </c>
      <c r="L81" s="27">
        <v>12.386063999007398</v>
      </c>
      <c r="M81" s="27">
        <v>2092.2193216998135</v>
      </c>
      <c r="N81" s="27">
        <v>597.66477260914075</v>
      </c>
      <c r="O81" s="27">
        <v>2689.884094308954</v>
      </c>
      <c r="P81" s="27">
        <v>631.48713861674526</v>
      </c>
      <c r="Q81" s="27">
        <v>0.21199999999999999</v>
      </c>
      <c r="R81" s="27">
        <v>2058.6089556922088</v>
      </c>
      <c r="S81" s="92">
        <v>1826.776739399618</v>
      </c>
    </row>
    <row r="82" spans="1:19" x14ac:dyDescent="0.25">
      <c r="A82" s="35"/>
      <c r="B82" s="137">
        <v>2020</v>
      </c>
      <c r="C82" s="27">
        <v>1377.1050071644488</v>
      </c>
      <c r="D82" s="27">
        <v>382.56562659867626</v>
      </c>
      <c r="E82" s="27">
        <v>351.12751373570967</v>
      </c>
      <c r="F82" s="27">
        <v>190.72875573240242</v>
      </c>
      <c r="G82" s="27">
        <v>96.457078951222499</v>
      </c>
      <c r="H82" s="27">
        <v>58.601554369258729</v>
      </c>
      <c r="I82" s="27">
        <v>5.3401246828260263</v>
      </c>
      <c r="J82" s="27">
        <v>1.589</v>
      </c>
      <c r="K82" s="27">
        <v>2112.3871474988346</v>
      </c>
      <c r="L82" s="27">
        <v>12.801533334132749</v>
      </c>
      <c r="M82" s="27">
        <v>2125.1886808329673</v>
      </c>
      <c r="N82" s="27">
        <v>607.72880229091936</v>
      </c>
      <c r="O82" s="27">
        <v>2732.9174831238865</v>
      </c>
      <c r="P82" s="27">
        <v>644.74203203912202</v>
      </c>
      <c r="Q82" s="27">
        <v>0.21199999999999999</v>
      </c>
      <c r="R82" s="27">
        <v>2088.3874510847641</v>
      </c>
      <c r="S82" s="92">
        <v>1853.4159018894363</v>
      </c>
    </row>
    <row r="83" spans="1:19" x14ac:dyDescent="0.25">
      <c r="A83" s="35"/>
      <c r="B83" s="137">
        <v>2021</v>
      </c>
      <c r="C83" s="27">
        <v>1399.7041231359092</v>
      </c>
      <c r="D83" s="27">
        <v>388.5931772011516</v>
      </c>
      <c r="E83" s="27">
        <v>357.76537958977673</v>
      </c>
      <c r="F83" s="27">
        <v>195.18379165175486</v>
      </c>
      <c r="G83" s="27">
        <v>96.820136564370699</v>
      </c>
      <c r="H83" s="27">
        <v>59.915356393933209</v>
      </c>
      <c r="I83" s="27">
        <v>5.8460949797179298</v>
      </c>
      <c r="J83" s="27">
        <v>1.589</v>
      </c>
      <c r="K83" s="27">
        <v>2147.6516799268379</v>
      </c>
      <c r="L83" s="27">
        <v>13.381853241829667</v>
      </c>
      <c r="M83" s="27">
        <v>2161.0335331686674</v>
      </c>
      <c r="N83" s="27">
        <v>608.9927027667087</v>
      </c>
      <c r="O83" s="27">
        <v>2770.026235935376</v>
      </c>
      <c r="P83" s="27">
        <v>648.52525145937443</v>
      </c>
      <c r="Q83" s="27">
        <v>0.21199999999999999</v>
      </c>
      <c r="R83" s="27">
        <v>2121.7129844760016</v>
      </c>
      <c r="S83" s="92">
        <v>1883.8380060307445</v>
      </c>
    </row>
    <row r="84" spans="1:19" x14ac:dyDescent="0.25">
      <c r="A84" s="35"/>
      <c r="B84" s="137">
        <v>2022</v>
      </c>
      <c r="C84" s="27">
        <v>1422.5694000616184</v>
      </c>
      <c r="D84" s="27">
        <v>394.79422288822644</v>
      </c>
      <c r="E84" s="27">
        <v>364.47504295092176</v>
      </c>
      <c r="F84" s="27">
        <v>199.81859316172248</v>
      </c>
      <c r="G84" s="27">
        <v>98.243574187110696</v>
      </c>
      <c r="H84" s="27">
        <v>60.483139926329457</v>
      </c>
      <c r="I84" s="27">
        <v>5.9297356757591322</v>
      </c>
      <c r="J84" s="27">
        <v>1.589</v>
      </c>
      <c r="K84" s="27">
        <v>2183.4276659007664</v>
      </c>
      <c r="L84" s="27">
        <v>13.538530908218585</v>
      </c>
      <c r="M84" s="27">
        <v>2196.9661968089849</v>
      </c>
      <c r="N84" s="27">
        <v>607.33473117795097</v>
      </c>
      <c r="O84" s="27">
        <v>2804.3009279869366</v>
      </c>
      <c r="P84" s="27">
        <v>648.82827639501397</v>
      </c>
      <c r="Q84" s="27">
        <v>0.21199999999999999</v>
      </c>
      <c r="R84" s="27">
        <v>2155.6846515919224</v>
      </c>
      <c r="S84" s="92">
        <v>1914.8025642012044</v>
      </c>
    </row>
    <row r="85" spans="1:19" x14ac:dyDescent="0.25">
      <c r="A85" s="35"/>
      <c r="B85" s="137">
        <v>2023</v>
      </c>
      <c r="C85" s="27">
        <v>1445.8278753965265</v>
      </c>
      <c r="D85" s="27">
        <v>401.63187351271847</v>
      </c>
      <c r="E85" s="27">
        <v>372.30551109486282</v>
      </c>
      <c r="F85" s="27">
        <v>204.5832975757892</v>
      </c>
      <c r="G85" s="27">
        <v>99.855995907011774</v>
      </c>
      <c r="H85" s="27">
        <v>61.682133568533672</v>
      </c>
      <c r="I85" s="27">
        <v>6.1840840435281494</v>
      </c>
      <c r="J85" s="27">
        <v>1.589</v>
      </c>
      <c r="K85" s="27">
        <v>2221.3542600041078</v>
      </c>
      <c r="L85" s="27">
        <v>13.717676796162733</v>
      </c>
      <c r="M85" s="27">
        <v>2235.0719368002701</v>
      </c>
      <c r="N85" s="27">
        <v>604.47430016430599</v>
      </c>
      <c r="O85" s="27">
        <v>2839.546236964577</v>
      </c>
      <c r="P85" s="27">
        <v>649.68292528636107</v>
      </c>
      <c r="Q85" s="27">
        <v>0.21199999999999999</v>
      </c>
      <c r="R85" s="27">
        <v>2190.0753116782157</v>
      </c>
      <c r="S85" s="92">
        <v>1946.1136795791126</v>
      </c>
    </row>
    <row r="86" spans="1:19" x14ac:dyDescent="0.25">
      <c r="A86" s="35"/>
      <c r="B86" s="303" t="s">
        <v>178</v>
      </c>
      <c r="C86" s="139">
        <v>1180.8889999999999</v>
      </c>
      <c r="D86" s="139">
        <v>344.98</v>
      </c>
      <c r="E86" s="139">
        <v>290.75599999999997</v>
      </c>
      <c r="F86" s="139">
        <v>164.149</v>
      </c>
      <c r="G86" s="139">
        <v>65.951999999999998</v>
      </c>
      <c r="H86" s="139">
        <v>53.029000000000003</v>
      </c>
      <c r="I86" s="139">
        <v>8.7040000000000006</v>
      </c>
      <c r="J86" s="139">
        <v>0.14799999999999999</v>
      </c>
      <c r="K86" s="139">
        <v>1816.7729999999999</v>
      </c>
      <c r="L86" s="139">
        <v>-23.071000000000002</v>
      </c>
      <c r="M86" s="139">
        <v>1793.702</v>
      </c>
      <c r="N86" s="139">
        <v>476.17899999999997</v>
      </c>
      <c r="O86" s="139">
        <v>2238.558</v>
      </c>
      <c r="P86" s="139">
        <v>476.86599999999999</v>
      </c>
      <c r="Q86" s="139">
        <v>0</v>
      </c>
      <c r="R86" s="139">
        <v>1764.124</v>
      </c>
      <c r="S86" s="180">
        <v>1557.8989999999999</v>
      </c>
    </row>
    <row r="87" spans="1:19" x14ac:dyDescent="0.25">
      <c r="A87" s="35"/>
      <c r="B87" s="137" t="s">
        <v>104</v>
      </c>
      <c r="C87" s="27">
        <v>1155.3920000000001</v>
      </c>
      <c r="D87" s="27">
        <v>347.85599999999999</v>
      </c>
      <c r="E87" s="27">
        <v>257.72199999999998</v>
      </c>
      <c r="F87" s="27">
        <v>139.184</v>
      </c>
      <c r="G87" s="27">
        <v>51.823999999999998</v>
      </c>
      <c r="H87" s="27">
        <v>56.918999999999997</v>
      </c>
      <c r="I87" s="27">
        <v>10.074</v>
      </c>
      <c r="J87" s="27">
        <v>1.724</v>
      </c>
      <c r="K87" s="27">
        <v>1762.694</v>
      </c>
      <c r="L87" s="27">
        <v>-8.4529999999999994</v>
      </c>
      <c r="M87" s="27">
        <v>1754.241</v>
      </c>
      <c r="N87" s="27">
        <v>447.48599999999999</v>
      </c>
      <c r="O87" s="27">
        <v>2170.444</v>
      </c>
      <c r="P87" s="27">
        <v>454.42</v>
      </c>
      <c r="Q87" s="27">
        <v>0</v>
      </c>
      <c r="R87" s="27">
        <v>1719.027</v>
      </c>
      <c r="S87" s="92">
        <v>1516.4079999999999</v>
      </c>
    </row>
    <row r="88" spans="1:19" x14ac:dyDescent="0.25">
      <c r="A88" s="35"/>
      <c r="B88" s="137" t="s">
        <v>105</v>
      </c>
      <c r="C88" s="27">
        <v>1167.4190000000001</v>
      </c>
      <c r="D88" s="27">
        <v>349.29399999999998</v>
      </c>
      <c r="E88" s="27">
        <v>272.416</v>
      </c>
      <c r="F88" s="27">
        <v>148.54499999999999</v>
      </c>
      <c r="G88" s="27">
        <v>57.814</v>
      </c>
      <c r="H88" s="27">
        <v>56.682000000000002</v>
      </c>
      <c r="I88" s="27">
        <v>9.8979999999999997</v>
      </c>
      <c r="J88" s="27">
        <v>-2.355</v>
      </c>
      <c r="K88" s="27">
        <v>1786.7739999999999</v>
      </c>
      <c r="L88" s="27">
        <v>3.7450000000000001</v>
      </c>
      <c r="M88" s="27">
        <v>1790.519</v>
      </c>
      <c r="N88" s="27">
        <v>482.52699999999999</v>
      </c>
      <c r="O88" s="27">
        <v>2245.5650000000001</v>
      </c>
      <c r="P88" s="27">
        <v>491.84500000000003</v>
      </c>
      <c r="Q88" s="27">
        <v>0</v>
      </c>
      <c r="R88" s="27">
        <v>1755.26</v>
      </c>
      <c r="S88" s="92">
        <v>1554</v>
      </c>
    </row>
    <row r="89" spans="1:19" x14ac:dyDescent="0.25">
      <c r="A89" s="35"/>
      <c r="B89" s="137" t="s">
        <v>106</v>
      </c>
      <c r="C89" s="27">
        <v>1160.71</v>
      </c>
      <c r="D89" s="27">
        <v>350.53100000000001</v>
      </c>
      <c r="E89" s="27">
        <v>280.363</v>
      </c>
      <c r="F89" s="27">
        <v>160.41399999999999</v>
      </c>
      <c r="G89" s="27">
        <v>59.341999999999999</v>
      </c>
      <c r="H89" s="27">
        <v>51.857999999999997</v>
      </c>
      <c r="I89" s="27">
        <v>8.9309999999999992</v>
      </c>
      <c r="J89" s="27">
        <v>0.46200000000000002</v>
      </c>
      <c r="K89" s="27">
        <v>1792.066</v>
      </c>
      <c r="L89" s="27">
        <v>-11.989000000000001</v>
      </c>
      <c r="M89" s="27">
        <v>1780.077</v>
      </c>
      <c r="N89" s="27">
        <v>505.93799999999999</v>
      </c>
      <c r="O89" s="27">
        <v>2269.2539999999999</v>
      </c>
      <c r="P89" s="27">
        <v>491.83</v>
      </c>
      <c r="Q89" s="27">
        <v>0</v>
      </c>
      <c r="R89" s="27">
        <v>1779.335</v>
      </c>
      <c r="S89" s="92">
        <v>1573.595</v>
      </c>
    </row>
    <row r="90" spans="1:19" x14ac:dyDescent="0.25">
      <c r="A90" s="35"/>
      <c r="B90" s="301" t="s">
        <v>107</v>
      </c>
      <c r="C90" s="27">
        <v>1181.886</v>
      </c>
      <c r="D90" s="27">
        <v>350.89699999999999</v>
      </c>
      <c r="E90" s="27">
        <v>280.60000000000002</v>
      </c>
      <c r="F90" s="27">
        <v>166.81200000000001</v>
      </c>
      <c r="G90" s="27">
        <v>58.109000000000002</v>
      </c>
      <c r="H90" s="27">
        <v>47.546999999999997</v>
      </c>
      <c r="I90" s="27">
        <v>8.1829999999999998</v>
      </c>
      <c r="J90" s="27">
        <v>2.028</v>
      </c>
      <c r="K90" s="27">
        <v>1815.4110000000001</v>
      </c>
      <c r="L90" s="27">
        <v>-1.298</v>
      </c>
      <c r="M90" s="27">
        <v>1814.1130000000001</v>
      </c>
      <c r="N90" s="27">
        <v>508.22300000000001</v>
      </c>
      <c r="O90" s="27">
        <v>2309.09</v>
      </c>
      <c r="P90" s="27">
        <v>503.983</v>
      </c>
      <c r="Q90" s="27">
        <v>0</v>
      </c>
      <c r="R90" s="27">
        <v>1806.5129999999999</v>
      </c>
      <c r="S90" s="92">
        <v>1595.827</v>
      </c>
    </row>
    <row r="91" spans="1:19" x14ac:dyDescent="0.25">
      <c r="A91" s="35"/>
      <c r="B91" s="301" t="s">
        <v>108</v>
      </c>
      <c r="C91" s="27">
        <v>1202.569</v>
      </c>
      <c r="D91" s="27">
        <v>354.22399999999999</v>
      </c>
      <c r="E91" s="27">
        <v>300.36099999999999</v>
      </c>
      <c r="F91" s="27">
        <v>174.06299999999999</v>
      </c>
      <c r="G91" s="27">
        <v>67.766000000000005</v>
      </c>
      <c r="H91" s="27">
        <v>50.85</v>
      </c>
      <c r="I91" s="27">
        <v>7.8550000000000004</v>
      </c>
      <c r="J91" s="27">
        <v>5.2409999999999997</v>
      </c>
      <c r="K91" s="27">
        <v>1862.395</v>
      </c>
      <c r="L91" s="27">
        <v>9.9329999999999998</v>
      </c>
      <c r="M91" s="27">
        <v>1872.328</v>
      </c>
      <c r="N91" s="27">
        <v>515.63199999999995</v>
      </c>
      <c r="O91" s="27">
        <v>2375.5059999999999</v>
      </c>
      <c r="P91" s="27">
        <v>526.93499999999995</v>
      </c>
      <c r="Q91" s="27">
        <v>0</v>
      </c>
      <c r="R91" s="27">
        <v>1848.998</v>
      </c>
      <c r="S91" s="92">
        <v>1625.298</v>
      </c>
    </row>
    <row r="92" spans="1:19" x14ac:dyDescent="0.25">
      <c r="A92" s="35"/>
      <c r="B92" s="301" t="s">
        <v>109</v>
      </c>
      <c r="C92" s="27">
        <v>1228.6289999999999</v>
      </c>
      <c r="D92" s="27">
        <v>361.07900000000001</v>
      </c>
      <c r="E92" s="27">
        <v>316.86700000000002</v>
      </c>
      <c r="F92" s="27">
        <v>183.68899999999999</v>
      </c>
      <c r="G92" s="27">
        <v>71.998999999999995</v>
      </c>
      <c r="H92" s="27">
        <v>51.588999999999999</v>
      </c>
      <c r="I92" s="27">
        <v>9.4909999999999997</v>
      </c>
      <c r="J92" s="27">
        <v>2.1509999999999998</v>
      </c>
      <c r="K92" s="27">
        <v>1908.7260000000001</v>
      </c>
      <c r="L92" s="27">
        <v>13.926</v>
      </c>
      <c r="M92" s="27">
        <v>1922.652</v>
      </c>
      <c r="N92" s="27">
        <v>535.154</v>
      </c>
      <c r="O92" s="27">
        <v>2453.357</v>
      </c>
      <c r="P92" s="27">
        <v>550.505</v>
      </c>
      <c r="Q92" s="27">
        <v>0</v>
      </c>
      <c r="R92" s="27">
        <v>1902.961</v>
      </c>
      <c r="S92" s="92">
        <v>1683.2629999999999</v>
      </c>
    </row>
    <row r="93" spans="1:19" x14ac:dyDescent="0.25">
      <c r="A93" s="35"/>
      <c r="B93" s="301" t="s">
        <v>110</v>
      </c>
      <c r="C93" s="27">
        <v>1263.2439999999999</v>
      </c>
      <c r="D93" s="27">
        <v>366.80599999999998</v>
      </c>
      <c r="E93" s="27">
        <v>324.62299999999999</v>
      </c>
      <c r="F93" s="27">
        <v>186.381</v>
      </c>
      <c r="G93" s="27">
        <v>78.997</v>
      </c>
      <c r="H93" s="27">
        <v>50.491999999999997</v>
      </c>
      <c r="I93" s="27">
        <v>8.7230000000000008</v>
      </c>
      <c r="J93" s="27">
        <v>-2.6120000000000001</v>
      </c>
      <c r="K93" s="27">
        <v>1952.0609999999999</v>
      </c>
      <c r="L93" s="27">
        <v>12.016</v>
      </c>
      <c r="M93" s="27">
        <v>1964.077</v>
      </c>
      <c r="N93" s="27">
        <v>552.548</v>
      </c>
      <c r="O93" s="27">
        <v>2514.62</v>
      </c>
      <c r="P93" s="27">
        <v>569.74699999999996</v>
      </c>
      <c r="Q93" s="27">
        <v>0</v>
      </c>
      <c r="R93" s="27">
        <v>1944.905</v>
      </c>
      <c r="S93" s="92">
        <v>1718.65</v>
      </c>
    </row>
    <row r="94" spans="1:19" x14ac:dyDescent="0.25">
      <c r="B94" s="301" t="s">
        <v>111</v>
      </c>
      <c r="C94" s="27">
        <v>1301.173</v>
      </c>
      <c r="D94" s="27">
        <v>367.35700000000003</v>
      </c>
      <c r="E94" s="27">
        <v>334.29199999999997</v>
      </c>
      <c r="F94" s="27">
        <v>187.572</v>
      </c>
      <c r="G94" s="27">
        <v>84.706000000000003</v>
      </c>
      <c r="H94" s="27">
        <v>52.777999999999999</v>
      </c>
      <c r="I94" s="27">
        <v>9.2439999999999998</v>
      </c>
      <c r="J94" s="27">
        <v>-0.996</v>
      </c>
      <c r="K94" s="27">
        <v>2001.826</v>
      </c>
      <c r="L94" s="27">
        <v>8.7959999999999994</v>
      </c>
      <c r="M94" s="27">
        <v>2010.6220000000001</v>
      </c>
      <c r="N94" s="27">
        <v>562.98199999999997</v>
      </c>
      <c r="O94" s="27">
        <v>2573.0990000000002</v>
      </c>
      <c r="P94" s="27">
        <v>594.76099999999997</v>
      </c>
      <c r="Q94" s="27">
        <v>1.0999999999999999E-2</v>
      </c>
      <c r="R94" s="27">
        <v>1978.37</v>
      </c>
      <c r="S94" s="92">
        <v>1753.6949999999999</v>
      </c>
    </row>
    <row r="95" spans="1:19" x14ac:dyDescent="0.25">
      <c r="B95" s="301" t="s">
        <v>112</v>
      </c>
      <c r="C95" s="27">
        <v>1324.5150000000001</v>
      </c>
      <c r="D95" s="27">
        <v>367.96699999999998</v>
      </c>
      <c r="E95" s="27">
        <v>344.803</v>
      </c>
      <c r="F95" s="27">
        <v>190.77600000000001</v>
      </c>
      <c r="G95" s="27">
        <v>91.268000000000001</v>
      </c>
      <c r="H95" s="27">
        <v>54.488999999999997</v>
      </c>
      <c r="I95" s="27">
        <v>8.27</v>
      </c>
      <c r="J95" s="27">
        <v>1.113</v>
      </c>
      <c r="K95" s="27">
        <v>2038.3979999999999</v>
      </c>
      <c r="L95" s="27">
        <v>-7.07</v>
      </c>
      <c r="M95" s="27">
        <v>2031.328</v>
      </c>
      <c r="N95" s="27">
        <v>592.96600000000001</v>
      </c>
      <c r="O95" s="27">
        <v>2623.7890000000002</v>
      </c>
      <c r="P95" s="27">
        <v>610.29999999999995</v>
      </c>
      <c r="Q95" s="27">
        <v>-2.1219999999999999</v>
      </c>
      <c r="R95" s="27">
        <v>2011.8720000000001</v>
      </c>
      <c r="S95" s="92">
        <v>1785.4590000000001</v>
      </c>
    </row>
    <row r="96" spans="1:19" x14ac:dyDescent="0.25">
      <c r="B96" s="301" t="s">
        <v>113</v>
      </c>
      <c r="C96" s="27">
        <v>1346.8963522000001</v>
      </c>
      <c r="D96" s="27">
        <v>369.32117083617021</v>
      </c>
      <c r="E96" s="27">
        <v>342.29131229986763</v>
      </c>
      <c r="F96" s="27">
        <v>186.608373</v>
      </c>
      <c r="G96" s="27">
        <v>95.576156819157504</v>
      </c>
      <c r="H96" s="27">
        <v>55.250308838261446</v>
      </c>
      <c r="I96" s="27">
        <v>4.8564736424487327</v>
      </c>
      <c r="J96" s="27">
        <v>1.72525</v>
      </c>
      <c r="K96" s="27">
        <v>2060.2340853360379</v>
      </c>
      <c r="L96" s="27">
        <v>9.5405299409456195</v>
      </c>
      <c r="M96" s="27">
        <v>2069.7746152769837</v>
      </c>
      <c r="N96" s="27">
        <v>588.57383130385779</v>
      </c>
      <c r="O96" s="27">
        <v>2658.9834465808412</v>
      </c>
      <c r="P96" s="27">
        <v>617.54527807446345</v>
      </c>
      <c r="Q96" s="27">
        <v>-0.01</v>
      </c>
      <c r="R96" s="27">
        <v>2040.7931685063779</v>
      </c>
      <c r="S96" s="92">
        <v>1810.8443098155167</v>
      </c>
    </row>
    <row r="97" spans="2:19" x14ac:dyDescent="0.25">
      <c r="B97" s="301" t="s">
        <v>143</v>
      </c>
      <c r="C97" s="27">
        <v>1361.3238840553747</v>
      </c>
      <c r="D97" s="27">
        <v>377.80282258245762</v>
      </c>
      <c r="E97" s="27">
        <v>346.79415471975773</v>
      </c>
      <c r="F97" s="27">
        <v>187.58809743808879</v>
      </c>
      <c r="G97" s="27">
        <v>96.320171676404598</v>
      </c>
      <c r="H97" s="27">
        <v>57.77476086611987</v>
      </c>
      <c r="I97" s="27">
        <v>5.111124739144481</v>
      </c>
      <c r="J97" s="27">
        <v>1.589</v>
      </c>
      <c r="K97" s="27">
        <v>2087.5098613575901</v>
      </c>
      <c r="L97" s="27">
        <v>12.020483102630417</v>
      </c>
      <c r="M97" s="27">
        <v>2099.5303444602205</v>
      </c>
      <c r="N97" s="27">
        <v>600.49855137608574</v>
      </c>
      <c r="O97" s="27">
        <v>2700.0288958363062</v>
      </c>
      <c r="P97" s="27">
        <v>634.78055001817222</v>
      </c>
      <c r="Q97" s="27">
        <v>0.21199999999999999</v>
      </c>
      <c r="R97" s="27">
        <v>2065.4603458181336</v>
      </c>
      <c r="S97" s="92">
        <v>1832.9008109553006</v>
      </c>
    </row>
    <row r="98" spans="2:19" x14ac:dyDescent="0.25">
      <c r="B98" s="301" t="s">
        <v>154</v>
      </c>
      <c r="C98" s="27">
        <v>1382.9273002534439</v>
      </c>
      <c r="D98" s="27">
        <v>384.01527787601924</v>
      </c>
      <c r="E98" s="27">
        <v>352.49922035063884</v>
      </c>
      <c r="F98" s="27">
        <v>191.80523775085939</v>
      </c>
      <c r="G98" s="27">
        <v>96.425830501079915</v>
      </c>
      <c r="H98" s="27">
        <v>58.924645910030783</v>
      </c>
      <c r="I98" s="27">
        <v>5.3435061886688073</v>
      </c>
      <c r="J98" s="27">
        <v>1.589</v>
      </c>
      <c r="K98" s="27">
        <v>2121.030798480102</v>
      </c>
      <c r="L98" s="27">
        <v>13.127738813141244</v>
      </c>
      <c r="M98" s="27">
        <v>2134.1585372932432</v>
      </c>
      <c r="N98" s="27">
        <v>608.86396676376739</v>
      </c>
      <c r="O98" s="27">
        <v>2743.0225040570108</v>
      </c>
      <c r="P98" s="27">
        <v>646.62358647123847</v>
      </c>
      <c r="Q98" s="27">
        <v>0.21199999999999999</v>
      </c>
      <c r="R98" s="27">
        <v>2096.6109175857719</v>
      </c>
      <c r="S98" s="92">
        <v>1860.841060617417</v>
      </c>
    </row>
    <row r="99" spans="2:19" x14ac:dyDescent="0.25">
      <c r="B99" s="301" t="s">
        <v>171</v>
      </c>
      <c r="C99" s="27">
        <v>1405.351974366162</v>
      </c>
      <c r="D99" s="27">
        <v>390.14571430413412</v>
      </c>
      <c r="E99" s="27">
        <v>359.60768648551459</v>
      </c>
      <c r="F99" s="27">
        <v>196.33333434781358</v>
      </c>
      <c r="G99" s="27">
        <v>97.098939048238364</v>
      </c>
      <c r="H99" s="27">
        <v>60.15310037507345</v>
      </c>
      <c r="I99" s="27">
        <v>6.0223127143891526</v>
      </c>
      <c r="J99" s="27">
        <v>1.589</v>
      </c>
      <c r="K99" s="27">
        <v>2156.6943751558106</v>
      </c>
      <c r="L99" s="27">
        <v>13.304441524886759</v>
      </c>
      <c r="M99" s="27">
        <v>2169.9988166806979</v>
      </c>
      <c r="N99" s="27">
        <v>608.54407728802414</v>
      </c>
      <c r="O99" s="27">
        <v>2778.5428939687217</v>
      </c>
      <c r="P99" s="27">
        <v>648.59748738243127</v>
      </c>
      <c r="Q99" s="27">
        <v>0.21199999999999999</v>
      </c>
      <c r="R99" s="27">
        <v>2130.1574065862906</v>
      </c>
      <c r="S99" s="92">
        <v>1891.5839090477666</v>
      </c>
    </row>
    <row r="100" spans="2:19" x14ac:dyDescent="0.25">
      <c r="B100" s="301" t="s">
        <v>176</v>
      </c>
      <c r="C100" s="27">
        <v>1428.3076001772092</v>
      </c>
      <c r="D100" s="27">
        <v>396.41415108944256</v>
      </c>
      <c r="E100" s="27">
        <v>366.29909045706853</v>
      </c>
      <c r="F100" s="27">
        <v>200.99406521697895</v>
      </c>
      <c r="G100" s="27">
        <v>98.757340737128359</v>
      </c>
      <c r="H100" s="27">
        <v>60.64195371744448</v>
      </c>
      <c r="I100" s="27">
        <v>5.9057307855167425</v>
      </c>
      <c r="J100" s="27">
        <v>1.589</v>
      </c>
      <c r="K100" s="27">
        <v>2192.6098417237204</v>
      </c>
      <c r="L100" s="27">
        <v>13.358407601921471</v>
      </c>
      <c r="M100" s="27">
        <v>2205.9682493256419</v>
      </c>
      <c r="N100" s="27">
        <v>607.03471330013986</v>
      </c>
      <c r="O100" s="27">
        <v>2813.0029626257815</v>
      </c>
      <c r="P100" s="27">
        <v>649.00761189181196</v>
      </c>
      <c r="Q100" s="27">
        <v>0.21199999999999999</v>
      </c>
      <c r="R100" s="27">
        <v>2164.2073507339696</v>
      </c>
      <c r="S100" s="92">
        <v>1922.5423639148028</v>
      </c>
    </row>
    <row r="101" spans="2:19" x14ac:dyDescent="0.25">
      <c r="B101" s="304" t="s">
        <v>200</v>
      </c>
      <c r="C101" s="27">
        <v>1451.8589820178947</v>
      </c>
      <c r="D101" s="27">
        <v>403.44078568802547</v>
      </c>
      <c r="E101" s="27">
        <v>374.48521521273591</v>
      </c>
      <c r="F101" s="27">
        <v>205.8051979100629</v>
      </c>
      <c r="G101" s="27">
        <v>100.29783083541659</v>
      </c>
      <c r="H101" s="27">
        <v>62.100954979270476</v>
      </c>
      <c r="I101" s="27">
        <v>6.2812314879859263</v>
      </c>
      <c r="J101" s="27">
        <v>1.589</v>
      </c>
      <c r="K101" s="27">
        <v>2231.3739829186561</v>
      </c>
      <c r="L101" s="27">
        <v>14.019422949696425</v>
      </c>
      <c r="M101" s="27">
        <v>2245.3934058683526</v>
      </c>
      <c r="N101" s="27">
        <v>603.139993303187</v>
      </c>
      <c r="O101" s="27">
        <v>2848.5333991715397</v>
      </c>
      <c r="P101" s="27">
        <v>649.81065580672748</v>
      </c>
      <c r="Q101" s="27">
        <v>0.21199999999999999</v>
      </c>
      <c r="R101" s="27">
        <v>2198.9347433648118</v>
      </c>
      <c r="S101" s="92">
        <v>1954.1869076794194</v>
      </c>
    </row>
    <row r="102" spans="2:19" x14ac:dyDescent="0.25">
      <c r="B102" s="525" t="s">
        <v>31</v>
      </c>
      <c r="C102" s="526"/>
      <c r="D102" s="526"/>
      <c r="E102" s="526"/>
      <c r="F102" s="526"/>
      <c r="G102" s="526"/>
      <c r="H102" s="526"/>
      <c r="I102" s="526"/>
      <c r="J102" s="526"/>
      <c r="K102" s="526"/>
      <c r="L102" s="526"/>
      <c r="M102" s="526"/>
      <c r="N102" s="526"/>
      <c r="O102" s="526"/>
      <c r="P102" s="526"/>
      <c r="Q102" s="526"/>
      <c r="R102" s="526"/>
      <c r="S102" s="527"/>
    </row>
    <row r="103" spans="2:19" x14ac:dyDescent="0.25">
      <c r="B103" s="528" t="s">
        <v>259</v>
      </c>
      <c r="C103" s="529"/>
      <c r="D103" s="529"/>
      <c r="E103" s="529"/>
      <c r="F103" s="529"/>
      <c r="G103" s="529"/>
      <c r="H103" s="529"/>
      <c r="I103" s="529"/>
      <c r="J103" s="529"/>
      <c r="K103" s="529"/>
      <c r="L103" s="529"/>
      <c r="M103" s="529"/>
      <c r="N103" s="529"/>
      <c r="O103" s="529"/>
      <c r="P103" s="529"/>
      <c r="Q103" s="529"/>
      <c r="R103" s="529"/>
      <c r="S103" s="530"/>
    </row>
    <row r="104" spans="2:19" x14ac:dyDescent="0.25">
      <c r="B104" s="528" t="s">
        <v>260</v>
      </c>
      <c r="C104" s="529"/>
      <c r="D104" s="529"/>
      <c r="E104" s="529"/>
      <c r="F104" s="529"/>
      <c r="G104" s="529"/>
      <c r="H104" s="529"/>
      <c r="I104" s="529"/>
      <c r="J104" s="529"/>
      <c r="K104" s="529"/>
      <c r="L104" s="529"/>
      <c r="M104" s="529"/>
      <c r="N104" s="529"/>
      <c r="O104" s="529"/>
      <c r="P104" s="529"/>
      <c r="Q104" s="529"/>
      <c r="R104" s="529"/>
      <c r="S104" s="530"/>
    </row>
    <row r="105" spans="2:19" x14ac:dyDescent="0.25">
      <c r="B105" s="519" t="s">
        <v>261</v>
      </c>
      <c r="C105" s="520"/>
      <c r="D105" s="520"/>
      <c r="E105" s="520"/>
      <c r="F105" s="520"/>
      <c r="G105" s="520"/>
      <c r="H105" s="520"/>
      <c r="I105" s="520"/>
      <c r="J105" s="520"/>
      <c r="K105" s="520"/>
      <c r="L105" s="520"/>
      <c r="M105" s="520"/>
      <c r="N105" s="520"/>
      <c r="O105" s="520"/>
      <c r="P105" s="520"/>
      <c r="Q105" s="520"/>
      <c r="R105" s="520"/>
      <c r="S105" s="521"/>
    </row>
    <row r="106" spans="2:19" x14ac:dyDescent="0.25">
      <c r="B106" s="519" t="s">
        <v>262</v>
      </c>
      <c r="C106" s="520"/>
      <c r="D106" s="520"/>
      <c r="E106" s="520"/>
      <c r="F106" s="520"/>
      <c r="G106" s="520"/>
      <c r="H106" s="520"/>
      <c r="I106" s="520"/>
      <c r="J106" s="520"/>
      <c r="K106" s="520"/>
      <c r="L106" s="520"/>
      <c r="M106" s="520"/>
      <c r="N106" s="520"/>
      <c r="O106" s="520"/>
      <c r="P106" s="520"/>
      <c r="Q106" s="520"/>
      <c r="R106" s="520"/>
      <c r="S106" s="521"/>
    </row>
    <row r="107" spans="2:19" x14ac:dyDescent="0.25">
      <c r="B107" s="519" t="s">
        <v>263</v>
      </c>
      <c r="C107" s="520"/>
      <c r="D107" s="520"/>
      <c r="E107" s="520"/>
      <c r="F107" s="520"/>
      <c r="G107" s="520"/>
      <c r="H107" s="520"/>
      <c r="I107" s="520"/>
      <c r="J107" s="520"/>
      <c r="K107" s="520"/>
      <c r="L107" s="520"/>
      <c r="M107" s="520"/>
      <c r="N107" s="520"/>
      <c r="O107" s="520"/>
      <c r="P107" s="520"/>
      <c r="Q107" s="520"/>
      <c r="R107" s="520"/>
      <c r="S107" s="521"/>
    </row>
    <row r="108" spans="2:19" x14ac:dyDescent="0.25">
      <c r="B108" s="519" t="s">
        <v>264</v>
      </c>
      <c r="C108" s="520"/>
      <c r="D108" s="520"/>
      <c r="E108" s="520"/>
      <c r="F108" s="520"/>
      <c r="G108" s="520"/>
      <c r="H108" s="520"/>
      <c r="I108" s="520"/>
      <c r="J108" s="520"/>
      <c r="K108" s="520"/>
      <c r="L108" s="520"/>
      <c r="M108" s="520"/>
      <c r="N108" s="520"/>
      <c r="O108" s="520"/>
      <c r="P108" s="520"/>
      <c r="Q108" s="520"/>
      <c r="R108" s="520"/>
      <c r="S108" s="521"/>
    </row>
    <row r="109" spans="2:19" x14ac:dyDescent="0.25">
      <c r="B109" s="519" t="s">
        <v>265</v>
      </c>
      <c r="C109" s="520"/>
      <c r="D109" s="520"/>
      <c r="E109" s="520"/>
      <c r="F109" s="520"/>
      <c r="G109" s="520"/>
      <c r="H109" s="520"/>
      <c r="I109" s="520"/>
      <c r="J109" s="520"/>
      <c r="K109" s="520"/>
      <c r="L109" s="520"/>
      <c r="M109" s="520"/>
      <c r="N109" s="520"/>
      <c r="O109" s="520"/>
      <c r="P109" s="520"/>
      <c r="Q109" s="520"/>
      <c r="R109" s="520"/>
      <c r="S109" s="521"/>
    </row>
    <row r="110" spans="2:19" x14ac:dyDescent="0.25">
      <c r="B110" s="519" t="s">
        <v>266</v>
      </c>
      <c r="C110" s="520"/>
      <c r="D110" s="520"/>
      <c r="E110" s="520"/>
      <c r="F110" s="520"/>
      <c r="G110" s="520"/>
      <c r="H110" s="520"/>
      <c r="I110" s="520"/>
      <c r="J110" s="520"/>
      <c r="K110" s="520"/>
      <c r="L110" s="520"/>
      <c r="M110" s="520"/>
      <c r="N110" s="520"/>
      <c r="O110" s="520"/>
      <c r="P110" s="520"/>
      <c r="Q110" s="520"/>
      <c r="R110" s="520"/>
      <c r="S110" s="521"/>
    </row>
    <row r="111" spans="2:19" x14ac:dyDescent="0.25">
      <c r="B111" s="528" t="s">
        <v>267</v>
      </c>
      <c r="C111" s="529"/>
      <c r="D111" s="529"/>
      <c r="E111" s="529"/>
      <c r="F111" s="529"/>
      <c r="G111" s="529"/>
      <c r="H111" s="529"/>
      <c r="I111" s="529"/>
      <c r="J111" s="529"/>
      <c r="K111" s="529"/>
      <c r="L111" s="529"/>
      <c r="M111" s="529"/>
      <c r="N111" s="529"/>
      <c r="O111" s="529"/>
      <c r="P111" s="529"/>
      <c r="Q111" s="529"/>
      <c r="R111" s="529"/>
      <c r="S111" s="530"/>
    </row>
    <row r="112" spans="2:19" x14ac:dyDescent="0.25">
      <c r="B112" s="519" t="s">
        <v>268</v>
      </c>
      <c r="C112" s="520"/>
      <c r="D112" s="520"/>
      <c r="E112" s="520"/>
      <c r="F112" s="520"/>
      <c r="G112" s="520"/>
      <c r="H112" s="520"/>
      <c r="I112" s="520"/>
      <c r="J112" s="520"/>
      <c r="K112" s="520"/>
      <c r="L112" s="520"/>
      <c r="M112" s="520"/>
      <c r="N112" s="520"/>
      <c r="O112" s="520"/>
      <c r="P112" s="520"/>
      <c r="Q112" s="520"/>
      <c r="R112" s="520"/>
      <c r="S112" s="521"/>
    </row>
    <row r="113" spans="2:19" x14ac:dyDescent="0.25">
      <c r="B113" s="519" t="s">
        <v>269</v>
      </c>
      <c r="C113" s="520"/>
      <c r="D113" s="520"/>
      <c r="E113" s="520"/>
      <c r="F113" s="520"/>
      <c r="G113" s="520"/>
      <c r="H113" s="520"/>
      <c r="I113" s="520"/>
      <c r="J113" s="520"/>
      <c r="K113" s="520"/>
      <c r="L113" s="520"/>
      <c r="M113" s="520"/>
      <c r="N113" s="520"/>
      <c r="O113" s="520"/>
      <c r="P113" s="520"/>
      <c r="Q113" s="520"/>
      <c r="R113" s="520"/>
      <c r="S113" s="521"/>
    </row>
    <row r="114" spans="2:19" x14ac:dyDescent="0.25">
      <c r="B114" s="519" t="s">
        <v>270</v>
      </c>
      <c r="C114" s="520"/>
      <c r="D114" s="520"/>
      <c r="E114" s="520"/>
      <c r="F114" s="520"/>
      <c r="G114" s="520"/>
      <c r="H114" s="520"/>
      <c r="I114" s="520"/>
      <c r="J114" s="520"/>
      <c r="K114" s="520"/>
      <c r="L114" s="520"/>
      <c r="M114" s="520"/>
      <c r="N114" s="520"/>
      <c r="O114" s="520"/>
      <c r="P114" s="520"/>
      <c r="Q114" s="520"/>
      <c r="R114" s="520"/>
      <c r="S114" s="521"/>
    </row>
    <row r="115" spans="2:19" x14ac:dyDescent="0.25">
      <c r="B115" s="519" t="s">
        <v>271</v>
      </c>
      <c r="C115" s="520"/>
      <c r="D115" s="520"/>
      <c r="E115" s="520"/>
      <c r="F115" s="520"/>
      <c r="G115" s="520"/>
      <c r="H115" s="520"/>
      <c r="I115" s="520"/>
      <c r="J115" s="520"/>
      <c r="K115" s="520"/>
      <c r="L115" s="520"/>
      <c r="M115" s="520"/>
      <c r="N115" s="520"/>
      <c r="O115" s="520"/>
      <c r="P115" s="520"/>
      <c r="Q115" s="520"/>
      <c r="R115" s="520"/>
      <c r="S115" s="521"/>
    </row>
    <row r="116" spans="2:19" x14ac:dyDescent="0.25">
      <c r="B116" s="519" t="s">
        <v>272</v>
      </c>
      <c r="C116" s="520"/>
      <c r="D116" s="520"/>
      <c r="E116" s="520"/>
      <c r="F116" s="520"/>
      <c r="G116" s="520"/>
      <c r="H116" s="520"/>
      <c r="I116" s="520"/>
      <c r="J116" s="520"/>
      <c r="K116" s="520"/>
      <c r="L116" s="520"/>
      <c r="M116" s="520"/>
      <c r="N116" s="520"/>
      <c r="O116" s="520"/>
      <c r="P116" s="520"/>
      <c r="Q116" s="520"/>
      <c r="R116" s="520"/>
      <c r="S116" s="521"/>
    </row>
    <row r="117" spans="2:19" x14ac:dyDescent="0.25">
      <c r="B117" s="519" t="s">
        <v>273</v>
      </c>
      <c r="C117" s="520"/>
      <c r="D117" s="520"/>
      <c r="E117" s="520"/>
      <c r="F117" s="520"/>
      <c r="G117" s="520"/>
      <c r="H117" s="520"/>
      <c r="I117" s="520"/>
      <c r="J117" s="520"/>
      <c r="K117" s="520"/>
      <c r="L117" s="520"/>
      <c r="M117" s="520"/>
      <c r="N117" s="520"/>
      <c r="O117" s="520"/>
      <c r="P117" s="520"/>
      <c r="Q117" s="520"/>
      <c r="R117" s="520"/>
      <c r="S117" s="521"/>
    </row>
    <row r="118" spans="2:19" ht="16.5" thickBot="1" x14ac:dyDescent="0.3">
      <c r="B118" s="531" t="s">
        <v>274</v>
      </c>
      <c r="C118" s="532"/>
      <c r="D118" s="532"/>
      <c r="E118" s="532"/>
      <c r="F118" s="532"/>
      <c r="G118" s="532"/>
      <c r="H118" s="532"/>
      <c r="I118" s="532"/>
      <c r="J118" s="532"/>
      <c r="K118" s="532"/>
      <c r="L118" s="532"/>
      <c r="M118" s="532"/>
      <c r="N118" s="532"/>
      <c r="O118" s="532"/>
      <c r="P118" s="532"/>
      <c r="Q118" s="532"/>
      <c r="R118" s="532"/>
      <c r="S118" s="533"/>
    </row>
    <row r="119" spans="2:19" x14ac:dyDescent="0.25">
      <c r="B119" s="6"/>
      <c r="C119" s="7"/>
      <c r="D119" s="7"/>
      <c r="E119" s="7"/>
      <c r="F119" s="7"/>
      <c r="G119" s="7"/>
      <c r="H119" s="7"/>
      <c r="I119" s="7"/>
      <c r="J119" s="7"/>
      <c r="K119" s="7"/>
      <c r="L119" s="7"/>
      <c r="M119" s="7"/>
      <c r="N119" s="7"/>
      <c r="O119" s="7"/>
      <c r="P119" s="7"/>
      <c r="Q119" s="7"/>
      <c r="R119" s="7"/>
      <c r="S119" s="7"/>
    </row>
    <row r="120" spans="2:19" x14ac:dyDescent="0.25">
      <c r="B120" s="6"/>
      <c r="C120" s="7"/>
      <c r="D120" s="7"/>
      <c r="E120" s="7"/>
      <c r="F120" s="7"/>
      <c r="G120" s="7"/>
      <c r="H120" s="7"/>
      <c r="I120" s="7"/>
      <c r="J120" s="7"/>
      <c r="K120" s="7"/>
      <c r="L120" s="7"/>
      <c r="M120" s="7"/>
      <c r="N120" s="7"/>
      <c r="O120" s="7"/>
      <c r="P120" s="7"/>
      <c r="Q120" s="7"/>
      <c r="R120" s="7"/>
      <c r="S120" s="7"/>
    </row>
    <row r="121" spans="2:19" x14ac:dyDescent="0.25">
      <c r="B121" s="6"/>
      <c r="C121" s="7"/>
      <c r="D121" s="7"/>
      <c r="E121" s="7"/>
      <c r="F121" s="7"/>
      <c r="G121" s="7"/>
      <c r="H121" s="7"/>
      <c r="I121" s="7"/>
      <c r="J121" s="7"/>
      <c r="K121" s="7"/>
      <c r="L121" s="7"/>
      <c r="M121" s="7"/>
      <c r="N121" s="7"/>
      <c r="O121" s="7"/>
      <c r="P121" s="7"/>
      <c r="Q121" s="7"/>
      <c r="R121" s="7"/>
      <c r="S121" s="7"/>
    </row>
    <row r="122" spans="2:19" x14ac:dyDescent="0.25">
      <c r="B122" s="6"/>
      <c r="C122" s="7"/>
      <c r="D122" s="7"/>
      <c r="E122" s="7"/>
      <c r="F122" s="7"/>
      <c r="G122" s="7"/>
      <c r="H122" s="7"/>
      <c r="I122" s="7"/>
      <c r="J122" s="7"/>
      <c r="K122" s="7"/>
      <c r="L122" s="7"/>
      <c r="M122" s="7"/>
      <c r="N122" s="7"/>
      <c r="O122" s="7"/>
      <c r="P122" s="7"/>
      <c r="Q122" s="7"/>
      <c r="R122" s="7"/>
      <c r="S122" s="7"/>
    </row>
    <row r="123" spans="2:19" x14ac:dyDescent="0.25">
      <c r="B123" s="6"/>
      <c r="C123" s="7"/>
      <c r="D123" s="7"/>
      <c r="E123" s="7"/>
      <c r="F123" s="7"/>
      <c r="G123" s="7"/>
      <c r="H123" s="7"/>
      <c r="I123" s="7"/>
      <c r="J123" s="7"/>
      <c r="K123" s="7"/>
      <c r="L123" s="7"/>
      <c r="M123" s="7"/>
      <c r="N123" s="7"/>
      <c r="O123" s="7"/>
      <c r="P123" s="7"/>
      <c r="Q123" s="7"/>
      <c r="R123" s="7"/>
      <c r="S123" s="7"/>
    </row>
    <row r="124" spans="2:19" x14ac:dyDescent="0.25">
      <c r="B124" s="6"/>
      <c r="C124" s="7"/>
      <c r="D124" s="7"/>
      <c r="E124" s="7"/>
      <c r="F124" s="7"/>
      <c r="G124" s="7"/>
      <c r="H124" s="7"/>
      <c r="I124" s="7"/>
      <c r="J124" s="7"/>
      <c r="K124" s="7"/>
      <c r="L124" s="7"/>
      <c r="M124" s="7"/>
      <c r="N124" s="7"/>
      <c r="O124" s="7"/>
      <c r="P124" s="7"/>
      <c r="Q124" s="7"/>
      <c r="R124" s="7"/>
      <c r="S124" s="7"/>
    </row>
    <row r="125" spans="2:19" x14ac:dyDescent="0.25">
      <c r="B125" s="6"/>
      <c r="C125" s="7"/>
      <c r="D125" s="7"/>
      <c r="E125" s="7"/>
      <c r="F125" s="7"/>
      <c r="G125" s="7"/>
      <c r="H125" s="7"/>
      <c r="I125" s="7"/>
      <c r="J125" s="7"/>
      <c r="K125" s="7"/>
      <c r="L125" s="7"/>
      <c r="M125" s="7"/>
      <c r="N125" s="7"/>
      <c r="O125" s="7"/>
      <c r="P125" s="7"/>
      <c r="Q125" s="7"/>
      <c r="R125" s="7"/>
      <c r="S125" s="7"/>
    </row>
    <row r="126" spans="2:19" x14ac:dyDescent="0.25">
      <c r="B126" s="6"/>
      <c r="C126" s="7"/>
      <c r="D126" s="7"/>
      <c r="E126" s="7"/>
      <c r="F126" s="7"/>
      <c r="G126" s="7"/>
      <c r="H126" s="7"/>
      <c r="I126" s="7"/>
      <c r="J126" s="7"/>
      <c r="K126" s="7"/>
      <c r="L126" s="7"/>
      <c r="M126" s="7"/>
      <c r="N126" s="7"/>
      <c r="O126" s="7"/>
      <c r="P126" s="7"/>
      <c r="Q126" s="7"/>
      <c r="R126" s="7"/>
      <c r="S126" s="7"/>
    </row>
    <row r="127" spans="2:19" x14ac:dyDescent="0.25">
      <c r="B127" s="6"/>
      <c r="C127" s="7"/>
      <c r="D127" s="7"/>
      <c r="E127" s="7"/>
      <c r="F127" s="7"/>
      <c r="G127" s="7"/>
      <c r="H127" s="7"/>
      <c r="I127" s="7"/>
      <c r="J127" s="7"/>
      <c r="K127" s="7"/>
      <c r="L127" s="7"/>
      <c r="M127" s="7"/>
      <c r="N127" s="7"/>
      <c r="O127" s="7"/>
      <c r="P127" s="7"/>
      <c r="Q127" s="7"/>
      <c r="R127" s="7"/>
      <c r="S127" s="7"/>
    </row>
    <row r="128" spans="2:19" x14ac:dyDescent="0.25">
      <c r="B128" s="6"/>
      <c r="C128" s="7"/>
      <c r="D128" s="7"/>
      <c r="E128" s="7"/>
      <c r="F128" s="7"/>
      <c r="G128" s="7"/>
      <c r="H128" s="7"/>
      <c r="I128" s="7"/>
      <c r="J128" s="7"/>
      <c r="K128" s="7"/>
      <c r="L128" s="7"/>
      <c r="M128" s="7"/>
      <c r="N128" s="7"/>
      <c r="O128" s="7"/>
      <c r="P128" s="7"/>
      <c r="Q128" s="7"/>
      <c r="R128" s="7"/>
      <c r="S128" s="7"/>
    </row>
    <row r="129" spans="2:19" x14ac:dyDescent="0.25">
      <c r="B129" s="6"/>
      <c r="C129" s="7"/>
      <c r="D129" s="7"/>
      <c r="E129" s="7"/>
      <c r="F129" s="7"/>
      <c r="G129" s="7"/>
      <c r="H129" s="7"/>
      <c r="I129" s="7"/>
      <c r="J129" s="7"/>
      <c r="K129" s="7"/>
      <c r="L129" s="7"/>
      <c r="M129" s="7"/>
      <c r="N129" s="7"/>
      <c r="O129" s="7"/>
      <c r="P129" s="7"/>
      <c r="Q129" s="7"/>
      <c r="R129" s="7"/>
      <c r="S129" s="7"/>
    </row>
    <row r="130" spans="2:19" x14ac:dyDescent="0.25">
      <c r="B130" s="6"/>
      <c r="C130" s="7"/>
      <c r="D130" s="7"/>
      <c r="E130" s="7"/>
      <c r="F130" s="7"/>
      <c r="G130" s="7"/>
      <c r="H130" s="7"/>
      <c r="I130" s="7"/>
      <c r="J130" s="7"/>
      <c r="K130" s="7"/>
      <c r="L130" s="7"/>
      <c r="M130" s="7"/>
      <c r="N130" s="7"/>
      <c r="O130" s="7"/>
      <c r="P130" s="7"/>
      <c r="Q130" s="7"/>
      <c r="R130" s="7"/>
      <c r="S130" s="7"/>
    </row>
    <row r="131" spans="2:19" x14ac:dyDescent="0.25">
      <c r="C131" s="7"/>
      <c r="D131" s="7"/>
      <c r="E131" s="7"/>
      <c r="F131" s="7"/>
      <c r="G131" s="7"/>
      <c r="H131" s="7"/>
      <c r="I131" s="7"/>
      <c r="J131" s="7"/>
      <c r="K131" s="7"/>
      <c r="L131" s="7"/>
      <c r="M131" s="7"/>
      <c r="N131" s="7"/>
      <c r="O131" s="7"/>
      <c r="P131" s="7"/>
      <c r="Q131" s="7"/>
      <c r="R131" s="7"/>
      <c r="S131" s="7"/>
    </row>
    <row r="132" spans="2:19" x14ac:dyDescent="0.25">
      <c r="C132" s="7"/>
      <c r="D132" s="7"/>
      <c r="E132" s="7"/>
      <c r="F132" s="7"/>
      <c r="G132" s="7"/>
      <c r="H132" s="7"/>
      <c r="I132" s="7"/>
      <c r="J132" s="7"/>
      <c r="K132" s="7"/>
      <c r="L132" s="7"/>
      <c r="M132" s="7"/>
      <c r="N132" s="7"/>
      <c r="O132" s="7"/>
      <c r="P132" s="7"/>
      <c r="Q132" s="7"/>
      <c r="R132" s="7"/>
      <c r="S132" s="7"/>
    </row>
    <row r="133" spans="2:19" x14ac:dyDescent="0.25">
      <c r="C133" s="7"/>
      <c r="D133" s="7"/>
      <c r="E133" s="7"/>
      <c r="F133" s="7"/>
      <c r="G133" s="7"/>
      <c r="H133" s="7"/>
      <c r="I133" s="7"/>
      <c r="J133" s="7"/>
      <c r="K133" s="7"/>
      <c r="L133" s="7"/>
      <c r="M133" s="7"/>
      <c r="N133" s="7"/>
      <c r="O133" s="7"/>
      <c r="P133" s="7"/>
      <c r="Q133" s="7"/>
      <c r="R133" s="7"/>
      <c r="S133" s="7"/>
    </row>
    <row r="134" spans="2:19" x14ac:dyDescent="0.25">
      <c r="C134" s="7"/>
      <c r="D134" s="7"/>
      <c r="E134" s="7"/>
      <c r="F134" s="7"/>
      <c r="G134" s="7"/>
      <c r="H134" s="7"/>
      <c r="I134" s="7"/>
      <c r="J134" s="7"/>
      <c r="K134" s="7"/>
      <c r="L134" s="7"/>
      <c r="M134" s="7"/>
      <c r="N134" s="7"/>
      <c r="O134" s="7"/>
      <c r="P134" s="7"/>
      <c r="Q134" s="7"/>
      <c r="R134" s="7"/>
      <c r="S134" s="7"/>
    </row>
    <row r="135" spans="2:19" x14ac:dyDescent="0.25">
      <c r="C135" s="7"/>
      <c r="D135" s="7"/>
      <c r="E135" s="7"/>
      <c r="F135" s="7"/>
      <c r="G135" s="7"/>
      <c r="H135" s="7"/>
      <c r="I135" s="7"/>
      <c r="J135" s="7"/>
      <c r="K135" s="7"/>
      <c r="L135" s="7"/>
      <c r="M135" s="7"/>
      <c r="N135" s="7"/>
      <c r="O135" s="7"/>
      <c r="P135" s="7"/>
      <c r="Q135" s="7"/>
      <c r="R135" s="7"/>
      <c r="S135" s="7"/>
    </row>
    <row r="136" spans="2:19" x14ac:dyDescent="0.25">
      <c r="C136" s="7"/>
      <c r="D136" s="7"/>
      <c r="E136" s="7"/>
      <c r="F136" s="7"/>
      <c r="G136" s="7"/>
      <c r="H136" s="7"/>
      <c r="I136" s="7"/>
      <c r="J136" s="7"/>
      <c r="K136" s="7"/>
      <c r="L136" s="7"/>
      <c r="M136" s="7"/>
      <c r="N136" s="7"/>
      <c r="O136" s="7"/>
      <c r="P136" s="7"/>
      <c r="Q136" s="7"/>
      <c r="R136" s="7"/>
      <c r="S136" s="7"/>
    </row>
    <row r="137" spans="2:19" x14ac:dyDescent="0.25">
      <c r="C137" s="7"/>
      <c r="D137" s="7"/>
      <c r="E137" s="7"/>
      <c r="F137" s="7"/>
      <c r="G137" s="7"/>
      <c r="H137" s="7"/>
      <c r="I137" s="7"/>
      <c r="J137" s="7"/>
      <c r="K137" s="7"/>
      <c r="L137" s="7"/>
      <c r="M137" s="7"/>
      <c r="N137" s="7"/>
      <c r="O137" s="7"/>
      <c r="P137" s="7"/>
      <c r="Q137" s="7"/>
      <c r="R137" s="7"/>
      <c r="S137" s="7"/>
    </row>
  </sheetData>
  <mergeCells count="31">
    <mergeCell ref="B116:S116"/>
    <mergeCell ref="B117:S117"/>
    <mergeCell ref="B118:S118"/>
    <mergeCell ref="B110:S110"/>
    <mergeCell ref="B111:S111"/>
    <mergeCell ref="B112:S112"/>
    <mergeCell ref="B113:S113"/>
    <mergeCell ref="B114:S114"/>
    <mergeCell ref="B115:S115"/>
    <mergeCell ref="B109:S109"/>
    <mergeCell ref="Q3:Q4"/>
    <mergeCell ref="R3:R4"/>
    <mergeCell ref="S3:S4"/>
    <mergeCell ref="A50:A54"/>
    <mergeCell ref="B102:S102"/>
    <mergeCell ref="B103:S103"/>
    <mergeCell ref="B104:S104"/>
    <mergeCell ref="B105:S105"/>
    <mergeCell ref="B106:S106"/>
    <mergeCell ref="B107:S107"/>
    <mergeCell ref="B108:S108"/>
    <mergeCell ref="B2:S2"/>
    <mergeCell ref="C3:C4"/>
    <mergeCell ref="D3:D4"/>
    <mergeCell ref="J3:J4"/>
    <mergeCell ref="K3:K4"/>
    <mergeCell ref="L3:L4"/>
    <mergeCell ref="M3:M4"/>
    <mergeCell ref="N3:N4"/>
    <mergeCell ref="O3:O4"/>
    <mergeCell ref="P3:P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284"/>
  <sheetViews>
    <sheetView zoomScaleNormal="100" zoomScaleSheetLayoutView="100" workbookViewId="0"/>
  </sheetViews>
  <sheetFormatPr defaultRowHeight="15" x14ac:dyDescent="0.25"/>
  <cols>
    <col min="1" max="1" width="9.44140625" style="236" customWidth="1"/>
    <col min="2" max="3" width="15" style="236" customWidth="1"/>
    <col min="4" max="16384" width="8.88671875" style="236"/>
  </cols>
  <sheetData>
    <row r="1" spans="1:6" ht="33.75" customHeight="1" thickBot="1" x14ac:dyDescent="0.35">
      <c r="A1" s="48" t="s">
        <v>92</v>
      </c>
      <c r="B1" s="272"/>
      <c r="C1" s="235"/>
      <c r="E1" s="273"/>
    </row>
    <row r="2" spans="1:6" ht="54.75" customHeight="1" thickBot="1" x14ac:dyDescent="0.3">
      <c r="A2" s="235"/>
      <c r="B2" s="560" t="s">
        <v>445</v>
      </c>
      <c r="C2" s="561"/>
    </row>
    <row r="3" spans="1:6" x14ac:dyDescent="0.25">
      <c r="B3" s="24" t="s">
        <v>446</v>
      </c>
      <c r="C3" s="242">
        <v>-0.31754134179281235</v>
      </c>
    </row>
    <row r="4" spans="1:6" x14ac:dyDescent="0.25">
      <c r="B4" s="24" t="s">
        <v>447</v>
      </c>
      <c r="C4" s="242">
        <v>-0.12507214146039916</v>
      </c>
    </row>
    <row r="5" spans="1:6" x14ac:dyDescent="0.25">
      <c r="B5" s="24" t="s">
        <v>448</v>
      </c>
      <c r="C5" s="242">
        <v>1.2172975521594347</v>
      </c>
    </row>
    <row r="6" spans="1:6" x14ac:dyDescent="0.25">
      <c r="B6" s="24" t="s">
        <v>449</v>
      </c>
      <c r="C6" s="242">
        <v>3.0940251464383071</v>
      </c>
    </row>
    <row r="7" spans="1:6" x14ac:dyDescent="0.25">
      <c r="B7" s="24" t="s">
        <v>450</v>
      </c>
      <c r="C7" s="242">
        <v>5.9924948750284583</v>
      </c>
    </row>
    <row r="8" spans="1:6" x14ac:dyDescent="0.25">
      <c r="B8" s="24" t="s">
        <v>451</v>
      </c>
      <c r="C8" s="242">
        <v>8.3384672454572843</v>
      </c>
    </row>
    <row r="9" spans="1:6" x14ac:dyDescent="0.25">
      <c r="B9" s="24" t="s">
        <v>452</v>
      </c>
      <c r="C9" s="242">
        <v>7.0809654791681984</v>
      </c>
    </row>
    <row r="10" spans="1:6" x14ac:dyDescent="0.25">
      <c r="B10" s="24" t="s">
        <v>453</v>
      </c>
      <c r="C10" s="242">
        <v>6.1121425072248536</v>
      </c>
    </row>
    <row r="11" spans="1:6" x14ac:dyDescent="0.25">
      <c r="B11" s="24" t="s">
        <v>454</v>
      </c>
      <c r="C11" s="242">
        <v>4.6261511480738404</v>
      </c>
    </row>
    <row r="12" spans="1:6" x14ac:dyDescent="0.25">
      <c r="B12" s="24" t="s">
        <v>455</v>
      </c>
      <c r="C12" s="242">
        <v>5.5649823835194434</v>
      </c>
    </row>
    <row r="13" spans="1:6" x14ac:dyDescent="0.25">
      <c r="B13" s="24" t="s">
        <v>456</v>
      </c>
      <c r="C13" s="242">
        <v>4.11983699591062</v>
      </c>
    </row>
    <row r="14" spans="1:6" x14ac:dyDescent="0.25">
      <c r="B14" s="24" t="s">
        <v>457</v>
      </c>
      <c r="C14" s="242">
        <v>2.3613649763582161</v>
      </c>
    </row>
    <row r="15" spans="1:6" x14ac:dyDescent="0.25">
      <c r="B15" s="24" t="s">
        <v>458</v>
      </c>
      <c r="C15" s="242">
        <v>0.37293846120357937</v>
      </c>
      <c r="E15" s="288"/>
      <c r="F15" s="288"/>
    </row>
    <row r="16" spans="1:6" x14ac:dyDescent="0.25">
      <c r="B16" s="24" t="s">
        <v>459</v>
      </c>
      <c r="C16" s="242">
        <v>-0.78441977671344298</v>
      </c>
      <c r="E16" s="288"/>
      <c r="F16" s="288"/>
    </row>
    <row r="17" spans="2:7" x14ac:dyDescent="0.25">
      <c r="B17" s="24" t="s">
        <v>460</v>
      </c>
      <c r="C17" s="242">
        <v>-2.0146054938385416</v>
      </c>
      <c r="E17" s="288"/>
      <c r="F17" s="288"/>
    </row>
    <row r="18" spans="2:7" x14ac:dyDescent="0.25">
      <c r="B18" s="24" t="s">
        <v>461</v>
      </c>
      <c r="C18" s="242">
        <v>-2.2441743209647576</v>
      </c>
      <c r="E18" s="288"/>
      <c r="F18" s="288"/>
    </row>
    <row r="19" spans="2:7" x14ac:dyDescent="0.25">
      <c r="B19" s="24" t="s">
        <v>462</v>
      </c>
      <c r="C19" s="242">
        <v>-1.9050550158495287</v>
      </c>
      <c r="E19" s="288"/>
      <c r="F19" s="288"/>
    </row>
    <row r="20" spans="2:7" x14ac:dyDescent="0.25">
      <c r="B20" s="24" t="s">
        <v>463</v>
      </c>
      <c r="C20" s="242">
        <v>-1.1189155223963694</v>
      </c>
      <c r="E20" s="288"/>
      <c r="F20" s="288"/>
    </row>
    <row r="21" spans="2:7" x14ac:dyDescent="0.25">
      <c r="B21" s="24" t="s">
        <v>464</v>
      </c>
      <c r="C21" s="242">
        <v>-0.64595250806615123</v>
      </c>
      <c r="E21" s="288"/>
      <c r="F21" s="288"/>
      <c r="G21" s="289"/>
    </row>
    <row r="22" spans="2:7" x14ac:dyDescent="0.25">
      <c r="B22" s="24" t="s">
        <v>465</v>
      </c>
      <c r="C22" s="242">
        <v>-0.4290028346075343</v>
      </c>
    </row>
    <row r="23" spans="2:7" x14ac:dyDescent="0.25">
      <c r="B23" s="24" t="s">
        <v>466</v>
      </c>
      <c r="C23" s="242">
        <v>-0.36469732480645362</v>
      </c>
    </row>
    <row r="24" spans="2:7" x14ac:dyDescent="0.25">
      <c r="B24" s="24" t="s">
        <v>467</v>
      </c>
      <c r="C24" s="242">
        <v>-0.59698118846179682</v>
      </c>
    </row>
    <row r="25" spans="2:7" x14ac:dyDescent="0.25">
      <c r="B25" s="24" t="s">
        <v>468</v>
      </c>
      <c r="C25" s="242">
        <v>-0.81356779460227113</v>
      </c>
    </row>
    <row r="26" spans="2:7" x14ac:dyDescent="0.25">
      <c r="B26" s="24" t="s">
        <v>469</v>
      </c>
      <c r="C26" s="242">
        <v>-0.60963557675500346</v>
      </c>
    </row>
    <row r="27" spans="2:7" x14ac:dyDescent="0.25">
      <c r="B27" s="24" t="s">
        <v>470</v>
      </c>
      <c r="C27" s="242">
        <v>0.14389989201208098</v>
      </c>
    </row>
    <row r="28" spans="2:7" x14ac:dyDescent="0.25">
      <c r="B28" s="24" t="s">
        <v>471</v>
      </c>
      <c r="C28" s="242">
        <v>1.1290447247512103</v>
      </c>
    </row>
    <row r="29" spans="2:7" x14ac:dyDescent="0.25">
      <c r="B29" s="24" t="s">
        <v>472</v>
      </c>
      <c r="C29" s="242">
        <v>1.4985709902004913</v>
      </c>
    </row>
    <row r="30" spans="2:7" x14ac:dyDescent="0.25">
      <c r="B30" s="24" t="s">
        <v>473</v>
      </c>
      <c r="C30" s="242">
        <v>1.8576853078793951</v>
      </c>
    </row>
    <row r="31" spans="2:7" x14ac:dyDescent="0.25">
      <c r="B31" s="24" t="s">
        <v>474</v>
      </c>
      <c r="C31" s="242">
        <v>1.7600083192032272</v>
      </c>
    </row>
    <row r="32" spans="2:7" x14ac:dyDescent="0.25">
      <c r="B32" s="24" t="s">
        <v>475</v>
      </c>
      <c r="C32" s="242">
        <v>1.4551742172097193</v>
      </c>
    </row>
    <row r="33" spans="1:3" x14ac:dyDescent="0.25">
      <c r="B33" s="24" t="s">
        <v>476</v>
      </c>
      <c r="C33" s="242">
        <v>0.50622050266957686</v>
      </c>
    </row>
    <row r="34" spans="1:3" x14ac:dyDescent="0.25">
      <c r="B34" s="24" t="s">
        <v>477</v>
      </c>
      <c r="C34" s="242">
        <v>-0.66023284683743078</v>
      </c>
    </row>
    <row r="35" spans="1:3" x14ac:dyDescent="0.25">
      <c r="B35" s="24" t="s">
        <v>478</v>
      </c>
      <c r="C35" s="242">
        <v>-1.6930202829047178</v>
      </c>
    </row>
    <row r="36" spans="1:3" x14ac:dyDescent="0.25">
      <c r="B36" s="24" t="s">
        <v>479</v>
      </c>
      <c r="C36" s="242">
        <v>-2.3229707080154598</v>
      </c>
    </row>
    <row r="37" spans="1:3" x14ac:dyDescent="0.25">
      <c r="B37" s="24" t="s">
        <v>480</v>
      </c>
      <c r="C37" s="242">
        <v>-2.8387273341796697</v>
      </c>
    </row>
    <row r="38" spans="1:3" x14ac:dyDescent="0.25">
      <c r="B38" s="24" t="s">
        <v>481</v>
      </c>
      <c r="C38" s="242">
        <v>-2.9785792424809734</v>
      </c>
    </row>
    <row r="39" spans="1:3" x14ac:dyDescent="0.25">
      <c r="A39" s="238"/>
      <c r="B39" s="24" t="s">
        <v>482</v>
      </c>
      <c r="C39" s="242">
        <v>-3.1261474178869348</v>
      </c>
    </row>
    <row r="40" spans="1:3" x14ac:dyDescent="0.25">
      <c r="A40" s="238"/>
      <c r="B40" s="24" t="s">
        <v>483</v>
      </c>
      <c r="C40" s="242">
        <v>-3.1321743933197888</v>
      </c>
    </row>
    <row r="41" spans="1:3" x14ac:dyDescent="0.25">
      <c r="B41" s="24" t="s">
        <v>484</v>
      </c>
      <c r="C41" s="242">
        <v>-3.1898305265711997</v>
      </c>
    </row>
    <row r="42" spans="1:3" x14ac:dyDescent="0.25">
      <c r="B42" s="24" t="s">
        <v>485</v>
      </c>
      <c r="C42" s="242">
        <v>-3.24773353400861</v>
      </c>
    </row>
    <row r="43" spans="1:3" x14ac:dyDescent="0.25">
      <c r="B43" s="24" t="s">
        <v>486</v>
      </c>
      <c r="C43" s="242">
        <v>-3.0823023306466575</v>
      </c>
    </row>
    <row r="44" spans="1:3" x14ac:dyDescent="0.25">
      <c r="B44" s="24" t="s">
        <v>487</v>
      </c>
      <c r="C44" s="242">
        <v>-2.9877924016570803</v>
      </c>
    </row>
    <row r="45" spans="1:3" x14ac:dyDescent="0.25">
      <c r="B45" s="24" t="s">
        <v>488</v>
      </c>
      <c r="C45" s="242">
        <v>-2.8674789045787272</v>
      </c>
    </row>
    <row r="46" spans="1:3" x14ac:dyDescent="0.25">
      <c r="B46" s="24" t="s">
        <v>489</v>
      </c>
      <c r="C46" s="242">
        <v>-2.7643133116405818</v>
      </c>
    </row>
    <row r="47" spans="1:3" x14ac:dyDescent="0.25">
      <c r="B47" s="24" t="s">
        <v>490</v>
      </c>
      <c r="C47" s="242">
        <v>-2.2293391527435342</v>
      </c>
    </row>
    <row r="48" spans="1:3" x14ac:dyDescent="0.25">
      <c r="B48" s="24" t="s">
        <v>491</v>
      </c>
      <c r="C48" s="242">
        <v>-1.8682955075058745</v>
      </c>
    </row>
    <row r="49" spans="2:3" x14ac:dyDescent="0.25">
      <c r="B49" s="24" t="s">
        <v>492</v>
      </c>
      <c r="C49" s="242">
        <v>-1.4858335562753957</v>
      </c>
    </row>
    <row r="50" spans="2:3" x14ac:dyDescent="0.25">
      <c r="B50" s="24" t="s">
        <v>493</v>
      </c>
      <c r="C50" s="242">
        <v>-1.4595914677721931</v>
      </c>
    </row>
    <row r="51" spans="2:3" x14ac:dyDescent="0.25">
      <c r="B51" s="24" t="s">
        <v>494</v>
      </c>
      <c r="C51" s="242">
        <v>-1.1392629391678064</v>
      </c>
    </row>
    <row r="52" spans="2:3" x14ac:dyDescent="0.25">
      <c r="B52" s="24" t="s">
        <v>495</v>
      </c>
      <c r="C52" s="242">
        <v>-0.85737921191248645</v>
      </c>
    </row>
    <row r="53" spans="2:3" x14ac:dyDescent="0.25">
      <c r="B53" s="24" t="s">
        <v>496</v>
      </c>
      <c r="C53" s="242">
        <v>-0.42986956003612825</v>
      </c>
    </row>
    <row r="54" spans="2:3" x14ac:dyDescent="0.25">
      <c r="B54" s="24" t="s">
        <v>497</v>
      </c>
      <c r="C54" s="242">
        <v>-0.29469591755951768</v>
      </c>
    </row>
    <row r="55" spans="2:3" x14ac:dyDescent="0.25">
      <c r="B55" s="24" t="s">
        <v>498</v>
      </c>
      <c r="C55" s="242">
        <v>9.1781332198039564E-2</v>
      </c>
    </row>
    <row r="56" spans="2:3" x14ac:dyDescent="0.25">
      <c r="B56" s="24" t="s">
        <v>499</v>
      </c>
      <c r="C56" s="242">
        <v>0.32353331527143331</v>
      </c>
    </row>
    <row r="57" spans="2:3" x14ac:dyDescent="0.25">
      <c r="B57" s="24" t="s">
        <v>500</v>
      </c>
      <c r="C57" s="242">
        <v>0.28942764647558766</v>
      </c>
    </row>
    <row r="58" spans="2:3" x14ac:dyDescent="0.25">
      <c r="B58" s="24" t="s">
        <v>501</v>
      </c>
      <c r="C58" s="242">
        <v>-3.7395064061073034E-2</v>
      </c>
    </row>
    <row r="59" spans="2:3" x14ac:dyDescent="0.25">
      <c r="B59" s="24" t="s">
        <v>502</v>
      </c>
      <c r="C59" s="242">
        <v>-0.10807879446903229</v>
      </c>
    </row>
    <row r="60" spans="2:3" x14ac:dyDescent="0.25">
      <c r="B60" s="24" t="s">
        <v>503</v>
      </c>
      <c r="C60" s="242">
        <v>0.11532362546575792</v>
      </c>
    </row>
    <row r="61" spans="2:3" ht="15" customHeight="1" x14ac:dyDescent="0.25">
      <c r="B61" s="24" t="s">
        <v>504</v>
      </c>
      <c r="C61" s="242">
        <v>0.13739939334593965</v>
      </c>
    </row>
    <row r="62" spans="2:3" x14ac:dyDescent="0.25">
      <c r="B62" s="24" t="s">
        <v>505</v>
      </c>
      <c r="C62" s="242">
        <v>0.17615046936003145</v>
      </c>
    </row>
    <row r="63" spans="2:3" x14ac:dyDescent="0.25">
      <c r="B63" s="24" t="s">
        <v>506</v>
      </c>
      <c r="C63" s="242">
        <v>0.60979842185969102</v>
      </c>
    </row>
    <row r="64" spans="2:3" x14ac:dyDescent="0.25">
      <c r="B64" s="24" t="s">
        <v>507</v>
      </c>
      <c r="C64" s="242">
        <v>1.3999190802963719</v>
      </c>
    </row>
    <row r="65" spans="2:5" x14ac:dyDescent="0.25">
      <c r="B65" s="24" t="s">
        <v>508</v>
      </c>
      <c r="C65" s="242">
        <v>2.1302231665957114</v>
      </c>
    </row>
    <row r="66" spans="2:5" x14ac:dyDescent="0.25">
      <c r="B66" s="24" t="s">
        <v>509</v>
      </c>
      <c r="C66" s="242">
        <v>2.4636949639236079</v>
      </c>
    </row>
    <row r="67" spans="2:5" x14ac:dyDescent="0.25">
      <c r="B67" s="24" t="s">
        <v>510</v>
      </c>
      <c r="C67" s="242">
        <v>2.8614382534124019</v>
      </c>
      <c r="E67" s="235"/>
    </row>
    <row r="68" spans="2:5" x14ac:dyDescent="0.25">
      <c r="B68" s="24" t="s">
        <v>511</v>
      </c>
      <c r="C68" s="242">
        <v>3.247811421940368</v>
      </c>
      <c r="E68" s="235"/>
    </row>
    <row r="69" spans="2:5" x14ac:dyDescent="0.25">
      <c r="B69" s="24" t="s">
        <v>512</v>
      </c>
      <c r="C69" s="242">
        <v>3.6255127000474481</v>
      </c>
      <c r="E69" s="235"/>
    </row>
    <row r="70" spans="2:5" x14ac:dyDescent="0.25">
      <c r="B70" s="24" t="s">
        <v>513</v>
      </c>
      <c r="C70" s="242">
        <v>3.2815352470715307</v>
      </c>
    </row>
    <row r="71" spans="2:5" x14ac:dyDescent="0.25">
      <c r="B71" s="24" t="s">
        <v>514</v>
      </c>
      <c r="C71" s="242">
        <v>2.9290997453992187</v>
      </c>
    </row>
    <row r="72" spans="2:5" x14ac:dyDescent="0.25">
      <c r="B72" s="24" t="s">
        <v>515</v>
      </c>
      <c r="C72" s="242">
        <v>2.2286087884987351</v>
      </c>
    </row>
    <row r="73" spans="2:5" x14ac:dyDescent="0.25">
      <c r="B73" s="24" t="s">
        <v>516</v>
      </c>
      <c r="C73" s="242">
        <v>1.8032198786028124</v>
      </c>
    </row>
    <row r="74" spans="2:5" x14ac:dyDescent="0.25">
      <c r="B74" s="24" t="s">
        <v>517</v>
      </c>
      <c r="C74" s="242">
        <v>1.0281269618427722</v>
      </c>
    </row>
    <row r="75" spans="2:5" x14ac:dyDescent="0.25">
      <c r="B75" s="24" t="s">
        <v>518</v>
      </c>
      <c r="C75" s="242">
        <v>0.63276357427802676</v>
      </c>
    </row>
    <row r="76" spans="2:5" x14ac:dyDescent="0.25">
      <c r="B76" s="24" t="s">
        <v>519</v>
      </c>
      <c r="C76" s="242">
        <v>6.5816310709687451E-2</v>
      </c>
    </row>
    <row r="77" spans="2:5" x14ac:dyDescent="0.25">
      <c r="B77" s="24" t="s">
        <v>520</v>
      </c>
      <c r="C77" s="242">
        <v>-0.6064679375515436</v>
      </c>
    </row>
    <row r="78" spans="2:5" x14ac:dyDescent="0.25">
      <c r="B78" s="24" t="s">
        <v>521</v>
      </c>
      <c r="C78" s="242">
        <v>-1.4592744140934126</v>
      </c>
    </row>
    <row r="79" spans="2:5" x14ac:dyDescent="0.25">
      <c r="B79" s="24" t="s">
        <v>522</v>
      </c>
      <c r="C79" s="242">
        <v>-2.0762675953954468</v>
      </c>
    </row>
    <row r="80" spans="2:5" x14ac:dyDescent="0.25">
      <c r="B80" s="24" t="s">
        <v>523</v>
      </c>
      <c r="C80" s="242">
        <v>-2.2894038740039862</v>
      </c>
    </row>
    <row r="81" spans="2:3" x14ac:dyDescent="0.25">
      <c r="B81" s="24" t="s">
        <v>524</v>
      </c>
      <c r="C81" s="242">
        <v>-2.3925404910987047</v>
      </c>
    </row>
    <row r="82" spans="2:3" x14ac:dyDescent="0.25">
      <c r="B82" s="24" t="s">
        <v>525</v>
      </c>
      <c r="C82" s="242">
        <v>-2.3667844433931493</v>
      </c>
    </row>
    <row r="83" spans="2:3" x14ac:dyDescent="0.25">
      <c r="B83" s="24" t="s">
        <v>526</v>
      </c>
      <c r="C83" s="242">
        <v>-2.3988624406176475</v>
      </c>
    </row>
    <row r="84" spans="2:3" x14ac:dyDescent="0.25">
      <c r="B84" s="24" t="s">
        <v>527</v>
      </c>
      <c r="C84" s="242">
        <v>-2.3792880993488477</v>
      </c>
    </row>
    <row r="85" spans="2:3" x14ac:dyDescent="0.25">
      <c r="B85" s="24" t="s">
        <v>528</v>
      </c>
      <c r="C85" s="242">
        <v>-2.529574788385148</v>
      </c>
    </row>
    <row r="86" spans="2:3" x14ac:dyDescent="0.25">
      <c r="B86" s="24" t="s">
        <v>529</v>
      </c>
      <c r="C86" s="242">
        <v>-2.3232267965196693</v>
      </c>
    </row>
    <row r="87" spans="2:3" x14ac:dyDescent="0.25">
      <c r="B87" s="24" t="s">
        <v>530</v>
      </c>
      <c r="C87" s="242">
        <v>-2.1469047326471755</v>
      </c>
    </row>
    <row r="88" spans="2:3" x14ac:dyDescent="0.25">
      <c r="B88" s="24" t="s">
        <v>531</v>
      </c>
      <c r="C88" s="242">
        <v>-1.7833427968572593</v>
      </c>
    </row>
    <row r="89" spans="2:3" x14ac:dyDescent="0.25">
      <c r="B89" s="24" t="s">
        <v>532</v>
      </c>
      <c r="C89" s="242">
        <v>-1.7421426825567015</v>
      </c>
    </row>
    <row r="90" spans="2:3" x14ac:dyDescent="0.25">
      <c r="B90" s="24" t="s">
        <v>533</v>
      </c>
      <c r="C90" s="242">
        <v>-1.5659610356214557</v>
      </c>
    </row>
    <row r="91" spans="2:3" x14ac:dyDescent="0.25">
      <c r="B91" s="24" t="s">
        <v>534</v>
      </c>
      <c r="C91" s="242">
        <v>-1.2330244800733461</v>
      </c>
    </row>
    <row r="92" spans="2:3" x14ac:dyDescent="0.25">
      <c r="B92" s="24" t="s">
        <v>535</v>
      </c>
      <c r="C92" s="242">
        <v>-0.79709010172053441</v>
      </c>
    </row>
    <row r="93" spans="2:3" x14ac:dyDescent="0.25">
      <c r="B93" s="24" t="s">
        <v>536</v>
      </c>
      <c r="C93" s="242">
        <v>-0.40806975808874696</v>
      </c>
    </row>
    <row r="94" spans="2:3" x14ac:dyDescent="0.25">
      <c r="B94" s="24" t="s">
        <v>537</v>
      </c>
      <c r="C94" s="242">
        <v>-1.0743037540360965</v>
      </c>
    </row>
    <row r="95" spans="2:3" x14ac:dyDescent="0.25">
      <c r="B95" s="24" t="s">
        <v>538</v>
      </c>
      <c r="C95" s="242">
        <v>-1.7866716295481979</v>
      </c>
    </row>
    <row r="96" spans="2:3" x14ac:dyDescent="0.25">
      <c r="B96" s="24" t="s">
        <v>539</v>
      </c>
      <c r="C96" s="242">
        <v>-2.5249716626439751</v>
      </c>
    </row>
    <row r="97" spans="2:3" x14ac:dyDescent="0.25">
      <c r="B97" s="24" t="s">
        <v>540</v>
      </c>
      <c r="C97" s="242">
        <v>-2.4110249651819422</v>
      </c>
    </row>
    <row r="98" spans="2:3" x14ac:dyDescent="0.25">
      <c r="B98" s="24" t="s">
        <v>541</v>
      </c>
      <c r="C98" s="242">
        <v>-2.1733885801005228</v>
      </c>
    </row>
    <row r="99" spans="2:3" x14ac:dyDescent="0.25">
      <c r="B99" s="24" t="s">
        <v>542</v>
      </c>
      <c r="C99" s="242">
        <v>-2.0796782719291689</v>
      </c>
    </row>
    <row r="100" spans="2:3" x14ac:dyDescent="0.25">
      <c r="B100" s="24" t="s">
        <v>543</v>
      </c>
      <c r="C100" s="242">
        <v>-1.457906550956616</v>
      </c>
    </row>
    <row r="101" spans="2:3" x14ac:dyDescent="0.25">
      <c r="B101" s="24" t="s">
        <v>544</v>
      </c>
      <c r="C101" s="242">
        <v>-0.54291072395592144</v>
      </c>
    </row>
    <row r="102" spans="2:3" x14ac:dyDescent="0.25">
      <c r="B102" s="24" t="s">
        <v>545</v>
      </c>
      <c r="C102" s="242">
        <v>0.62419182842651055</v>
      </c>
    </row>
    <row r="103" spans="2:3" x14ac:dyDescent="0.25">
      <c r="B103" s="24" t="s">
        <v>546</v>
      </c>
      <c r="C103" s="242">
        <v>1.396099380077171</v>
      </c>
    </row>
    <row r="104" spans="2:3" x14ac:dyDescent="0.25">
      <c r="B104" s="24" t="s">
        <v>547</v>
      </c>
      <c r="C104" s="242">
        <v>1.7702410192787841</v>
      </c>
    </row>
    <row r="105" spans="2:3" x14ac:dyDescent="0.25">
      <c r="B105" s="24" t="s">
        <v>548</v>
      </c>
      <c r="C105" s="242">
        <v>2.1445816438977592</v>
      </c>
    </row>
    <row r="106" spans="2:3" x14ac:dyDescent="0.25">
      <c r="B106" s="24" t="s">
        <v>549</v>
      </c>
      <c r="C106" s="242">
        <v>2.2526543723390282</v>
      </c>
    </row>
    <row r="107" spans="2:3" x14ac:dyDescent="0.25">
      <c r="B107" s="24" t="s">
        <v>550</v>
      </c>
      <c r="C107" s="242">
        <v>2.5361872093246194</v>
      </c>
    </row>
    <row r="108" spans="2:3" x14ac:dyDescent="0.25">
      <c r="B108" s="24" t="s">
        <v>551</v>
      </c>
      <c r="C108" s="242">
        <v>2.5227077711216377</v>
      </c>
    </row>
    <row r="109" spans="2:3" x14ac:dyDescent="0.25">
      <c r="B109" s="24" t="s">
        <v>552</v>
      </c>
      <c r="C109" s="242">
        <v>1.9668482212957559</v>
      </c>
    </row>
    <row r="110" spans="2:3" x14ac:dyDescent="0.25">
      <c r="B110" s="24" t="s">
        <v>553</v>
      </c>
      <c r="C110" s="242">
        <v>1.0018869044333829</v>
      </c>
    </row>
    <row r="111" spans="2:3" x14ac:dyDescent="0.25">
      <c r="B111" s="24" t="s">
        <v>554</v>
      </c>
      <c r="C111" s="242">
        <v>0.57501236869769246</v>
      </c>
    </row>
    <row r="112" spans="2:3" x14ac:dyDescent="0.25">
      <c r="B112" s="24" t="s">
        <v>555</v>
      </c>
      <c r="C112" s="242">
        <v>0.84781579122938966</v>
      </c>
    </row>
    <row r="113" spans="2:3" x14ac:dyDescent="0.25">
      <c r="B113" s="24" t="s">
        <v>556</v>
      </c>
      <c r="C113" s="242">
        <v>1.9153074260205905</v>
      </c>
    </row>
    <row r="114" spans="2:3" x14ac:dyDescent="0.25">
      <c r="B114" s="24" t="s">
        <v>557</v>
      </c>
      <c r="C114" s="242">
        <v>2.0868627916466997</v>
      </c>
    </row>
    <row r="115" spans="2:3" x14ac:dyDescent="0.25">
      <c r="B115" s="24" t="s">
        <v>558</v>
      </c>
      <c r="C115" s="242">
        <v>2.0840913348286367</v>
      </c>
    </row>
    <row r="116" spans="2:3" x14ac:dyDescent="0.25">
      <c r="B116" s="24" t="s">
        <v>559</v>
      </c>
      <c r="C116" s="242">
        <v>1.1841576222063945</v>
      </c>
    </row>
    <row r="117" spans="2:3" x14ac:dyDescent="0.25">
      <c r="B117" s="24" t="s">
        <v>560</v>
      </c>
      <c r="C117" s="242">
        <v>0.99470161899657816</v>
      </c>
    </row>
    <row r="118" spans="2:3" x14ac:dyDescent="0.25">
      <c r="B118" s="24" t="s">
        <v>561</v>
      </c>
      <c r="C118" s="242">
        <v>1.1864921161041544</v>
      </c>
    </row>
    <row r="119" spans="2:3" x14ac:dyDescent="0.25">
      <c r="B119" s="24" t="s">
        <v>562</v>
      </c>
      <c r="C119" s="242">
        <v>1.1832148690456998</v>
      </c>
    </row>
    <row r="120" spans="2:3" x14ac:dyDescent="0.25">
      <c r="B120" s="24" t="s">
        <v>563</v>
      </c>
      <c r="C120" s="242">
        <v>1.4174513958266639</v>
      </c>
    </row>
    <row r="121" spans="2:3" x14ac:dyDescent="0.25">
      <c r="B121" s="24" t="s">
        <v>564</v>
      </c>
      <c r="C121" s="242">
        <v>0.48196459895074967</v>
      </c>
    </row>
    <row r="122" spans="2:3" x14ac:dyDescent="0.25">
      <c r="B122" s="24" t="s">
        <v>565</v>
      </c>
      <c r="C122" s="242">
        <v>0.2012774546829221</v>
      </c>
    </row>
    <row r="123" spans="2:3" x14ac:dyDescent="0.25">
      <c r="B123" s="24" t="s">
        <v>566</v>
      </c>
      <c r="C123" s="242">
        <v>-0.26585867346740644</v>
      </c>
    </row>
    <row r="124" spans="2:3" x14ac:dyDescent="0.25">
      <c r="B124" s="24" t="s">
        <v>567</v>
      </c>
      <c r="C124" s="242">
        <v>-0.12423624897321822</v>
      </c>
    </row>
    <row r="125" spans="2:3" x14ac:dyDescent="0.25">
      <c r="B125" s="24" t="s">
        <v>568</v>
      </c>
      <c r="C125" s="242">
        <v>-0.11473989004618372</v>
      </c>
    </row>
    <row r="126" spans="2:3" x14ac:dyDescent="0.25">
      <c r="B126" s="24" t="s">
        <v>569</v>
      </c>
      <c r="C126" s="242">
        <v>-0.66893402500661958</v>
      </c>
    </row>
    <row r="127" spans="2:3" x14ac:dyDescent="0.25">
      <c r="B127" s="24" t="s">
        <v>570</v>
      </c>
      <c r="C127" s="242">
        <v>-0.78492227260090142</v>
      </c>
    </row>
    <row r="128" spans="2:3" x14ac:dyDescent="0.25">
      <c r="B128" s="24" t="s">
        <v>571</v>
      </c>
      <c r="C128" s="242">
        <v>-0.58599876460737776</v>
      </c>
    </row>
    <row r="129" spans="2:6" x14ac:dyDescent="0.25">
      <c r="B129" s="24" t="s">
        <v>572</v>
      </c>
      <c r="C129" s="242">
        <v>0.42271818772389486</v>
      </c>
    </row>
    <row r="130" spans="2:6" x14ac:dyDescent="0.25">
      <c r="B130" s="24" t="s">
        <v>573</v>
      </c>
      <c r="C130" s="242">
        <v>0.93815278087466403</v>
      </c>
    </row>
    <row r="131" spans="2:6" x14ac:dyDescent="0.25">
      <c r="B131" s="24" t="s">
        <v>574</v>
      </c>
      <c r="C131" s="242">
        <v>1.1105412186981674</v>
      </c>
    </row>
    <row r="132" spans="2:6" x14ac:dyDescent="0.25">
      <c r="B132" s="24" t="s">
        <v>575</v>
      </c>
      <c r="C132" s="242">
        <v>0.76808379355074319</v>
      </c>
    </row>
    <row r="133" spans="2:6" x14ac:dyDescent="0.25">
      <c r="B133" s="24" t="s">
        <v>576</v>
      </c>
      <c r="C133" s="242">
        <v>0.89280639409515172</v>
      </c>
    </row>
    <row r="134" spans="2:6" x14ac:dyDescent="0.25">
      <c r="B134" s="24" t="s">
        <v>577</v>
      </c>
      <c r="C134" s="242">
        <v>0.86438544026097863</v>
      </c>
    </row>
    <row r="135" spans="2:6" x14ac:dyDescent="0.25">
      <c r="B135" s="24" t="s">
        <v>578</v>
      </c>
      <c r="C135" s="242">
        <v>0.77032229144943143</v>
      </c>
    </row>
    <row r="136" spans="2:6" x14ac:dyDescent="0.25">
      <c r="B136" s="24" t="s">
        <v>579</v>
      </c>
      <c r="C136" s="242">
        <v>0.6033752872148167</v>
      </c>
    </row>
    <row r="137" spans="2:6" x14ac:dyDescent="0.25">
      <c r="B137" s="24" t="s">
        <v>580</v>
      </c>
      <c r="C137" s="242">
        <v>0.46652481477825547</v>
      </c>
    </row>
    <row r="138" spans="2:6" x14ac:dyDescent="0.25">
      <c r="B138" s="24" t="s">
        <v>581</v>
      </c>
      <c r="C138" s="242">
        <v>0.27552281310959509</v>
      </c>
    </row>
    <row r="139" spans="2:6" x14ac:dyDescent="0.25">
      <c r="B139" s="24" t="s">
        <v>582</v>
      </c>
      <c r="C139" s="242">
        <v>0.1690231511814165</v>
      </c>
    </row>
    <row r="140" spans="2:6" x14ac:dyDescent="0.25">
      <c r="B140" s="24" t="s">
        <v>583</v>
      </c>
      <c r="C140" s="242">
        <v>9.7991998415484907E-2</v>
      </c>
    </row>
    <row r="141" spans="2:6" x14ac:dyDescent="0.25">
      <c r="B141" s="24" t="s">
        <v>584</v>
      </c>
      <c r="C141" s="242">
        <v>3.8809735458450088E-2</v>
      </c>
    </row>
    <row r="142" spans="2:6" x14ac:dyDescent="0.25">
      <c r="B142" s="24" t="s">
        <v>585</v>
      </c>
      <c r="C142" s="242">
        <v>0.53223264224031963</v>
      </c>
    </row>
    <row r="143" spans="2:6" x14ac:dyDescent="0.25">
      <c r="B143" s="24" t="s">
        <v>586</v>
      </c>
      <c r="C143" s="242">
        <v>0.8937707564181111</v>
      </c>
      <c r="F143" s="463"/>
    </row>
    <row r="144" spans="2:6" x14ac:dyDescent="0.25">
      <c r="B144" s="24" t="s">
        <v>587</v>
      </c>
      <c r="C144" s="242">
        <v>1.6916211513493409</v>
      </c>
      <c r="F144" s="463"/>
    </row>
    <row r="145" spans="2:6" x14ac:dyDescent="0.25">
      <c r="B145" s="24" t="s">
        <v>588</v>
      </c>
      <c r="C145" s="242">
        <v>1.7011978591288479</v>
      </c>
      <c r="F145" s="463"/>
    </row>
    <row r="146" spans="2:6" x14ac:dyDescent="0.25">
      <c r="B146" s="24" t="s">
        <v>589</v>
      </c>
      <c r="C146" s="242">
        <v>1.4421378889537639</v>
      </c>
      <c r="F146" s="463"/>
    </row>
    <row r="147" spans="2:6" x14ac:dyDescent="0.25">
      <c r="B147" s="24" t="s">
        <v>132</v>
      </c>
      <c r="C147" s="242">
        <v>1.1709351041130873</v>
      </c>
      <c r="E147" s="456"/>
      <c r="F147" s="463"/>
    </row>
    <row r="148" spans="2:6" x14ac:dyDescent="0.25">
      <c r="B148" s="24" t="s">
        <v>133</v>
      </c>
      <c r="C148" s="242">
        <v>0.73612696192791238</v>
      </c>
      <c r="E148" s="456"/>
      <c r="F148" s="463"/>
    </row>
    <row r="149" spans="2:6" x14ac:dyDescent="0.25">
      <c r="B149" s="24" t="s">
        <v>134</v>
      </c>
      <c r="C149" s="242">
        <v>-6.4257465754494023E-2</v>
      </c>
      <c r="E149" s="456"/>
      <c r="F149" s="463"/>
    </row>
    <row r="150" spans="2:6" x14ac:dyDescent="0.25">
      <c r="B150" s="24" t="s">
        <v>148</v>
      </c>
      <c r="C150" s="242">
        <v>-2.038785234133845</v>
      </c>
      <c r="E150" s="456"/>
      <c r="F150" s="463"/>
    </row>
    <row r="151" spans="2:6" x14ac:dyDescent="0.25">
      <c r="B151" s="24" t="s">
        <v>2</v>
      </c>
      <c r="C151" s="242">
        <v>-3.7187918436254797</v>
      </c>
      <c r="E151" s="456"/>
      <c r="F151" s="463"/>
    </row>
    <row r="152" spans="2:6" x14ac:dyDescent="0.25">
      <c r="B152" s="24" t="s">
        <v>3</v>
      </c>
      <c r="C152" s="242">
        <v>-4.1467966467192126</v>
      </c>
      <c r="E152" s="456"/>
      <c r="F152" s="463"/>
    </row>
    <row r="153" spans="2:6" x14ac:dyDescent="0.25">
      <c r="B153" s="24" t="s">
        <v>4</v>
      </c>
      <c r="C153" s="242">
        <v>-3.9316008357918526</v>
      </c>
      <c r="E153" s="456"/>
      <c r="F153" s="463"/>
    </row>
    <row r="154" spans="2:6" x14ac:dyDescent="0.25">
      <c r="B154" s="24" t="s">
        <v>5</v>
      </c>
      <c r="C154" s="242">
        <v>-3.5687047656324347</v>
      </c>
      <c r="E154" s="456"/>
      <c r="F154" s="463"/>
    </row>
    <row r="155" spans="2:6" x14ac:dyDescent="0.25">
      <c r="B155" s="24" t="s">
        <v>6</v>
      </c>
      <c r="C155" s="242">
        <v>-2.8073632951400724</v>
      </c>
      <c r="E155" s="456"/>
      <c r="F155" s="463"/>
    </row>
    <row r="156" spans="2:6" x14ac:dyDescent="0.25">
      <c r="B156" s="24" t="s">
        <v>7</v>
      </c>
      <c r="C156" s="242">
        <v>-2.1369431565375607</v>
      </c>
      <c r="E156" s="456"/>
      <c r="F156" s="463"/>
    </row>
    <row r="157" spans="2:6" x14ac:dyDescent="0.25">
      <c r="B157" s="24" t="s">
        <v>8</v>
      </c>
      <c r="C157" s="242">
        <v>-1.661198532245016</v>
      </c>
      <c r="E157" s="456"/>
      <c r="F157" s="463"/>
    </row>
    <row r="158" spans="2:6" x14ac:dyDescent="0.25">
      <c r="B158" s="24" t="s">
        <v>9</v>
      </c>
      <c r="C158" s="242">
        <v>-1.583137172929197</v>
      </c>
      <c r="E158" s="456"/>
      <c r="F158" s="463"/>
    </row>
    <row r="159" spans="2:6" x14ac:dyDescent="0.25">
      <c r="B159" s="24" t="s">
        <v>10</v>
      </c>
      <c r="C159" s="242">
        <v>-1.1865799592426496</v>
      </c>
      <c r="E159" s="456"/>
      <c r="F159" s="463"/>
    </row>
    <row r="160" spans="2:6" x14ac:dyDescent="0.25">
      <c r="B160" s="24" t="s">
        <v>11</v>
      </c>
      <c r="C160" s="242">
        <v>-1.415820213758701</v>
      </c>
      <c r="E160" s="456"/>
      <c r="F160" s="463"/>
    </row>
    <row r="161" spans="2:6" x14ac:dyDescent="0.25">
      <c r="B161" s="24" t="s">
        <v>12</v>
      </c>
      <c r="C161" s="242">
        <v>-1.631082761074278</v>
      </c>
      <c r="E161" s="456"/>
      <c r="F161" s="463"/>
    </row>
    <row r="162" spans="2:6" x14ac:dyDescent="0.25">
      <c r="B162" s="24" t="s">
        <v>13</v>
      </c>
      <c r="C162" s="242">
        <v>-1.945022105463335</v>
      </c>
      <c r="E162" s="456"/>
      <c r="F162" s="463"/>
    </row>
    <row r="163" spans="2:6" x14ac:dyDescent="0.25">
      <c r="B163" s="24" t="s">
        <v>14</v>
      </c>
      <c r="C163" s="242">
        <v>-1.4446960703117342</v>
      </c>
      <c r="E163" s="456"/>
    </row>
    <row r="164" spans="2:6" x14ac:dyDescent="0.25">
      <c r="B164" s="24" t="s">
        <v>15</v>
      </c>
      <c r="C164" s="242">
        <v>-1.9224052336848974</v>
      </c>
      <c r="E164" s="456"/>
    </row>
    <row r="165" spans="2:6" x14ac:dyDescent="0.25">
      <c r="B165" s="24" t="s">
        <v>16</v>
      </c>
      <c r="C165" s="242">
        <v>-1.2318501686050638</v>
      </c>
      <c r="E165" s="456"/>
    </row>
    <row r="166" spans="2:6" x14ac:dyDescent="0.25">
      <c r="B166" s="24" t="s">
        <v>17</v>
      </c>
      <c r="C166" s="242">
        <v>-1.6622557315699651</v>
      </c>
      <c r="E166" s="456"/>
    </row>
    <row r="167" spans="2:6" x14ac:dyDescent="0.25">
      <c r="B167" s="24" t="s">
        <v>18</v>
      </c>
      <c r="C167" s="242">
        <v>-1.529112662608489</v>
      </c>
      <c r="E167" s="456"/>
    </row>
    <row r="168" spans="2:6" x14ac:dyDescent="0.25">
      <c r="B168" s="24" t="s">
        <v>19</v>
      </c>
      <c r="C168" s="242">
        <v>-1.639968270074357</v>
      </c>
      <c r="E168" s="456"/>
    </row>
    <row r="169" spans="2:6" x14ac:dyDescent="0.25">
      <c r="B169" s="24" t="s">
        <v>20</v>
      </c>
      <c r="C169" s="242">
        <v>-1.4620119735937072</v>
      </c>
      <c r="E169" s="456"/>
    </row>
    <row r="170" spans="2:6" x14ac:dyDescent="0.25">
      <c r="B170" s="24" t="s">
        <v>21</v>
      </c>
      <c r="C170" s="242">
        <v>-1.5673754003852318</v>
      </c>
      <c r="E170" s="456"/>
    </row>
    <row r="171" spans="2:6" x14ac:dyDescent="0.25">
      <c r="B171" s="24" t="s">
        <v>22</v>
      </c>
      <c r="C171" s="242">
        <v>-1.2347685321522952</v>
      </c>
      <c r="E171" s="456"/>
    </row>
    <row r="172" spans="2:6" x14ac:dyDescent="0.25">
      <c r="B172" s="24" t="s">
        <v>23</v>
      </c>
      <c r="C172" s="242">
        <v>-0.87899125007665047</v>
      </c>
      <c r="E172" s="456"/>
    </row>
    <row r="173" spans="2:6" x14ac:dyDescent="0.25">
      <c r="B173" s="24" t="s">
        <v>24</v>
      </c>
      <c r="C173" s="242">
        <v>-0.55956683033886956</v>
      </c>
      <c r="E173" s="456"/>
    </row>
    <row r="174" spans="2:6" x14ac:dyDescent="0.25">
      <c r="B174" s="24" t="s">
        <v>25</v>
      </c>
      <c r="C174" s="242">
        <v>-0.25585918816125131</v>
      </c>
      <c r="E174" s="456"/>
    </row>
    <row r="175" spans="2:6" x14ac:dyDescent="0.25">
      <c r="B175" s="24" t="s">
        <v>26</v>
      </c>
      <c r="C175" s="242">
        <v>-0.49816287986663466</v>
      </c>
      <c r="E175" s="456"/>
    </row>
    <row r="176" spans="2:6" x14ac:dyDescent="0.25">
      <c r="B176" s="24" t="s">
        <v>27</v>
      </c>
      <c r="C176" s="242">
        <v>-0.4356756605706385</v>
      </c>
      <c r="E176" s="456"/>
    </row>
    <row r="177" spans="2:5" x14ac:dyDescent="0.25">
      <c r="B177" s="24" t="s">
        <v>28</v>
      </c>
      <c r="C177" s="242">
        <v>-0.61652130372117175</v>
      </c>
      <c r="E177" s="456"/>
    </row>
    <row r="178" spans="2:5" x14ac:dyDescent="0.25">
      <c r="B178" s="24" t="s">
        <v>29</v>
      </c>
      <c r="C178" s="242">
        <v>-0.5639510452298081</v>
      </c>
      <c r="E178" s="456"/>
    </row>
    <row r="179" spans="2:5" x14ac:dyDescent="0.25">
      <c r="B179" s="24" t="s">
        <v>30</v>
      </c>
      <c r="C179" s="242">
        <v>-0.57999999999999996</v>
      </c>
      <c r="E179" s="456"/>
    </row>
    <row r="180" spans="2:5" x14ac:dyDescent="0.25">
      <c r="B180" s="24" t="s">
        <v>52</v>
      </c>
      <c r="C180" s="242">
        <v>-0.5</v>
      </c>
      <c r="E180" s="456"/>
    </row>
    <row r="181" spans="2:5" x14ac:dyDescent="0.25">
      <c r="B181" s="24" t="s">
        <v>53</v>
      </c>
      <c r="C181" s="242">
        <v>-0.42</v>
      </c>
      <c r="E181" s="456"/>
    </row>
    <row r="182" spans="2:5" x14ac:dyDescent="0.25">
      <c r="B182" s="24" t="s">
        <v>54</v>
      </c>
      <c r="C182" s="242">
        <v>0</v>
      </c>
      <c r="E182" s="456"/>
    </row>
    <row r="183" spans="2:5" x14ac:dyDescent="0.25">
      <c r="B183" s="24" t="s">
        <v>55</v>
      </c>
      <c r="C183" s="242">
        <v>0.03</v>
      </c>
      <c r="E183" s="456"/>
    </row>
    <row r="184" spans="2:5" x14ac:dyDescent="0.25">
      <c r="B184" s="135" t="s">
        <v>85</v>
      </c>
      <c r="C184" s="92">
        <v>-0.03</v>
      </c>
      <c r="E184" s="456"/>
    </row>
    <row r="185" spans="2:5" x14ac:dyDescent="0.25">
      <c r="B185" s="135" t="s">
        <v>86</v>
      </c>
      <c r="C185" s="92">
        <v>0.02</v>
      </c>
      <c r="E185" s="456"/>
    </row>
    <row r="186" spans="2:5" x14ac:dyDescent="0.25">
      <c r="B186" s="135" t="s">
        <v>87</v>
      </c>
      <c r="C186" s="92">
        <v>0.15</v>
      </c>
      <c r="E186" s="456"/>
    </row>
    <row r="187" spans="2:5" x14ac:dyDescent="0.25">
      <c r="B187" s="135" t="s">
        <v>88</v>
      </c>
      <c r="C187" s="92">
        <v>7.0000000000000007E-2</v>
      </c>
      <c r="E187" s="456"/>
    </row>
    <row r="188" spans="2:5" x14ac:dyDescent="0.25">
      <c r="B188" s="135" t="s">
        <v>99</v>
      </c>
      <c r="C188" s="92">
        <v>0.17</v>
      </c>
      <c r="E188" s="456"/>
    </row>
    <row r="189" spans="2:5" x14ac:dyDescent="0.25">
      <c r="B189" s="135" t="s">
        <v>100</v>
      </c>
      <c r="C189" s="92">
        <v>0.32</v>
      </c>
      <c r="E189" s="456"/>
    </row>
    <row r="190" spans="2:5" ht="15.75" thickBot="1" x14ac:dyDescent="0.3">
      <c r="B190" s="464" t="s">
        <v>101</v>
      </c>
      <c r="C190" s="465">
        <v>0.2</v>
      </c>
      <c r="E190" s="456"/>
    </row>
    <row r="191" spans="2:5" x14ac:dyDescent="0.25">
      <c r="B191" s="24">
        <v>1972</v>
      </c>
      <c r="C191" s="242">
        <v>0.96938437843856207</v>
      </c>
    </row>
    <row r="192" spans="2:5" x14ac:dyDescent="0.25">
      <c r="B192" s="24">
        <v>1973</v>
      </c>
      <c r="C192" s="242">
        <v>6.8763151451230726</v>
      </c>
    </row>
    <row r="193" spans="2:3" x14ac:dyDescent="0.25">
      <c r="B193" s="24">
        <v>1974</v>
      </c>
      <c r="C193" s="242">
        <v>4.1526543977831381</v>
      </c>
    </row>
    <row r="194" spans="2:3" x14ac:dyDescent="0.25">
      <c r="B194" s="24">
        <v>1975</v>
      </c>
      <c r="C194" s="242">
        <v>-1.1756493864879474</v>
      </c>
    </row>
    <row r="195" spans="2:3" x14ac:dyDescent="0.25">
      <c r="B195" s="24">
        <v>1976</v>
      </c>
      <c r="C195" s="242">
        <v>-1.0259401099220895</v>
      </c>
    </row>
    <row r="196" spans="2:3" x14ac:dyDescent="0.25">
      <c r="B196" s="24">
        <v>1977</v>
      </c>
      <c r="C196" s="242">
        <v>-0.59606871544704632</v>
      </c>
    </row>
    <row r="197" spans="2:3" x14ac:dyDescent="0.25">
      <c r="B197" s="24">
        <v>1978</v>
      </c>
      <c r="C197" s="242">
        <v>1.1566715894133779</v>
      </c>
    </row>
    <row r="198" spans="2:3" x14ac:dyDescent="0.25">
      <c r="B198" s="24">
        <v>1979</v>
      </c>
      <c r="C198" s="242">
        <v>0.75290818012943816</v>
      </c>
    </row>
    <row r="199" spans="2:3" x14ac:dyDescent="0.25">
      <c r="B199" s="24">
        <v>1980</v>
      </c>
      <c r="C199" s="242">
        <v>-2.4560902253748651</v>
      </c>
    </row>
    <row r="200" spans="2:3" x14ac:dyDescent="0.25">
      <c r="B200" s="24">
        <v>1981</v>
      </c>
      <c r="C200" s="242">
        <v>-3.1743779105920567</v>
      </c>
    </row>
    <row r="201" spans="2:3" x14ac:dyDescent="0.25">
      <c r="B201" s="24">
        <v>1982</v>
      </c>
      <c r="C201" s="242">
        <v>-2.9251566522099495</v>
      </c>
    </row>
    <row r="202" spans="2:3" x14ac:dyDescent="0.25">
      <c r="B202" s="24">
        <v>1983</v>
      </c>
      <c r="C202" s="242">
        <v>-1.7594286322187429</v>
      </c>
    </row>
    <row r="203" spans="2:3" x14ac:dyDescent="0.25">
      <c r="B203" s="24">
        <v>1984</v>
      </c>
      <c r="C203" s="242">
        <v>-0.68101837075995775</v>
      </c>
    </row>
    <row r="204" spans="2:3" x14ac:dyDescent="0.25">
      <c r="B204" s="24">
        <v>1985</v>
      </c>
      <c r="C204" s="242">
        <v>0.16665697618839204</v>
      </c>
    </row>
    <row r="205" spans="2:3" x14ac:dyDescent="0.25">
      <c r="B205" s="24">
        <v>1986</v>
      </c>
      <c r="C205" s="242">
        <v>8.1067498787831482E-2</v>
      </c>
    </row>
    <row r="206" spans="2:3" x14ac:dyDescent="0.25">
      <c r="B206" s="24">
        <v>1987</v>
      </c>
      <c r="C206" s="242">
        <v>1.6576406336361629</v>
      </c>
    </row>
    <row r="207" spans="2:3" x14ac:dyDescent="0.25">
      <c r="B207" s="24">
        <v>1988</v>
      </c>
      <c r="C207" s="242">
        <v>3.2556532759616772</v>
      </c>
    </row>
    <row r="208" spans="2:3" x14ac:dyDescent="0.25">
      <c r="B208" s="24">
        <v>1989</v>
      </c>
      <c r="C208" s="242">
        <v>1.9909043477422443</v>
      </c>
    </row>
    <row r="209" spans="2:3" x14ac:dyDescent="0.25">
      <c r="B209" s="24">
        <v>1990</v>
      </c>
      <c r="C209" s="242">
        <v>-0.34513202610602889</v>
      </c>
    </row>
    <row r="210" spans="2:3" x14ac:dyDescent="0.25">
      <c r="B210" s="24">
        <v>1991</v>
      </c>
      <c r="C210" s="242">
        <v>-2.2811665973688093</v>
      </c>
    </row>
    <row r="211" spans="2:3" x14ac:dyDescent="0.25">
      <c r="B211" s="24">
        <v>1992</v>
      </c>
      <c r="C211" s="242">
        <v>-2.4077632255556125</v>
      </c>
    </row>
    <row r="212" spans="2:3" x14ac:dyDescent="0.25">
      <c r="B212" s="24">
        <v>1993</v>
      </c>
      <c r="C212" s="242">
        <v>-1.8086346278046648</v>
      </c>
    </row>
    <row r="213" spans="2:3" x14ac:dyDescent="0.25">
      <c r="B213" s="24">
        <v>1994</v>
      </c>
      <c r="C213" s="242">
        <v>-0.87757543089522017</v>
      </c>
    </row>
    <row r="214" spans="2:3" x14ac:dyDescent="0.25">
      <c r="B214" s="24">
        <v>1995</v>
      </c>
      <c r="C214" s="242">
        <v>-2.2256027627678918</v>
      </c>
    </row>
    <row r="215" spans="2:3" x14ac:dyDescent="0.25">
      <c r="B215" s="24">
        <v>1996</v>
      </c>
      <c r="C215" s="242">
        <v>-0.86731353535719791</v>
      </c>
    </row>
    <row r="216" spans="2:3" x14ac:dyDescent="0.25">
      <c r="B216" s="24">
        <v>1997</v>
      </c>
      <c r="C216" s="242">
        <v>1.8919195433169307</v>
      </c>
    </row>
    <row r="217" spans="2:3" x14ac:dyDescent="0.25">
      <c r="B217" s="24">
        <v>1998</v>
      </c>
      <c r="C217" s="242">
        <v>1.9969129705086033</v>
      </c>
    </row>
    <row r="218" spans="2:3" x14ac:dyDescent="0.25">
      <c r="B218" s="24">
        <v>1999</v>
      </c>
      <c r="C218" s="242">
        <v>1.3612539139893016</v>
      </c>
    </row>
    <row r="219" spans="2:3" x14ac:dyDescent="0.25">
      <c r="B219" s="24">
        <v>2000</v>
      </c>
      <c r="C219" s="242">
        <v>1.3591377018217941</v>
      </c>
    </row>
    <row r="220" spans="2:3" x14ac:dyDescent="0.25">
      <c r="B220" s="24">
        <v>2001</v>
      </c>
      <c r="C220" s="242">
        <v>0.81573352434801905</v>
      </c>
    </row>
    <row r="221" spans="2:3" x14ac:dyDescent="0.25">
      <c r="B221" s="24">
        <v>2002</v>
      </c>
      <c r="C221" s="242">
        <v>-0.29512083919178167</v>
      </c>
    </row>
    <row r="222" spans="2:3" x14ac:dyDescent="0.25">
      <c r="B222" s="24">
        <v>2003</v>
      </c>
      <c r="C222" s="242">
        <v>-3.3622813913325444E-4</v>
      </c>
    </row>
    <row r="223" spans="2:3" x14ac:dyDescent="0.25">
      <c r="B223" s="24">
        <v>2004</v>
      </c>
      <c r="C223" s="242">
        <v>0.90853430717660899</v>
      </c>
    </row>
    <row r="224" spans="2:3" x14ac:dyDescent="0.25">
      <c r="B224" s="24">
        <v>2005</v>
      </c>
      <c r="C224" s="242">
        <v>0.52556142738254152</v>
      </c>
    </row>
    <row r="225" spans="2:3" x14ac:dyDescent="0.25">
      <c r="B225" s="24">
        <v>2006</v>
      </c>
      <c r="C225" s="242">
        <v>0.20949134856746809</v>
      </c>
    </row>
    <row r="226" spans="2:3" x14ac:dyDescent="0.25">
      <c r="B226" s="24">
        <v>2007</v>
      </c>
      <c r="C226" s="242">
        <v>1.43272988761845</v>
      </c>
    </row>
    <row r="227" spans="2:3" x14ac:dyDescent="0.25">
      <c r="B227" s="24">
        <v>2008</v>
      </c>
      <c r="C227" s="242">
        <v>-4.4788158685989288E-2</v>
      </c>
    </row>
    <row r="228" spans="2:3" x14ac:dyDescent="0.25">
      <c r="B228" s="24">
        <v>2009</v>
      </c>
      <c r="C228" s="242">
        <v>-3.8416029548958903</v>
      </c>
    </row>
    <row r="229" spans="2:3" x14ac:dyDescent="0.25">
      <c r="B229" s="24">
        <v>2010</v>
      </c>
      <c r="C229" s="242">
        <v>-2.0456923405445337</v>
      </c>
    </row>
    <row r="230" spans="2:3" x14ac:dyDescent="0.25">
      <c r="B230" s="24">
        <v>2011</v>
      </c>
      <c r="C230" s="242">
        <v>-1.5456500144021135</v>
      </c>
    </row>
    <row r="231" spans="2:3" x14ac:dyDescent="0.25">
      <c r="B231" s="24">
        <v>2012</v>
      </c>
      <c r="C231" s="242">
        <v>-1.5652798345850414</v>
      </c>
    </row>
    <row r="232" spans="2:3" x14ac:dyDescent="0.25">
      <c r="B232" s="24">
        <v>2013</v>
      </c>
      <c r="C232" s="242">
        <v>-1.5495761357272357</v>
      </c>
    </row>
    <row r="233" spans="2:3" x14ac:dyDescent="0.25">
      <c r="B233" s="24">
        <v>2014</v>
      </c>
      <c r="C233" s="242">
        <v>-0.72968091666096768</v>
      </c>
    </row>
    <row r="234" spans="2:3" x14ac:dyDescent="0.25">
      <c r="B234" s="24">
        <v>2015</v>
      </c>
      <c r="C234" s="242">
        <v>-0.52880863553133395</v>
      </c>
    </row>
    <row r="235" spans="2:3" x14ac:dyDescent="0.25">
      <c r="B235" s="24">
        <v>2016</v>
      </c>
      <c r="C235" s="242">
        <v>-0.37387858834237875</v>
      </c>
    </row>
    <row r="236" spans="2:3" x14ac:dyDescent="0.25">
      <c r="B236" s="24">
        <v>2017</v>
      </c>
      <c r="C236" s="242">
        <v>4.2695355718166184E-2</v>
      </c>
    </row>
    <row r="237" spans="2:3" ht="15.75" thickBot="1" x14ac:dyDescent="0.3">
      <c r="B237" s="466">
        <v>2018</v>
      </c>
      <c r="C237" s="465">
        <v>0.1902656916971921</v>
      </c>
    </row>
    <row r="238" spans="2:3" x14ac:dyDescent="0.25">
      <c r="B238" s="24" t="s">
        <v>590</v>
      </c>
      <c r="C238" s="242">
        <v>2.5587480165039125</v>
      </c>
    </row>
    <row r="239" spans="2:3" x14ac:dyDescent="0.25">
      <c r="B239" s="24" t="s">
        <v>591</v>
      </c>
      <c r="C239" s="242">
        <v>6.5398237226014402</v>
      </c>
    </row>
    <row r="240" spans="2:3" x14ac:dyDescent="0.25">
      <c r="B240" s="24" t="s">
        <v>592</v>
      </c>
      <c r="C240" s="242">
        <v>3.070174204856599</v>
      </c>
    </row>
    <row r="241" spans="2:3" x14ac:dyDescent="0.25">
      <c r="B241" s="24" t="s">
        <v>593</v>
      </c>
      <c r="C241" s="242">
        <v>-1.7424106068902177</v>
      </c>
    </row>
    <row r="242" spans="2:3" x14ac:dyDescent="0.25">
      <c r="B242" s="24" t="s">
        <v>594</v>
      </c>
      <c r="C242" s="242">
        <v>-0.62385451846834883</v>
      </c>
    </row>
    <row r="243" spans="2:3" x14ac:dyDescent="0.25">
      <c r="B243" s="24" t="s">
        <v>595</v>
      </c>
      <c r="C243" s="242">
        <v>-0.46843629882827997</v>
      </c>
    </row>
    <row r="244" spans="2:3" x14ac:dyDescent="0.25">
      <c r="B244" s="24" t="s">
        <v>596</v>
      </c>
      <c r="C244" s="242">
        <v>1.5611463179651679</v>
      </c>
    </row>
    <row r="245" spans="2:3" x14ac:dyDescent="0.25">
      <c r="B245" s="24" t="s">
        <v>597</v>
      </c>
      <c r="C245" s="242">
        <v>-0.10338106549298232</v>
      </c>
    </row>
    <row r="246" spans="2:3" x14ac:dyDescent="0.25">
      <c r="B246" s="24" t="s">
        <v>598</v>
      </c>
      <c r="C246" s="242">
        <v>-2.8144796413315589</v>
      </c>
    </row>
    <row r="247" spans="2:3" x14ac:dyDescent="0.25">
      <c r="B247" s="24" t="s">
        <v>599</v>
      </c>
      <c r="C247" s="242">
        <v>-3.1631013320893118</v>
      </c>
    </row>
    <row r="248" spans="2:3" x14ac:dyDescent="0.25">
      <c r="B248" s="24" t="s">
        <v>600</v>
      </c>
      <c r="C248" s="242">
        <v>-2.7105717473721</v>
      </c>
    </row>
    <row r="249" spans="2:3" x14ac:dyDescent="0.25">
      <c r="B249" s="24" t="s">
        <v>601</v>
      </c>
      <c r="C249" s="242">
        <v>-1.4862634843471767</v>
      </c>
    </row>
    <row r="250" spans="2:3" x14ac:dyDescent="0.25">
      <c r="B250" s="24" t="s">
        <v>602</v>
      </c>
      <c r="C250" s="242">
        <v>-0.37014129324643363</v>
      </c>
    </row>
    <row r="251" spans="2:3" x14ac:dyDescent="0.25">
      <c r="B251" s="24" t="s">
        <v>603</v>
      </c>
      <c r="C251" s="242">
        <v>0.11489776186998313</v>
      </c>
    </row>
    <row r="252" spans="2:3" x14ac:dyDescent="0.25">
      <c r="B252" s="24" t="s">
        <v>604</v>
      </c>
      <c r="C252" s="242">
        <v>0.26103195441837101</v>
      </c>
    </row>
    <row r="253" spans="2:3" x14ac:dyDescent="0.25">
      <c r="B253" s="24" t="s">
        <v>605</v>
      </c>
      <c r="C253" s="242">
        <v>2.2199949134301704</v>
      </c>
    </row>
    <row r="254" spans="2:3" x14ac:dyDescent="0.25">
      <c r="B254" s="24" t="s">
        <v>606</v>
      </c>
      <c r="C254" s="242">
        <v>3.2692273358776731</v>
      </c>
    </row>
    <row r="255" spans="2:3" x14ac:dyDescent="0.25">
      <c r="B255" s="24" t="s">
        <v>607</v>
      </c>
      <c r="C255" s="242">
        <v>1.4164821003214882</v>
      </c>
    </row>
    <row r="256" spans="2:3" x14ac:dyDescent="0.25">
      <c r="B256" s="24" t="s">
        <v>608</v>
      </c>
      <c r="C256" s="242">
        <v>-1.0217645762486569</v>
      </c>
    </row>
    <row r="257" spans="2:3" x14ac:dyDescent="0.25">
      <c r="B257" s="24" t="s">
        <v>609</v>
      </c>
      <c r="C257" s="242">
        <v>-2.3618635752539774</v>
      </c>
    </row>
    <row r="258" spans="2:3" x14ac:dyDescent="0.25">
      <c r="B258" s="24" t="s">
        <v>610</v>
      </c>
      <c r="C258" s="242">
        <v>-2.3444013260748733</v>
      </c>
    </row>
    <row r="259" spans="2:3" x14ac:dyDescent="0.25">
      <c r="B259" s="24" t="s">
        <v>611</v>
      </c>
      <c r="C259" s="242">
        <v>-1.5799355414515333</v>
      </c>
    </row>
    <row r="260" spans="2:3" x14ac:dyDescent="0.25">
      <c r="B260" s="24" t="s">
        <v>612</v>
      </c>
      <c r="C260" s="242">
        <v>-1.0219632191100487</v>
      </c>
    </row>
    <row r="261" spans="2:3" x14ac:dyDescent="0.25">
      <c r="B261" s="24" t="s">
        <v>613</v>
      </c>
      <c r="C261" s="242">
        <v>-2.2962820913837589</v>
      </c>
    </row>
    <row r="262" spans="2:3" x14ac:dyDescent="0.25">
      <c r="B262" s="24" t="s">
        <v>614</v>
      </c>
      <c r="C262" s="242">
        <v>2.0808682305926141E-3</v>
      </c>
    </row>
    <row r="263" spans="2:3" x14ac:dyDescent="0.25">
      <c r="B263" s="24" t="s">
        <v>615</v>
      </c>
      <c r="C263" s="242">
        <v>2.1771862497940617</v>
      </c>
    </row>
    <row r="264" spans="2:3" x14ac:dyDescent="0.25">
      <c r="B264" s="24" t="s">
        <v>616</v>
      </c>
      <c r="C264" s="242">
        <v>1.5045126468352521</v>
      </c>
    </row>
    <row r="265" spans="2:3" x14ac:dyDescent="0.25">
      <c r="B265" s="24" t="s">
        <v>617</v>
      </c>
      <c r="C265" s="242">
        <v>1.7384050733359402</v>
      </c>
    </row>
    <row r="266" spans="2:3" x14ac:dyDescent="0.25">
      <c r="B266" s="24" t="s">
        <v>618</v>
      </c>
      <c r="C266" s="242">
        <v>1.1372448364559915</v>
      </c>
    </row>
    <row r="267" spans="2:3" x14ac:dyDescent="0.25">
      <c r="B267" s="24" t="s">
        <v>619</v>
      </c>
      <c r="C267" s="242">
        <v>0.4519854542294155</v>
      </c>
    </row>
    <row r="268" spans="2:3" x14ac:dyDescent="0.25">
      <c r="B268" s="24" t="s">
        <v>620</v>
      </c>
      <c r="C268" s="242">
        <v>-0.42666714601449485</v>
      </c>
    </row>
    <row r="269" spans="2:3" x14ac:dyDescent="0.25">
      <c r="B269" s="24" t="s">
        <v>621</v>
      </c>
      <c r="C269" s="242">
        <v>0.47230473589522148</v>
      </c>
    </row>
    <row r="270" spans="2:3" x14ac:dyDescent="0.25">
      <c r="B270" s="24" t="s">
        <v>622</v>
      </c>
      <c r="C270" s="242">
        <v>0.82374241104646728</v>
      </c>
    </row>
    <row r="271" spans="2:3" x14ac:dyDescent="0.25">
      <c r="B271" s="24" t="s">
        <v>623</v>
      </c>
      <c r="C271" s="242">
        <v>0.37609047639764981</v>
      </c>
    </row>
    <row r="272" spans="2:3" x14ac:dyDescent="0.25">
      <c r="B272" s="24" t="s">
        <v>624</v>
      </c>
      <c r="C272" s="242">
        <v>0.39146001833555033</v>
      </c>
    </row>
    <row r="273" spans="2:3" x14ac:dyDescent="0.25">
      <c r="B273" s="24" t="s">
        <v>625</v>
      </c>
      <c r="C273" s="242">
        <v>1.4994229433065556</v>
      </c>
    </row>
    <row r="274" spans="2:3" x14ac:dyDescent="0.25">
      <c r="B274" s="24" t="s">
        <v>626</v>
      </c>
      <c r="C274" s="242">
        <v>-1.2669594158879391</v>
      </c>
    </row>
    <row r="275" spans="2:3" x14ac:dyDescent="0.25">
      <c r="B275" s="24" t="s">
        <v>627</v>
      </c>
      <c r="C275" s="242">
        <v>-3.6144584556472523</v>
      </c>
    </row>
    <row r="276" spans="2:3" x14ac:dyDescent="0.25">
      <c r="B276" s="24" t="s">
        <v>628</v>
      </c>
      <c r="C276" s="242">
        <v>-1.6409801335774148</v>
      </c>
    </row>
    <row r="277" spans="2:3" x14ac:dyDescent="0.25">
      <c r="B277" s="24" t="s">
        <v>308</v>
      </c>
      <c r="C277" s="242">
        <v>-1.6093024067531871</v>
      </c>
    </row>
    <row r="278" spans="2:3" x14ac:dyDescent="0.25">
      <c r="B278" s="24" t="s">
        <v>309</v>
      </c>
      <c r="C278" s="242">
        <v>-1.5860887122075411</v>
      </c>
    </row>
    <row r="279" spans="2:3" ht="15" customHeight="1" x14ac:dyDescent="0.25">
      <c r="B279" s="24" t="s">
        <v>310</v>
      </c>
      <c r="C279" s="242">
        <v>-1.4751669070308537</v>
      </c>
    </row>
    <row r="280" spans="2:3" x14ac:dyDescent="0.25">
      <c r="B280" s="24" t="s">
        <v>311</v>
      </c>
      <c r="C280" s="242">
        <v>-0.54703027018253181</v>
      </c>
    </row>
    <row r="281" spans="2:3" x14ac:dyDescent="0.25">
      <c r="B281" s="24" t="s">
        <v>312</v>
      </c>
      <c r="C281" s="242">
        <v>-0.54925228735839937</v>
      </c>
    </row>
    <row r="282" spans="2:3" ht="15" customHeight="1" x14ac:dyDescent="0.25">
      <c r="B282" s="24" t="s">
        <v>313</v>
      </c>
      <c r="C282" s="242">
        <v>-0.22126310864108234</v>
      </c>
    </row>
    <row r="283" spans="2:3" ht="15" customHeight="1" x14ac:dyDescent="0.25">
      <c r="B283" s="467" t="s">
        <v>314</v>
      </c>
      <c r="C283" s="468">
        <v>5.2693876533908224E-2</v>
      </c>
    </row>
    <row r="284" spans="2:3" ht="135" customHeight="1" thickBot="1" x14ac:dyDescent="0.3">
      <c r="B284" s="715" t="s">
        <v>629</v>
      </c>
      <c r="C284" s="716"/>
    </row>
  </sheetData>
  <mergeCells count="2">
    <mergeCell ref="B2:C2"/>
    <mergeCell ref="B284:C28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29"/>
  <sheetViews>
    <sheetView zoomScaleNormal="100" zoomScaleSheetLayoutView="100" workbookViewId="0"/>
  </sheetViews>
  <sheetFormatPr defaultRowHeight="15" x14ac:dyDescent="0.25"/>
  <cols>
    <col min="1" max="1" width="9.21875" style="236" customWidth="1"/>
    <col min="2" max="2" width="8.33203125" style="236" customWidth="1"/>
    <col min="3" max="9" width="14" style="236" customWidth="1"/>
    <col min="10" max="16384" width="8.88671875" style="236"/>
  </cols>
  <sheetData>
    <row r="1" spans="1:9" ht="33.75" customHeight="1" thickBot="1" x14ac:dyDescent="0.3">
      <c r="A1" s="239" t="s">
        <v>92</v>
      </c>
      <c r="B1" s="239"/>
      <c r="C1" s="239"/>
      <c r="D1" s="239"/>
      <c r="E1" s="239"/>
      <c r="F1" s="239"/>
      <c r="G1" s="239"/>
      <c r="H1" s="239"/>
    </row>
    <row r="2" spans="1:9" ht="39" customHeight="1" thickBot="1" x14ac:dyDescent="0.3">
      <c r="A2" s="306"/>
      <c r="B2" s="672" t="s">
        <v>630</v>
      </c>
      <c r="C2" s="673"/>
      <c r="D2" s="673"/>
      <c r="E2" s="673"/>
      <c r="F2" s="673"/>
      <c r="G2" s="673"/>
      <c r="H2" s="673"/>
      <c r="I2" s="674"/>
    </row>
    <row r="3" spans="1:9" ht="47.25" x14ac:dyDescent="0.25">
      <c r="A3" s="238"/>
      <c r="B3" s="308"/>
      <c r="C3" s="309" t="s">
        <v>631</v>
      </c>
      <c r="D3" s="309" t="s">
        <v>632</v>
      </c>
      <c r="E3" s="309" t="s">
        <v>633</v>
      </c>
      <c r="F3" s="309" t="s">
        <v>634</v>
      </c>
      <c r="G3" s="309" t="s">
        <v>635</v>
      </c>
      <c r="H3" s="309" t="s">
        <v>636</v>
      </c>
      <c r="I3" s="310" t="s">
        <v>637</v>
      </c>
    </row>
    <row r="4" spans="1:9" ht="15" customHeight="1" x14ac:dyDescent="0.25">
      <c r="A4" s="238"/>
      <c r="B4" s="24" t="s">
        <v>102</v>
      </c>
      <c r="C4" s="25">
        <v>5.3382811205033791E-2</v>
      </c>
      <c r="D4" s="25">
        <v>7.6339751362829472E-2</v>
      </c>
      <c r="E4" s="25">
        <v>4.2323700897774687E-2</v>
      </c>
      <c r="F4" s="25">
        <v>-1.3914570716662385E-2</v>
      </c>
      <c r="G4" s="25">
        <v>-8.106488303703618E-3</v>
      </c>
      <c r="H4" s="25">
        <v>0</v>
      </c>
      <c r="I4" s="312">
        <v>0.23522973483492651</v>
      </c>
    </row>
    <row r="5" spans="1:9" ht="15" customHeight="1" x14ac:dyDescent="0.25">
      <c r="A5" s="238"/>
      <c r="B5" s="24" t="s">
        <v>139</v>
      </c>
      <c r="C5" s="25">
        <v>0.10689456941780966</v>
      </c>
      <c r="D5" s="25">
        <v>0.15296292882490201</v>
      </c>
      <c r="E5" s="25">
        <v>8.860024779353777E-2</v>
      </c>
      <c r="F5" s="25">
        <v>-3.8245384199072252E-2</v>
      </c>
      <c r="G5" s="25">
        <v>-1.6228230643013829E-2</v>
      </c>
      <c r="H5" s="25">
        <v>0</v>
      </c>
      <c r="I5" s="312">
        <v>0.47647678246895292</v>
      </c>
    </row>
    <row r="6" spans="1:9" ht="15" customHeight="1" x14ac:dyDescent="0.25">
      <c r="A6" s="238"/>
      <c r="B6" s="24" t="s">
        <v>140</v>
      </c>
      <c r="C6" s="25">
        <v>0.16873519593751551</v>
      </c>
      <c r="D6" s="25">
        <v>0.22614603477754452</v>
      </c>
      <c r="E6" s="25">
        <v>0.10989602060342955</v>
      </c>
      <c r="F6" s="25">
        <v>-4.1760224026784712E-2</v>
      </c>
      <c r="G6" s="25">
        <v>-2.4365000343080333E-2</v>
      </c>
      <c r="H6" s="25">
        <v>0</v>
      </c>
      <c r="I6" s="312">
        <v>0.71874926234134329</v>
      </c>
    </row>
    <row r="7" spans="1:9" ht="15" customHeight="1" x14ac:dyDescent="0.25">
      <c r="A7" s="238"/>
      <c r="B7" s="24" t="s">
        <v>141</v>
      </c>
      <c r="C7" s="25">
        <v>0.23072181360083696</v>
      </c>
      <c r="D7" s="25">
        <v>0.29959893837597446</v>
      </c>
      <c r="E7" s="25">
        <v>0.11026340237704889</v>
      </c>
      <c r="F7" s="25">
        <v>-2.8735154244059893E-2</v>
      </c>
      <c r="G7" s="25">
        <v>-3.2515910717093893E-2</v>
      </c>
      <c r="H7" s="25">
        <v>0</v>
      </c>
      <c r="I7" s="312">
        <v>0.96202390367782475</v>
      </c>
    </row>
    <row r="8" spans="1:9" ht="15" customHeight="1" x14ac:dyDescent="0.25">
      <c r="A8" s="238"/>
      <c r="B8" s="24" t="s">
        <v>142</v>
      </c>
      <c r="C8" s="25">
        <v>0.29284865412593686</v>
      </c>
      <c r="D8" s="25">
        <v>0.37331522547054574</v>
      </c>
      <c r="E8" s="25">
        <v>9.5472583791018611E-2</v>
      </c>
      <c r="F8" s="25">
        <v>-5.0612619955434342E-3</v>
      </c>
      <c r="G8" s="25">
        <v>-4.0680183880131768E-2</v>
      </c>
      <c r="H8" s="25">
        <v>0</v>
      </c>
      <c r="I8" s="312">
        <v>1.2062804624346544</v>
      </c>
    </row>
    <row r="9" spans="1:9" ht="15" customHeight="1" x14ac:dyDescent="0.25">
      <c r="A9" s="238"/>
      <c r="B9" s="24" t="s">
        <v>150</v>
      </c>
      <c r="C9" s="25">
        <v>0.35513464164241332</v>
      </c>
      <c r="D9" s="25">
        <v>0.44731959257460679</v>
      </c>
      <c r="E9" s="25">
        <v>7.3119095615373664E-2</v>
      </c>
      <c r="F9" s="25">
        <v>2.1660353657470332E-2</v>
      </c>
      <c r="G9" s="25">
        <v>-4.0717035222159227E-2</v>
      </c>
      <c r="H9" s="25">
        <v>0</v>
      </c>
      <c r="I9" s="312">
        <v>1.4566876572168506</v>
      </c>
    </row>
    <row r="10" spans="1:9" ht="15" customHeight="1" x14ac:dyDescent="0.25">
      <c r="A10" s="238"/>
      <c r="B10" s="24" t="s">
        <v>151</v>
      </c>
      <c r="C10" s="25">
        <v>0.42184552838392841</v>
      </c>
      <c r="D10" s="25">
        <v>0.51499321054943636</v>
      </c>
      <c r="E10" s="25">
        <v>5.2708842446632313E-2</v>
      </c>
      <c r="F10" s="25">
        <v>4.2021060756337818E-2</v>
      </c>
      <c r="G10" s="25">
        <v>-4.0753017566339311E-2</v>
      </c>
      <c r="H10" s="25">
        <v>0</v>
      </c>
      <c r="I10" s="312">
        <v>1.7234361603424713</v>
      </c>
    </row>
    <row r="11" spans="1:9" ht="15" customHeight="1" x14ac:dyDescent="0.25">
      <c r="A11" s="238"/>
      <c r="B11" s="24" t="s">
        <v>152</v>
      </c>
      <c r="C11" s="25">
        <v>0.48870145824920086</v>
      </c>
      <c r="D11" s="25">
        <v>0.5828992870760844</v>
      </c>
      <c r="E11" s="25">
        <v>3.1127199342238017E-2</v>
      </c>
      <c r="F11" s="25">
        <v>5.7365667952084282E-2</v>
      </c>
      <c r="G11" s="25">
        <v>-4.0787673350432888E-2</v>
      </c>
      <c r="H11" s="25">
        <v>0</v>
      </c>
      <c r="I11" s="312">
        <v>2.001524776961574</v>
      </c>
    </row>
    <row r="12" spans="1:9" ht="15" customHeight="1" x14ac:dyDescent="0.25">
      <c r="A12" s="238"/>
      <c r="B12" s="24" t="s">
        <v>153</v>
      </c>
      <c r="C12" s="25">
        <v>0.55568683294732779</v>
      </c>
      <c r="D12" s="25">
        <v>0.6510209438156499</v>
      </c>
      <c r="E12" s="25">
        <v>4.6133341529918095E-3</v>
      </c>
      <c r="F12" s="25">
        <v>6.9435125593414943E-2</v>
      </c>
      <c r="G12" s="25">
        <v>-4.0820323060658865E-2</v>
      </c>
      <c r="H12" s="25">
        <v>0</v>
      </c>
      <c r="I12" s="312">
        <v>2.2910000825741892</v>
      </c>
    </row>
    <row r="13" spans="1:9" ht="15" customHeight="1" x14ac:dyDescent="0.25">
      <c r="A13" s="238"/>
      <c r="B13" s="24" t="s">
        <v>167</v>
      </c>
      <c r="C13" s="25">
        <v>0.62277970332894095</v>
      </c>
      <c r="D13" s="25">
        <v>0.71933456305332732</v>
      </c>
      <c r="E13" s="25">
        <v>-3.126940139904482E-2</v>
      </c>
      <c r="F13" s="25">
        <v>8.0386027395923987E-2</v>
      </c>
      <c r="G13" s="25">
        <v>-4.0850162208462396E-2</v>
      </c>
      <c r="H13" s="25">
        <v>0</v>
      </c>
      <c r="I13" s="312">
        <v>2.5918824729347922</v>
      </c>
    </row>
    <row r="14" spans="1:9" ht="15" customHeight="1" x14ac:dyDescent="0.25">
      <c r="A14" s="238"/>
      <c r="B14" s="24" t="s">
        <v>168</v>
      </c>
      <c r="C14" s="25">
        <v>0.70214406769498461</v>
      </c>
      <c r="D14" s="25">
        <v>0.78363841282817648</v>
      </c>
      <c r="E14" s="25">
        <v>-8.1663042310651371E-2</v>
      </c>
      <c r="F14" s="25">
        <v>9.281151570397668E-2</v>
      </c>
      <c r="G14" s="25">
        <v>-4.0877175592562626E-2</v>
      </c>
      <c r="H14" s="25">
        <v>0</v>
      </c>
      <c r="I14" s="312">
        <v>2.8938702662015028</v>
      </c>
    </row>
    <row r="15" spans="1:9" ht="15" customHeight="1" x14ac:dyDescent="0.25">
      <c r="A15" s="238"/>
      <c r="B15" s="24" t="s">
        <v>169</v>
      </c>
      <c r="C15" s="25">
        <v>0.78161536111849284</v>
      </c>
      <c r="D15" s="25">
        <v>0.84810080327274395</v>
      </c>
      <c r="E15" s="25">
        <v>-0.14361270156038736</v>
      </c>
      <c r="F15" s="25">
        <v>0.10631434748520677</v>
      </c>
      <c r="G15" s="25">
        <v>-4.0901110359065532E-2</v>
      </c>
      <c r="H15" s="25">
        <v>0</v>
      </c>
      <c r="I15" s="312">
        <v>3.2072760455444458</v>
      </c>
    </row>
    <row r="16" spans="1:9" ht="15" customHeight="1" x14ac:dyDescent="0.25">
      <c r="A16" s="238"/>
      <c r="B16" s="24" t="s">
        <v>170</v>
      </c>
      <c r="C16" s="25">
        <v>0.86118458951258181</v>
      </c>
      <c r="D16" s="25">
        <v>0.91271697844527533</v>
      </c>
      <c r="E16" s="25">
        <v>-0.21352339239193083</v>
      </c>
      <c r="F16" s="25">
        <v>0.12042243558304802</v>
      </c>
      <c r="G16" s="25">
        <v>-4.0922380057602036E-2</v>
      </c>
      <c r="H16" s="25">
        <v>0</v>
      </c>
      <c r="I16" s="312">
        <v>3.5217529704926833</v>
      </c>
    </row>
    <row r="17" spans="1:9" ht="15" customHeight="1" x14ac:dyDescent="0.25">
      <c r="A17" s="238"/>
      <c r="B17" s="24" t="s">
        <v>172</v>
      </c>
      <c r="C17" s="25">
        <v>0.94086342804664758</v>
      </c>
      <c r="D17" s="25">
        <v>0.97750289624296183</v>
      </c>
      <c r="E17" s="25">
        <v>-0.28714242074497615</v>
      </c>
      <c r="F17" s="25">
        <v>0.13458748666466117</v>
      </c>
      <c r="G17" s="25">
        <v>-4.094215951557903E-2</v>
      </c>
      <c r="H17" s="25">
        <v>0</v>
      </c>
      <c r="I17" s="312">
        <v>3.837354305192044</v>
      </c>
    </row>
    <row r="18" spans="1:9" ht="15" customHeight="1" x14ac:dyDescent="0.25">
      <c r="A18" s="238"/>
      <c r="B18" s="24" t="s">
        <v>173</v>
      </c>
      <c r="C18" s="25">
        <v>1.0264023306696615</v>
      </c>
      <c r="D18" s="25">
        <v>1.0383768843530767</v>
      </c>
      <c r="E18" s="25">
        <v>-0.35954123157455886</v>
      </c>
      <c r="F18" s="25">
        <v>0.14818281296273655</v>
      </c>
      <c r="G18" s="25">
        <v>-4.0962210775211533E-2</v>
      </c>
      <c r="H18" s="25">
        <v>0</v>
      </c>
      <c r="I18" s="312">
        <v>4.1542286512338276</v>
      </c>
    </row>
    <row r="19" spans="1:9" ht="15" customHeight="1" x14ac:dyDescent="0.25">
      <c r="A19" s="238"/>
      <c r="B19" s="24" t="s">
        <v>174</v>
      </c>
      <c r="C19" s="25">
        <v>1.1121007006991477</v>
      </c>
      <c r="D19" s="25">
        <v>1.0994496637836604</v>
      </c>
      <c r="E19" s="25">
        <v>-0.43175188521731062</v>
      </c>
      <c r="F19" s="25">
        <v>0.16137557457303786</v>
      </c>
      <c r="G19" s="25">
        <v>-4.0982455370778215E-2</v>
      </c>
      <c r="H19" s="25">
        <v>0</v>
      </c>
      <c r="I19" s="312">
        <v>4.4829144658217652</v>
      </c>
    </row>
    <row r="20" spans="1:9" x14ac:dyDescent="0.25">
      <c r="A20" s="238"/>
      <c r="B20" s="469" t="s">
        <v>175</v>
      </c>
      <c r="C20" s="25">
        <v>1.1979502910522208</v>
      </c>
      <c r="D20" s="25">
        <v>1.1607132037292922</v>
      </c>
      <c r="E20" s="25">
        <v>-0.50498174691329867</v>
      </c>
      <c r="F20" s="25">
        <v>0.17436506683229655</v>
      </c>
      <c r="G20" s="25">
        <v>-4.1002564138552744E-2</v>
      </c>
      <c r="H20" s="25">
        <v>0</v>
      </c>
      <c r="I20" s="312">
        <v>4.8234944871661884</v>
      </c>
    </row>
    <row r="21" spans="1:9" x14ac:dyDescent="0.25">
      <c r="A21" s="238"/>
      <c r="B21" s="469" t="s">
        <v>196</v>
      </c>
      <c r="C21" s="25">
        <v>1.2839363208515939</v>
      </c>
      <c r="D21" s="25">
        <v>1.2221539118761513</v>
      </c>
      <c r="E21" s="25">
        <v>-0.58061950703043075</v>
      </c>
      <c r="F21" s="25">
        <v>0.18738415736782674</v>
      </c>
      <c r="G21" s="25">
        <v>-4.1022086681219143E-2</v>
      </c>
      <c r="H21" s="25">
        <v>0</v>
      </c>
      <c r="I21" s="312">
        <v>5.1749678911953545</v>
      </c>
    </row>
    <row r="22" spans="1:9" x14ac:dyDescent="0.25">
      <c r="A22" s="238"/>
      <c r="B22" s="469" t="s">
        <v>197</v>
      </c>
      <c r="C22" s="25">
        <v>1.3805800127757615</v>
      </c>
      <c r="D22" s="25">
        <v>1.2841813803812077</v>
      </c>
      <c r="E22" s="25">
        <v>-0.66026905974234917</v>
      </c>
      <c r="F22" s="25">
        <v>0.20070900219896351</v>
      </c>
      <c r="G22" s="25">
        <v>-4.1042245018181087E-2</v>
      </c>
      <c r="H22" s="25">
        <v>0</v>
      </c>
      <c r="I22" s="312">
        <v>5.5290739605486383</v>
      </c>
    </row>
    <row r="23" spans="1:9" x14ac:dyDescent="0.25">
      <c r="A23" s="238"/>
      <c r="B23" s="469" t="s">
        <v>198</v>
      </c>
      <c r="C23" s="25">
        <v>1.4773832112407717</v>
      </c>
      <c r="D23" s="25">
        <v>1.3463956231246932</v>
      </c>
      <c r="E23" s="25">
        <v>-0.74179858273773913</v>
      </c>
      <c r="F23" s="25">
        <v>0.2142842218178293</v>
      </c>
      <c r="G23" s="25">
        <v>-4.1061717820842787E-2</v>
      </c>
      <c r="H23" s="25">
        <v>0</v>
      </c>
      <c r="I23" s="312">
        <v>5.8845878613380833</v>
      </c>
    </row>
    <row r="24" spans="1:9" x14ac:dyDescent="0.25">
      <c r="A24" s="238"/>
      <c r="B24" s="469" t="s">
        <v>199</v>
      </c>
      <c r="C24" s="25">
        <v>1.5743905141059673</v>
      </c>
      <c r="D24" s="25">
        <v>1.4088380722999958</v>
      </c>
      <c r="E24" s="25">
        <v>-0.82284960611616398</v>
      </c>
      <c r="F24" s="25">
        <v>0.22806197767905606</v>
      </c>
      <c r="G24" s="25">
        <v>-4.1081788943976058E-2</v>
      </c>
      <c r="H24" s="25">
        <v>0</v>
      </c>
      <c r="I24" s="312">
        <v>6.2524266501988901</v>
      </c>
    </row>
    <row r="25" spans="1:9" x14ac:dyDescent="0.25">
      <c r="A25" s="238"/>
      <c r="B25" s="564" t="s">
        <v>44</v>
      </c>
      <c r="C25" s="675"/>
      <c r="D25" s="675"/>
      <c r="E25" s="675"/>
      <c r="F25" s="675"/>
      <c r="G25" s="675"/>
      <c r="H25" s="675"/>
      <c r="I25" s="565"/>
    </row>
    <row r="26" spans="1:9" x14ac:dyDescent="0.25">
      <c r="A26" s="238"/>
      <c r="B26" s="470" t="s">
        <v>638</v>
      </c>
      <c r="C26" s="471"/>
      <c r="D26" s="471"/>
      <c r="E26" s="471"/>
      <c r="F26" s="471"/>
      <c r="G26" s="471"/>
      <c r="H26" s="471"/>
      <c r="I26" s="472"/>
    </row>
    <row r="27" spans="1:9" ht="15.75" thickBot="1" x14ac:dyDescent="0.3">
      <c r="A27" s="235"/>
      <c r="B27" s="566" t="s">
        <v>639</v>
      </c>
      <c r="C27" s="682"/>
      <c r="D27" s="682"/>
      <c r="E27" s="682"/>
      <c r="F27" s="682"/>
      <c r="G27" s="682"/>
      <c r="H27" s="682"/>
      <c r="I27" s="567"/>
    </row>
    <row r="28" spans="1:9" ht="18.75" customHeight="1" x14ac:dyDescent="0.25">
      <c r="A28" s="235"/>
      <c r="B28" s="316"/>
      <c r="C28" s="316"/>
      <c r="D28" s="316"/>
      <c r="E28" s="316"/>
      <c r="F28" s="316"/>
      <c r="G28" s="316"/>
      <c r="H28" s="316"/>
      <c r="I28" s="316"/>
    </row>
    <row r="29" spans="1:9" x14ac:dyDescent="0.25">
      <c r="A29" s="235"/>
      <c r="B29" s="316"/>
      <c r="C29" s="316"/>
      <c r="D29" s="316"/>
      <c r="E29" s="316"/>
      <c r="F29" s="316"/>
      <c r="G29" s="316"/>
      <c r="H29" s="316"/>
      <c r="I29" s="316"/>
    </row>
  </sheetData>
  <mergeCells count="3">
    <mergeCell ref="B2:I2"/>
    <mergeCell ref="B25:I25"/>
    <mergeCell ref="B27:I27"/>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T110"/>
  <sheetViews>
    <sheetView showGridLines="0" zoomScaleNormal="100" zoomScaleSheetLayoutView="100" workbookViewId="0"/>
  </sheetViews>
  <sheetFormatPr defaultRowHeight="15.75" x14ac:dyDescent="0.25"/>
  <cols>
    <col min="1" max="1" width="9.33203125" style="3" customWidth="1"/>
    <col min="2" max="2" width="6" style="3" customWidth="1"/>
    <col min="3" max="3" width="1" style="373" customWidth="1"/>
    <col min="4" max="4" width="10.88671875" style="3" customWidth="1"/>
    <col min="5" max="5" width="1" style="373" customWidth="1"/>
    <col min="6" max="6" width="8.44140625" style="3" customWidth="1"/>
    <col min="7" max="7" width="13.5546875" style="3" customWidth="1"/>
    <col min="8" max="8" width="14" style="3" customWidth="1"/>
    <col min="9" max="9" width="12.33203125" style="3" customWidth="1"/>
    <col min="10" max="10" width="7.44140625" style="3" customWidth="1"/>
    <col min="11" max="11" width="10.109375" style="3" customWidth="1"/>
    <col min="12" max="12" width="1" style="373" customWidth="1"/>
    <col min="13" max="13" width="10.88671875" style="373" customWidth="1"/>
    <col min="14" max="14" width="1" style="373" customWidth="1"/>
    <col min="15" max="15" width="8.44140625" style="373" bestFit="1" customWidth="1"/>
    <col min="16" max="16" width="13.109375" style="373" bestFit="1" customWidth="1"/>
    <col min="17" max="17" width="14" style="373" customWidth="1"/>
    <col min="18" max="18" width="12.33203125" style="373" customWidth="1"/>
    <col min="19" max="19" width="7.21875" style="373" customWidth="1"/>
    <col min="20" max="20" width="9.6640625" style="373" customWidth="1"/>
    <col min="21" max="46" width="8.88671875" style="373"/>
    <col min="47" max="16384" width="8.88671875" style="3"/>
  </cols>
  <sheetData>
    <row r="1" spans="1:25" ht="33.75" customHeight="1" thickBot="1" x14ac:dyDescent="0.3">
      <c r="A1" s="48" t="s">
        <v>92</v>
      </c>
      <c r="B1" s="248"/>
      <c r="C1" s="272"/>
      <c r="D1" s="248"/>
      <c r="E1" s="272"/>
      <c r="F1" s="248"/>
      <c r="G1" s="507"/>
      <c r="H1" s="507"/>
      <c r="I1" s="507"/>
      <c r="J1" s="507"/>
      <c r="K1" s="507"/>
      <c r="L1" s="305"/>
      <c r="M1" s="305"/>
      <c r="N1" s="305"/>
      <c r="O1" s="508"/>
      <c r="P1" s="508"/>
      <c r="Q1" s="508"/>
      <c r="R1" s="150"/>
      <c r="S1" s="150"/>
      <c r="T1" s="150"/>
      <c r="U1" s="509"/>
    </row>
    <row r="2" spans="1:25" ht="19.5" thickBot="1" x14ac:dyDescent="0.35">
      <c r="A2" s="35"/>
      <c r="B2" s="589" t="s">
        <v>640</v>
      </c>
      <c r="C2" s="590"/>
      <c r="D2" s="590"/>
      <c r="E2" s="590"/>
      <c r="F2" s="590"/>
      <c r="G2" s="590"/>
      <c r="H2" s="590"/>
      <c r="I2" s="590"/>
      <c r="J2" s="590"/>
      <c r="K2" s="590"/>
      <c r="L2" s="590"/>
      <c r="M2" s="590"/>
      <c r="N2" s="590"/>
      <c r="O2" s="590"/>
      <c r="P2" s="590"/>
      <c r="Q2" s="590"/>
      <c r="R2" s="590"/>
      <c r="S2" s="590"/>
      <c r="T2" s="591"/>
      <c r="U2" s="372"/>
    </row>
    <row r="3" spans="1:25" x14ac:dyDescent="0.25">
      <c r="A3" s="35"/>
      <c r="B3" s="374"/>
      <c r="C3" s="717" t="s">
        <v>641</v>
      </c>
      <c r="D3" s="717"/>
      <c r="E3" s="717"/>
      <c r="F3" s="717"/>
      <c r="G3" s="717"/>
      <c r="H3" s="717"/>
      <c r="I3" s="717"/>
      <c r="J3" s="717"/>
      <c r="K3" s="718"/>
      <c r="L3" s="719" t="s">
        <v>642</v>
      </c>
      <c r="M3" s="720"/>
      <c r="N3" s="720"/>
      <c r="O3" s="720"/>
      <c r="P3" s="720"/>
      <c r="Q3" s="720"/>
      <c r="R3" s="720"/>
      <c r="S3" s="720"/>
      <c r="T3" s="721"/>
      <c r="U3" s="372"/>
    </row>
    <row r="4" spans="1:25" ht="63" x14ac:dyDescent="0.25">
      <c r="A4" s="35"/>
      <c r="B4" s="374"/>
      <c r="C4" s="473"/>
      <c r="D4" s="378" t="s">
        <v>643</v>
      </c>
      <c r="E4" s="473"/>
      <c r="F4" s="378" t="s">
        <v>644</v>
      </c>
      <c r="G4" s="378" t="s">
        <v>645</v>
      </c>
      <c r="H4" s="474" t="s">
        <v>646</v>
      </c>
      <c r="I4" s="474" t="s">
        <v>647</v>
      </c>
      <c r="J4" s="379" t="s">
        <v>648</v>
      </c>
      <c r="K4" s="379" t="s">
        <v>649</v>
      </c>
      <c r="L4" s="473"/>
      <c r="M4" s="378" t="s">
        <v>650</v>
      </c>
      <c r="N4" s="473"/>
      <c r="O4" s="250" t="s">
        <v>651</v>
      </c>
      <c r="P4" s="379" t="s">
        <v>652</v>
      </c>
      <c r="Q4" s="474" t="s">
        <v>646</v>
      </c>
      <c r="R4" s="474" t="s">
        <v>647</v>
      </c>
      <c r="S4" s="250" t="s">
        <v>648</v>
      </c>
      <c r="T4" s="382" t="s">
        <v>649</v>
      </c>
      <c r="U4" s="372"/>
    </row>
    <row r="5" spans="1:25" x14ac:dyDescent="0.25">
      <c r="A5" s="253"/>
      <c r="B5" s="42" t="s">
        <v>101</v>
      </c>
      <c r="C5" s="475"/>
      <c r="D5" s="476">
        <v>452700.59880239522</v>
      </c>
      <c r="E5" s="475"/>
      <c r="F5" s="476">
        <v>53138.385000000002</v>
      </c>
      <c r="G5" s="37">
        <v>61.116769316808387</v>
      </c>
      <c r="H5" s="37">
        <v>63.6375222827877</v>
      </c>
      <c r="I5" s="37">
        <v>3.9611111111111152</v>
      </c>
      <c r="J5" s="37">
        <v>32</v>
      </c>
      <c r="K5" s="37">
        <v>435.60449298132033</v>
      </c>
      <c r="L5" s="475"/>
      <c r="M5" s="477">
        <v>0.30705976436976812</v>
      </c>
      <c r="N5" s="478"/>
      <c r="O5" s="477">
        <v>0.12882603749683597</v>
      </c>
      <c r="P5" s="477">
        <v>-3.2054601773268132E-3</v>
      </c>
      <c r="Q5" s="477">
        <v>1.4610825307860585E-2</v>
      </c>
      <c r="R5" s="477">
        <v>-1.7813682759125898E-2</v>
      </c>
      <c r="S5" s="477">
        <v>0</v>
      </c>
      <c r="T5" s="43">
        <v>0.18121567981766873</v>
      </c>
      <c r="U5" s="384"/>
      <c r="V5" s="385"/>
      <c r="W5" s="385"/>
      <c r="X5" s="385"/>
      <c r="Y5" s="385"/>
    </row>
    <row r="6" spans="1:25" x14ac:dyDescent="0.25">
      <c r="A6" s="253"/>
      <c r="B6" s="42" t="s">
        <v>102</v>
      </c>
      <c r="C6" s="475"/>
      <c r="D6" s="476">
        <v>454444.65021943249</v>
      </c>
      <c r="E6" s="475"/>
      <c r="F6" s="476">
        <v>53207.250152497516</v>
      </c>
      <c r="G6" s="37">
        <v>61.129164112385055</v>
      </c>
      <c r="H6" s="37">
        <v>63.655583492787699</v>
      </c>
      <c r="I6" s="37">
        <v>3.9688888888888934</v>
      </c>
      <c r="J6" s="37">
        <v>32</v>
      </c>
      <c r="K6" s="37">
        <v>436.62816353982646</v>
      </c>
      <c r="L6" s="475"/>
      <c r="M6" s="477">
        <v>0.38525493928020182</v>
      </c>
      <c r="N6" s="478"/>
      <c r="O6" s="477">
        <v>0.12959587028757991</v>
      </c>
      <c r="P6" s="477">
        <v>2.0280515012856881E-2</v>
      </c>
      <c r="Q6" s="477">
        <v>2.83813846801577E-2</v>
      </c>
      <c r="R6" s="477">
        <v>-8.0985711806683472E-3</v>
      </c>
      <c r="S6" s="477">
        <v>0</v>
      </c>
      <c r="T6" s="43">
        <v>0.23499999999999999</v>
      </c>
      <c r="U6" s="384"/>
      <c r="V6" s="385"/>
      <c r="W6" s="385"/>
      <c r="X6" s="385"/>
      <c r="Y6" s="385"/>
    </row>
    <row r="7" spans="1:25" x14ac:dyDescent="0.25">
      <c r="A7" s="253"/>
      <c r="B7" s="42" t="s">
        <v>139</v>
      </c>
      <c r="C7" s="475"/>
      <c r="D7" s="476">
        <v>456188.47997208656</v>
      </c>
      <c r="E7" s="475"/>
      <c r="F7" s="476">
        <v>53276.204551388735</v>
      </c>
      <c r="G7" s="37">
        <v>61.137581481422174</v>
      </c>
      <c r="H7" s="37">
        <v>63.669505482787699</v>
      </c>
      <c r="I7" s="37">
        <v>3.9766666666666715</v>
      </c>
      <c r="J7" s="37">
        <v>32</v>
      </c>
      <c r="K7" s="37">
        <v>437.67607113232202</v>
      </c>
      <c r="L7" s="475"/>
      <c r="M7" s="477">
        <v>0.38372764467841591</v>
      </c>
      <c r="N7" s="478"/>
      <c r="O7" s="477">
        <v>0.12959587028757991</v>
      </c>
      <c r="P7" s="477">
        <v>1.3769808829124486E-2</v>
      </c>
      <c r="Q7" s="477">
        <v>2.1870807297803562E-2</v>
      </c>
      <c r="R7" s="477">
        <v>-8.0992271023255166E-3</v>
      </c>
      <c r="S7" s="477">
        <v>0</v>
      </c>
      <c r="T7" s="43">
        <v>0.24</v>
      </c>
      <c r="U7" s="384"/>
      <c r="V7" s="385"/>
      <c r="W7" s="385"/>
      <c r="X7" s="385"/>
      <c r="Y7" s="385"/>
    </row>
    <row r="8" spans="1:25" x14ac:dyDescent="0.25">
      <c r="A8" s="253"/>
      <c r="B8" s="42" t="s">
        <v>140</v>
      </c>
      <c r="C8" s="475"/>
      <c r="D8" s="476">
        <v>457940.16136955755</v>
      </c>
      <c r="E8" s="475"/>
      <c r="F8" s="476">
        <v>53347.621804694092</v>
      </c>
      <c r="G8" s="37">
        <v>61.143434452107066</v>
      </c>
      <c r="H8" s="37">
        <v>63.680758912787695</v>
      </c>
      <c r="I8" s="37">
        <v>3.9844444444444496</v>
      </c>
      <c r="J8" s="37">
        <v>32</v>
      </c>
      <c r="K8" s="37">
        <v>438.72649370303958</v>
      </c>
      <c r="L8" s="475"/>
      <c r="M8" s="477">
        <v>0.38398194482643078</v>
      </c>
      <c r="N8" s="478"/>
      <c r="O8" s="477">
        <v>0.13405094057792333</v>
      </c>
      <c r="P8" s="477">
        <v>9.5734416427148972E-3</v>
      </c>
      <c r="Q8" s="477">
        <v>1.7674756407584615E-2</v>
      </c>
      <c r="R8" s="477">
        <v>-8.0998831302552584E-3</v>
      </c>
      <c r="S8" s="477">
        <v>0</v>
      </c>
      <c r="T8" s="43">
        <v>0.24</v>
      </c>
      <c r="U8" s="384"/>
      <c r="V8" s="385"/>
      <c r="W8" s="385"/>
      <c r="X8" s="385"/>
      <c r="Y8" s="385"/>
    </row>
    <row r="9" spans="1:25" x14ac:dyDescent="0.25">
      <c r="A9" s="253"/>
      <c r="B9" s="42" t="s">
        <v>141</v>
      </c>
      <c r="C9" s="475"/>
      <c r="D9" s="476">
        <v>459678.33113970811</v>
      </c>
      <c r="E9" s="475"/>
      <c r="F9" s="476">
        <v>53419.134793499237</v>
      </c>
      <c r="G9" s="37">
        <v>61.146595947158509</v>
      </c>
      <c r="H9" s="37">
        <v>63.689210772787696</v>
      </c>
      <c r="I9" s="37">
        <v>3.9922222222222277</v>
      </c>
      <c r="J9" s="37">
        <v>32</v>
      </c>
      <c r="K9" s="37">
        <v>439.77943728792684</v>
      </c>
      <c r="L9" s="475"/>
      <c r="M9" s="477">
        <v>0.37956264088133196</v>
      </c>
      <c r="N9" s="478"/>
      <c r="O9" s="477">
        <v>0.13405094057792333</v>
      </c>
      <c r="P9" s="477">
        <v>5.1706206558037593E-3</v>
      </c>
      <c r="Q9" s="477">
        <v>1.3272235042889486E-2</v>
      </c>
      <c r="R9" s="477">
        <v>-8.1005392644686019E-3</v>
      </c>
      <c r="S9" s="477">
        <v>0</v>
      </c>
      <c r="T9" s="43">
        <v>0.24</v>
      </c>
      <c r="U9" s="384"/>
      <c r="V9" s="385"/>
      <c r="W9" s="385"/>
      <c r="X9" s="385"/>
      <c r="Y9" s="385"/>
    </row>
    <row r="10" spans="1:25" x14ac:dyDescent="0.25">
      <c r="A10" s="253"/>
      <c r="B10" s="42" t="s">
        <v>142</v>
      </c>
      <c r="C10" s="475"/>
      <c r="D10" s="476">
        <v>461402.29871014575</v>
      </c>
      <c r="E10" s="475"/>
      <c r="F10" s="476">
        <v>53490.743646138515</v>
      </c>
      <c r="G10" s="37">
        <v>61.147001148276182</v>
      </c>
      <c r="H10" s="37">
        <v>63.694792862787693</v>
      </c>
      <c r="I10" s="37">
        <v>4.0000000000000062</v>
      </c>
      <c r="J10" s="37">
        <v>32</v>
      </c>
      <c r="K10" s="37">
        <v>440.83490793741782</v>
      </c>
      <c r="L10" s="475"/>
      <c r="M10" s="477">
        <v>0.37503781528340596</v>
      </c>
      <c r="N10" s="478"/>
      <c r="O10" s="477">
        <v>0.13405094057792333</v>
      </c>
      <c r="P10" s="477">
        <v>6.6267158686628136E-4</v>
      </c>
      <c r="Q10" s="477">
        <v>8.7645771273746915E-3</v>
      </c>
      <c r="R10" s="477">
        <v>-8.1011955049913754E-3</v>
      </c>
      <c r="S10" s="477">
        <v>0</v>
      </c>
      <c r="T10" s="43">
        <v>0.24</v>
      </c>
      <c r="U10" s="384"/>
      <c r="V10" s="385"/>
      <c r="W10" s="385"/>
      <c r="X10" s="385"/>
      <c r="Y10" s="385"/>
    </row>
    <row r="11" spans="1:25" x14ac:dyDescent="0.25">
      <c r="A11" s="253"/>
      <c r="B11" s="42" t="s">
        <v>150</v>
      </c>
      <c r="C11" s="475"/>
      <c r="D11" s="476">
        <v>463172.48854484659</v>
      </c>
      <c r="E11" s="475"/>
      <c r="F11" s="476">
        <v>53562.448491118288</v>
      </c>
      <c r="G11" s="37">
        <v>61.149605273076183</v>
      </c>
      <c r="H11" s="37">
        <v>63.697505492787691</v>
      </c>
      <c r="I11" s="37">
        <v>4.0000000000000062</v>
      </c>
      <c r="J11" s="37">
        <v>32</v>
      </c>
      <c r="K11" s="37">
        <v>441.91495346186451</v>
      </c>
      <c r="L11" s="475"/>
      <c r="M11" s="477">
        <v>0.38365431634160529</v>
      </c>
      <c r="N11" s="478"/>
      <c r="O11" s="477">
        <v>0.13405094057792333</v>
      </c>
      <c r="P11" s="477">
        <v>4.2587939737046554E-3</v>
      </c>
      <c r="Q11" s="477">
        <v>4.258793973694777E-3</v>
      </c>
      <c r="R11" s="477">
        <v>0</v>
      </c>
      <c r="S11" s="477">
        <v>0</v>
      </c>
      <c r="T11" s="43">
        <v>0.245</v>
      </c>
      <c r="U11" s="384"/>
      <c r="V11" s="385"/>
      <c r="W11" s="385"/>
      <c r="X11" s="385"/>
      <c r="Y11" s="385"/>
    </row>
    <row r="12" spans="1:25" x14ac:dyDescent="0.25">
      <c r="A12" s="253"/>
      <c r="B12" s="42" t="s">
        <v>151</v>
      </c>
      <c r="C12" s="475"/>
      <c r="D12" s="476">
        <v>464988.03288569866</v>
      </c>
      <c r="E12" s="475"/>
      <c r="F12" s="476">
        <v>53633.02795523368</v>
      </c>
      <c r="G12" s="37">
        <v>61.149524354676181</v>
      </c>
      <c r="H12" s="37">
        <v>63.697421202787694</v>
      </c>
      <c r="I12" s="37">
        <v>4.0000000000000062</v>
      </c>
      <c r="J12" s="37">
        <v>32</v>
      </c>
      <c r="K12" s="37">
        <v>443.06393234086534</v>
      </c>
      <c r="L12" s="475"/>
      <c r="M12" s="477">
        <v>0.39198017709470889</v>
      </c>
      <c r="N12" s="478"/>
      <c r="O12" s="477">
        <v>0.13177042144945084</v>
      </c>
      <c r="P12" s="477">
        <v>-1.3232857291711753E-4</v>
      </c>
      <c r="Q12" s="477">
        <v>-1.3232857290808688E-4</v>
      </c>
      <c r="R12" s="477">
        <v>0</v>
      </c>
      <c r="S12" s="477">
        <v>0</v>
      </c>
      <c r="T12" s="43">
        <v>0.26</v>
      </c>
      <c r="U12" s="384"/>
      <c r="V12" s="385"/>
      <c r="W12" s="385"/>
      <c r="X12" s="385"/>
      <c r="Y12" s="385"/>
    </row>
    <row r="13" spans="1:25" x14ac:dyDescent="0.25">
      <c r="A13" s="253"/>
      <c r="B13" s="42" t="s">
        <v>152</v>
      </c>
      <c r="C13" s="475"/>
      <c r="D13" s="476">
        <v>466828.6181423809</v>
      </c>
      <c r="E13" s="475"/>
      <c r="F13" s="476">
        <v>53703.700422206392</v>
      </c>
      <c r="G13" s="37">
        <v>61.145692706676179</v>
      </c>
      <c r="H13" s="37">
        <v>63.693429902787692</v>
      </c>
      <c r="I13" s="37">
        <v>4.0000000000000062</v>
      </c>
      <c r="J13" s="37">
        <v>32</v>
      </c>
      <c r="K13" s="37">
        <v>444.26020495818562</v>
      </c>
      <c r="L13" s="475"/>
      <c r="M13" s="477">
        <v>0.39583497348516516</v>
      </c>
      <c r="N13" s="478"/>
      <c r="O13" s="477">
        <v>0.13177042144945084</v>
      </c>
      <c r="P13" s="477">
        <v>-6.2660307507513835E-3</v>
      </c>
      <c r="Q13" s="477">
        <v>-6.2660307507519906E-3</v>
      </c>
      <c r="R13" s="477">
        <v>0</v>
      </c>
      <c r="S13" s="477">
        <v>0</v>
      </c>
      <c r="T13" s="43">
        <v>0.27</v>
      </c>
      <c r="U13" s="384"/>
      <c r="V13" s="385"/>
      <c r="W13" s="385"/>
      <c r="X13" s="385"/>
      <c r="Y13" s="385"/>
    </row>
    <row r="14" spans="1:25" x14ac:dyDescent="0.25">
      <c r="A14" s="253"/>
      <c r="B14" s="42" t="s">
        <v>153</v>
      </c>
      <c r="C14" s="475"/>
      <c r="D14" s="476">
        <v>468685.16719972028</v>
      </c>
      <c r="E14" s="475"/>
      <c r="F14" s="476">
        <v>53774.46601458668</v>
      </c>
      <c r="G14" s="37">
        <v>61.136896188276182</v>
      </c>
      <c r="H14" s="37">
        <v>63.684266862787695</v>
      </c>
      <c r="I14" s="37">
        <v>4.0000000000000062</v>
      </c>
      <c r="J14" s="391">
        <v>32</v>
      </c>
      <c r="K14" s="37">
        <v>445.50413353206852</v>
      </c>
      <c r="L14" s="475"/>
      <c r="M14" s="477">
        <v>0.39769392560529582</v>
      </c>
      <c r="N14" s="478"/>
      <c r="O14" s="477">
        <v>0.13177042144945084</v>
      </c>
      <c r="P14" s="477">
        <v>-1.4386161985584067E-2</v>
      </c>
      <c r="Q14" s="477">
        <v>-1.4386161985596073E-2</v>
      </c>
      <c r="R14" s="477">
        <v>0</v>
      </c>
      <c r="S14" s="477">
        <v>0</v>
      </c>
      <c r="T14" s="43">
        <v>0.28000000000000003</v>
      </c>
      <c r="U14" s="384"/>
      <c r="V14" s="385"/>
      <c r="W14" s="385"/>
      <c r="X14" s="385"/>
      <c r="Y14" s="385"/>
    </row>
    <row r="15" spans="1:25" x14ac:dyDescent="0.25">
      <c r="A15" s="253"/>
      <c r="B15" s="42" t="s">
        <v>167</v>
      </c>
      <c r="C15" s="475"/>
      <c r="D15" s="476">
        <v>470547.2479292202</v>
      </c>
      <c r="E15" s="475"/>
      <c r="F15" s="476">
        <v>53845.324855086292</v>
      </c>
      <c r="G15" s="37">
        <v>61.121765273076186</v>
      </c>
      <c r="H15" s="37">
        <v>63.668505492787695</v>
      </c>
      <c r="I15" s="37">
        <v>4.0000000000000062</v>
      </c>
      <c r="J15" s="391">
        <v>32</v>
      </c>
      <c r="K15" s="37">
        <v>446.79609551931145</v>
      </c>
      <c r="L15" s="475"/>
      <c r="M15" s="477">
        <v>0.39729883935208932</v>
      </c>
      <c r="N15" s="478"/>
      <c r="O15" s="477">
        <v>0.13177042144945084</v>
      </c>
      <c r="P15" s="477">
        <v>-2.4749236783947026E-2</v>
      </c>
      <c r="Q15" s="477">
        <v>-2.4749236783959346E-2</v>
      </c>
      <c r="R15" s="477">
        <v>0</v>
      </c>
      <c r="S15" s="477">
        <v>0</v>
      </c>
      <c r="T15" s="43">
        <v>0.28999999999999998</v>
      </c>
      <c r="U15" s="384"/>
      <c r="V15" s="385"/>
      <c r="W15" s="385"/>
      <c r="X15" s="385"/>
      <c r="Y15" s="385"/>
    </row>
    <row r="16" spans="1:25" x14ac:dyDescent="0.25">
      <c r="A16" s="253"/>
      <c r="B16" s="42" t="s">
        <v>168</v>
      </c>
      <c r="C16" s="475"/>
      <c r="D16" s="476">
        <v>472392.7309994112</v>
      </c>
      <c r="E16" s="475"/>
      <c r="F16" s="476">
        <v>53920.482885223144</v>
      </c>
      <c r="G16" s="37">
        <v>61.098768185076189</v>
      </c>
      <c r="H16" s="37">
        <v>63.644550192787698</v>
      </c>
      <c r="I16" s="37">
        <v>4.0000000000000062</v>
      </c>
      <c r="J16" s="391">
        <v>32</v>
      </c>
      <c r="K16" s="37">
        <v>448.09180419631741</v>
      </c>
      <c r="L16" s="475"/>
      <c r="M16" s="477">
        <v>0.39219931225026983</v>
      </c>
      <c r="N16" s="478"/>
      <c r="O16" s="477">
        <v>0.1395813477569785</v>
      </c>
      <c r="P16" s="477">
        <v>-3.762503896484759E-2</v>
      </c>
      <c r="Q16" s="477">
        <v>-3.7625038964847181E-2</v>
      </c>
      <c r="R16" s="477">
        <v>0</v>
      </c>
      <c r="S16" s="477">
        <v>0</v>
      </c>
      <c r="T16" s="43">
        <v>0.28999999999999998</v>
      </c>
      <c r="U16" s="384"/>
      <c r="V16" s="385"/>
      <c r="W16" s="385"/>
      <c r="X16" s="385"/>
      <c r="Y16" s="385"/>
    </row>
    <row r="17" spans="1:46" x14ac:dyDescent="0.25">
      <c r="A17" s="253"/>
      <c r="B17" s="42" t="s">
        <v>169</v>
      </c>
      <c r="C17" s="475"/>
      <c r="D17" s="476">
        <v>474243.68205704517</v>
      </c>
      <c r="E17" s="475"/>
      <c r="F17" s="476">
        <v>53995.745821951408</v>
      </c>
      <c r="G17" s="37">
        <v>61.069462514676189</v>
      </c>
      <c r="H17" s="37">
        <v>63.614023452787698</v>
      </c>
      <c r="I17" s="37">
        <v>4.0000000000000062</v>
      </c>
      <c r="J17" s="391">
        <v>32</v>
      </c>
      <c r="K17" s="37">
        <v>449.43607960890631</v>
      </c>
      <c r="L17" s="475"/>
      <c r="M17" s="477">
        <v>0.3918246273006929</v>
      </c>
      <c r="N17" s="478"/>
      <c r="O17" s="477">
        <v>0.1395813477569785</v>
      </c>
      <c r="P17" s="477">
        <v>-4.7964421003101165E-2</v>
      </c>
      <c r="Q17" s="477">
        <v>-4.7964421003101769E-2</v>
      </c>
      <c r="R17" s="477">
        <v>0</v>
      </c>
      <c r="S17" s="477">
        <v>0</v>
      </c>
      <c r="T17" s="43">
        <v>0.3</v>
      </c>
      <c r="U17" s="384"/>
      <c r="V17" s="385"/>
      <c r="W17" s="385"/>
      <c r="X17" s="385"/>
      <c r="Y17" s="385"/>
    </row>
    <row r="18" spans="1:46" x14ac:dyDescent="0.25">
      <c r="A18" s="253"/>
      <c r="B18" s="42" t="s">
        <v>170</v>
      </c>
      <c r="C18" s="475"/>
      <c r="D18" s="476">
        <v>476067.33415993751</v>
      </c>
      <c r="E18" s="475"/>
      <c r="F18" s="476">
        <v>54071.113811701121</v>
      </c>
      <c r="G18" s="37">
        <v>61.035741122676185</v>
      </c>
      <c r="H18" s="37">
        <v>63.578897002787699</v>
      </c>
      <c r="I18" s="37">
        <v>4.0000000000000062</v>
      </c>
      <c r="J18" s="391">
        <v>32</v>
      </c>
      <c r="K18" s="37">
        <v>450.784387847733</v>
      </c>
      <c r="L18" s="475"/>
      <c r="M18" s="477">
        <v>0.38453904013695706</v>
      </c>
      <c r="N18" s="478"/>
      <c r="O18" s="477">
        <v>0.1395813477569785</v>
      </c>
      <c r="P18" s="477">
        <v>-5.5218092007777386E-2</v>
      </c>
      <c r="Q18" s="477">
        <v>-5.5218092007762488E-2</v>
      </c>
      <c r="R18" s="477">
        <v>0</v>
      </c>
      <c r="S18" s="477">
        <v>0</v>
      </c>
      <c r="T18" s="43">
        <v>0.3</v>
      </c>
      <c r="U18" s="384"/>
      <c r="V18" s="385"/>
      <c r="W18" s="385"/>
      <c r="X18" s="385"/>
      <c r="Y18" s="385"/>
    </row>
    <row r="19" spans="1:46" x14ac:dyDescent="0.25">
      <c r="A19" s="253"/>
      <c r="B19" s="42" t="s">
        <v>172</v>
      </c>
      <c r="C19" s="475"/>
      <c r="D19" s="476">
        <v>477880.81805607781</v>
      </c>
      <c r="E19" s="475"/>
      <c r="F19" s="476">
        <v>54146.587001106702</v>
      </c>
      <c r="G19" s="37">
        <v>60.99984527307619</v>
      </c>
      <c r="H19" s="37">
        <v>63.541505492787699</v>
      </c>
      <c r="I19" s="37">
        <v>4.0000000000000062</v>
      </c>
      <c r="J19" s="391">
        <v>32</v>
      </c>
      <c r="K19" s="37">
        <v>452.13674101127617</v>
      </c>
      <c r="L19" s="475"/>
      <c r="M19" s="477">
        <v>0.38093012605881427</v>
      </c>
      <c r="N19" s="478"/>
      <c r="O19" s="477">
        <v>0.1395813477569785</v>
      </c>
      <c r="P19" s="477">
        <v>-5.8811196423178558E-2</v>
      </c>
      <c r="Q19" s="477">
        <v>-5.8811196423177323E-2</v>
      </c>
      <c r="R19" s="477">
        <v>0</v>
      </c>
      <c r="S19" s="477">
        <v>0</v>
      </c>
      <c r="T19" s="43">
        <v>0.3</v>
      </c>
      <c r="U19" s="384"/>
      <c r="V19" s="385"/>
      <c r="W19" s="385"/>
      <c r="X19" s="385"/>
      <c r="Y19" s="385"/>
      <c r="AK19" s="446"/>
      <c r="AL19" s="446"/>
      <c r="AM19" s="446"/>
      <c r="AN19" s="446"/>
      <c r="AO19" s="446"/>
      <c r="AP19" s="446"/>
    </row>
    <row r="20" spans="1:46" x14ac:dyDescent="0.25">
      <c r="A20" s="253"/>
      <c r="B20" s="42" t="s">
        <v>173</v>
      </c>
      <c r="C20" s="475"/>
      <c r="D20" s="476">
        <v>479711.82765236968</v>
      </c>
      <c r="E20" s="475"/>
      <c r="F20" s="476">
        <v>54223.003457765233</v>
      </c>
      <c r="G20" s="37">
        <v>60.964377785076188</v>
      </c>
      <c r="H20" s="37">
        <v>63.5045601927877</v>
      </c>
      <c r="I20" s="37">
        <v>4.0000000000000062</v>
      </c>
      <c r="J20" s="391">
        <v>32</v>
      </c>
      <c r="K20" s="37">
        <v>453.49315123430995</v>
      </c>
      <c r="L20" s="475"/>
      <c r="M20" s="477">
        <v>0.38315193393617619</v>
      </c>
      <c r="N20" s="478"/>
      <c r="O20" s="477">
        <v>0.14112885204928816</v>
      </c>
      <c r="P20" s="477">
        <v>-5.8143570432392266E-2</v>
      </c>
      <c r="Q20" s="477">
        <v>-5.8143570432388922E-2</v>
      </c>
      <c r="R20" s="477">
        <v>0</v>
      </c>
      <c r="S20" s="477">
        <v>0</v>
      </c>
      <c r="T20" s="43">
        <v>0.3</v>
      </c>
      <c r="U20" s="384"/>
      <c r="V20" s="385"/>
      <c r="W20" s="385"/>
      <c r="X20" s="385"/>
      <c r="Y20" s="385"/>
      <c r="AK20" s="446"/>
      <c r="AL20" s="446"/>
      <c r="AM20" s="446"/>
      <c r="AN20" s="446"/>
      <c r="AO20" s="446"/>
      <c r="AP20" s="446"/>
    </row>
    <row r="21" spans="1:46" x14ac:dyDescent="0.25">
      <c r="A21" s="253"/>
      <c r="B21" s="42" t="s">
        <v>174</v>
      </c>
      <c r="C21" s="475"/>
      <c r="D21" s="476">
        <v>481596.9581776259</v>
      </c>
      <c r="E21" s="475"/>
      <c r="F21" s="476">
        <v>54299.52776009182</v>
      </c>
      <c r="G21" s="37">
        <v>60.928816351476186</v>
      </c>
      <c r="H21" s="37">
        <v>63.467517032787697</v>
      </c>
      <c r="I21" s="37">
        <v>4.0000000000000062</v>
      </c>
      <c r="J21" s="391">
        <v>32</v>
      </c>
      <c r="K21" s="37">
        <v>454.89898000313633</v>
      </c>
      <c r="L21" s="475"/>
      <c r="M21" s="477">
        <v>0.39297145006445078</v>
      </c>
      <c r="N21" s="478"/>
      <c r="O21" s="477">
        <v>0.14112885204928816</v>
      </c>
      <c r="P21" s="477">
        <v>-5.8331496017828499E-2</v>
      </c>
      <c r="Q21" s="477">
        <v>-5.8331496017840663E-2</v>
      </c>
      <c r="R21" s="477">
        <v>0</v>
      </c>
      <c r="S21" s="477">
        <v>0</v>
      </c>
      <c r="T21" s="43">
        <v>0.31</v>
      </c>
      <c r="U21" s="384"/>
      <c r="V21" s="385"/>
      <c r="W21" s="385"/>
      <c r="X21" s="385"/>
      <c r="Y21" s="385"/>
      <c r="AK21" s="446"/>
      <c r="AL21" s="446"/>
      <c r="AM21" s="446"/>
      <c r="AN21" s="446"/>
      <c r="AO21" s="446"/>
      <c r="AP21" s="446"/>
    </row>
    <row r="22" spans="1:46" x14ac:dyDescent="0.25">
      <c r="A22" s="253"/>
      <c r="B22" s="393" t="s">
        <v>175</v>
      </c>
      <c r="C22" s="475"/>
      <c r="D22" s="476">
        <v>483531.94844975963</v>
      </c>
      <c r="E22" s="475"/>
      <c r="F22" s="476">
        <v>54376.160060287824</v>
      </c>
      <c r="G22" s="37">
        <v>60.89255182347619</v>
      </c>
      <c r="H22" s="37">
        <v>63.429741482787698</v>
      </c>
      <c r="I22" s="37">
        <v>4.0000000000000062</v>
      </c>
      <c r="J22" s="391">
        <v>32</v>
      </c>
      <c r="K22" s="37">
        <v>456.35465673914644</v>
      </c>
      <c r="L22" s="475"/>
      <c r="M22" s="477">
        <v>0.4017862320924479</v>
      </c>
      <c r="N22" s="478"/>
      <c r="O22" s="479">
        <v>0.14112885204928816</v>
      </c>
      <c r="P22" s="477">
        <v>-5.9519501890207493E-2</v>
      </c>
      <c r="Q22" s="477">
        <v>-5.9519501890209665E-2</v>
      </c>
      <c r="R22" s="477">
        <v>0</v>
      </c>
      <c r="S22" s="477">
        <v>0</v>
      </c>
      <c r="T22" s="43">
        <v>0.32</v>
      </c>
      <c r="U22" s="384"/>
      <c r="V22" s="385"/>
      <c r="W22" s="385"/>
      <c r="X22" s="385"/>
      <c r="Y22" s="385"/>
      <c r="AK22" s="446"/>
      <c r="AL22" s="480"/>
      <c r="AM22" s="481"/>
      <c r="AN22" s="481"/>
      <c r="AO22" s="481"/>
      <c r="AP22" s="446"/>
    </row>
    <row r="23" spans="1:46" x14ac:dyDescent="0.25">
      <c r="A23" s="253"/>
      <c r="B23" s="393" t="s">
        <v>196</v>
      </c>
      <c r="C23" s="475"/>
      <c r="D23" s="476">
        <v>485506.9089090827</v>
      </c>
      <c r="E23" s="475"/>
      <c r="F23" s="476">
        <v>54452.900510769396</v>
      </c>
      <c r="G23" s="37">
        <v>60.854885273076185</v>
      </c>
      <c r="H23" s="37">
        <v>63.390505492787696</v>
      </c>
      <c r="I23" s="37">
        <v>4.0000000000000062</v>
      </c>
      <c r="J23" s="391">
        <v>32</v>
      </c>
      <c r="K23" s="37">
        <v>457.85606355981821</v>
      </c>
      <c r="L23" s="475"/>
      <c r="M23" s="477">
        <v>0.40844466754575137</v>
      </c>
      <c r="N23" s="478"/>
      <c r="O23" s="479">
        <v>0.14112885204928816</v>
      </c>
      <c r="P23" s="477">
        <v>-6.1857401721638894E-2</v>
      </c>
      <c r="Q23" s="477">
        <v>-6.1857401721633606E-2</v>
      </c>
      <c r="R23" s="477">
        <v>0</v>
      </c>
      <c r="S23" s="477">
        <v>0</v>
      </c>
      <c r="T23" s="43">
        <v>0.32900000000000001</v>
      </c>
      <c r="U23" s="384"/>
      <c r="V23" s="385"/>
      <c r="W23" s="385"/>
      <c r="X23" s="385"/>
      <c r="Y23" s="385"/>
      <c r="AK23" s="446"/>
      <c r="AL23" s="480"/>
      <c r="AM23" s="481"/>
      <c r="AN23" s="481"/>
      <c r="AO23" s="481"/>
      <c r="AP23" s="446"/>
    </row>
    <row r="24" spans="1:46" x14ac:dyDescent="0.25">
      <c r="A24" s="253"/>
      <c r="B24" s="393" t="s">
        <v>197</v>
      </c>
      <c r="C24" s="475"/>
      <c r="D24" s="476">
        <v>487527.91089218808</v>
      </c>
      <c r="E24" s="475"/>
      <c r="F24" s="476">
        <v>54535.441524933223</v>
      </c>
      <c r="G24" s="37">
        <v>60.815025026676182</v>
      </c>
      <c r="H24" s="37">
        <v>63.348984402787693</v>
      </c>
      <c r="I24" s="37">
        <v>4.0000000000000062</v>
      </c>
      <c r="J24" s="391">
        <v>32</v>
      </c>
      <c r="K24" s="37">
        <v>459.36698856956565</v>
      </c>
      <c r="L24" s="475"/>
      <c r="M24" s="477">
        <v>0.41626636944189954</v>
      </c>
      <c r="N24" s="478"/>
      <c r="O24" s="479">
        <v>0.15158240128549938</v>
      </c>
      <c r="P24" s="477">
        <v>-6.5500487300454324E-2</v>
      </c>
      <c r="Q24" s="477">
        <v>-6.5500487300464053E-2</v>
      </c>
      <c r="R24" s="477">
        <v>0</v>
      </c>
      <c r="S24" s="477">
        <v>0</v>
      </c>
      <c r="T24" s="43">
        <v>0.33</v>
      </c>
      <c r="U24" s="384"/>
      <c r="V24" s="385"/>
      <c r="W24" s="385"/>
      <c r="X24" s="385"/>
      <c r="Y24" s="385"/>
      <c r="AK24" s="446"/>
      <c r="AL24" s="480"/>
      <c r="AM24" s="481"/>
      <c r="AN24" s="481"/>
      <c r="AO24" s="481"/>
      <c r="AP24" s="446"/>
    </row>
    <row r="25" spans="1:46" x14ac:dyDescent="0.25">
      <c r="A25" s="253"/>
      <c r="B25" s="393" t="s">
        <v>198</v>
      </c>
      <c r="C25" s="475"/>
      <c r="D25" s="476">
        <v>489549.47966664698</v>
      </c>
      <c r="E25" s="475"/>
      <c r="F25" s="476">
        <v>54618.107656748369</v>
      </c>
      <c r="G25" s="37">
        <v>60.774216866676184</v>
      </c>
      <c r="H25" s="37">
        <v>63.306475902787696</v>
      </c>
      <c r="I25" s="37">
        <v>4.0000000000000062</v>
      </c>
      <c r="J25" s="391">
        <v>32</v>
      </c>
      <c r="K25" s="37">
        <v>460.88289963184525</v>
      </c>
      <c r="L25" s="475"/>
      <c r="M25" s="477">
        <v>0.41465703384228902</v>
      </c>
      <c r="N25" s="478"/>
      <c r="O25" s="479">
        <v>0.15158240128549938</v>
      </c>
      <c r="P25" s="477">
        <v>-6.7102101794901614E-2</v>
      </c>
      <c r="Q25" s="477">
        <v>-6.7102101794904431E-2</v>
      </c>
      <c r="R25" s="477">
        <v>0</v>
      </c>
      <c r="S25" s="477">
        <v>0</v>
      </c>
      <c r="T25" s="43">
        <v>0.33</v>
      </c>
      <c r="U25" s="384"/>
      <c r="V25" s="385"/>
      <c r="W25" s="385"/>
      <c r="X25" s="385"/>
      <c r="Y25" s="385"/>
      <c r="AK25" s="446"/>
      <c r="AL25" s="480"/>
      <c r="AM25" s="481"/>
      <c r="AN25" s="481"/>
      <c r="AO25" s="481"/>
      <c r="AP25" s="446"/>
    </row>
    <row r="26" spans="1:46" x14ac:dyDescent="0.25">
      <c r="A26" s="253"/>
      <c r="B26" s="394" t="s">
        <v>199</v>
      </c>
      <c r="C26" s="482"/>
      <c r="D26" s="483">
        <v>491631.8807017447</v>
      </c>
      <c r="E26" s="482"/>
      <c r="F26" s="483">
        <v>54700.899095871166</v>
      </c>
      <c r="G26" s="389">
        <v>60.733862709876192</v>
      </c>
      <c r="H26" s="389">
        <v>63.264440322787699</v>
      </c>
      <c r="I26" s="389">
        <v>4.0000000000000062</v>
      </c>
      <c r="J26" s="396">
        <v>32</v>
      </c>
      <c r="K26" s="389">
        <v>462.44990149059356</v>
      </c>
      <c r="L26" s="482"/>
      <c r="M26" s="484">
        <v>0.42537090153088286</v>
      </c>
      <c r="N26" s="485"/>
      <c r="O26" s="486">
        <v>0.15158240128549938</v>
      </c>
      <c r="P26" s="484">
        <v>-6.6400126370226076E-2</v>
      </c>
      <c r="Q26" s="484">
        <v>-6.6400126370240287E-2</v>
      </c>
      <c r="R26" s="484">
        <v>0</v>
      </c>
      <c r="S26" s="484">
        <v>0</v>
      </c>
      <c r="T26" s="390">
        <v>0.34</v>
      </c>
      <c r="U26" s="384"/>
      <c r="V26" s="385"/>
      <c r="W26" s="385"/>
      <c r="X26" s="385"/>
      <c r="Y26" s="385"/>
      <c r="AK26" s="446"/>
      <c r="AL26" s="480"/>
      <c r="AM26" s="481"/>
      <c r="AN26" s="481"/>
      <c r="AO26" s="481"/>
      <c r="AP26" s="446"/>
    </row>
    <row r="27" spans="1:46" x14ac:dyDescent="0.25">
      <c r="A27" s="35"/>
      <c r="B27" s="393">
        <v>2018</v>
      </c>
      <c r="C27" s="475"/>
      <c r="D27" s="476">
        <v>1801023.2706165342</v>
      </c>
      <c r="E27" s="475"/>
      <c r="F27" s="476">
        <v>53034.594499999999</v>
      </c>
      <c r="G27" s="37">
        <v>61.114880791406335</v>
      </c>
      <c r="H27" s="37">
        <v>63.624073960574222</v>
      </c>
      <c r="I27" s="37">
        <v>3.9437777777777789</v>
      </c>
      <c r="J27" s="391">
        <v>32</v>
      </c>
      <c r="K27" s="37">
        <v>434.11156311146573</v>
      </c>
      <c r="L27" s="475"/>
      <c r="M27" s="477">
        <v>1.2338937746612402</v>
      </c>
      <c r="N27" s="478"/>
      <c r="O27" s="477">
        <v>0.53496345478271223</v>
      </c>
      <c r="P27" s="477">
        <v>2.5718674593520063E-2</v>
      </c>
      <c r="Q27" s="477">
        <v>6.5058358003798333E-2</v>
      </c>
      <c r="R27" s="477">
        <v>-3.9313357522609713E-2</v>
      </c>
      <c r="S27" s="477">
        <v>0</v>
      </c>
      <c r="T27" s="487">
        <v>0.6693355780796395</v>
      </c>
      <c r="U27" s="384"/>
      <c r="V27" s="386"/>
      <c r="W27" s="385"/>
      <c r="X27" s="385"/>
      <c r="Y27" s="385"/>
      <c r="Z27" s="385"/>
      <c r="AA27" s="385"/>
      <c r="AB27" s="385"/>
      <c r="AC27" s="385"/>
      <c r="AD27" s="385"/>
      <c r="AE27" s="385"/>
      <c r="AF27" s="385"/>
      <c r="AG27" s="385"/>
      <c r="AH27" s="385"/>
      <c r="AK27" s="446"/>
      <c r="AL27" s="480"/>
      <c r="AM27" s="481"/>
      <c r="AN27" s="481"/>
      <c r="AO27" s="481"/>
      <c r="AP27" s="446"/>
      <c r="AT27" s="3"/>
    </row>
    <row r="28" spans="1:46" x14ac:dyDescent="0.25">
      <c r="A28" s="35"/>
      <c r="B28" s="393">
        <v>2019</v>
      </c>
      <c r="C28" s="475"/>
      <c r="D28" s="476">
        <v>1828251.6227007848</v>
      </c>
      <c r="E28" s="475"/>
      <c r="F28" s="476">
        <v>53312.552825519902</v>
      </c>
      <c r="G28" s="37">
        <v>61.139193998268205</v>
      </c>
      <c r="H28" s="37">
        <v>63.673764665287699</v>
      </c>
      <c r="I28" s="37">
        <v>3.9805555555555605</v>
      </c>
      <c r="J28" s="391">
        <v>32</v>
      </c>
      <c r="K28" s="37">
        <v>438.20254141577874</v>
      </c>
      <c r="L28" s="475"/>
      <c r="M28" s="477">
        <v>1.5118267780587757</v>
      </c>
      <c r="N28" s="478"/>
      <c r="O28" s="477">
        <v>0.52410757193571555</v>
      </c>
      <c r="P28" s="477">
        <v>3.9782793563574614E-2</v>
      </c>
      <c r="Q28" s="477">
        <v>7.81004761566646E-2</v>
      </c>
      <c r="R28" s="477">
        <v>-3.8287762028250377E-2</v>
      </c>
      <c r="S28" s="477">
        <v>0</v>
      </c>
      <c r="T28" s="487">
        <v>0.94237948305067221</v>
      </c>
      <c r="U28" s="384"/>
      <c r="V28" s="383"/>
      <c r="W28" s="385"/>
      <c r="X28" s="385"/>
      <c r="Y28" s="385"/>
      <c r="Z28" s="385"/>
      <c r="AA28" s="385"/>
      <c r="AB28" s="385"/>
      <c r="AC28" s="385"/>
      <c r="AD28" s="385"/>
      <c r="AE28" s="385"/>
      <c r="AF28" s="385"/>
      <c r="AG28" s="385"/>
      <c r="AH28" s="385"/>
      <c r="AK28" s="446"/>
      <c r="AL28" s="480"/>
      <c r="AM28" s="481"/>
      <c r="AN28" s="481"/>
      <c r="AO28" s="481"/>
      <c r="AP28" s="446"/>
      <c r="AT28" s="3"/>
    </row>
    <row r="29" spans="1:46" x14ac:dyDescent="0.25">
      <c r="A29" s="35"/>
      <c r="B29" s="393">
        <v>2020</v>
      </c>
      <c r="C29" s="475"/>
      <c r="D29" s="476">
        <v>1856391.4382830719</v>
      </c>
      <c r="E29" s="475"/>
      <c r="F29" s="476">
        <v>53597.480128674222</v>
      </c>
      <c r="G29" s="37">
        <v>61.147955870676185</v>
      </c>
      <c r="H29" s="37">
        <v>63.695787365287693</v>
      </c>
      <c r="I29" s="37">
        <v>4.0000000000000062</v>
      </c>
      <c r="J29" s="391">
        <v>32</v>
      </c>
      <c r="K29" s="37">
        <v>442.51849967458327</v>
      </c>
      <c r="L29" s="475"/>
      <c r="M29" s="477">
        <v>1.5391653551887714</v>
      </c>
      <c r="N29" s="478"/>
      <c r="O29" s="477">
        <v>0.53444693238911611</v>
      </c>
      <c r="P29" s="477">
        <v>1.433102374269879E-2</v>
      </c>
      <c r="Q29" s="477">
        <v>3.4586772300585517E-2</v>
      </c>
      <c r="R29" s="477">
        <v>-2.0250527960194564E-2</v>
      </c>
      <c r="S29" s="477">
        <v>0</v>
      </c>
      <c r="T29" s="487">
        <v>0.9849231464656043</v>
      </c>
      <c r="U29" s="384"/>
      <c r="V29" s="383"/>
      <c r="W29" s="385"/>
      <c r="X29" s="385"/>
      <c r="Y29" s="385"/>
      <c r="Z29" s="385"/>
      <c r="AA29" s="385"/>
      <c r="AB29" s="385"/>
      <c r="AC29" s="385"/>
      <c r="AD29" s="385"/>
      <c r="AE29" s="385"/>
      <c r="AF29" s="385"/>
      <c r="AG29" s="385"/>
      <c r="AH29" s="385"/>
      <c r="AK29" s="446"/>
      <c r="AL29" s="480"/>
      <c r="AM29" s="481"/>
      <c r="AN29" s="481"/>
      <c r="AO29" s="481"/>
      <c r="AP29" s="446"/>
      <c r="AT29" s="3"/>
    </row>
    <row r="30" spans="1:46" x14ac:dyDescent="0.25">
      <c r="A30" s="35"/>
      <c r="B30" s="393">
        <v>2021</v>
      </c>
      <c r="C30" s="475"/>
      <c r="D30" s="476">
        <v>1885868.828185397</v>
      </c>
      <c r="E30" s="475"/>
      <c r="F30" s="476">
        <v>53884.004894211888</v>
      </c>
      <c r="G30" s="37">
        <v>61.106723040276187</v>
      </c>
      <c r="H30" s="37">
        <v>63.652836500287698</v>
      </c>
      <c r="I30" s="37">
        <v>4.0000000000000062</v>
      </c>
      <c r="J30" s="391">
        <v>32</v>
      </c>
      <c r="K30" s="37">
        <v>447.45702821415091</v>
      </c>
      <c r="L30" s="475"/>
      <c r="M30" s="477">
        <v>1.5878865466858656</v>
      </c>
      <c r="N30" s="478"/>
      <c r="O30" s="477">
        <v>0.53458626198431602</v>
      </c>
      <c r="P30" s="477">
        <v>-6.7431249030150298E-2</v>
      </c>
      <c r="Q30" s="477">
        <v>-6.743124903013839E-2</v>
      </c>
      <c r="R30" s="477">
        <v>0</v>
      </c>
      <c r="S30" s="477">
        <v>0</v>
      </c>
      <c r="T30" s="487">
        <v>1.1160049903448765</v>
      </c>
      <c r="U30" s="384"/>
      <c r="V30" s="383"/>
      <c r="W30" s="385"/>
      <c r="X30" s="385"/>
      <c r="Y30" s="385"/>
      <c r="Z30" s="385"/>
      <c r="AA30" s="385"/>
      <c r="AB30" s="385"/>
      <c r="AC30" s="385"/>
      <c r="AD30" s="385"/>
      <c r="AE30" s="385"/>
      <c r="AF30" s="385"/>
      <c r="AG30" s="385"/>
      <c r="AH30" s="385"/>
      <c r="AK30" s="446"/>
      <c r="AL30" s="480"/>
      <c r="AM30" s="481"/>
      <c r="AN30" s="481"/>
      <c r="AO30" s="481"/>
      <c r="AP30" s="446"/>
      <c r="AT30" s="3"/>
    </row>
    <row r="31" spans="1:46" x14ac:dyDescent="0.25">
      <c r="A31" s="35"/>
      <c r="B31" s="393">
        <v>2022</v>
      </c>
      <c r="C31" s="475"/>
      <c r="D31" s="476">
        <v>1915256.9380460109</v>
      </c>
      <c r="E31" s="475"/>
      <c r="F31" s="476">
        <v>54185.058007666223</v>
      </c>
      <c r="G31" s="37">
        <v>60.982195133076189</v>
      </c>
      <c r="H31" s="37">
        <v>63.523119930287699</v>
      </c>
      <c r="I31" s="37">
        <v>4.0000000000000062</v>
      </c>
      <c r="J31" s="391">
        <v>32</v>
      </c>
      <c r="K31" s="37">
        <v>452.82831502411386</v>
      </c>
      <c r="L31" s="475"/>
      <c r="M31" s="477">
        <v>1.5583326592704481</v>
      </c>
      <c r="N31" s="478"/>
      <c r="O31" s="477">
        <v>0.55870589805896032</v>
      </c>
      <c r="P31" s="477">
        <v>-0.20378757197946129</v>
      </c>
      <c r="Q31" s="477">
        <v>-0.20378757197947192</v>
      </c>
      <c r="R31" s="477">
        <v>0</v>
      </c>
      <c r="S31" s="477">
        <v>0</v>
      </c>
      <c r="T31" s="487">
        <v>1.2004028255853569</v>
      </c>
      <c r="U31" s="384"/>
      <c r="V31" s="383"/>
      <c r="W31" s="385"/>
      <c r="X31" s="385"/>
      <c r="Y31" s="385"/>
      <c r="Z31" s="385"/>
      <c r="AA31" s="385"/>
      <c r="AB31" s="385"/>
      <c r="AC31" s="385"/>
      <c r="AD31" s="385"/>
      <c r="AE31" s="385"/>
      <c r="AF31" s="385"/>
      <c r="AG31" s="385"/>
      <c r="AH31" s="385"/>
      <c r="AK31" s="446"/>
      <c r="AL31" s="480"/>
      <c r="AM31" s="481"/>
      <c r="AN31" s="481"/>
      <c r="AO31" s="481"/>
      <c r="AP31" s="446"/>
      <c r="AT31" s="3"/>
    </row>
    <row r="32" spans="1:46" x14ac:dyDescent="0.25">
      <c r="A32" s="35"/>
      <c r="B32" s="394">
        <v>2023</v>
      </c>
      <c r="C32" s="482"/>
      <c r="D32" s="483">
        <v>1946116.2479176775</v>
      </c>
      <c r="E32" s="482"/>
      <c r="F32" s="483">
        <v>54495.652438184712</v>
      </c>
      <c r="G32" s="389">
        <v>60.834169747476182</v>
      </c>
      <c r="H32" s="389">
        <v>63.368926820287697</v>
      </c>
      <c r="I32" s="389">
        <v>4.0000000000000062</v>
      </c>
      <c r="J32" s="396">
        <v>32</v>
      </c>
      <c r="K32" s="389">
        <v>458.61515212509386</v>
      </c>
      <c r="L32" s="482"/>
      <c r="M32" s="484">
        <v>1.6112360309813027</v>
      </c>
      <c r="N32" s="485"/>
      <c r="O32" s="484">
        <v>0.57321047893783827</v>
      </c>
      <c r="P32" s="484">
        <v>-0.24273541691469802</v>
      </c>
      <c r="Q32" s="484">
        <v>-0.24273541691468836</v>
      </c>
      <c r="R32" s="484">
        <v>0</v>
      </c>
      <c r="S32" s="484">
        <v>0</v>
      </c>
      <c r="T32" s="488">
        <v>1.2779318141074896</v>
      </c>
      <c r="U32" s="384"/>
      <c r="V32" s="383"/>
      <c r="W32" s="385"/>
      <c r="X32" s="385"/>
      <c r="Y32" s="385"/>
      <c r="Z32" s="385"/>
      <c r="AA32" s="385"/>
      <c r="AB32" s="385"/>
      <c r="AC32" s="385"/>
      <c r="AD32" s="385"/>
      <c r="AE32" s="385"/>
      <c r="AF32" s="385"/>
      <c r="AG32" s="385"/>
      <c r="AH32" s="385"/>
      <c r="AK32" s="446"/>
      <c r="AL32" s="480"/>
      <c r="AM32" s="481"/>
      <c r="AN32" s="481"/>
      <c r="AO32" s="481"/>
      <c r="AP32" s="446"/>
      <c r="AT32" s="3"/>
    </row>
    <row r="33" spans="1:46" x14ac:dyDescent="0.25">
      <c r="A33" s="35"/>
      <c r="B33" s="393" t="s">
        <v>113</v>
      </c>
      <c r="C33" s="475"/>
      <c r="D33" s="476">
        <v>1807675.3756176196</v>
      </c>
      <c r="E33" s="475"/>
      <c r="F33" s="476">
        <v>53104.122538124386</v>
      </c>
      <c r="G33" s="37">
        <v>61.119408110006134</v>
      </c>
      <c r="H33" s="37">
        <v>63.635228385351795</v>
      </c>
      <c r="I33" s="37">
        <v>3.9535000000000022</v>
      </c>
      <c r="J33" s="391">
        <v>32</v>
      </c>
      <c r="K33" s="37">
        <v>435.11218781014827</v>
      </c>
      <c r="L33" s="475"/>
      <c r="M33" s="477">
        <v>1.2976444627505686</v>
      </c>
      <c r="N33" s="478"/>
      <c r="O33" s="477">
        <v>0.53291330142300808</v>
      </c>
      <c r="P33" s="477">
        <v>2.491756072078033E-2</v>
      </c>
      <c r="Q33" s="477">
        <v>6.7095152018487952E-2</v>
      </c>
      <c r="R33" s="477">
        <v>-4.2149302194894871E-2</v>
      </c>
      <c r="S33" s="477">
        <v>0</v>
      </c>
      <c r="T33" s="487">
        <v>0.73545185877567576</v>
      </c>
      <c r="U33" s="384"/>
      <c r="V33" s="383"/>
      <c r="W33" s="385"/>
      <c r="X33" s="385"/>
      <c r="Y33" s="385"/>
      <c r="Z33" s="385"/>
      <c r="AA33" s="385"/>
      <c r="AB33" s="385"/>
      <c r="AC33" s="385"/>
      <c r="AD33" s="385"/>
      <c r="AE33" s="385"/>
      <c r="AF33" s="385"/>
      <c r="AG33" s="385"/>
      <c r="AH33" s="385"/>
      <c r="AK33" s="446"/>
      <c r="AL33" s="446"/>
      <c r="AM33" s="446"/>
      <c r="AN33" s="446"/>
      <c r="AO33" s="446"/>
      <c r="AP33" s="446"/>
      <c r="AT33" s="3"/>
    </row>
    <row r="34" spans="1:46" x14ac:dyDescent="0.25">
      <c r="A34" s="35"/>
      <c r="B34" s="393" t="s">
        <v>143</v>
      </c>
      <c r="C34" s="475"/>
      <c r="D34" s="476">
        <v>1835209.271191498</v>
      </c>
      <c r="E34" s="475"/>
      <c r="F34" s="476">
        <v>53383.426198930145</v>
      </c>
      <c r="G34" s="37">
        <v>61.143653257240985</v>
      </c>
      <c r="H34" s="37">
        <v>63.683567007787694</v>
      </c>
      <c r="I34" s="37">
        <v>3.9883333333333386</v>
      </c>
      <c r="J34" s="391">
        <v>32</v>
      </c>
      <c r="K34" s="37">
        <v>439.25422751517658</v>
      </c>
      <c r="L34" s="475"/>
      <c r="M34" s="477">
        <v>1.5231659370516724</v>
      </c>
      <c r="N34" s="478"/>
      <c r="O34" s="477">
        <v>0.52595476105501859</v>
      </c>
      <c r="P34" s="477">
        <v>3.9668491539075035E-2</v>
      </c>
      <c r="Q34" s="477">
        <v>7.596204753627718E-2</v>
      </c>
      <c r="R34" s="477">
        <v>-3.6267155318870134E-2</v>
      </c>
      <c r="S34" s="477">
        <v>0</v>
      </c>
      <c r="T34" s="487">
        <v>0.9519475255047638</v>
      </c>
      <c r="U34" s="384"/>
      <c r="V34" s="383"/>
      <c r="W34" s="385"/>
      <c r="X34" s="385"/>
      <c r="Y34" s="385"/>
      <c r="Z34" s="385"/>
      <c r="AA34" s="385"/>
      <c r="AB34" s="385"/>
      <c r="AC34" s="385"/>
      <c r="AD34" s="385"/>
      <c r="AE34" s="385"/>
      <c r="AF34" s="385"/>
      <c r="AG34" s="385"/>
      <c r="AH34" s="385"/>
      <c r="AT34" s="3"/>
    </row>
    <row r="35" spans="1:46" x14ac:dyDescent="0.25">
      <c r="A35" s="35"/>
      <c r="B35" s="393" t="s">
        <v>154</v>
      </c>
      <c r="C35" s="475"/>
      <c r="D35" s="476">
        <v>1863674.3067726465</v>
      </c>
      <c r="E35" s="475"/>
      <c r="F35" s="476">
        <v>53668.410720786262</v>
      </c>
      <c r="G35" s="37">
        <v>61.145429630676183</v>
      </c>
      <c r="H35" s="37">
        <v>63.693155865287693</v>
      </c>
      <c r="I35" s="37">
        <v>4.0000000000000062</v>
      </c>
      <c r="J35" s="391">
        <v>32</v>
      </c>
      <c r="K35" s="37">
        <v>443.685806073246</v>
      </c>
      <c r="L35" s="475"/>
      <c r="M35" s="477">
        <v>1.5510512085996453</v>
      </c>
      <c r="N35" s="478"/>
      <c r="O35" s="477">
        <v>0.53384456965002869</v>
      </c>
      <c r="P35" s="477">
        <v>2.9052458277618598E-3</v>
      </c>
      <c r="Q35" s="477">
        <v>1.505703582656785E-2</v>
      </c>
      <c r="R35" s="477">
        <v>-1.2151301057152142E-2</v>
      </c>
      <c r="S35" s="477">
        <v>0</v>
      </c>
      <c r="T35" s="487">
        <v>1.0088869452978173</v>
      </c>
      <c r="U35" s="384"/>
      <c r="V35" s="383"/>
      <c r="W35" s="385"/>
      <c r="X35" s="385"/>
      <c r="Y35" s="385"/>
      <c r="Z35" s="385"/>
      <c r="AA35" s="385"/>
      <c r="AB35" s="385"/>
      <c r="AC35" s="385"/>
      <c r="AD35" s="385"/>
      <c r="AE35" s="385"/>
      <c r="AF35" s="385"/>
      <c r="AG35" s="385"/>
      <c r="AH35" s="385"/>
      <c r="AT35" s="3"/>
    </row>
    <row r="36" spans="1:46" x14ac:dyDescent="0.25">
      <c r="A36" s="35"/>
      <c r="B36" s="393" t="s">
        <v>171</v>
      </c>
      <c r="C36" s="475"/>
      <c r="D36" s="476">
        <v>1893250.995145614</v>
      </c>
      <c r="E36" s="475"/>
      <c r="F36" s="476">
        <v>53958.166843490493</v>
      </c>
      <c r="G36" s="37">
        <v>61.081434273876184</v>
      </c>
      <c r="H36" s="37">
        <v>63.626494035287699</v>
      </c>
      <c r="I36" s="37">
        <v>4.0000000000000062</v>
      </c>
      <c r="J36" s="391">
        <v>32</v>
      </c>
      <c r="K36" s="37">
        <v>448.77709179306703</v>
      </c>
      <c r="L36" s="475"/>
      <c r="M36" s="477">
        <v>1.5870095040472023</v>
      </c>
      <c r="N36" s="478"/>
      <c r="O36" s="477">
        <v>0.53990069542342667</v>
      </c>
      <c r="P36" s="477">
        <v>-0.10466089973778026</v>
      </c>
      <c r="Q36" s="477">
        <v>-0.10466089973777566</v>
      </c>
      <c r="R36" s="477">
        <v>0</v>
      </c>
      <c r="S36" s="477">
        <v>0</v>
      </c>
      <c r="T36" s="487">
        <v>1.1474979929785007</v>
      </c>
      <c r="U36" s="384"/>
      <c r="V36" s="383"/>
      <c r="W36" s="385"/>
      <c r="X36" s="385"/>
      <c r="Y36" s="385"/>
      <c r="Z36" s="385"/>
      <c r="AA36" s="385"/>
      <c r="AB36" s="385"/>
      <c r="AC36" s="385"/>
      <c r="AD36" s="385"/>
      <c r="AE36" s="385"/>
      <c r="AF36" s="385"/>
      <c r="AG36" s="385"/>
      <c r="AH36" s="385"/>
      <c r="AT36" s="3"/>
    </row>
    <row r="37" spans="1:46" x14ac:dyDescent="0.25">
      <c r="A37" s="35"/>
      <c r="B37" s="393" t="s">
        <v>176</v>
      </c>
      <c r="C37" s="475"/>
      <c r="D37" s="476">
        <v>1922721.5523358332</v>
      </c>
      <c r="E37" s="475"/>
      <c r="F37" s="476">
        <v>54261.319569812898</v>
      </c>
      <c r="G37" s="37">
        <v>60.946397808276188</v>
      </c>
      <c r="H37" s="37">
        <v>63.4858310502877</v>
      </c>
      <c r="I37" s="37">
        <v>4.0000000000000062</v>
      </c>
      <c r="J37" s="37">
        <v>32</v>
      </c>
      <c r="K37" s="37">
        <v>454.22088224696722</v>
      </c>
      <c r="L37" s="475"/>
      <c r="M37" s="477">
        <v>1.556611208222435</v>
      </c>
      <c r="N37" s="478"/>
      <c r="O37" s="477">
        <v>0.56182918000480697</v>
      </c>
      <c r="P37" s="477">
        <v>-0.22107612109192587</v>
      </c>
      <c r="Q37" s="477">
        <v>-0.22107612109192445</v>
      </c>
      <c r="R37" s="477">
        <v>0</v>
      </c>
      <c r="S37" s="477">
        <v>0</v>
      </c>
      <c r="T37" s="487">
        <v>1.2130277042773798</v>
      </c>
      <c r="U37" s="384"/>
      <c r="V37" s="383"/>
      <c r="W37" s="385"/>
      <c r="X37" s="385"/>
      <c r="Y37" s="385"/>
      <c r="Z37" s="385"/>
      <c r="AA37" s="385"/>
      <c r="AB37" s="385"/>
      <c r="AC37" s="385"/>
      <c r="AD37" s="385"/>
      <c r="AE37" s="385"/>
      <c r="AF37" s="385"/>
      <c r="AG37" s="385"/>
      <c r="AH37" s="385"/>
      <c r="AT37" s="3"/>
    </row>
    <row r="38" spans="1:46" x14ac:dyDescent="0.25">
      <c r="A38" s="35"/>
      <c r="B38" s="394" t="s">
        <v>200</v>
      </c>
      <c r="C38" s="489"/>
      <c r="D38" s="483">
        <v>1954216.1801696625</v>
      </c>
      <c r="E38" s="489"/>
      <c r="F38" s="483">
        <v>54576.837197080538</v>
      </c>
      <c r="G38" s="389">
        <v>60.794497469076177</v>
      </c>
      <c r="H38" s="389">
        <v>63.327601530287694</v>
      </c>
      <c r="I38" s="389">
        <v>4.0000000000000062</v>
      </c>
      <c r="J38" s="389">
        <v>32</v>
      </c>
      <c r="K38" s="389">
        <v>460.13896331295564</v>
      </c>
      <c r="L38" s="489"/>
      <c r="M38" s="484">
        <v>1.638023342255039</v>
      </c>
      <c r="N38" s="490"/>
      <c r="O38" s="484">
        <v>0.58147798426038833</v>
      </c>
      <c r="P38" s="484">
        <v>-0.24923595924053643</v>
      </c>
      <c r="Q38" s="484">
        <v>-0.24923595924052894</v>
      </c>
      <c r="R38" s="484">
        <v>0</v>
      </c>
      <c r="S38" s="484">
        <v>0</v>
      </c>
      <c r="T38" s="488">
        <v>1.3029081879090256</v>
      </c>
      <c r="U38" s="384"/>
      <c r="V38" s="383"/>
      <c r="W38" s="385"/>
      <c r="X38" s="385"/>
      <c r="Y38" s="385"/>
      <c r="Z38" s="385"/>
      <c r="AA38" s="385"/>
      <c r="AB38" s="385"/>
      <c r="AC38" s="385"/>
      <c r="AD38" s="385"/>
      <c r="AE38" s="385"/>
      <c r="AF38" s="385"/>
      <c r="AG38" s="385"/>
      <c r="AH38" s="385"/>
      <c r="AT38" s="3"/>
    </row>
    <row r="39" spans="1:46" x14ac:dyDescent="0.25">
      <c r="A39" s="35"/>
      <c r="B39" s="491" t="s">
        <v>31</v>
      </c>
      <c r="C39" s="492"/>
      <c r="D39" s="492"/>
      <c r="E39" s="492"/>
      <c r="F39" s="492"/>
      <c r="G39" s="492"/>
      <c r="H39" s="492"/>
      <c r="I39" s="492"/>
      <c r="J39" s="492"/>
      <c r="K39" s="492"/>
      <c r="L39" s="492"/>
      <c r="M39" s="492"/>
      <c r="N39" s="492"/>
      <c r="O39" s="492"/>
      <c r="P39" s="492"/>
      <c r="Q39" s="492"/>
      <c r="R39" s="492"/>
      <c r="S39" s="492"/>
      <c r="T39" s="493"/>
      <c r="U39" s="384"/>
      <c r="V39" s="385"/>
      <c r="W39" s="385"/>
      <c r="X39" s="385"/>
      <c r="Y39" s="385"/>
      <c r="Z39" s="385"/>
      <c r="AA39" s="385"/>
      <c r="AB39" s="385"/>
      <c r="AC39" s="385"/>
      <c r="AD39" s="385"/>
      <c r="AE39" s="385"/>
      <c r="AF39" s="385"/>
      <c r="AG39" s="385"/>
      <c r="AH39" s="385"/>
      <c r="AT39" s="3"/>
    </row>
    <row r="40" spans="1:46" x14ac:dyDescent="0.25">
      <c r="A40" s="35"/>
      <c r="B40" s="494" t="s">
        <v>653</v>
      </c>
      <c r="C40" s="495"/>
      <c r="D40" s="495"/>
      <c r="E40" s="495"/>
      <c r="F40" s="495"/>
      <c r="G40" s="495"/>
      <c r="H40" s="495"/>
      <c r="I40" s="495"/>
      <c r="J40" s="495"/>
      <c r="K40" s="495"/>
      <c r="L40" s="495"/>
      <c r="M40" s="495"/>
      <c r="N40" s="495"/>
      <c r="O40" s="495"/>
      <c r="P40" s="495"/>
      <c r="Q40" s="495"/>
      <c r="R40" s="495"/>
      <c r="S40" s="495"/>
      <c r="T40" s="496"/>
      <c r="U40" s="495"/>
      <c r="V40" s="385"/>
      <c r="W40" s="385"/>
      <c r="X40" s="385"/>
      <c r="Y40" s="385"/>
      <c r="Z40" s="385"/>
      <c r="AA40" s="385"/>
      <c r="AB40" s="385"/>
      <c r="AC40" s="385"/>
      <c r="AD40" s="385"/>
      <c r="AE40" s="385"/>
      <c r="AF40" s="385"/>
      <c r="AG40" s="385"/>
      <c r="AH40" s="385"/>
      <c r="AT40" s="3"/>
    </row>
    <row r="41" spans="1:46" x14ac:dyDescent="0.25">
      <c r="A41" s="35"/>
      <c r="B41" s="491" t="s">
        <v>654</v>
      </c>
      <c r="C41" s="3"/>
      <c r="E41" s="3"/>
      <c r="L41" s="3"/>
      <c r="M41" s="3"/>
      <c r="N41" s="3"/>
      <c r="O41" s="3"/>
      <c r="P41" s="3"/>
      <c r="Q41" s="3"/>
      <c r="R41" s="3"/>
      <c r="S41" s="3"/>
      <c r="T41" s="497"/>
      <c r="U41" s="3"/>
      <c r="V41" s="385"/>
      <c r="W41" s="385"/>
      <c r="X41" s="385"/>
      <c r="Y41" s="385"/>
      <c r="Z41" s="385"/>
      <c r="AA41" s="385"/>
      <c r="AB41" s="385"/>
      <c r="AC41" s="385"/>
      <c r="AD41" s="385"/>
      <c r="AE41" s="385"/>
      <c r="AF41" s="385"/>
      <c r="AG41" s="385"/>
      <c r="AH41" s="385"/>
      <c r="AT41" s="3"/>
    </row>
    <row r="42" spans="1:46" x14ac:dyDescent="0.25">
      <c r="A42" s="35"/>
      <c r="B42" s="491" t="s">
        <v>655</v>
      </c>
      <c r="C42" s="3"/>
      <c r="E42" s="3"/>
      <c r="L42" s="3"/>
      <c r="M42" s="3"/>
      <c r="N42" s="3"/>
      <c r="O42" s="3"/>
      <c r="P42" s="3"/>
      <c r="Q42" s="3"/>
      <c r="R42" s="3"/>
      <c r="S42" s="3"/>
      <c r="T42" s="497"/>
      <c r="U42" s="3"/>
      <c r="V42" s="385"/>
      <c r="W42" s="385"/>
      <c r="X42" s="385"/>
      <c r="Y42" s="385"/>
      <c r="Z42" s="385"/>
      <c r="AA42" s="385"/>
      <c r="AB42" s="385"/>
      <c r="AC42" s="385"/>
      <c r="AD42" s="385"/>
      <c r="AE42" s="385"/>
      <c r="AF42" s="385"/>
      <c r="AG42" s="385"/>
      <c r="AH42" s="385"/>
      <c r="AT42" s="3"/>
    </row>
    <row r="43" spans="1:46" x14ac:dyDescent="0.25">
      <c r="A43" s="35"/>
      <c r="B43" s="491" t="s">
        <v>656</v>
      </c>
      <c r="C43" s="492"/>
      <c r="D43" s="492"/>
      <c r="E43" s="492"/>
      <c r="F43" s="492"/>
      <c r="G43" s="492"/>
      <c r="H43" s="492"/>
      <c r="I43" s="492"/>
      <c r="J43" s="492"/>
      <c r="L43" s="3"/>
      <c r="M43" s="3"/>
      <c r="N43" s="3"/>
      <c r="O43" s="3"/>
      <c r="P43" s="3"/>
      <c r="Q43" s="3"/>
      <c r="R43" s="3"/>
      <c r="S43" s="3"/>
      <c r="T43" s="497"/>
      <c r="U43" s="3"/>
      <c r="V43" s="385"/>
      <c r="W43" s="385"/>
      <c r="X43" s="385"/>
      <c r="Y43" s="385"/>
      <c r="Z43" s="385"/>
      <c r="AA43" s="385"/>
      <c r="AB43" s="385"/>
      <c r="AC43" s="385"/>
      <c r="AD43" s="385"/>
      <c r="AE43" s="385"/>
      <c r="AF43" s="385"/>
      <c r="AG43" s="385"/>
      <c r="AH43" s="385"/>
      <c r="AT43" s="3"/>
    </row>
    <row r="44" spans="1:46" x14ac:dyDescent="0.25">
      <c r="A44" s="35"/>
      <c r="B44" s="494" t="s">
        <v>657</v>
      </c>
      <c r="C44" s="495"/>
      <c r="D44" s="495"/>
      <c r="E44" s="495"/>
      <c r="F44" s="495"/>
      <c r="G44" s="495"/>
      <c r="H44" s="495"/>
      <c r="I44" s="495"/>
      <c r="J44" s="495"/>
      <c r="K44" s="495"/>
      <c r="L44" s="495"/>
      <c r="M44" s="495"/>
      <c r="N44" s="495"/>
      <c r="O44" s="495"/>
      <c r="P44" s="495"/>
      <c r="Q44" s="495"/>
      <c r="R44" s="495"/>
      <c r="S44" s="495"/>
      <c r="T44" s="496"/>
      <c r="U44" s="495"/>
      <c r="V44" s="385"/>
      <c r="W44" s="385"/>
      <c r="X44" s="385"/>
      <c r="Y44" s="385"/>
      <c r="Z44" s="385"/>
      <c r="AA44" s="385"/>
      <c r="AB44" s="385"/>
      <c r="AC44" s="385"/>
      <c r="AD44" s="385"/>
      <c r="AE44" s="385"/>
      <c r="AF44" s="385"/>
      <c r="AG44" s="385"/>
      <c r="AH44" s="385"/>
      <c r="AT44" s="3"/>
    </row>
    <row r="45" spans="1:46" x14ac:dyDescent="0.25">
      <c r="A45" s="35"/>
      <c r="B45" s="494" t="s">
        <v>658</v>
      </c>
      <c r="C45" s="495"/>
      <c r="D45" s="495"/>
      <c r="E45" s="495"/>
      <c r="F45" s="495"/>
      <c r="G45" s="495"/>
      <c r="H45" s="495"/>
      <c r="I45" s="495"/>
      <c r="J45" s="495"/>
      <c r="K45" s="495"/>
      <c r="L45" s="495"/>
      <c r="M45" s="495"/>
      <c r="N45" s="495"/>
      <c r="O45" s="495"/>
      <c r="P45" s="495"/>
      <c r="Q45" s="495"/>
      <c r="R45" s="495"/>
      <c r="S45" s="495"/>
      <c r="T45" s="496"/>
      <c r="U45" s="495"/>
      <c r="V45" s="385"/>
      <c r="W45" s="385"/>
      <c r="X45" s="385"/>
      <c r="Y45" s="385"/>
      <c r="Z45" s="385"/>
      <c r="AA45" s="385"/>
      <c r="AB45" s="385"/>
      <c r="AC45" s="385"/>
      <c r="AD45" s="385"/>
      <c r="AE45" s="385"/>
      <c r="AF45" s="385"/>
      <c r="AG45" s="385"/>
      <c r="AH45" s="385"/>
      <c r="AT45" s="3"/>
    </row>
    <row r="46" spans="1:46" x14ac:dyDescent="0.25">
      <c r="A46" s="35"/>
      <c r="B46" s="491" t="s">
        <v>44</v>
      </c>
      <c r="C46" s="492"/>
      <c r="D46" s="492"/>
      <c r="E46" s="492"/>
      <c r="F46" s="492"/>
      <c r="G46" s="492"/>
      <c r="H46" s="492"/>
      <c r="I46" s="492"/>
      <c r="J46" s="492"/>
      <c r="K46" s="492"/>
      <c r="L46" s="492"/>
      <c r="M46" s="492"/>
      <c r="N46" s="492"/>
      <c r="O46" s="492"/>
      <c r="P46" s="492"/>
      <c r="Q46" s="492"/>
      <c r="R46" s="492"/>
      <c r="S46" s="492"/>
      <c r="T46" s="493"/>
      <c r="U46" s="384"/>
      <c r="V46" s="385"/>
      <c r="W46" s="385"/>
      <c r="X46" s="385"/>
      <c r="Y46" s="385"/>
      <c r="Z46" s="385"/>
      <c r="AA46" s="385"/>
      <c r="AB46" s="385"/>
      <c r="AC46" s="385"/>
      <c r="AD46" s="385"/>
      <c r="AE46" s="385"/>
      <c r="AF46" s="385"/>
      <c r="AG46" s="385"/>
      <c r="AH46" s="385"/>
      <c r="AT46" s="3"/>
    </row>
    <row r="47" spans="1:46" x14ac:dyDescent="0.25">
      <c r="A47" s="35"/>
      <c r="B47" s="498" t="s">
        <v>659</v>
      </c>
      <c r="C47" s="499"/>
      <c r="D47" s="499"/>
      <c r="E47" s="499"/>
      <c r="F47" s="499"/>
      <c r="G47" s="499"/>
      <c r="H47" s="499"/>
      <c r="I47" s="499"/>
      <c r="J47" s="499"/>
      <c r="K47" s="499"/>
      <c r="L47" s="499"/>
      <c r="M47" s="499"/>
      <c r="N47" s="499"/>
      <c r="O47" s="499"/>
      <c r="P47" s="499"/>
      <c r="Q47" s="499"/>
      <c r="R47" s="499"/>
      <c r="S47" s="499"/>
      <c r="T47" s="500"/>
      <c r="U47" s="384"/>
      <c r="V47" s="385"/>
      <c r="W47" s="385"/>
      <c r="X47" s="385"/>
      <c r="Y47" s="385"/>
      <c r="Z47" s="385"/>
      <c r="AA47" s="385"/>
      <c r="AB47" s="385"/>
      <c r="AC47" s="385"/>
      <c r="AD47" s="385"/>
      <c r="AE47" s="385"/>
      <c r="AF47" s="385"/>
      <c r="AG47" s="385"/>
      <c r="AH47" s="385"/>
      <c r="AT47" s="3"/>
    </row>
    <row r="48" spans="1:46" x14ac:dyDescent="0.25">
      <c r="A48" s="35"/>
      <c r="B48" s="498" t="s">
        <v>660</v>
      </c>
      <c r="C48" s="499"/>
      <c r="D48" s="499"/>
      <c r="E48" s="499"/>
      <c r="F48" s="499"/>
      <c r="G48" s="499"/>
      <c r="H48" s="499"/>
      <c r="I48" s="499"/>
      <c r="J48" s="499"/>
      <c r="K48" s="499"/>
      <c r="L48" s="499"/>
      <c r="M48" s="499"/>
      <c r="N48" s="499"/>
      <c r="O48" s="499"/>
      <c r="P48" s="499"/>
      <c r="Q48" s="499"/>
      <c r="R48" s="499"/>
      <c r="S48" s="499"/>
      <c r="T48" s="500"/>
      <c r="U48" s="384"/>
      <c r="V48" s="385"/>
      <c r="W48" s="385"/>
      <c r="X48" s="385"/>
      <c r="Y48" s="385"/>
      <c r="Z48" s="385"/>
      <c r="AA48" s="385"/>
      <c r="AB48" s="385"/>
      <c r="AC48" s="385"/>
      <c r="AD48" s="385"/>
      <c r="AE48" s="385"/>
      <c r="AF48" s="385"/>
      <c r="AG48" s="385"/>
      <c r="AH48" s="385"/>
      <c r="AT48" s="3"/>
    </row>
    <row r="49" spans="1:46" ht="16.5" thickBot="1" x14ac:dyDescent="0.3">
      <c r="A49" s="35"/>
      <c r="B49" s="501" t="s">
        <v>661</v>
      </c>
      <c r="C49" s="502"/>
      <c r="D49" s="502"/>
      <c r="E49" s="502"/>
      <c r="F49" s="502"/>
      <c r="G49" s="502"/>
      <c r="H49" s="502"/>
      <c r="I49" s="502"/>
      <c r="J49" s="502"/>
      <c r="K49" s="502"/>
      <c r="L49" s="502"/>
      <c r="M49" s="502"/>
      <c r="N49" s="502"/>
      <c r="O49" s="502"/>
      <c r="P49" s="502"/>
      <c r="Q49" s="502"/>
      <c r="R49" s="502"/>
      <c r="S49" s="502"/>
      <c r="T49" s="503"/>
      <c r="U49" s="384"/>
      <c r="V49" s="385"/>
      <c r="W49" s="385"/>
      <c r="X49" s="385"/>
      <c r="Y49" s="385"/>
      <c r="Z49" s="385"/>
      <c r="AA49" s="385"/>
      <c r="AB49" s="385"/>
      <c r="AC49" s="385"/>
      <c r="AD49" s="385"/>
      <c r="AE49" s="385"/>
      <c r="AF49" s="385"/>
      <c r="AG49" s="385"/>
      <c r="AH49" s="385"/>
      <c r="AT49" s="3"/>
    </row>
    <row r="50" spans="1:46" ht="18.75" x14ac:dyDescent="0.25">
      <c r="A50" s="35"/>
      <c r="B50" s="401"/>
      <c r="C50" s="402"/>
      <c r="D50" s="372"/>
      <c r="E50" s="402"/>
      <c r="F50" s="372"/>
      <c r="G50" s="372"/>
      <c r="H50" s="372"/>
      <c r="I50" s="372"/>
      <c r="J50" s="372"/>
      <c r="K50" s="372"/>
      <c r="L50" s="402"/>
      <c r="M50" s="402"/>
      <c r="N50" s="402"/>
      <c r="O50" s="402"/>
      <c r="P50" s="402"/>
      <c r="Q50" s="402"/>
      <c r="R50" s="402"/>
      <c r="S50" s="402"/>
      <c r="T50" s="372"/>
      <c r="U50" s="384"/>
      <c r="V50" s="385"/>
      <c r="W50" s="385"/>
      <c r="X50" s="385"/>
      <c r="Y50" s="385"/>
      <c r="Z50" s="385"/>
      <c r="AA50" s="385"/>
      <c r="AB50" s="385"/>
      <c r="AC50" s="385"/>
      <c r="AD50" s="385"/>
      <c r="AE50" s="385"/>
      <c r="AF50" s="385"/>
      <c r="AG50" s="385"/>
      <c r="AH50" s="385"/>
      <c r="AT50" s="3"/>
    </row>
    <row r="51" spans="1:46" x14ac:dyDescent="0.25">
      <c r="A51" s="35"/>
      <c r="C51" s="403"/>
      <c r="E51" s="403"/>
      <c r="L51" s="403"/>
      <c r="M51" s="403"/>
      <c r="N51" s="403"/>
      <c r="O51" s="403"/>
      <c r="P51" s="403"/>
      <c r="Q51" s="403"/>
      <c r="R51" s="403"/>
      <c r="S51" s="403"/>
      <c r="T51" s="372"/>
      <c r="U51" s="384"/>
      <c r="V51" s="385"/>
      <c r="W51" s="385"/>
      <c r="X51" s="385"/>
      <c r="Y51" s="385"/>
      <c r="Z51" s="385"/>
      <c r="AA51" s="385"/>
      <c r="AB51" s="385"/>
      <c r="AC51" s="385"/>
      <c r="AD51" s="385"/>
      <c r="AE51" s="385"/>
      <c r="AF51" s="385"/>
      <c r="AG51" s="385"/>
      <c r="AH51" s="385"/>
      <c r="AT51" s="3"/>
    </row>
    <row r="52" spans="1:46" x14ac:dyDescent="0.25">
      <c r="A52" s="35"/>
      <c r="C52" s="402"/>
      <c r="E52" s="402"/>
      <c r="L52" s="402"/>
      <c r="M52" s="402"/>
      <c r="N52" s="402"/>
      <c r="O52" s="402"/>
      <c r="P52" s="402"/>
      <c r="Q52" s="402"/>
      <c r="R52" s="402"/>
      <c r="S52" s="402"/>
      <c r="T52" s="372"/>
      <c r="U52" s="384"/>
      <c r="V52" s="385"/>
      <c r="W52" s="385"/>
      <c r="X52" s="385"/>
      <c r="Y52" s="385"/>
      <c r="Z52" s="385"/>
      <c r="AA52" s="385"/>
      <c r="AB52" s="385"/>
      <c r="AC52" s="385"/>
      <c r="AD52" s="385"/>
      <c r="AE52" s="385"/>
      <c r="AF52" s="385"/>
      <c r="AG52" s="385"/>
      <c r="AH52" s="385"/>
      <c r="AT52" s="3"/>
    </row>
    <row r="53" spans="1:46" x14ac:dyDescent="0.25">
      <c r="A53" s="35"/>
      <c r="C53" s="372"/>
      <c r="E53" s="372"/>
      <c r="L53" s="372"/>
      <c r="M53" s="372"/>
      <c r="N53" s="372"/>
      <c r="O53" s="372"/>
      <c r="P53" s="372"/>
      <c r="Q53" s="372"/>
      <c r="R53" s="372"/>
      <c r="S53" s="372"/>
      <c r="T53" s="372"/>
      <c r="U53" s="384"/>
      <c r="V53" s="385"/>
      <c r="W53" s="385"/>
      <c r="X53" s="385"/>
      <c r="Y53" s="385"/>
      <c r="Z53" s="385"/>
      <c r="AA53" s="385"/>
      <c r="AB53" s="385"/>
      <c r="AC53" s="385"/>
      <c r="AD53" s="385"/>
      <c r="AE53" s="385"/>
      <c r="AF53" s="385"/>
      <c r="AG53" s="385"/>
      <c r="AH53" s="385"/>
      <c r="AT53" s="3"/>
    </row>
    <row r="54" spans="1:46" x14ac:dyDescent="0.25">
      <c r="A54" s="35"/>
      <c r="C54" s="372"/>
      <c r="E54" s="372"/>
      <c r="L54" s="372"/>
      <c r="M54" s="372"/>
      <c r="N54" s="372"/>
      <c r="O54" s="372"/>
      <c r="P54" s="372"/>
      <c r="Q54" s="372"/>
      <c r="R54" s="372"/>
      <c r="S54" s="372"/>
      <c r="T54" s="372"/>
      <c r="U54" s="384"/>
      <c r="V54" s="385"/>
      <c r="W54" s="385"/>
      <c r="X54" s="385"/>
      <c r="Y54" s="385"/>
      <c r="Z54" s="385"/>
      <c r="AA54" s="385"/>
      <c r="AB54" s="385"/>
      <c r="AC54" s="385"/>
      <c r="AD54" s="385"/>
      <c r="AE54" s="385"/>
      <c r="AF54" s="385"/>
      <c r="AG54" s="385"/>
      <c r="AH54" s="385"/>
      <c r="AT54" s="3"/>
    </row>
    <row r="55" spans="1:46" x14ac:dyDescent="0.25">
      <c r="A55" s="35"/>
      <c r="C55" s="372"/>
      <c r="E55" s="372"/>
      <c r="L55" s="372"/>
      <c r="M55" s="372"/>
      <c r="N55" s="372"/>
      <c r="O55" s="372"/>
      <c r="P55" s="372"/>
      <c r="Q55" s="372"/>
      <c r="R55" s="372"/>
      <c r="S55" s="372"/>
      <c r="T55" s="372"/>
      <c r="U55" s="384"/>
      <c r="V55" s="385"/>
      <c r="W55" s="385"/>
      <c r="X55" s="385"/>
      <c r="Y55" s="385"/>
      <c r="Z55" s="385"/>
      <c r="AA55" s="385"/>
      <c r="AB55" s="385"/>
      <c r="AC55" s="385"/>
      <c r="AD55" s="385"/>
      <c r="AE55" s="385"/>
      <c r="AF55" s="385"/>
      <c r="AG55" s="385"/>
      <c r="AH55" s="385"/>
      <c r="AT55" s="3"/>
    </row>
    <row r="56" spans="1:46" x14ac:dyDescent="0.25">
      <c r="A56" s="35"/>
      <c r="C56" s="372"/>
      <c r="E56" s="372"/>
      <c r="L56" s="372"/>
      <c r="M56" s="372"/>
      <c r="N56" s="372"/>
      <c r="O56" s="372"/>
      <c r="P56" s="372"/>
      <c r="Q56" s="372"/>
      <c r="R56" s="372"/>
      <c r="S56" s="372"/>
      <c r="T56" s="372"/>
      <c r="U56" s="384"/>
      <c r="V56" s="385"/>
      <c r="W56" s="385"/>
      <c r="X56" s="385"/>
      <c r="Y56" s="385"/>
      <c r="Z56" s="385"/>
      <c r="AA56" s="385"/>
      <c r="AB56" s="385"/>
      <c r="AC56" s="385"/>
      <c r="AD56" s="385"/>
      <c r="AE56" s="385"/>
      <c r="AF56" s="385"/>
      <c r="AG56" s="385"/>
      <c r="AH56" s="385"/>
      <c r="AT56" s="3"/>
    </row>
    <row r="57" spans="1:46" x14ac:dyDescent="0.25">
      <c r="A57" s="35"/>
      <c r="U57" s="384"/>
      <c r="V57" s="385"/>
      <c r="W57" s="385"/>
      <c r="X57" s="385"/>
      <c r="Y57" s="385"/>
      <c r="Z57" s="385"/>
      <c r="AA57" s="385"/>
      <c r="AB57" s="385"/>
      <c r="AC57" s="385"/>
      <c r="AD57" s="385"/>
      <c r="AE57" s="385"/>
      <c r="AF57" s="385"/>
      <c r="AG57" s="385"/>
      <c r="AH57" s="385"/>
      <c r="AT57" s="3"/>
    </row>
    <row r="58" spans="1:46" x14ac:dyDescent="0.25">
      <c r="A58" s="35"/>
      <c r="U58" s="384"/>
      <c r="V58" s="385"/>
      <c r="W58" s="385"/>
      <c r="X58" s="385"/>
      <c r="Y58" s="385"/>
      <c r="Z58" s="385"/>
      <c r="AA58" s="385"/>
      <c r="AB58" s="385"/>
      <c r="AC58" s="385"/>
      <c r="AD58" s="385"/>
      <c r="AE58" s="385"/>
      <c r="AF58" s="385"/>
      <c r="AG58" s="385"/>
      <c r="AH58" s="385"/>
      <c r="AT58" s="3"/>
    </row>
    <row r="59" spans="1:46" x14ac:dyDescent="0.25">
      <c r="A59" s="35"/>
      <c r="U59" s="384"/>
      <c r="V59" s="385"/>
      <c r="W59" s="385"/>
      <c r="X59" s="385"/>
      <c r="Y59" s="385"/>
      <c r="Z59" s="385"/>
      <c r="AA59" s="385"/>
    </row>
    <row r="60" spans="1:46" x14ac:dyDescent="0.25">
      <c r="A60" s="35"/>
      <c r="U60" s="384"/>
      <c r="V60" s="385"/>
      <c r="W60" s="385"/>
      <c r="X60" s="385"/>
      <c r="Y60" s="385"/>
      <c r="Z60" s="385"/>
      <c r="AA60" s="385"/>
    </row>
    <row r="61" spans="1:46" x14ac:dyDescent="0.25">
      <c r="A61" s="35"/>
      <c r="U61" s="384"/>
      <c r="V61" s="385"/>
      <c r="W61" s="385"/>
      <c r="X61" s="385"/>
      <c r="Y61" s="385"/>
      <c r="Z61" s="385"/>
      <c r="AA61" s="385"/>
    </row>
    <row r="62" spans="1:46" x14ac:dyDescent="0.25">
      <c r="A62" s="35"/>
      <c r="U62" s="384"/>
      <c r="V62" s="385"/>
      <c r="W62" s="385"/>
      <c r="X62" s="385"/>
      <c r="Y62" s="385"/>
      <c r="Z62" s="385"/>
      <c r="AA62" s="385"/>
    </row>
    <row r="63" spans="1:46" x14ac:dyDescent="0.25">
      <c r="A63" s="35"/>
      <c r="U63" s="384"/>
      <c r="V63" s="385"/>
      <c r="W63" s="385"/>
      <c r="X63" s="385"/>
      <c r="Y63" s="385"/>
      <c r="Z63" s="385"/>
      <c r="AA63" s="385"/>
    </row>
    <row r="64" spans="1:46" x14ac:dyDescent="0.25">
      <c r="A64" s="35"/>
      <c r="U64" s="384"/>
      <c r="V64" s="385"/>
      <c r="W64" s="385"/>
      <c r="X64" s="385"/>
      <c r="Y64" s="385"/>
      <c r="Z64" s="385"/>
      <c r="AA64" s="385"/>
    </row>
    <row r="65" spans="1:27" x14ac:dyDescent="0.25">
      <c r="A65" s="35"/>
      <c r="U65" s="384"/>
      <c r="V65" s="385"/>
      <c r="W65" s="385"/>
      <c r="X65" s="385"/>
      <c r="Y65" s="385"/>
      <c r="Z65" s="385"/>
      <c r="AA65" s="385"/>
    </row>
    <row r="66" spans="1:27" x14ac:dyDescent="0.25">
      <c r="A66" s="35"/>
      <c r="U66" s="384"/>
      <c r="V66" s="385"/>
      <c r="W66" s="385"/>
      <c r="X66" s="385"/>
      <c r="Y66" s="385"/>
      <c r="Z66" s="385"/>
      <c r="AA66" s="385"/>
    </row>
    <row r="67" spans="1:27" x14ac:dyDescent="0.25">
      <c r="A67" s="35"/>
      <c r="U67" s="384"/>
      <c r="V67" s="385"/>
      <c r="W67" s="385"/>
      <c r="X67" s="385"/>
      <c r="Y67" s="385"/>
      <c r="Z67" s="385"/>
      <c r="AA67" s="385"/>
    </row>
    <row r="68" spans="1:27" x14ac:dyDescent="0.25">
      <c r="A68" s="35"/>
      <c r="U68" s="384"/>
      <c r="V68" s="385"/>
      <c r="W68" s="385"/>
      <c r="X68" s="385"/>
      <c r="Y68" s="385"/>
      <c r="Z68" s="385"/>
      <c r="AA68" s="385"/>
    </row>
    <row r="69" spans="1:27" x14ac:dyDescent="0.25">
      <c r="A69" s="35"/>
      <c r="U69" s="384"/>
      <c r="V69" s="385"/>
      <c r="W69" s="385"/>
      <c r="X69" s="385"/>
      <c r="Y69" s="385"/>
      <c r="Z69" s="385"/>
      <c r="AA69" s="385"/>
    </row>
    <row r="70" spans="1:27" x14ac:dyDescent="0.25">
      <c r="A70" s="35"/>
      <c r="U70" s="384"/>
      <c r="V70" s="385"/>
      <c r="W70" s="385"/>
      <c r="X70" s="385"/>
      <c r="Y70" s="385"/>
      <c r="Z70" s="385"/>
      <c r="AA70" s="385"/>
    </row>
    <row r="71" spans="1:27" x14ac:dyDescent="0.25">
      <c r="A71" s="35"/>
      <c r="U71" s="384"/>
      <c r="V71" s="385"/>
      <c r="W71" s="385"/>
      <c r="X71" s="385"/>
      <c r="Y71" s="385"/>
      <c r="Z71" s="385"/>
      <c r="AA71" s="385"/>
    </row>
    <row r="72" spans="1:27" x14ac:dyDescent="0.25">
      <c r="A72" s="35"/>
      <c r="U72" s="384"/>
      <c r="V72" s="385"/>
      <c r="W72" s="385"/>
      <c r="X72" s="385"/>
      <c r="Y72" s="385"/>
      <c r="Z72" s="385"/>
      <c r="AA72" s="385"/>
    </row>
    <row r="73" spans="1:27" x14ac:dyDescent="0.25">
      <c r="A73" s="35"/>
      <c r="U73" s="387"/>
      <c r="V73" s="385"/>
      <c r="W73" s="385"/>
      <c r="X73" s="385"/>
      <c r="Y73" s="385"/>
      <c r="Z73" s="385"/>
      <c r="AA73" s="385"/>
    </row>
    <row r="74" spans="1:27" x14ac:dyDescent="0.25">
      <c r="A74" s="35"/>
      <c r="U74" s="387"/>
      <c r="V74" s="385"/>
      <c r="W74" s="385"/>
      <c r="X74" s="385"/>
      <c r="Y74" s="385"/>
      <c r="Z74" s="385"/>
      <c r="AA74" s="385"/>
    </row>
    <row r="75" spans="1:27" x14ac:dyDescent="0.25">
      <c r="A75" s="35"/>
      <c r="U75" s="387"/>
      <c r="V75" s="385"/>
      <c r="W75" s="385"/>
      <c r="X75" s="385"/>
      <c r="Y75" s="385"/>
      <c r="Z75" s="385"/>
      <c r="AA75" s="385"/>
    </row>
    <row r="76" spans="1:27" x14ac:dyDescent="0.25">
      <c r="A76" s="35"/>
      <c r="U76" s="387"/>
      <c r="V76" s="385"/>
      <c r="W76" s="385"/>
      <c r="X76" s="385"/>
      <c r="Y76" s="385"/>
      <c r="Z76" s="385"/>
      <c r="AA76" s="385"/>
    </row>
    <row r="77" spans="1:27" x14ac:dyDescent="0.25">
      <c r="A77" s="35"/>
      <c r="U77" s="387"/>
    </row>
    <row r="78" spans="1:27" x14ac:dyDescent="0.25">
      <c r="A78" s="35"/>
      <c r="U78" s="387"/>
    </row>
    <row r="79" spans="1:27" x14ac:dyDescent="0.25">
      <c r="A79" s="35"/>
      <c r="U79" s="387"/>
    </row>
    <row r="80" spans="1:27" x14ac:dyDescent="0.25">
      <c r="A80" s="35"/>
      <c r="U80" s="387"/>
    </row>
    <row r="81" spans="1:21" x14ac:dyDescent="0.25">
      <c r="A81" s="35"/>
      <c r="U81" s="387"/>
    </row>
    <row r="82" spans="1:21" x14ac:dyDescent="0.25">
      <c r="U82" s="387"/>
    </row>
    <row r="83" spans="1:21" x14ac:dyDescent="0.25">
      <c r="U83" s="387"/>
    </row>
    <row r="84" spans="1:21" x14ac:dyDescent="0.25">
      <c r="U84" s="387"/>
    </row>
    <row r="85" spans="1:21" x14ac:dyDescent="0.25">
      <c r="U85" s="387"/>
    </row>
    <row r="86" spans="1:21" x14ac:dyDescent="0.25">
      <c r="U86" s="387"/>
    </row>
    <row r="87" spans="1:21" x14ac:dyDescent="0.25">
      <c r="U87" s="387"/>
    </row>
    <row r="88" spans="1:21" x14ac:dyDescent="0.25">
      <c r="U88" s="387"/>
    </row>
    <row r="89" spans="1:21" x14ac:dyDescent="0.25">
      <c r="U89" s="387"/>
    </row>
    <row r="90" spans="1:21" x14ac:dyDescent="0.25">
      <c r="U90" s="387"/>
    </row>
    <row r="91" spans="1:21" x14ac:dyDescent="0.25">
      <c r="U91" s="387"/>
    </row>
    <row r="105" ht="15.75" customHeight="1" x14ac:dyDescent="0.25"/>
    <row r="106" ht="16.5" customHeight="1" x14ac:dyDescent="0.25"/>
    <row r="107" ht="16.5" customHeight="1" x14ac:dyDescent="0.25"/>
    <row r="108" ht="15.75" customHeight="1" x14ac:dyDescent="0.25"/>
    <row r="109" ht="15.75" customHeight="1" x14ac:dyDescent="0.25"/>
    <row r="110" ht="16.5" customHeight="1" x14ac:dyDescent="0.25"/>
  </sheetData>
  <mergeCells count="3">
    <mergeCell ref="B2:T2"/>
    <mergeCell ref="C3:K3"/>
    <mergeCell ref="L3:T3"/>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67"/>
  <sheetViews>
    <sheetView zoomScaleNormal="100" zoomScaleSheetLayoutView="100" workbookViewId="0"/>
  </sheetViews>
  <sheetFormatPr defaultRowHeight="15" x14ac:dyDescent="0.25"/>
  <cols>
    <col min="1" max="1" width="9.44140625" style="236" customWidth="1"/>
    <col min="2" max="2" width="10.109375" style="236" customWidth="1"/>
    <col min="3" max="3" width="10.21875" style="236" customWidth="1"/>
    <col min="4" max="4" width="13.88671875" style="236" customWidth="1"/>
    <col min="5" max="5" width="16.44140625" style="236" customWidth="1"/>
    <col min="6" max="6" width="16.6640625" style="236" customWidth="1"/>
    <col min="7" max="7" width="16.77734375" style="236" customWidth="1"/>
    <col min="8" max="8" width="16.109375" style="236" customWidth="1"/>
    <col min="9" max="9" width="15.5546875" style="236" customWidth="1"/>
    <col min="10" max="10" width="12.33203125" style="236" customWidth="1"/>
    <col min="11" max="16384" width="8.88671875" style="236"/>
  </cols>
  <sheetData>
    <row r="1" spans="1:12" ht="33.75" customHeight="1" thickBot="1" x14ac:dyDescent="0.35">
      <c r="A1" s="48" t="s">
        <v>92</v>
      </c>
      <c r="B1" s="272"/>
      <c r="C1" s="272"/>
      <c r="D1" s="272"/>
      <c r="E1" s="272"/>
      <c r="F1" s="272"/>
      <c r="G1" s="272"/>
      <c r="H1" s="272"/>
      <c r="I1" s="235"/>
      <c r="J1" s="235"/>
      <c r="L1" s="273"/>
    </row>
    <row r="2" spans="1:12" ht="19.5" customHeight="1" thickBot="1" x14ac:dyDescent="0.3">
      <c r="A2" s="235"/>
      <c r="B2" s="560" t="s">
        <v>227</v>
      </c>
      <c r="C2" s="703"/>
      <c r="D2" s="703"/>
      <c r="E2" s="703"/>
      <c r="F2" s="703"/>
      <c r="G2" s="703"/>
      <c r="H2" s="703"/>
      <c r="I2" s="703"/>
      <c r="J2" s="561"/>
    </row>
    <row r="3" spans="1:12" ht="69.75" customHeight="1" x14ac:dyDescent="0.25">
      <c r="A3" s="235"/>
      <c r="B3" s="208"/>
      <c r="C3" s="274" t="s">
        <v>228</v>
      </c>
      <c r="D3" s="274" t="s">
        <v>229</v>
      </c>
      <c r="E3" s="274" t="s">
        <v>230</v>
      </c>
      <c r="F3" s="274" t="s">
        <v>231</v>
      </c>
      <c r="G3" s="274" t="s">
        <v>232</v>
      </c>
      <c r="H3" s="274" t="s">
        <v>233</v>
      </c>
      <c r="I3" s="274" t="s">
        <v>234</v>
      </c>
      <c r="J3" s="275" t="s">
        <v>235</v>
      </c>
    </row>
    <row r="4" spans="1:12" x14ac:dyDescent="0.25">
      <c r="B4" s="183" t="s">
        <v>132</v>
      </c>
      <c r="C4" s="234">
        <v>97.202472999999998</v>
      </c>
      <c r="D4" s="234">
        <v>3.7760130325690699</v>
      </c>
      <c r="E4" s="108">
        <v>294.88</v>
      </c>
      <c r="F4" s="276">
        <v>37978.292647000002</v>
      </c>
      <c r="G4" s="276">
        <v>43875.225374000001</v>
      </c>
      <c r="H4" s="211">
        <v>27036.072495</v>
      </c>
      <c r="I4" s="318">
        <v>65.353246999999996</v>
      </c>
      <c r="J4" s="278">
        <f>(E4/H4)*100</f>
        <v>1.0906909650228767</v>
      </c>
    </row>
    <row r="5" spans="1:12" x14ac:dyDescent="0.25">
      <c r="B5" s="183" t="s">
        <v>133</v>
      </c>
      <c r="C5" s="234">
        <v>95.079498999999998</v>
      </c>
      <c r="D5" s="234">
        <v>-0.62567898871191963</v>
      </c>
      <c r="E5" s="108">
        <v>259.33000000000004</v>
      </c>
      <c r="F5" s="276">
        <v>31771.102583</v>
      </c>
      <c r="G5" s="276">
        <v>39999.763830999997</v>
      </c>
      <c r="H5" s="211">
        <v>27101.5841</v>
      </c>
      <c r="I5" s="318">
        <v>65.511605000000003</v>
      </c>
      <c r="J5" s="278">
        <f t="shared" ref="J5:J72" si="0">(E5/H5)*100</f>
        <v>0.95688133595113378</v>
      </c>
    </row>
    <row r="6" spans="1:12" x14ac:dyDescent="0.25">
      <c r="B6" s="183" t="s">
        <v>134</v>
      </c>
      <c r="C6" s="234">
        <v>90.240346000000002</v>
      </c>
      <c r="D6" s="234">
        <v>-7.2239815054019108</v>
      </c>
      <c r="E6" s="108">
        <v>187.81</v>
      </c>
      <c r="F6" s="276">
        <v>20346.956549999999</v>
      </c>
      <c r="G6" s="276">
        <v>38510.906215000003</v>
      </c>
      <c r="H6" s="211">
        <v>27153.883170000001</v>
      </c>
      <c r="I6" s="318">
        <v>52.29907</v>
      </c>
      <c r="J6" s="278">
        <f t="shared" si="0"/>
        <v>0.69165061521475191</v>
      </c>
    </row>
    <row r="7" spans="1:12" x14ac:dyDescent="0.25">
      <c r="B7" s="183" t="s">
        <v>148</v>
      </c>
      <c r="C7" s="234">
        <v>85.281188999999998</v>
      </c>
      <c r="D7" s="234">
        <v>-13.321831967546149</v>
      </c>
      <c r="E7" s="108">
        <v>174.9</v>
      </c>
      <c r="F7" s="276">
        <v>18634.176963000002</v>
      </c>
      <c r="G7" s="276">
        <v>33774.552252000001</v>
      </c>
      <c r="H7" s="211">
        <v>27206.283163</v>
      </c>
      <c r="I7" s="318">
        <v>52.399993000000002</v>
      </c>
      <c r="J7" s="278">
        <f t="shared" si="0"/>
        <v>0.6428662046635627</v>
      </c>
    </row>
    <row r="8" spans="1:12" x14ac:dyDescent="0.25">
      <c r="B8" s="183" t="s">
        <v>2</v>
      </c>
      <c r="C8" s="234">
        <v>82.117292000000006</v>
      </c>
      <c r="D8" s="234">
        <v>-15.519338690076323</v>
      </c>
      <c r="E8" s="108">
        <v>170.84</v>
      </c>
      <c r="F8" s="276">
        <v>17777.930896999998</v>
      </c>
      <c r="G8" s="276">
        <v>32867.198817999997</v>
      </c>
      <c r="H8" s="211">
        <v>27258.784275000002</v>
      </c>
      <c r="I8" s="318">
        <v>52.501111999999999</v>
      </c>
      <c r="J8" s="278">
        <f t="shared" si="0"/>
        <v>0.62673374673089666</v>
      </c>
    </row>
    <row r="9" spans="1:12" x14ac:dyDescent="0.25">
      <c r="B9" s="183" t="s">
        <v>3</v>
      </c>
      <c r="C9" s="234">
        <v>81.979264999999998</v>
      </c>
      <c r="D9" s="234">
        <v>-13.778189975527743</v>
      </c>
      <c r="E9" s="108">
        <v>193.26999999999998</v>
      </c>
      <c r="F9" s="276">
        <v>19239.706135</v>
      </c>
      <c r="G9" s="276">
        <v>30413.594138</v>
      </c>
      <c r="H9" s="211">
        <v>27311.386699999999</v>
      </c>
      <c r="I9" s="318">
        <v>52.602424999999997</v>
      </c>
      <c r="J9" s="278">
        <f t="shared" si="0"/>
        <v>0.70765355901902993</v>
      </c>
    </row>
    <row r="10" spans="1:12" x14ac:dyDescent="0.25">
      <c r="B10" s="24" t="s">
        <v>4</v>
      </c>
      <c r="C10" s="234">
        <v>84.097437999999997</v>
      </c>
      <c r="D10" s="234">
        <v>-6.807274431328092</v>
      </c>
      <c r="E10" s="108">
        <v>223.68</v>
      </c>
      <c r="F10" s="276">
        <v>24619.603094999999</v>
      </c>
      <c r="G10" s="276">
        <v>29016.22581</v>
      </c>
      <c r="H10" s="211">
        <v>27355.783228</v>
      </c>
      <c r="I10" s="318">
        <v>44.396528000000004</v>
      </c>
      <c r="J10" s="278">
        <f t="shared" si="0"/>
        <v>0.81766988038950539</v>
      </c>
    </row>
    <row r="11" spans="1:12" x14ac:dyDescent="0.25">
      <c r="B11" s="24" t="s">
        <v>5</v>
      </c>
      <c r="C11" s="234">
        <v>86.842957999999996</v>
      </c>
      <c r="D11" s="234">
        <v>1.8313171032359854</v>
      </c>
      <c r="E11" s="108">
        <v>259.75</v>
      </c>
      <c r="F11" s="276">
        <v>25472.622187000001</v>
      </c>
      <c r="G11" s="276">
        <v>29562.261867000001</v>
      </c>
      <c r="H11" s="211">
        <v>27400.251926000001</v>
      </c>
      <c r="I11" s="318">
        <v>44.468698000000003</v>
      </c>
      <c r="J11" s="278">
        <f t="shared" si="0"/>
        <v>0.94798398460535382</v>
      </c>
    </row>
    <row r="12" spans="1:12" x14ac:dyDescent="0.25">
      <c r="B12" s="24" t="s">
        <v>6</v>
      </c>
      <c r="C12" s="234">
        <v>88.432704000000001</v>
      </c>
      <c r="D12" s="234">
        <v>7.6907212186198226</v>
      </c>
      <c r="E12" s="108">
        <v>216.23000000000002</v>
      </c>
      <c r="F12" s="276">
        <v>26541.404020999998</v>
      </c>
      <c r="G12" s="276">
        <v>27197.812096000001</v>
      </c>
      <c r="H12" s="211">
        <v>27444.792911</v>
      </c>
      <c r="I12" s="318">
        <v>44.540984999999999</v>
      </c>
      <c r="J12" s="278">
        <f t="shared" si="0"/>
        <v>0.78787258734728527</v>
      </c>
    </row>
    <row r="13" spans="1:12" x14ac:dyDescent="0.25">
      <c r="B13" s="24" t="s">
        <v>7</v>
      </c>
      <c r="C13" s="234">
        <v>88.788827999999995</v>
      </c>
      <c r="D13" s="234">
        <v>8.3064455383931488</v>
      </c>
      <c r="E13" s="108">
        <v>229.70000000000002</v>
      </c>
      <c r="F13" s="276">
        <v>28556.665536</v>
      </c>
      <c r="G13" s="276">
        <v>26415.885847000001</v>
      </c>
      <c r="H13" s="211">
        <v>27489.406299999999</v>
      </c>
      <c r="I13" s="318">
        <v>44.613388999999998</v>
      </c>
      <c r="J13" s="278">
        <f t="shared" si="0"/>
        <v>0.83559461958987469</v>
      </c>
    </row>
    <row r="14" spans="1:12" x14ac:dyDescent="0.25">
      <c r="B14" s="24" t="s">
        <v>8</v>
      </c>
      <c r="C14" s="234">
        <v>88.889779000000004</v>
      </c>
      <c r="D14" s="234">
        <v>5.6985576659303261</v>
      </c>
      <c r="E14" s="108">
        <v>227.03</v>
      </c>
      <c r="F14" s="276">
        <v>26220.114262999999</v>
      </c>
      <c r="G14" s="276">
        <v>27251.236801999999</v>
      </c>
      <c r="H14" s="211">
        <v>27530.007162000002</v>
      </c>
      <c r="I14" s="318">
        <v>40.600861999999999</v>
      </c>
      <c r="J14" s="278">
        <f t="shared" si="0"/>
        <v>0.8246637883675243</v>
      </c>
    </row>
    <row r="15" spans="1:12" x14ac:dyDescent="0.25">
      <c r="B15" s="24" t="s">
        <v>9</v>
      </c>
      <c r="C15" s="234">
        <v>88.122794999999996</v>
      </c>
      <c r="D15" s="234">
        <v>1.4737372257633163</v>
      </c>
      <c r="E15" s="108">
        <v>210.52000000000004</v>
      </c>
      <c r="F15" s="276">
        <v>23752.061353000001</v>
      </c>
      <c r="G15" s="276">
        <v>24701.870140999999</v>
      </c>
      <c r="H15" s="211">
        <v>27570.667990999998</v>
      </c>
      <c r="I15" s="318">
        <v>40.660828000000002</v>
      </c>
      <c r="J15" s="278">
        <f t="shared" si="0"/>
        <v>0.76356510501929409</v>
      </c>
    </row>
    <row r="16" spans="1:12" x14ac:dyDescent="0.25">
      <c r="B16" s="24" t="s">
        <v>10</v>
      </c>
      <c r="C16" s="234">
        <v>87.696937000000005</v>
      </c>
      <c r="D16" s="234">
        <v>-0.83200780561906162</v>
      </c>
      <c r="E16" s="108">
        <v>209.4</v>
      </c>
      <c r="F16" s="276">
        <v>26022.115155</v>
      </c>
      <c r="G16" s="276">
        <v>25692.203575</v>
      </c>
      <c r="H16" s="211">
        <v>27611.388874</v>
      </c>
      <c r="I16" s="318">
        <v>40.720883000000001</v>
      </c>
      <c r="J16" s="278">
        <f t="shared" si="0"/>
        <v>0.7583827128565036</v>
      </c>
    </row>
    <row r="17" spans="2:10" x14ac:dyDescent="0.25">
      <c r="B17" s="24" t="s">
        <v>11</v>
      </c>
      <c r="C17" s="234">
        <v>87.230036999999996</v>
      </c>
      <c r="D17" s="234">
        <v>-1.7556161457610409</v>
      </c>
      <c r="E17" s="108">
        <v>215.94</v>
      </c>
      <c r="F17" s="276">
        <v>26892.506441000001</v>
      </c>
      <c r="G17" s="276">
        <v>26933.340939999998</v>
      </c>
      <c r="H17" s="211">
        <v>27652.169900000001</v>
      </c>
      <c r="I17" s="318">
        <v>40.781025999999997</v>
      </c>
      <c r="J17" s="278">
        <f t="shared" si="0"/>
        <v>0.78091520767055611</v>
      </c>
    </row>
    <row r="18" spans="2:10" x14ac:dyDescent="0.25">
      <c r="B18" s="24" t="s">
        <v>12</v>
      </c>
      <c r="C18" s="234">
        <v>87.120811000000003</v>
      </c>
      <c r="D18" s="234">
        <v>-1.9900690719458325</v>
      </c>
      <c r="E18" s="108">
        <v>227.69</v>
      </c>
      <c r="F18" s="276">
        <v>26944.521810999999</v>
      </c>
      <c r="G18" s="276">
        <v>25819.784903</v>
      </c>
      <c r="H18" s="211">
        <v>27689.969249000002</v>
      </c>
      <c r="I18" s="318">
        <v>37.799348999999999</v>
      </c>
      <c r="J18" s="278">
        <f t="shared" si="0"/>
        <v>0.82228332560615913</v>
      </c>
    </row>
    <row r="19" spans="2:10" x14ac:dyDescent="0.25">
      <c r="B19" s="24" t="s">
        <v>13</v>
      </c>
      <c r="C19" s="234">
        <v>87.061605999999998</v>
      </c>
      <c r="D19" s="234">
        <v>-1.2042162303181558</v>
      </c>
      <c r="E19" s="108">
        <v>229.89000000000004</v>
      </c>
      <c r="F19" s="276">
        <v>28494.640429999999</v>
      </c>
      <c r="G19" s="276">
        <v>26891.020807000001</v>
      </c>
      <c r="H19" s="211">
        <v>27727.820267999999</v>
      </c>
      <c r="I19" s="318">
        <v>37.851019000000001</v>
      </c>
      <c r="J19" s="278">
        <f t="shared" si="0"/>
        <v>0.82909510296166511</v>
      </c>
    </row>
    <row r="20" spans="2:10" x14ac:dyDescent="0.25">
      <c r="B20" s="24" t="s">
        <v>14</v>
      </c>
      <c r="C20" s="234">
        <v>87.269469000000001</v>
      </c>
      <c r="D20" s="234">
        <v>-0.48743777676066857</v>
      </c>
      <c r="E20" s="108">
        <v>242.82</v>
      </c>
      <c r="F20" s="276">
        <v>25046.011082000001</v>
      </c>
      <c r="G20" s="276">
        <v>29342.314077999999</v>
      </c>
      <c r="H20" s="211">
        <v>27765.723028</v>
      </c>
      <c r="I20" s="318">
        <v>37.902760000000001</v>
      </c>
      <c r="J20" s="278">
        <f t="shared" si="0"/>
        <v>0.87453152131183898</v>
      </c>
    </row>
    <row r="21" spans="2:10" x14ac:dyDescent="0.25">
      <c r="B21" s="24" t="s">
        <v>15</v>
      </c>
      <c r="C21" s="234">
        <v>87.739440000000002</v>
      </c>
      <c r="D21" s="234">
        <v>0.58397659512630096</v>
      </c>
      <c r="E21" s="108">
        <v>225.01000000000002</v>
      </c>
      <c r="F21" s="276">
        <v>22916.248743</v>
      </c>
      <c r="G21" s="276">
        <v>26372.804091999998</v>
      </c>
      <c r="H21" s="211">
        <v>27803.677599999999</v>
      </c>
      <c r="I21" s="318">
        <v>37.954571999999999</v>
      </c>
      <c r="J21" s="278">
        <f t="shared" si="0"/>
        <v>0.80928143117297546</v>
      </c>
    </row>
    <row r="22" spans="2:10" x14ac:dyDescent="0.25">
      <c r="B22" s="24" t="s">
        <v>16</v>
      </c>
      <c r="C22" s="234">
        <v>87.581619000000003</v>
      </c>
      <c r="D22" s="234">
        <v>0.52892987876340669</v>
      </c>
      <c r="E22" s="108">
        <v>228.51999999999998</v>
      </c>
      <c r="F22" s="276">
        <v>25293.036094999999</v>
      </c>
      <c r="G22" s="276">
        <v>25917.276398000002</v>
      </c>
      <c r="H22" s="211">
        <v>27841.099083000001</v>
      </c>
      <c r="I22" s="318">
        <v>37.421483000000002</v>
      </c>
      <c r="J22" s="278">
        <f t="shared" si="0"/>
        <v>0.82080092929785275</v>
      </c>
    </row>
    <row r="23" spans="2:10" x14ac:dyDescent="0.25">
      <c r="B23" s="24" t="s">
        <v>17</v>
      </c>
      <c r="C23" s="234">
        <v>87.890623000000005</v>
      </c>
      <c r="D23" s="234">
        <v>0.95221882307110484</v>
      </c>
      <c r="E23" s="108">
        <v>234.98000000000002</v>
      </c>
      <c r="F23" s="276">
        <v>25726.987707</v>
      </c>
      <c r="G23" s="276">
        <v>26242.170671</v>
      </c>
      <c r="H23" s="211">
        <v>27878.570931999999</v>
      </c>
      <c r="I23" s="318">
        <v>37.471848999999999</v>
      </c>
      <c r="J23" s="278">
        <f t="shared" si="0"/>
        <v>0.84286960250993981</v>
      </c>
    </row>
    <row r="24" spans="2:10" x14ac:dyDescent="0.25">
      <c r="B24" s="24" t="s">
        <v>18</v>
      </c>
      <c r="C24" s="234">
        <v>88.392520000000005</v>
      </c>
      <c r="D24" s="234">
        <v>1.2868773155936264</v>
      </c>
      <c r="E24" s="108">
        <v>239.62</v>
      </c>
      <c r="F24" s="276">
        <v>26812.846250999999</v>
      </c>
      <c r="G24" s="276">
        <v>24479.498490000002</v>
      </c>
      <c r="H24" s="211">
        <v>27916.093215000001</v>
      </c>
      <c r="I24" s="318">
        <v>37.522283000000002</v>
      </c>
      <c r="J24" s="278">
        <f t="shared" si="0"/>
        <v>0.85835793051173193</v>
      </c>
    </row>
    <row r="25" spans="2:10" x14ac:dyDescent="0.25">
      <c r="B25" s="24" t="s">
        <v>19</v>
      </c>
      <c r="C25" s="234">
        <v>89.126897</v>
      </c>
      <c r="D25" s="234">
        <v>1.5813378795214605</v>
      </c>
      <c r="E25" s="108">
        <v>259.20999999999998</v>
      </c>
      <c r="F25" s="276">
        <v>30658.361083</v>
      </c>
      <c r="G25" s="276">
        <v>26797.197520000002</v>
      </c>
      <c r="H25" s="211">
        <v>27953.666000000001</v>
      </c>
      <c r="I25" s="318">
        <v>37.572785000000003</v>
      </c>
      <c r="J25" s="278">
        <f t="shared" si="0"/>
        <v>0.92728445707264284</v>
      </c>
    </row>
    <row r="26" spans="2:10" x14ac:dyDescent="0.25">
      <c r="B26" s="24" t="s">
        <v>20</v>
      </c>
      <c r="C26" s="234">
        <v>90.148867999999993</v>
      </c>
      <c r="D26" s="234">
        <v>2.9312646070175807</v>
      </c>
      <c r="E26" s="108">
        <v>273.98</v>
      </c>
      <c r="F26" s="276">
        <v>32463.383270999999</v>
      </c>
      <c r="G26" s="276">
        <v>27521.828979999998</v>
      </c>
      <c r="H26" s="211">
        <v>27997.023520999999</v>
      </c>
      <c r="I26" s="318">
        <v>43.357520999999998</v>
      </c>
      <c r="J26" s="278">
        <f t="shared" si="0"/>
        <v>0.97860402836927718</v>
      </c>
    </row>
    <row r="27" spans="2:10" x14ac:dyDescent="0.25">
      <c r="B27" s="24" t="s">
        <v>21</v>
      </c>
      <c r="C27" s="234">
        <v>91.802505999999994</v>
      </c>
      <c r="D27" s="234">
        <v>4.4508536479483052</v>
      </c>
      <c r="E27" s="108">
        <v>294.49</v>
      </c>
      <c r="F27" s="276">
        <v>31774.407157000001</v>
      </c>
      <c r="G27" s="276">
        <v>27619.530280999999</v>
      </c>
      <c r="H27" s="211">
        <v>28040.448292000001</v>
      </c>
      <c r="I27" s="318">
        <v>43.424771</v>
      </c>
      <c r="J27" s="278">
        <f t="shared" si="0"/>
        <v>1.05023285267525</v>
      </c>
    </row>
    <row r="28" spans="2:10" x14ac:dyDescent="0.25">
      <c r="B28" s="24" t="s">
        <v>22</v>
      </c>
      <c r="C28" s="234">
        <v>94.062606000000002</v>
      </c>
      <c r="D28" s="234">
        <v>6.4146672139226313</v>
      </c>
      <c r="E28" s="108">
        <v>312.28999999999996</v>
      </c>
      <c r="F28" s="276">
        <v>36583.413717000003</v>
      </c>
      <c r="G28" s="276">
        <v>28006.343308</v>
      </c>
      <c r="H28" s="211">
        <v>28083.940417000002</v>
      </c>
      <c r="I28" s="318">
        <v>43.492125000000001</v>
      </c>
      <c r="J28" s="278">
        <f t="shared" si="0"/>
        <v>1.1119878313477762</v>
      </c>
    </row>
    <row r="29" spans="2:10" x14ac:dyDescent="0.25">
      <c r="B29" s="24" t="s">
        <v>23</v>
      </c>
      <c r="C29" s="234">
        <v>96.391542000000001</v>
      </c>
      <c r="D29" s="234">
        <v>8.1509008442198994</v>
      </c>
      <c r="E29" s="108">
        <v>309.67</v>
      </c>
      <c r="F29" s="276">
        <v>35186.675379</v>
      </c>
      <c r="G29" s="276">
        <v>28839.521487999998</v>
      </c>
      <c r="H29" s="211">
        <v>28127.5</v>
      </c>
      <c r="I29" s="318">
        <v>43.559583000000003</v>
      </c>
      <c r="J29" s="278">
        <f t="shared" si="0"/>
        <v>1.1009510265754154</v>
      </c>
    </row>
    <row r="30" spans="2:10" x14ac:dyDescent="0.25">
      <c r="B30" s="24" t="s">
        <v>24</v>
      </c>
      <c r="C30" s="234">
        <v>98.208803000000003</v>
      </c>
      <c r="D30" s="234">
        <v>8.9406946296874281</v>
      </c>
      <c r="E30" s="108">
        <v>304.61</v>
      </c>
      <c r="F30" s="276">
        <v>33720.813819000003</v>
      </c>
      <c r="G30" s="276">
        <v>28884.10212</v>
      </c>
      <c r="H30" s="211">
        <v>28180.125078000001</v>
      </c>
      <c r="I30" s="318">
        <v>52.625078000000002</v>
      </c>
      <c r="J30" s="278">
        <f t="shared" si="0"/>
        <v>1.0809391340771821</v>
      </c>
    </row>
    <row r="31" spans="2:10" x14ac:dyDescent="0.25">
      <c r="B31" s="24" t="s">
        <v>25</v>
      </c>
      <c r="C31" s="234">
        <v>99.566378999999998</v>
      </c>
      <c r="D31" s="234">
        <v>8.4571471284237134</v>
      </c>
      <c r="E31" s="108">
        <v>296.32</v>
      </c>
      <c r="F31" s="276">
        <v>31374.519056000001</v>
      </c>
      <c r="G31" s="276">
        <v>29041.731108</v>
      </c>
      <c r="H31" s="211">
        <v>28232.848613999999</v>
      </c>
      <c r="I31" s="318">
        <v>52.723536000000003</v>
      </c>
      <c r="J31" s="278">
        <f t="shared" si="0"/>
        <v>1.0495575705140214</v>
      </c>
    </row>
    <row r="32" spans="2:10" x14ac:dyDescent="0.25">
      <c r="B32" s="24" t="s">
        <v>26</v>
      </c>
      <c r="C32" s="234">
        <v>100.406297</v>
      </c>
      <c r="D32" s="234">
        <v>6.7441157222456694</v>
      </c>
      <c r="E32" s="108">
        <v>289.41999999999996</v>
      </c>
      <c r="F32" s="276">
        <v>39000.366038</v>
      </c>
      <c r="G32" s="276">
        <v>31914.055853999998</v>
      </c>
      <c r="H32" s="211">
        <v>28285.670793000001</v>
      </c>
      <c r="I32" s="318">
        <v>52.822178999999998</v>
      </c>
      <c r="J32" s="278">
        <f t="shared" si="0"/>
        <v>1.0232035935015698</v>
      </c>
    </row>
    <row r="33" spans="2:10" x14ac:dyDescent="0.25">
      <c r="B33" s="24" t="s">
        <v>27</v>
      </c>
      <c r="C33" s="234">
        <v>101.485876</v>
      </c>
      <c r="D33" s="234">
        <v>5.2850425403506929</v>
      </c>
      <c r="E33" s="108">
        <v>302.13</v>
      </c>
      <c r="F33" s="276">
        <v>35720.250720999997</v>
      </c>
      <c r="G33" s="276">
        <v>33033.870763999999</v>
      </c>
      <c r="H33" s="211">
        <v>28338.591799999998</v>
      </c>
      <c r="I33" s="318">
        <v>52.921007000000003</v>
      </c>
      <c r="J33" s="278">
        <f t="shared" si="0"/>
        <v>1.0661433077983784</v>
      </c>
    </row>
    <row r="34" spans="2:10" x14ac:dyDescent="0.25">
      <c r="B34" s="24" t="s">
        <v>28</v>
      </c>
      <c r="C34" s="234">
        <v>103.59384799999999</v>
      </c>
      <c r="D34" s="234">
        <v>5.4832610066533283</v>
      </c>
      <c r="E34" s="108">
        <v>314.65000000000003</v>
      </c>
      <c r="F34" s="276">
        <v>35850.177582999997</v>
      </c>
      <c r="G34" s="276">
        <v>34289.903421000003</v>
      </c>
      <c r="H34" s="211">
        <v>28397.483640999999</v>
      </c>
      <c r="I34" s="318">
        <v>58.891840999999999</v>
      </c>
      <c r="J34" s="278">
        <f t="shared" si="0"/>
        <v>1.1080207104889799</v>
      </c>
    </row>
    <row r="35" spans="2:10" x14ac:dyDescent="0.25">
      <c r="B35" s="24" t="s">
        <v>29</v>
      </c>
      <c r="C35" s="234">
        <v>106.041342</v>
      </c>
      <c r="D35" s="234">
        <v>6.5031620764274267</v>
      </c>
      <c r="E35" s="108">
        <v>319.64999999999998</v>
      </c>
      <c r="F35" s="276">
        <v>37328.837739000002</v>
      </c>
      <c r="G35" s="276">
        <v>34764.333024</v>
      </c>
      <c r="H35" s="211">
        <v>28456.497868999999</v>
      </c>
      <c r="I35" s="318">
        <v>59.014226999999998</v>
      </c>
      <c r="J35" s="278">
        <f t="shared" si="0"/>
        <v>1.1232935320133717</v>
      </c>
    </row>
    <row r="36" spans="2:10" x14ac:dyDescent="0.25">
      <c r="B36" s="24" t="s">
        <v>30</v>
      </c>
      <c r="C36" s="234">
        <v>108.322518</v>
      </c>
      <c r="D36" s="234">
        <v>7.8841877815691186</v>
      </c>
      <c r="E36" s="108">
        <v>388.03000000000003</v>
      </c>
      <c r="F36" s="276">
        <v>35361.304012000001</v>
      </c>
      <c r="G36" s="276">
        <v>33144.322753</v>
      </c>
      <c r="H36" s="211">
        <v>28515.634737</v>
      </c>
      <c r="I36" s="318">
        <v>59.136868</v>
      </c>
      <c r="J36" s="278">
        <f t="shared" si="0"/>
        <v>1.3607622750775312</v>
      </c>
    </row>
    <row r="37" spans="2:10" x14ac:dyDescent="0.25">
      <c r="B37" s="24" t="s">
        <v>52</v>
      </c>
      <c r="C37" s="234">
        <v>109.635094</v>
      </c>
      <c r="D37" s="234">
        <v>8.0299035897369428</v>
      </c>
      <c r="E37" s="108">
        <v>263.37</v>
      </c>
      <c r="F37" s="276">
        <v>39487.612691000002</v>
      </c>
      <c r="G37" s="276">
        <v>33886.519262000002</v>
      </c>
      <c r="H37" s="211">
        <v>28574.894499999999</v>
      </c>
      <c r="I37" s="318">
        <v>59.259763</v>
      </c>
      <c r="J37" s="278">
        <f t="shared" si="0"/>
        <v>0.92168319291607537</v>
      </c>
    </row>
    <row r="38" spans="2:10" x14ac:dyDescent="0.25">
      <c r="B38" s="24" t="s">
        <v>53</v>
      </c>
      <c r="C38" s="234">
        <v>110.561679</v>
      </c>
      <c r="D38" s="234">
        <v>6.7261050096333985</v>
      </c>
      <c r="E38" s="108">
        <v>289.48</v>
      </c>
      <c r="F38" s="276">
        <v>41756.339630000002</v>
      </c>
      <c r="G38" s="276">
        <v>38133.197502000003</v>
      </c>
      <c r="H38" s="211">
        <v>28642.358827</v>
      </c>
      <c r="I38" s="318">
        <v>67.464326999999997</v>
      </c>
      <c r="J38" s="278">
        <f t="shared" si="0"/>
        <v>1.0106709497931394</v>
      </c>
    </row>
    <row r="39" spans="2:10" x14ac:dyDescent="0.25">
      <c r="B39" s="24" t="s">
        <v>54</v>
      </c>
      <c r="C39" s="234">
        <v>111.712391</v>
      </c>
      <c r="D39" s="234">
        <v>5.3479604209460074</v>
      </c>
      <c r="E39" s="108">
        <v>292</v>
      </c>
      <c r="F39" s="276">
        <v>42213.098923999998</v>
      </c>
      <c r="G39" s="276">
        <v>34006.532718000002</v>
      </c>
      <c r="H39" s="211">
        <v>28709.982435999998</v>
      </c>
      <c r="I39" s="318">
        <v>67.623608000000004</v>
      </c>
      <c r="J39" s="278">
        <f t="shared" si="0"/>
        <v>1.0170678461783229</v>
      </c>
    </row>
    <row r="40" spans="2:10" x14ac:dyDescent="0.25">
      <c r="B40" s="24" t="s">
        <v>55</v>
      </c>
      <c r="C40" s="234">
        <v>113.07443499999999</v>
      </c>
      <c r="D40" s="234">
        <v>4.38682287647707</v>
      </c>
      <c r="E40" s="108">
        <v>309.88</v>
      </c>
      <c r="F40" s="276">
        <v>44068.639015000001</v>
      </c>
      <c r="G40" s="276">
        <v>40386.789926999998</v>
      </c>
      <c r="H40" s="211">
        <v>28777.765701</v>
      </c>
      <c r="I40" s="318">
        <v>67.783265</v>
      </c>
      <c r="J40" s="278">
        <f t="shared" si="0"/>
        <v>1.0768035406905545</v>
      </c>
    </row>
    <row r="41" spans="2:10" x14ac:dyDescent="0.25">
      <c r="B41" s="24" t="s">
        <v>85</v>
      </c>
      <c r="C41" s="234">
        <v>114.426675</v>
      </c>
      <c r="D41" s="234">
        <v>4.3704810432323882</v>
      </c>
      <c r="E41" s="108">
        <v>304.98</v>
      </c>
      <c r="F41" s="276">
        <v>41080.193464000004</v>
      </c>
      <c r="G41" s="276">
        <v>38921.914611</v>
      </c>
      <c r="H41" s="211">
        <v>28845.708999999999</v>
      </c>
      <c r="I41" s="318">
        <v>67.943298999999996</v>
      </c>
      <c r="J41" s="278">
        <f t="shared" si="0"/>
        <v>1.0572803046720052</v>
      </c>
    </row>
    <row r="42" spans="2:10" x14ac:dyDescent="0.25">
      <c r="B42" s="24" t="s">
        <v>86</v>
      </c>
      <c r="C42" s="234">
        <v>115.84539599999999</v>
      </c>
      <c r="D42" s="234">
        <v>4.7789768098583263</v>
      </c>
      <c r="E42" s="108">
        <v>306.13</v>
      </c>
      <c r="F42" s="276">
        <v>39670.028847000001</v>
      </c>
      <c r="G42" s="276">
        <v>38955.191618999997</v>
      </c>
      <c r="H42" s="211">
        <v>28913.812710999999</v>
      </c>
      <c r="I42" s="318">
        <v>68.103711000000004</v>
      </c>
      <c r="J42" s="278">
        <f t="shared" si="0"/>
        <v>1.0587673201726717</v>
      </c>
    </row>
    <row r="43" spans="2:10" x14ac:dyDescent="0.25">
      <c r="B43" s="24" t="s">
        <v>87</v>
      </c>
      <c r="C43" s="234">
        <v>116.88009700000001</v>
      </c>
      <c r="D43" s="234">
        <v>4.6259022421246021</v>
      </c>
      <c r="E43" s="108">
        <v>302.42</v>
      </c>
      <c r="F43" s="276">
        <v>42816.044520000003</v>
      </c>
      <c r="G43" s="276">
        <v>40812.790157000003</v>
      </c>
      <c r="H43" s="211">
        <v>28982.077212</v>
      </c>
      <c r="I43" s="318">
        <v>68.264500999999996</v>
      </c>
      <c r="J43" s="278">
        <f t="shared" si="0"/>
        <v>1.0434724805535447</v>
      </c>
    </row>
    <row r="44" spans="2:10" x14ac:dyDescent="0.25">
      <c r="B44" s="24" t="s">
        <v>88</v>
      </c>
      <c r="C44" s="234">
        <v>117.72528</v>
      </c>
      <c r="D44" s="234">
        <v>4.1130826786797581</v>
      </c>
      <c r="E44" s="108">
        <v>294.06</v>
      </c>
      <c r="F44" s="276">
        <v>41106.594951999999</v>
      </c>
      <c r="G44" s="276">
        <v>36884.279014</v>
      </c>
      <c r="H44" s="211">
        <v>29050.502884000001</v>
      </c>
      <c r="I44" s="318">
        <v>68.425670999999994</v>
      </c>
      <c r="J44" s="278">
        <f t="shared" si="0"/>
        <v>1.012237210399404</v>
      </c>
    </row>
    <row r="45" spans="2:10" x14ac:dyDescent="0.25">
      <c r="B45" s="24" t="s">
        <v>99</v>
      </c>
      <c r="C45" s="234">
        <v>118.338159</v>
      </c>
      <c r="D45" s="234">
        <v>3.4183323075672734</v>
      </c>
      <c r="E45" s="108">
        <v>296.86</v>
      </c>
      <c r="F45" s="276">
        <v>41508.669614999999</v>
      </c>
      <c r="G45" s="276">
        <v>40000.664346999998</v>
      </c>
      <c r="H45" s="211">
        <v>29119.090106</v>
      </c>
      <c r="I45" s="318">
        <v>68.587221999999997</v>
      </c>
      <c r="J45" s="278">
        <f t="shared" si="0"/>
        <v>1.0194686678717062</v>
      </c>
    </row>
    <row r="46" spans="2:10" x14ac:dyDescent="0.25">
      <c r="B46" s="24" t="s">
        <v>100</v>
      </c>
      <c r="C46" s="234">
        <v>119.350864</v>
      </c>
      <c r="D46" s="234">
        <v>3.0259881886026907</v>
      </c>
      <c r="E46" s="108">
        <v>297.02999999999997</v>
      </c>
      <c r="F46" s="276">
        <v>46903.370348999997</v>
      </c>
      <c r="G46" s="276">
        <v>41148.632750999997</v>
      </c>
      <c r="H46" s="211">
        <v>29189.645693999999</v>
      </c>
      <c r="I46" s="318">
        <v>70.555588999999998</v>
      </c>
      <c r="J46" s="278">
        <f t="shared" si="0"/>
        <v>1.0175868632110707</v>
      </c>
    </row>
    <row r="47" spans="2:10" x14ac:dyDescent="0.25">
      <c r="B47" s="24" t="s">
        <v>101</v>
      </c>
      <c r="C47" s="234">
        <v>120.053861</v>
      </c>
      <c r="D47" s="234">
        <v>2.7154015794494057</v>
      </c>
      <c r="E47" s="108">
        <v>304.94</v>
      </c>
      <c r="F47" s="276">
        <v>43808.267562000001</v>
      </c>
      <c r="G47" s="276">
        <v>42420.829961000003</v>
      </c>
      <c r="H47" s="211">
        <v>29261.980904</v>
      </c>
      <c r="I47" s="318">
        <v>72.335210000000004</v>
      </c>
      <c r="J47" s="278">
        <f t="shared" si="0"/>
        <v>1.0421030654090677</v>
      </c>
    </row>
    <row r="48" spans="2:10" x14ac:dyDescent="0.25">
      <c r="B48" s="24" t="s">
        <v>102</v>
      </c>
      <c r="C48" s="234">
        <v>120.33968</v>
      </c>
      <c r="D48" s="234">
        <v>2.2207634587915193</v>
      </c>
      <c r="E48" s="108">
        <v>294.70839749999999</v>
      </c>
      <c r="F48" s="276">
        <v>41209.364247999998</v>
      </c>
      <c r="G48" s="276">
        <v>42626.869790999997</v>
      </c>
      <c r="H48" s="211">
        <v>29334.263743</v>
      </c>
      <c r="I48" s="318">
        <v>72.282838999999996</v>
      </c>
      <c r="J48" s="278">
        <f t="shared" si="0"/>
        <v>1.004655852561924</v>
      </c>
    </row>
    <row r="49" spans="2:10" x14ac:dyDescent="0.25">
      <c r="B49" s="24" t="s">
        <v>139</v>
      </c>
      <c r="C49" s="234">
        <v>119.75399899999999</v>
      </c>
      <c r="D49" s="234">
        <v>1.1964357160567207</v>
      </c>
      <c r="E49" s="108">
        <v>288.57344214</v>
      </c>
      <c r="F49" s="276">
        <v>40138.381614999998</v>
      </c>
      <c r="G49" s="276">
        <v>42276.104195</v>
      </c>
      <c r="H49" s="211">
        <v>29405.551401000001</v>
      </c>
      <c r="I49" s="318">
        <v>71.287657999999993</v>
      </c>
      <c r="J49" s="278">
        <f t="shared" si="0"/>
        <v>0.98135701726778846</v>
      </c>
    </row>
    <row r="50" spans="2:10" x14ac:dyDescent="0.25">
      <c r="B50" s="24" t="s">
        <v>140</v>
      </c>
      <c r="C50" s="234">
        <v>119.581219</v>
      </c>
      <c r="D50" s="234">
        <v>0.19300656256664439</v>
      </c>
      <c r="E50" s="108">
        <v>290.58796482247999</v>
      </c>
      <c r="F50" s="276">
        <v>39497.350589000001</v>
      </c>
      <c r="G50" s="276">
        <v>42188.056620000003</v>
      </c>
      <c r="H50" s="211">
        <v>29476.29104</v>
      </c>
      <c r="I50" s="318">
        <v>70.739638999999997</v>
      </c>
      <c r="J50" s="278">
        <f t="shared" si="0"/>
        <v>0.98583625880252546</v>
      </c>
    </row>
    <row r="51" spans="2:10" x14ac:dyDescent="0.25">
      <c r="B51" s="24" t="s">
        <v>141</v>
      </c>
      <c r="C51" s="234">
        <v>119.71146299999999</v>
      </c>
      <c r="D51" s="234">
        <v>-0.28520365538264869</v>
      </c>
      <c r="E51" s="108">
        <v>297.54324827821949</v>
      </c>
      <c r="F51" s="276">
        <v>39070.113008</v>
      </c>
      <c r="G51" s="276">
        <v>42196.150743999999</v>
      </c>
      <c r="H51" s="211">
        <v>29546.644625000001</v>
      </c>
      <c r="I51" s="318">
        <v>70.353583999999998</v>
      </c>
      <c r="J51" s="278">
        <f t="shared" si="0"/>
        <v>1.0070288929744065</v>
      </c>
    </row>
    <row r="52" spans="2:10" x14ac:dyDescent="0.25">
      <c r="B52" s="24" t="s">
        <v>142</v>
      </c>
      <c r="C52" s="234">
        <v>120.10035999999999</v>
      </c>
      <c r="D52" s="234">
        <v>-0.19887039752807256</v>
      </c>
      <c r="E52" s="108">
        <v>302.88490597222744</v>
      </c>
      <c r="F52" s="276">
        <v>38881.125685999999</v>
      </c>
      <c r="G52" s="276">
        <v>41704.438211000001</v>
      </c>
      <c r="H52" s="211">
        <v>29615.871521000001</v>
      </c>
      <c r="I52" s="318">
        <v>69.226896999999994</v>
      </c>
      <c r="J52" s="278">
        <f t="shared" si="0"/>
        <v>1.0227114395652954</v>
      </c>
    </row>
    <row r="53" spans="2:10" x14ac:dyDescent="0.25">
      <c r="B53" s="24" t="s">
        <v>150</v>
      </c>
      <c r="C53" s="234">
        <v>120.864312</v>
      </c>
      <c r="D53" s="234">
        <v>0.92716152218015324</v>
      </c>
      <c r="E53" s="108">
        <v>306.83908641236633</v>
      </c>
      <c r="F53" s="276">
        <v>38863.723222000001</v>
      </c>
      <c r="G53" s="276">
        <v>41162.408458999998</v>
      </c>
      <c r="H53" s="211">
        <v>29684.113247000001</v>
      </c>
      <c r="I53" s="318">
        <v>68.241726</v>
      </c>
      <c r="J53" s="278">
        <f t="shared" si="0"/>
        <v>1.0336811608929459</v>
      </c>
    </row>
    <row r="54" spans="2:10" x14ac:dyDescent="0.25">
      <c r="B54" s="24" t="s">
        <v>151</v>
      </c>
      <c r="C54" s="234">
        <v>121.807879</v>
      </c>
      <c r="D54" s="234">
        <v>1.8620482535806948</v>
      </c>
      <c r="E54" s="108">
        <v>310.20539137540231</v>
      </c>
      <c r="F54" s="276">
        <v>38786.427878000002</v>
      </c>
      <c r="G54" s="276">
        <v>40634.788597999999</v>
      </c>
      <c r="H54" s="211">
        <v>29751.098179000001</v>
      </c>
      <c r="I54" s="318">
        <v>66.984932000000001</v>
      </c>
      <c r="J54" s="278">
        <f t="shared" si="0"/>
        <v>1.0426687092658742</v>
      </c>
    </row>
    <row r="55" spans="2:10" x14ac:dyDescent="0.25">
      <c r="B55" s="24" t="s">
        <v>152</v>
      </c>
      <c r="C55" s="234">
        <v>122.838037</v>
      </c>
      <c r="D55" s="234">
        <v>2.6117582407292117</v>
      </c>
      <c r="E55" s="108">
        <v>313.29933166415634</v>
      </c>
      <c r="F55" s="276">
        <v>38766.089981999998</v>
      </c>
      <c r="G55" s="276">
        <v>40073.169225999998</v>
      </c>
      <c r="H55" s="211">
        <v>29816.780911999998</v>
      </c>
      <c r="I55" s="318">
        <v>65.682732000000001</v>
      </c>
      <c r="J55" s="278">
        <f t="shared" si="0"/>
        <v>1.0507483439906369</v>
      </c>
    </row>
    <row r="56" spans="2:10" x14ac:dyDescent="0.25">
      <c r="B56" s="24" t="s">
        <v>153</v>
      </c>
      <c r="C56" s="234">
        <v>123.95015600000001</v>
      </c>
      <c r="D56" s="234">
        <v>3.2054824814846672</v>
      </c>
      <c r="E56" s="108">
        <v>316.49816135579795</v>
      </c>
      <c r="F56" s="276">
        <v>38792.213736999998</v>
      </c>
      <c r="G56" s="276">
        <v>39613.201716000003</v>
      </c>
      <c r="H56" s="211">
        <v>29880.952127</v>
      </c>
      <c r="I56" s="318">
        <v>64.171215000000004</v>
      </c>
      <c r="J56" s="278">
        <f t="shared" si="0"/>
        <v>1.0591970430213122</v>
      </c>
    </row>
    <row r="57" spans="2:10" x14ac:dyDescent="0.25">
      <c r="B57" s="24" t="s">
        <v>167</v>
      </c>
      <c r="C57" s="234">
        <v>125.219815</v>
      </c>
      <c r="D57" s="234">
        <v>3.6036303255505331</v>
      </c>
      <c r="E57" s="108">
        <v>319.39563984435591</v>
      </c>
      <c r="F57" s="276">
        <v>39001.122471000002</v>
      </c>
      <c r="G57" s="276">
        <v>39196.906340000001</v>
      </c>
      <c r="H57" s="211">
        <v>29944.448967</v>
      </c>
      <c r="I57" s="318">
        <v>63.496839999999999</v>
      </c>
      <c r="J57" s="278">
        <f t="shared" si="0"/>
        <v>1.0666272075881005</v>
      </c>
    </row>
    <row r="58" spans="2:10" x14ac:dyDescent="0.25">
      <c r="B58" s="24" t="s">
        <v>168</v>
      </c>
      <c r="C58" s="234">
        <v>126.50948200000001</v>
      </c>
      <c r="D58" s="234">
        <v>3.8598512991101286</v>
      </c>
      <c r="E58" s="108">
        <v>321.62702268576635</v>
      </c>
      <c r="F58" s="276">
        <v>39090.459681</v>
      </c>
      <c r="G58" s="276">
        <v>39009.670040999998</v>
      </c>
      <c r="H58" s="211">
        <v>30007.642494</v>
      </c>
      <c r="I58" s="318">
        <v>63.193527000000003</v>
      </c>
      <c r="J58" s="278">
        <f t="shared" si="0"/>
        <v>1.0718170304450787</v>
      </c>
    </row>
    <row r="59" spans="2:10" x14ac:dyDescent="0.25">
      <c r="B59" s="24" t="s">
        <v>169</v>
      </c>
      <c r="C59" s="234">
        <v>127.772778</v>
      </c>
      <c r="D59" s="234">
        <v>4.0172743887139761</v>
      </c>
      <c r="E59" s="108">
        <v>323.87402520706667</v>
      </c>
      <c r="F59" s="276">
        <v>39201.358604000001</v>
      </c>
      <c r="G59" s="276">
        <v>38913.729770999998</v>
      </c>
      <c r="H59" s="211">
        <v>30070.680603000001</v>
      </c>
      <c r="I59" s="318">
        <v>63.038108999999999</v>
      </c>
      <c r="J59" s="278">
        <f t="shared" si="0"/>
        <v>1.0770425501269012</v>
      </c>
    </row>
    <row r="60" spans="2:10" x14ac:dyDescent="0.25">
      <c r="B60" s="24" t="s">
        <v>170</v>
      </c>
      <c r="C60" s="234">
        <v>129.04685699999999</v>
      </c>
      <c r="D60" s="234">
        <v>4.1118955913213906</v>
      </c>
      <c r="E60" s="108">
        <v>326.13675674601609</v>
      </c>
      <c r="F60" s="276">
        <v>39335.722009999998</v>
      </c>
      <c r="G60" s="276">
        <v>38885.056563999999</v>
      </c>
      <c r="H60" s="211">
        <v>30133.672264000001</v>
      </c>
      <c r="I60" s="318">
        <v>62.991660000000003</v>
      </c>
      <c r="J60" s="278">
        <f t="shared" si="0"/>
        <v>1.0823000724529817</v>
      </c>
    </row>
    <row r="61" spans="2:10" x14ac:dyDescent="0.25">
      <c r="B61" s="24" t="s">
        <v>172</v>
      </c>
      <c r="C61" s="234">
        <v>130.38696300000001</v>
      </c>
      <c r="D61" s="234">
        <v>4.1264619341595532</v>
      </c>
      <c r="E61" s="108">
        <v>328.49373990573821</v>
      </c>
      <c r="F61" s="276">
        <v>38516.368709000002</v>
      </c>
      <c r="G61" s="276">
        <v>39053.233447999999</v>
      </c>
      <c r="H61" s="211">
        <v>30196.936361</v>
      </c>
      <c r="I61" s="318">
        <v>63.264097999999997</v>
      </c>
      <c r="J61" s="278">
        <f t="shared" si="0"/>
        <v>1.0878379713049136</v>
      </c>
    </row>
    <row r="62" spans="2:10" x14ac:dyDescent="0.25">
      <c r="B62" s="24" t="s">
        <v>173</v>
      </c>
      <c r="C62" s="234">
        <v>131.73867200000001</v>
      </c>
      <c r="D62" s="234">
        <v>4.1334372074972148</v>
      </c>
      <c r="E62" s="108">
        <v>330.78826056007836</v>
      </c>
      <c r="F62" s="276">
        <v>38676.437189999997</v>
      </c>
      <c r="G62" s="276">
        <v>39112.417571999998</v>
      </c>
      <c r="H62" s="211">
        <v>30260.296333999999</v>
      </c>
      <c r="I62" s="318">
        <v>63.359972999999997</v>
      </c>
      <c r="J62" s="278">
        <f t="shared" si="0"/>
        <v>1.0931428328030279</v>
      </c>
    </row>
    <row r="63" spans="2:10" x14ac:dyDescent="0.25">
      <c r="B63" s="24" t="s">
        <v>174</v>
      </c>
      <c r="C63" s="234">
        <v>133.08775499999999</v>
      </c>
      <c r="D63" s="234">
        <v>4.1597099814171479</v>
      </c>
      <c r="E63" s="108">
        <v>333.09884285899886</v>
      </c>
      <c r="F63" s="276">
        <v>38845.657836999999</v>
      </c>
      <c r="G63" s="276">
        <v>39201.272172999998</v>
      </c>
      <c r="H63" s="211">
        <v>30323.800245999999</v>
      </c>
      <c r="I63" s="318">
        <v>63.503912</v>
      </c>
      <c r="J63" s="278">
        <f t="shared" si="0"/>
        <v>1.0984732789319103</v>
      </c>
    </row>
    <row r="64" spans="2:10" x14ac:dyDescent="0.25">
      <c r="B64" s="23" t="s">
        <v>175</v>
      </c>
      <c r="C64" s="234">
        <v>134.43011300000001</v>
      </c>
      <c r="D64" s="234">
        <v>4.1715514233717554</v>
      </c>
      <c r="E64" s="108">
        <v>335.42559923401183</v>
      </c>
      <c r="F64" s="276">
        <v>39022.295402000003</v>
      </c>
      <c r="G64" s="276">
        <v>39313.821592</v>
      </c>
      <c r="H64" s="211">
        <v>30387.486482</v>
      </c>
      <c r="I64" s="318">
        <v>63.686236000000001</v>
      </c>
      <c r="J64" s="278">
        <f t="shared" si="0"/>
        <v>1.1038280491961745</v>
      </c>
    </row>
    <row r="65" spans="2:10" x14ac:dyDescent="0.25">
      <c r="B65" s="23" t="s">
        <v>196</v>
      </c>
      <c r="C65" s="234">
        <v>135.83084299999999</v>
      </c>
      <c r="D65" s="234">
        <v>4.1751720223746513</v>
      </c>
      <c r="E65" s="108">
        <v>337.06356790364987</v>
      </c>
      <c r="F65" s="276">
        <v>39205.786913000004</v>
      </c>
      <c r="G65" s="276">
        <v>38477.170237999999</v>
      </c>
      <c r="H65" s="211">
        <v>30449.817389</v>
      </c>
      <c r="I65" s="318">
        <v>62.330907000000003</v>
      </c>
      <c r="J65" s="278">
        <f t="shared" si="0"/>
        <v>1.1069477481510748</v>
      </c>
    </row>
    <row r="66" spans="2:10" x14ac:dyDescent="0.25">
      <c r="B66" s="23" t="s">
        <v>197</v>
      </c>
      <c r="C66" s="234">
        <v>137.25127000000001</v>
      </c>
      <c r="D66" s="234">
        <v>4.1844948915228164</v>
      </c>
      <c r="E66" s="108">
        <v>339.42301287897538</v>
      </c>
      <c r="F66" s="276">
        <v>39394.586673999998</v>
      </c>
      <c r="G66" s="276">
        <v>38623.755168000003</v>
      </c>
      <c r="H66" s="211">
        <v>30512.385754999999</v>
      </c>
      <c r="I66" s="318">
        <v>62.568365999999997</v>
      </c>
      <c r="J66" s="278">
        <f t="shared" si="0"/>
        <v>1.1124105981235992</v>
      </c>
    </row>
    <row r="67" spans="2:10" x14ac:dyDescent="0.25">
      <c r="B67" s="23" t="s">
        <v>198</v>
      </c>
      <c r="C67" s="234">
        <v>138.696991</v>
      </c>
      <c r="D67" s="234">
        <v>4.214689773676028</v>
      </c>
      <c r="E67" s="108">
        <v>341.79897396912816</v>
      </c>
      <c r="F67" s="276">
        <v>39587.721576999997</v>
      </c>
      <c r="G67" s="276">
        <v>38782.772917000002</v>
      </c>
      <c r="H67" s="211">
        <v>30575.211721</v>
      </c>
      <c r="I67" s="318">
        <v>62.825966000000001</v>
      </c>
      <c r="J67" s="278">
        <f t="shared" si="0"/>
        <v>1.1178956897765979</v>
      </c>
    </row>
    <row r="68" spans="2:10" x14ac:dyDescent="0.25">
      <c r="B68" s="279" t="s">
        <v>199</v>
      </c>
      <c r="C68" s="234">
        <v>140.20131900000001</v>
      </c>
      <c r="D68" s="234">
        <v>4.2930901947542122</v>
      </c>
      <c r="E68" s="108">
        <v>343.68599153772436</v>
      </c>
      <c r="F68" s="212">
        <v>39772.759487000003</v>
      </c>
      <c r="G68" s="212">
        <v>38952.070163999997</v>
      </c>
      <c r="H68" s="212">
        <v>30638.31194</v>
      </c>
      <c r="I68" s="234">
        <v>63.100219000000003</v>
      </c>
      <c r="J68" s="281">
        <f t="shared" si="0"/>
        <v>1.1217523739910207</v>
      </c>
    </row>
    <row r="69" spans="2:10" x14ac:dyDescent="0.25">
      <c r="B69" s="90">
        <v>2008</v>
      </c>
      <c r="C69" s="237">
        <f ca="1">AVERAGE(OFFSET(C$4,4*(ROW()-ROW(C$69)),0,4,1))</f>
        <v>91.950876749999992</v>
      </c>
      <c r="D69" s="237">
        <v>-4.4663699451925503</v>
      </c>
      <c r="E69" s="282">
        <v>916.92</v>
      </c>
      <c r="F69" s="211">
        <f ca="1">SUM(OFFSET(F$4,4*(ROW()-ROW(F$69)),0,4,1))</f>
        <v>108730.528743</v>
      </c>
      <c r="G69" s="211">
        <f ca="1">SUM(OFFSET(G$4,4*(ROW()-ROW(G$69)),0,4,1))</f>
        <v>156160.44767199998</v>
      </c>
      <c r="H69" s="211">
        <f t="shared" ref="H69:H84" ca="1" si="1">AVERAGE(OFFSET(H$4,4*(ROW()-ROW(H$69)),0,4,1))</f>
        <v>27124.455731999999</v>
      </c>
      <c r="I69" s="237">
        <v>251.50626949999787</v>
      </c>
      <c r="J69" s="278">
        <f t="shared" ca="1" si="0"/>
        <v>3.3804180591106432</v>
      </c>
    </row>
    <row r="70" spans="2:10" x14ac:dyDescent="0.25">
      <c r="B70" s="90">
        <f>B69+1</f>
        <v>2009</v>
      </c>
      <c r="C70" s="25">
        <f t="shared" ref="C70:C84" ca="1" si="2">AVERAGE(OFFSET(C$4,4*(ROW()-ROW(C$69)),0,4,1))</f>
        <v>83.75923825000001</v>
      </c>
      <c r="D70" s="25">
        <f ca="1">(C70/C69-1)*100</f>
        <v>-8.908711683382597</v>
      </c>
      <c r="E70" s="108">
        <v>847.54</v>
      </c>
      <c r="F70" s="211">
        <f t="shared" ref="F70:G84" ca="1" si="3">SUM(OFFSET(F$4,4*(ROW()-ROW(F$69)),0,4,1))</f>
        <v>87109.862313999998</v>
      </c>
      <c r="G70" s="211">
        <f t="shared" ca="1" si="3"/>
        <v>121859.28063299999</v>
      </c>
      <c r="H70" s="211">
        <f t="shared" ca="1" si="1"/>
        <v>27331.55153225</v>
      </c>
      <c r="I70" s="277">
        <f ca="1">H70-H69</f>
        <v>207.09580025000105</v>
      </c>
      <c r="J70" s="278">
        <f t="shared" ca="1" si="0"/>
        <v>3.1009582423447162</v>
      </c>
    </row>
    <row r="71" spans="2:10" x14ac:dyDescent="0.25">
      <c r="B71" s="90">
        <f t="shared" ref="B71:B84" si="4">B70+1</f>
        <v>2010</v>
      </c>
      <c r="C71" s="25">
        <f t="shared" ca="1" si="2"/>
        <v>88.558526499999999</v>
      </c>
      <c r="D71" s="25">
        <f ca="1">(C71/C70-1)*100</f>
        <v>5.7298613863647319</v>
      </c>
      <c r="E71" s="108">
        <v>883.48</v>
      </c>
      <c r="F71" s="211">
        <f t="shared" ca="1" si="3"/>
        <v>105070.24517299999</v>
      </c>
      <c r="G71" s="211">
        <f t="shared" ca="1" si="3"/>
        <v>105566.804886</v>
      </c>
      <c r="H71" s="211">
        <f t="shared" ca="1" si="1"/>
        <v>27508.718590999997</v>
      </c>
      <c r="I71" s="277">
        <f t="shared" ref="I71:I84" ca="1" si="5">H71-H70</f>
        <v>177.16705874999752</v>
      </c>
      <c r="J71" s="278">
        <f t="shared" ca="1" si="0"/>
        <v>3.2116363293237784</v>
      </c>
    </row>
    <row r="72" spans="2:10" x14ac:dyDescent="0.25">
      <c r="B72" s="90">
        <f t="shared" si="4"/>
        <v>2011</v>
      </c>
      <c r="C72" s="25">
        <f t="shared" ca="1" si="2"/>
        <v>87.27734774999999</v>
      </c>
      <c r="D72" s="25">
        <f t="shared" ref="D72:D77" ca="1" si="6">(C72/C71-1)*100</f>
        <v>-1.4467028762047085</v>
      </c>
      <c r="E72" s="108">
        <v>882.92000000000007</v>
      </c>
      <c r="F72" s="211">
        <f t="shared" ca="1" si="3"/>
        <v>108353.783837</v>
      </c>
      <c r="G72" s="211">
        <f t="shared" ca="1" si="3"/>
        <v>105336.350225</v>
      </c>
      <c r="H72" s="211">
        <f t="shared" ca="1" si="1"/>
        <v>27670.337072750001</v>
      </c>
      <c r="I72" s="277">
        <f t="shared" ca="1" si="5"/>
        <v>161.61848175000341</v>
      </c>
      <c r="J72" s="278">
        <f t="shared" ca="1" si="0"/>
        <v>3.190853792921474</v>
      </c>
    </row>
    <row r="73" spans="2:10" x14ac:dyDescent="0.25">
      <c r="B73" s="90">
        <f t="shared" si="4"/>
        <v>2012</v>
      </c>
      <c r="C73" s="25">
        <f t="shared" ca="1" si="2"/>
        <v>87.620287750000003</v>
      </c>
      <c r="D73" s="25">
        <f t="shared" ca="1" si="6"/>
        <v>0.39293128038484504</v>
      </c>
      <c r="E73" s="108">
        <v>931.33</v>
      </c>
      <c r="F73" s="211">
        <f t="shared" ca="1" si="3"/>
        <v>98982.283626999997</v>
      </c>
      <c r="G73" s="211">
        <f t="shared" ca="1" si="3"/>
        <v>107874.565239</v>
      </c>
      <c r="H73" s="211">
        <f t="shared" ca="1" si="1"/>
        <v>27822.267660750003</v>
      </c>
      <c r="I73" s="277">
        <f t="shared" ca="1" si="5"/>
        <v>151.9305880000029</v>
      </c>
      <c r="J73" s="278">
        <f t="shared" ref="J73:J100" ca="1" si="7">(E73/H73)*100</f>
        <v>3.3474266416963014</v>
      </c>
    </row>
    <row r="74" spans="2:10" x14ac:dyDescent="0.25">
      <c r="B74" s="90">
        <f t="shared" si="4"/>
        <v>2013</v>
      </c>
      <c r="C74" s="25">
        <f t="shared" ca="1" si="2"/>
        <v>89.867697749999991</v>
      </c>
      <c r="D74" s="25">
        <f t="shared" ca="1" si="6"/>
        <v>2.5649425010019877</v>
      </c>
      <c r="E74" s="108">
        <v>1067.3</v>
      </c>
      <c r="F74" s="211">
        <f t="shared" ca="1" si="3"/>
        <v>121708.99776200001</v>
      </c>
      <c r="G74" s="211">
        <f t="shared" ca="1" si="3"/>
        <v>106418.055271</v>
      </c>
      <c r="H74" s="211">
        <f t="shared" ca="1" si="1"/>
        <v>27976.807756999999</v>
      </c>
      <c r="I74" s="277">
        <f t="shared" ca="1" si="5"/>
        <v>154.54009624999526</v>
      </c>
      <c r="J74" s="278">
        <f t="shared" ca="1" si="7"/>
        <v>3.814945612345475</v>
      </c>
    </row>
    <row r="75" spans="2:10" x14ac:dyDescent="0.25">
      <c r="B75" s="90">
        <f t="shared" si="4"/>
        <v>2014</v>
      </c>
      <c r="C75" s="25">
        <f t="shared" ca="1" si="2"/>
        <v>97.057332500000001</v>
      </c>
      <c r="D75" s="25">
        <f t="shared" ca="1" si="6"/>
        <v>8.0002436136737529</v>
      </c>
      <c r="E75" s="108">
        <v>1222.8900000000001</v>
      </c>
      <c r="F75" s="211">
        <f t="shared" ca="1" si="3"/>
        <v>136865.421971</v>
      </c>
      <c r="G75" s="211">
        <f t="shared" ca="1" si="3"/>
        <v>114771.69802399998</v>
      </c>
      <c r="H75" s="211">
        <f t="shared" ca="1" si="1"/>
        <v>28156.103527250001</v>
      </c>
      <c r="I75" s="277">
        <f t="shared" ca="1" si="5"/>
        <v>179.29577025000253</v>
      </c>
      <c r="J75" s="278">
        <f t="shared" ca="1" si="7"/>
        <v>4.3432501191667532</v>
      </c>
    </row>
    <row r="76" spans="2:10" x14ac:dyDescent="0.25">
      <c r="B76" s="90">
        <f t="shared" si="4"/>
        <v>2015</v>
      </c>
      <c r="C76" s="25">
        <f t="shared" ca="1" si="2"/>
        <v>102.88184074999999</v>
      </c>
      <c r="D76" s="25">
        <f t="shared" ca="1" si="6"/>
        <v>6.0011006896361963</v>
      </c>
      <c r="E76" s="108">
        <v>1225.8499999999999</v>
      </c>
      <c r="F76" s="211">
        <f t="shared" ca="1" si="3"/>
        <v>147899.63208099999</v>
      </c>
      <c r="G76" s="211">
        <f t="shared" ca="1" si="3"/>
        <v>134002.16306299999</v>
      </c>
      <c r="H76" s="211">
        <f t="shared" ca="1" si="1"/>
        <v>28369.561025749997</v>
      </c>
      <c r="I76" s="277">
        <f t="shared" ca="1" si="5"/>
        <v>213.45749849999629</v>
      </c>
      <c r="J76" s="278">
        <f t="shared" ca="1" si="7"/>
        <v>4.3210044698518297</v>
      </c>
    </row>
    <row r="77" spans="2:10" x14ac:dyDescent="0.25">
      <c r="B77" s="90">
        <f t="shared" si="4"/>
        <v>2016</v>
      </c>
      <c r="C77" s="25">
        <f t="shared" ca="1" si="2"/>
        <v>110.05792049999999</v>
      </c>
      <c r="D77" s="25">
        <f t="shared" ca="1" si="6"/>
        <v>6.9750693588751744</v>
      </c>
      <c r="E77" s="108">
        <v>1232.8800000000001</v>
      </c>
      <c r="F77" s="211">
        <f t="shared" ca="1" si="3"/>
        <v>158818.35525699999</v>
      </c>
      <c r="G77" s="211">
        <f t="shared" ca="1" si="3"/>
        <v>139170.572235</v>
      </c>
      <c r="H77" s="211">
        <f t="shared" ca="1" si="1"/>
        <v>28610.717624999997</v>
      </c>
      <c r="I77" s="277">
        <f t="shared" ca="1" si="5"/>
        <v>241.15659925</v>
      </c>
      <c r="J77" s="278">
        <f t="shared" ca="1" si="7"/>
        <v>4.3091544090551288</v>
      </c>
    </row>
    <row r="78" spans="2:10" x14ac:dyDescent="0.25">
      <c r="B78" s="90">
        <f t="shared" si="4"/>
        <v>2017</v>
      </c>
      <c r="C78" s="25">
        <f t="shared" ca="1" si="2"/>
        <v>115.05665074999999</v>
      </c>
      <c r="D78" s="25">
        <f ca="1">(C78/C77-1)*100</f>
        <v>4.5419086852545032</v>
      </c>
      <c r="E78" s="108">
        <v>1223.4100000000001</v>
      </c>
      <c r="F78" s="211">
        <f t="shared" ca="1" si="3"/>
        <v>167634.90584600001</v>
      </c>
      <c r="G78" s="211">
        <f t="shared" ca="1" si="3"/>
        <v>159076.68631399999</v>
      </c>
      <c r="H78" s="211">
        <f t="shared" ca="1" si="1"/>
        <v>28879.841156000002</v>
      </c>
      <c r="I78" s="277">
        <f t="shared" ca="1" si="5"/>
        <v>269.12353100000473</v>
      </c>
      <c r="J78" s="278">
        <f t="shared" ca="1" si="7"/>
        <v>4.2362075102543546</v>
      </c>
    </row>
    <row r="79" spans="2:10" x14ac:dyDescent="0.25">
      <c r="B79" s="90">
        <f t="shared" si="4"/>
        <v>2018</v>
      </c>
      <c r="C79" s="25">
        <f t="shared" ca="1" si="2"/>
        <v>118.867041</v>
      </c>
      <c r="D79" s="25">
        <f ca="1">(C79/C78-1)*100</f>
        <v>3.3117514069476828</v>
      </c>
      <c r="E79" s="108">
        <v>1192.8900000000001</v>
      </c>
      <c r="F79" s="211">
        <f t="shared" ca="1" si="3"/>
        <v>173326.902478</v>
      </c>
      <c r="G79" s="211">
        <f t="shared" ca="1" si="3"/>
        <v>160454.40607299999</v>
      </c>
      <c r="H79" s="211">
        <f t="shared" ca="1" si="1"/>
        <v>29155.304897000002</v>
      </c>
      <c r="I79" s="277">
        <f t="shared" ca="1" si="5"/>
        <v>275.46374099999957</v>
      </c>
      <c r="J79" s="278">
        <f t="shared" ca="1" si="7"/>
        <v>4.0915024014128738</v>
      </c>
    </row>
    <row r="80" spans="2:10" x14ac:dyDescent="0.25">
      <c r="B80" s="90">
        <f t="shared" si="4"/>
        <v>2019</v>
      </c>
      <c r="C80" s="25">
        <f t="shared" ca="1" si="2"/>
        <v>119.84659024999999</v>
      </c>
      <c r="D80" s="25">
        <f t="shared" ref="D80:D84" ca="1" si="8">(C80/C79-1)*100</f>
        <v>0.82407136726823094</v>
      </c>
      <c r="E80" s="108">
        <v>1171.4130527406996</v>
      </c>
      <c r="F80" s="211">
        <f t="shared" ca="1" si="3"/>
        <v>159915.20945999998</v>
      </c>
      <c r="G80" s="211">
        <f t="shared" ca="1" si="3"/>
        <v>169287.18135</v>
      </c>
      <c r="H80" s="211">
        <f t="shared" ca="1" si="1"/>
        <v>29440.687702250001</v>
      </c>
      <c r="I80" s="277">
        <f t="shared" ca="1" si="5"/>
        <v>285.38280524999936</v>
      </c>
      <c r="J80" s="278">
        <f t="shared" ca="1" si="7"/>
        <v>3.9788916094211162</v>
      </c>
    </row>
    <row r="81" spans="2:10" x14ac:dyDescent="0.25">
      <c r="B81" s="90">
        <f t="shared" si="4"/>
        <v>2020</v>
      </c>
      <c r="C81" s="25">
        <f t="shared" ca="1" si="2"/>
        <v>121.402647</v>
      </c>
      <c r="D81" s="25">
        <f t="shared" ca="1" si="8"/>
        <v>1.2983738183573568</v>
      </c>
      <c r="E81" s="108">
        <v>1233.2287154241524</v>
      </c>
      <c r="F81" s="211">
        <f t="shared" ca="1" si="3"/>
        <v>155297.36676800001</v>
      </c>
      <c r="G81" s="211">
        <f t="shared" ca="1" si="3"/>
        <v>163574.80449399998</v>
      </c>
      <c r="H81" s="211">
        <f t="shared" ca="1" si="1"/>
        <v>29716.965964750001</v>
      </c>
      <c r="I81" s="277">
        <f t="shared" ca="1" si="5"/>
        <v>276.27826249999998</v>
      </c>
      <c r="J81" s="278">
        <f t="shared" ca="1" si="7"/>
        <v>4.1499146207826101</v>
      </c>
    </row>
    <row r="82" spans="2:10" x14ac:dyDescent="0.25">
      <c r="B82" s="90">
        <f t="shared" si="4"/>
        <v>2021</v>
      </c>
      <c r="C82" s="25">
        <f t="shared" ca="1" si="2"/>
        <v>125.86305775000001</v>
      </c>
      <c r="D82" s="25">
        <f t="shared" ca="1" si="8"/>
        <v>3.6740638365158507</v>
      </c>
      <c r="E82" s="108">
        <v>1281.394849092987</v>
      </c>
      <c r="F82" s="211">
        <f t="shared" ca="1" si="3"/>
        <v>156085.15449300001</v>
      </c>
      <c r="G82" s="211">
        <f t="shared" ca="1" si="3"/>
        <v>156733.50786800002</v>
      </c>
      <c r="H82" s="211">
        <f t="shared" ca="1" si="1"/>
        <v>29975.93104775</v>
      </c>
      <c r="I82" s="277">
        <f t="shared" ca="1" si="5"/>
        <v>258.96508299999914</v>
      </c>
      <c r="J82" s="278">
        <f t="shared" ca="1" si="7"/>
        <v>4.2747457853829323</v>
      </c>
    </row>
    <row r="83" spans="2:10" x14ac:dyDescent="0.25">
      <c r="B83" s="90">
        <f t="shared" si="4"/>
        <v>2022</v>
      </c>
      <c r="C83" s="25">
        <f t="shared" ca="1" si="2"/>
        <v>131.06506174999998</v>
      </c>
      <c r="D83" s="25">
        <f t="shared" ca="1" si="8"/>
        <v>4.1330665987256099</v>
      </c>
      <c r="E83" s="108">
        <v>1318.5176000708316</v>
      </c>
      <c r="F83" s="211">
        <f t="shared" ca="1" si="3"/>
        <v>155374.185746</v>
      </c>
      <c r="G83" s="211">
        <f t="shared" ca="1" si="3"/>
        <v>156251.97975699999</v>
      </c>
      <c r="H83" s="211">
        <f t="shared" ca="1" si="1"/>
        <v>30228.676301250001</v>
      </c>
      <c r="I83" s="277">
        <f t="shared" ca="1" si="5"/>
        <v>252.74525350000113</v>
      </c>
      <c r="J83" s="278">
        <f t="shared" ca="1" si="7"/>
        <v>4.3618105765891872</v>
      </c>
    </row>
    <row r="84" spans="2:10" x14ac:dyDescent="0.25">
      <c r="B84" s="91">
        <f t="shared" si="4"/>
        <v>2023</v>
      </c>
      <c r="C84" s="49">
        <f t="shared" ca="1" si="2"/>
        <v>136.55230424999999</v>
      </c>
      <c r="D84" s="49">
        <f t="shared" ca="1" si="8"/>
        <v>4.1866554112389265</v>
      </c>
      <c r="E84" s="283">
        <v>1353.7111539857653</v>
      </c>
      <c r="F84" s="212">
        <f t="shared" ca="1" si="3"/>
        <v>157210.39056599999</v>
      </c>
      <c r="G84" s="212">
        <f t="shared" ca="1" si="3"/>
        <v>155197.51991500001</v>
      </c>
      <c r="H84" s="212">
        <f t="shared" ca="1" si="1"/>
        <v>30481.225336749998</v>
      </c>
      <c r="I84" s="280">
        <f t="shared" ca="1" si="5"/>
        <v>252.54903549999653</v>
      </c>
      <c r="J84" s="281">
        <f t="shared" ca="1" si="7"/>
        <v>4.4411310209161758</v>
      </c>
    </row>
    <row r="85" spans="2:10" x14ac:dyDescent="0.25">
      <c r="B85" s="90" t="s">
        <v>178</v>
      </c>
      <c r="C85" s="25">
        <f ca="1">AVERAGE(OFFSET(C$5,4*(ROW()-ROW(C$85)),0,4,1))</f>
        <v>88.179581499999998</v>
      </c>
      <c r="D85" s="25">
        <v>-9.2185803662392658</v>
      </c>
      <c r="E85" s="108">
        <v>792.88000000000011</v>
      </c>
      <c r="F85" s="211">
        <f ca="1">SUM(OFFSET(F$5,4*(ROW()-ROW(F$85)),0,4,1))</f>
        <v>88530.166993000006</v>
      </c>
      <c r="G85" s="211">
        <f ca="1">SUM(OFFSET(G$5,4*(ROW()-ROW(G$85)),0,4,1))</f>
        <v>145152.42111600001</v>
      </c>
      <c r="H85" s="211">
        <f ca="1">AVERAGE(OFFSET(H$5,4*(ROW()-ROW(H$85)),0,4,1))</f>
        <v>27180.133677000002</v>
      </c>
      <c r="I85" s="277">
        <v>241.93317200000092</v>
      </c>
      <c r="J85" s="278">
        <f t="shared" ca="1" si="7"/>
        <v>2.9171306124625138</v>
      </c>
    </row>
    <row r="86" spans="2:10" x14ac:dyDescent="0.25">
      <c r="B86" s="90" t="s">
        <v>104</v>
      </c>
      <c r="C86" s="25">
        <f t="shared" ref="C86:C100" ca="1" si="9">AVERAGE(OFFSET($C$5,4*(ROW()-ROW($C$85)),0,4,1))</f>
        <v>85.338091250000005</v>
      </c>
      <c r="D86" s="25">
        <f ca="1">(C86/C85-1)*100</f>
        <v>-3.2223902650297731</v>
      </c>
      <c r="E86" s="108">
        <v>892.93000000000006</v>
      </c>
      <c r="F86" s="211">
        <f t="shared" ref="F86:G100" ca="1" si="10">SUM(OFFSET(F$5,4*(ROW()-ROW(F$85)),0,4,1))</f>
        <v>95873.335437999995</v>
      </c>
      <c r="G86" s="211">
        <f t="shared" ca="1" si="10"/>
        <v>116189.89391100002</v>
      </c>
      <c r="H86" s="211">
        <f t="shared" ref="H86:H100" ca="1" si="11">AVERAGE(OFFSET(H$5,4*(ROW()-ROW(H$85)),0,4,1))</f>
        <v>27378.053691249999</v>
      </c>
      <c r="I86" s="277">
        <f ca="1">H86-H85</f>
        <v>197.92001424999762</v>
      </c>
      <c r="J86" s="278">
        <f t="shared" ca="1" si="7"/>
        <v>3.2614809294693572</v>
      </c>
    </row>
    <row r="87" spans="2:10" x14ac:dyDescent="0.25">
      <c r="B87" s="90" t="s">
        <v>105</v>
      </c>
      <c r="C87" s="25">
        <f t="shared" ca="1" si="9"/>
        <v>88.374584749999997</v>
      </c>
      <c r="D87" s="25">
        <f t="shared" ref="D87:D100" ca="1" si="12">(C87/C86-1)*100</f>
        <v>3.5581924267611198</v>
      </c>
      <c r="E87" s="108">
        <v>876.65</v>
      </c>
      <c r="F87" s="211">
        <f t="shared" ca="1" si="10"/>
        <v>104550.95630699999</v>
      </c>
      <c r="G87" s="211">
        <f t="shared" ca="1" si="10"/>
        <v>104061.19636499998</v>
      </c>
      <c r="H87" s="211">
        <f t="shared" ca="1" si="11"/>
        <v>27550.367581749997</v>
      </c>
      <c r="I87" s="277">
        <f t="shared" ref="I87:I100" ca="1" si="13">H87-H86</f>
        <v>172.3138904999978</v>
      </c>
      <c r="J87" s="278">
        <f t="shared" ca="1" si="7"/>
        <v>3.1819902126486084</v>
      </c>
    </row>
    <row r="88" spans="2:10" x14ac:dyDescent="0.25">
      <c r="B88" s="90" t="s">
        <v>106</v>
      </c>
      <c r="C88" s="25">
        <f t="shared" ca="1" si="9"/>
        <v>87.170480749999996</v>
      </c>
      <c r="D88" s="25">
        <f t="shared" ca="1" si="12"/>
        <v>-1.3625003199802865</v>
      </c>
      <c r="E88" s="108">
        <v>916.33999999999992</v>
      </c>
      <c r="F88" s="211">
        <f t="shared" ca="1" si="10"/>
        <v>107377.679764</v>
      </c>
      <c r="G88" s="211">
        <f t="shared" ca="1" si="10"/>
        <v>108986.46072800001</v>
      </c>
      <c r="H88" s="211">
        <f t="shared" ca="1" si="11"/>
        <v>27708.920611250003</v>
      </c>
      <c r="I88" s="277">
        <f t="shared" ca="1" si="13"/>
        <v>158.55302950000623</v>
      </c>
      <c r="J88" s="278">
        <f t="shared" ca="1" si="7"/>
        <v>3.3070216370245755</v>
      </c>
    </row>
    <row r="89" spans="2:10" x14ac:dyDescent="0.25">
      <c r="B89" s="90" t="s">
        <v>107</v>
      </c>
      <c r="C89" s="25">
        <f t="shared" ca="1" si="9"/>
        <v>87.901050499999997</v>
      </c>
      <c r="D89" s="25">
        <f t="shared" ca="1" si="12"/>
        <v>0.83809306053415078</v>
      </c>
      <c r="E89" s="108">
        <v>928.13</v>
      </c>
      <c r="F89" s="211">
        <f t="shared" ca="1" si="10"/>
        <v>100749.118796</v>
      </c>
      <c r="G89" s="211">
        <f t="shared" ca="1" si="10"/>
        <v>103011.74965099999</v>
      </c>
      <c r="H89" s="211">
        <f t="shared" ca="1" si="11"/>
        <v>27859.860207500002</v>
      </c>
      <c r="I89" s="277">
        <f t="shared" ca="1" si="13"/>
        <v>150.93959624999843</v>
      </c>
      <c r="J89" s="278">
        <f t="shared" ca="1" si="7"/>
        <v>3.3314237511864584</v>
      </c>
    </row>
    <row r="90" spans="2:10" x14ac:dyDescent="0.25">
      <c r="B90" s="90" t="s">
        <v>108</v>
      </c>
      <c r="C90" s="25">
        <f t="shared" ca="1" si="9"/>
        <v>91.285219249999997</v>
      </c>
      <c r="D90" s="25">
        <f t="shared" ca="1" si="12"/>
        <v>3.8499753196920006</v>
      </c>
      <c r="E90" s="108">
        <v>1139.97</v>
      </c>
      <c r="F90" s="211">
        <f t="shared" ca="1" si="10"/>
        <v>131479.56522799999</v>
      </c>
      <c r="G90" s="211">
        <f t="shared" ca="1" si="10"/>
        <v>109944.90008899999</v>
      </c>
      <c r="H90" s="211">
        <f t="shared" ca="1" si="11"/>
        <v>28018.769557500003</v>
      </c>
      <c r="I90" s="277">
        <f t="shared" ca="1" si="13"/>
        <v>158.90935000000172</v>
      </c>
      <c r="J90" s="278">
        <f t="shared" ca="1" si="7"/>
        <v>4.0685940817656476</v>
      </c>
    </row>
    <row r="91" spans="2:10" x14ac:dyDescent="0.25">
      <c r="B91" s="90" t="s">
        <v>109</v>
      </c>
      <c r="C91" s="25">
        <f t="shared" ca="1" si="9"/>
        <v>98.643255249999996</v>
      </c>
      <c r="D91" s="25">
        <f t="shared" ca="1" si="12"/>
        <v>8.0604900338232977</v>
      </c>
      <c r="E91" s="108">
        <v>1200.02</v>
      </c>
      <c r="F91" s="211">
        <f t="shared" ca="1" si="10"/>
        <v>139282.37429199999</v>
      </c>
      <c r="G91" s="211">
        <f t="shared" ca="1" si="10"/>
        <v>118679.41057000001</v>
      </c>
      <c r="H91" s="211">
        <f t="shared" ca="1" si="11"/>
        <v>28206.536121249999</v>
      </c>
      <c r="I91" s="277">
        <f t="shared" ca="1" si="13"/>
        <v>187.76656374999584</v>
      </c>
      <c r="J91" s="278">
        <f t="shared" ca="1" si="7"/>
        <v>4.2544039964408791</v>
      </c>
    </row>
    <row r="92" spans="2:10" x14ac:dyDescent="0.25">
      <c r="B92" s="90" t="s">
        <v>110</v>
      </c>
      <c r="C92" s="25">
        <f t="shared" ca="1" si="9"/>
        <v>104.860896</v>
      </c>
      <c r="D92" s="25">
        <f t="shared" ca="1" si="12"/>
        <v>6.3031585223359832</v>
      </c>
      <c r="E92" s="108">
        <v>1324.46</v>
      </c>
      <c r="F92" s="211">
        <f t="shared" ca="1" si="10"/>
        <v>144260.57005500002</v>
      </c>
      <c r="G92" s="211">
        <f t="shared" ca="1" si="10"/>
        <v>135232.42996199999</v>
      </c>
      <c r="H92" s="211">
        <f t="shared" ca="1" si="11"/>
        <v>28427.052011749998</v>
      </c>
      <c r="I92" s="277">
        <f t="shared" ca="1" si="13"/>
        <v>220.51589049999893</v>
      </c>
      <c r="J92" s="278">
        <f t="shared" ca="1" si="7"/>
        <v>4.6591535395669927</v>
      </c>
    </row>
    <row r="93" spans="2:10" x14ac:dyDescent="0.25">
      <c r="B93" s="90" t="s">
        <v>111</v>
      </c>
      <c r="C93" s="25">
        <f t="shared" ca="1" si="9"/>
        <v>111.24589975000001</v>
      </c>
      <c r="D93" s="25">
        <f t="shared" ca="1" si="12"/>
        <v>6.0890226896402</v>
      </c>
      <c r="E93" s="108">
        <v>1154.73</v>
      </c>
      <c r="F93" s="211">
        <f t="shared" ca="1" si="10"/>
        <v>167525.69026</v>
      </c>
      <c r="G93" s="211">
        <f t="shared" ca="1" si="10"/>
        <v>146413.03940900002</v>
      </c>
      <c r="H93" s="211">
        <f t="shared" ca="1" si="11"/>
        <v>28676.250366</v>
      </c>
      <c r="I93" s="277">
        <f t="shared" ca="1" si="13"/>
        <v>249.19835425000201</v>
      </c>
      <c r="J93" s="278">
        <f t="shared" ca="1" si="7"/>
        <v>4.0267816930804372</v>
      </c>
    </row>
    <row r="94" spans="2:10" x14ac:dyDescent="0.25">
      <c r="B94" s="90" t="s">
        <v>112</v>
      </c>
      <c r="C94" s="25">
        <f t="shared" ca="1" si="9"/>
        <v>116.21936199999999</v>
      </c>
      <c r="D94" s="25">
        <f t="shared" ca="1" si="12"/>
        <v>4.4706926378200951</v>
      </c>
      <c r="E94" s="108">
        <v>1207.5899999999999</v>
      </c>
      <c r="F94" s="211">
        <f t="shared" ca="1" si="10"/>
        <v>164672.861783</v>
      </c>
      <c r="G94" s="211">
        <f t="shared" ca="1" si="10"/>
        <v>155574.17540100001</v>
      </c>
      <c r="H94" s="211">
        <f t="shared" ca="1" si="11"/>
        <v>28948.02545175</v>
      </c>
      <c r="I94" s="277">
        <f t="shared" ca="1" si="13"/>
        <v>271.77508574999956</v>
      </c>
      <c r="J94" s="278">
        <f t="shared" ca="1" si="7"/>
        <v>4.1715798613373032</v>
      </c>
    </row>
    <row r="95" spans="2:10" x14ac:dyDescent="0.25">
      <c r="B95" s="90" t="s">
        <v>113</v>
      </c>
      <c r="C95" s="25">
        <f t="shared" ca="1" si="9"/>
        <v>119.520641</v>
      </c>
      <c r="D95" s="25">
        <f t="shared" ca="1" si="12"/>
        <v>2.8405585293094449</v>
      </c>
      <c r="E95" s="108">
        <v>1193.5383975</v>
      </c>
      <c r="F95" s="211">
        <f t="shared" ca="1" si="10"/>
        <v>173429.67177399999</v>
      </c>
      <c r="G95" s="211">
        <f t="shared" ca="1" si="10"/>
        <v>166196.99685</v>
      </c>
      <c r="H95" s="211">
        <f t="shared" ca="1" si="11"/>
        <v>29226.245111749999</v>
      </c>
      <c r="I95" s="277">
        <f t="shared" ca="1" si="13"/>
        <v>278.21965999999884</v>
      </c>
      <c r="J95" s="278">
        <f t="shared" ca="1" si="7"/>
        <v>4.0837897339749425</v>
      </c>
    </row>
    <row r="96" spans="2:10" x14ac:dyDescent="0.25">
      <c r="B96" s="90" t="s">
        <v>143</v>
      </c>
      <c r="C96" s="25">
        <f t="shared" ca="1" si="9"/>
        <v>119.78676024999999</v>
      </c>
      <c r="D96" s="25">
        <f t="shared" ca="1" si="12"/>
        <v>0.22265547421218557</v>
      </c>
      <c r="E96" s="108">
        <v>1179.589561212927</v>
      </c>
      <c r="F96" s="211">
        <f t="shared" ca="1" si="10"/>
        <v>157586.970898</v>
      </c>
      <c r="G96" s="211">
        <f t="shared" ca="1" si="10"/>
        <v>168364.74976999999</v>
      </c>
      <c r="H96" s="211">
        <f t="shared" ca="1" si="11"/>
        <v>29511.089646749999</v>
      </c>
      <c r="I96" s="277">
        <f t="shared" ca="1" si="13"/>
        <v>284.84453500000018</v>
      </c>
      <c r="J96" s="278">
        <f t="shared" ca="1" si="7"/>
        <v>3.9971060890421342</v>
      </c>
    </row>
    <row r="97" spans="2:10" x14ac:dyDescent="0.25">
      <c r="B97" s="90" t="s">
        <v>154</v>
      </c>
      <c r="C97" s="25">
        <f t="shared" ca="1" si="9"/>
        <v>122.36509599999999</v>
      </c>
      <c r="D97" s="25">
        <f t="shared" ca="1" si="12"/>
        <v>2.1524380028468126</v>
      </c>
      <c r="E97" s="108">
        <v>1246.8419708077229</v>
      </c>
      <c r="F97" s="211">
        <f t="shared" ca="1" si="10"/>
        <v>155208.45481899998</v>
      </c>
      <c r="G97" s="211">
        <f t="shared" ca="1" si="10"/>
        <v>161483.56799899999</v>
      </c>
      <c r="H97" s="211">
        <f t="shared" ca="1" si="11"/>
        <v>29783.236116249998</v>
      </c>
      <c r="I97" s="277">
        <f t="shared" ca="1" si="13"/>
        <v>272.14646949999951</v>
      </c>
      <c r="J97" s="278">
        <f t="shared" ca="1" si="7"/>
        <v>4.1863884970090099</v>
      </c>
    </row>
    <row r="98" spans="2:10" x14ac:dyDescent="0.25">
      <c r="B98" s="90" t="s">
        <v>171</v>
      </c>
      <c r="C98" s="25">
        <f t="shared" ca="1" si="9"/>
        <v>127.13723299999999</v>
      </c>
      <c r="D98" s="25">
        <f t="shared" ca="1" si="12"/>
        <v>3.8999168521062666</v>
      </c>
      <c r="E98" s="108">
        <v>1291.0334444832051</v>
      </c>
      <c r="F98" s="211">
        <f t="shared" ca="1" si="10"/>
        <v>156628.66276599999</v>
      </c>
      <c r="G98" s="211">
        <f t="shared" ca="1" si="10"/>
        <v>156005.362716</v>
      </c>
      <c r="H98" s="211">
        <f t="shared" ca="1" si="11"/>
        <v>30039.111082000003</v>
      </c>
      <c r="I98" s="277">
        <f t="shared" ca="1" si="13"/>
        <v>255.87496575000478</v>
      </c>
      <c r="J98" s="278">
        <f t="shared" ca="1" si="7"/>
        <v>4.2978417069632142</v>
      </c>
    </row>
    <row r="99" spans="2:10" x14ac:dyDescent="0.25">
      <c r="B99" s="90" t="s">
        <v>176</v>
      </c>
      <c r="C99" s="25">
        <f t="shared" ca="1" si="9"/>
        <v>132.41087575</v>
      </c>
      <c r="D99" s="25">
        <f t="shared" ca="1" si="12"/>
        <v>4.147992390238664</v>
      </c>
      <c r="E99" s="108">
        <v>1327.8064425588273</v>
      </c>
      <c r="F99" s="211">
        <f t="shared" ca="1" si="10"/>
        <v>155060.75913800002</v>
      </c>
      <c r="G99" s="211">
        <f t="shared" ca="1" si="10"/>
        <v>156680.74478499999</v>
      </c>
      <c r="H99" s="211">
        <f t="shared" ca="1" si="11"/>
        <v>30292.129855749998</v>
      </c>
      <c r="I99" s="277">
        <f t="shared" ca="1" si="13"/>
        <v>253.01877374999458</v>
      </c>
      <c r="J99" s="278">
        <f t="shared" ca="1" si="7"/>
        <v>4.3833380118261491</v>
      </c>
    </row>
    <row r="100" spans="2:10" x14ac:dyDescent="0.25">
      <c r="B100" s="91" t="s">
        <v>200</v>
      </c>
      <c r="C100" s="49">
        <f t="shared" ca="1" si="9"/>
        <v>137.99510574999999</v>
      </c>
      <c r="D100" s="25">
        <f t="shared" ca="1" si="12"/>
        <v>4.2173499483104226</v>
      </c>
      <c r="E100" s="283">
        <v>1361.9715462894778</v>
      </c>
      <c r="F100" s="211">
        <f t="shared" ca="1" si="10"/>
        <v>157960.854651</v>
      </c>
      <c r="G100" s="211">
        <f t="shared" ca="1" si="10"/>
        <v>154835.76848699999</v>
      </c>
      <c r="H100" s="211">
        <f t="shared" ca="1" si="11"/>
        <v>30543.93170125</v>
      </c>
      <c r="I100" s="280">
        <f t="shared" ca="1" si="13"/>
        <v>251.80184550000195</v>
      </c>
      <c r="J100" s="281">
        <f t="shared" ca="1" si="7"/>
        <v>4.4590577258059403</v>
      </c>
    </row>
    <row r="101" spans="2:10" x14ac:dyDescent="0.25">
      <c r="B101" s="284" t="s">
        <v>44</v>
      </c>
      <c r="C101" s="285"/>
      <c r="D101" s="285"/>
      <c r="E101" s="285"/>
      <c r="F101" s="285"/>
      <c r="G101" s="285"/>
      <c r="H101" s="285"/>
      <c r="I101" s="286"/>
      <c r="J101" s="287"/>
    </row>
    <row r="102" spans="2:10" x14ac:dyDescent="0.25">
      <c r="B102" s="725" t="s">
        <v>236</v>
      </c>
      <c r="C102" s="698"/>
      <c r="D102" s="698"/>
      <c r="E102" s="698"/>
      <c r="F102" s="698"/>
      <c r="G102" s="698"/>
      <c r="H102" s="698"/>
      <c r="I102" s="698"/>
      <c r="J102" s="726"/>
    </row>
    <row r="103" spans="2:10" ht="15" customHeight="1" x14ac:dyDescent="0.25">
      <c r="B103" s="727" t="s">
        <v>237</v>
      </c>
      <c r="C103" s="728"/>
      <c r="D103" s="728"/>
      <c r="E103" s="728"/>
      <c r="F103" s="728"/>
      <c r="G103" s="728"/>
      <c r="H103" s="728"/>
      <c r="I103" s="728"/>
      <c r="J103" s="729"/>
    </row>
    <row r="104" spans="2:10" ht="15" customHeight="1" x14ac:dyDescent="0.25">
      <c r="B104" s="727" t="s">
        <v>238</v>
      </c>
      <c r="C104" s="728"/>
      <c r="D104" s="728"/>
      <c r="E104" s="728"/>
      <c r="F104" s="728"/>
      <c r="G104" s="728"/>
      <c r="H104" s="728"/>
      <c r="I104" s="728"/>
      <c r="J104" s="729"/>
    </row>
    <row r="105" spans="2:10" ht="24.75" customHeight="1" x14ac:dyDescent="0.25">
      <c r="B105" s="727" t="s">
        <v>239</v>
      </c>
      <c r="C105" s="728"/>
      <c r="D105" s="728"/>
      <c r="E105" s="728"/>
      <c r="F105" s="728"/>
      <c r="G105" s="728"/>
      <c r="H105" s="728"/>
      <c r="I105" s="728"/>
      <c r="J105" s="729"/>
    </row>
    <row r="106" spans="2:10" ht="15" customHeight="1" thickBot="1" x14ac:dyDescent="0.3">
      <c r="B106" s="722" t="s">
        <v>240</v>
      </c>
      <c r="C106" s="723"/>
      <c r="D106" s="723"/>
      <c r="E106" s="723"/>
      <c r="F106" s="723"/>
      <c r="G106" s="723"/>
      <c r="H106" s="723"/>
      <c r="I106" s="723"/>
      <c r="J106" s="724"/>
    </row>
    <row r="136" spans="12:14" x14ac:dyDescent="0.25">
      <c r="L136" s="288"/>
      <c r="M136" s="288"/>
    </row>
    <row r="137" spans="12:14" x14ac:dyDescent="0.25">
      <c r="L137" s="288"/>
      <c r="M137" s="288"/>
    </row>
    <row r="138" spans="12:14" x14ac:dyDescent="0.25">
      <c r="L138" s="288"/>
      <c r="M138" s="288"/>
    </row>
    <row r="139" spans="12:14" x14ac:dyDescent="0.25">
      <c r="L139" s="288"/>
      <c r="M139" s="288"/>
    </row>
    <row r="140" spans="12:14" x14ac:dyDescent="0.25">
      <c r="L140" s="288"/>
      <c r="M140" s="288"/>
    </row>
    <row r="141" spans="12:14" x14ac:dyDescent="0.25">
      <c r="L141" s="288"/>
      <c r="M141" s="288"/>
    </row>
    <row r="142" spans="12:14" x14ac:dyDescent="0.25">
      <c r="L142" s="288"/>
      <c r="M142" s="288"/>
      <c r="N142" s="289"/>
    </row>
    <row r="160" spans="1:1" x14ac:dyDescent="0.25">
      <c r="A160" s="238"/>
    </row>
    <row r="161" spans="1:1" x14ac:dyDescent="0.25">
      <c r="A161" s="238"/>
    </row>
    <row r="210" spans="11:12" ht="15" customHeight="1" x14ac:dyDescent="0.25"/>
    <row r="216" spans="11:12" x14ac:dyDescent="0.25">
      <c r="L216" s="235"/>
    </row>
    <row r="217" spans="11:12" x14ac:dyDescent="0.25">
      <c r="L217" s="235"/>
    </row>
    <row r="218" spans="11:12" x14ac:dyDescent="0.25">
      <c r="L218" s="235"/>
    </row>
    <row r="222" spans="11:12" x14ac:dyDescent="0.25">
      <c r="K222" s="290"/>
      <c r="L222" s="291"/>
    </row>
    <row r="266" ht="24" customHeight="1" x14ac:dyDescent="0.25"/>
    <row r="267" ht="37.5" customHeight="1" x14ac:dyDescent="0.25"/>
  </sheetData>
  <mergeCells count="6">
    <mergeCell ref="B106:J106"/>
    <mergeCell ref="B2:J2"/>
    <mergeCell ref="B102:J102"/>
    <mergeCell ref="B103:J103"/>
    <mergeCell ref="B104:J104"/>
    <mergeCell ref="B105:J105"/>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68" min="1" max="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pageSetUpPr fitToPage="1"/>
  </sheetPr>
  <dimension ref="A1:E104"/>
  <sheetViews>
    <sheetView zoomScaleNormal="100" workbookViewId="0"/>
  </sheetViews>
  <sheetFormatPr defaultRowHeight="15" x14ac:dyDescent="0.25"/>
  <cols>
    <col min="1" max="2" width="8.88671875" style="17"/>
    <col min="3" max="5" width="21.77734375" style="17" customWidth="1"/>
    <col min="6" max="16384" width="8.88671875" style="17"/>
  </cols>
  <sheetData>
    <row r="1" spans="1:5" ht="33.75" customHeight="1" thickBot="1" x14ac:dyDescent="0.3">
      <c r="A1" s="48" t="s">
        <v>92</v>
      </c>
    </row>
    <row r="2" spans="1:5" ht="21" customHeight="1" thickBot="1" x14ac:dyDescent="0.35">
      <c r="B2" s="571" t="s">
        <v>184</v>
      </c>
      <c r="C2" s="730"/>
      <c r="D2" s="730"/>
      <c r="E2" s="731"/>
    </row>
    <row r="3" spans="1:5" ht="72" customHeight="1" x14ac:dyDescent="0.25">
      <c r="B3" s="208"/>
      <c r="C3" s="209" t="s">
        <v>181</v>
      </c>
      <c r="D3" s="209" t="s">
        <v>182</v>
      </c>
      <c r="E3" s="210" t="s">
        <v>183</v>
      </c>
    </row>
    <row r="4" spans="1:5" x14ac:dyDescent="0.25">
      <c r="B4" s="183" t="s">
        <v>132</v>
      </c>
      <c r="C4" s="216">
        <v>96.713999999999999</v>
      </c>
      <c r="D4" s="216">
        <v>1020.56</v>
      </c>
      <c r="E4" s="215">
        <f>100*(C4/D4)</f>
        <v>9.4765618875911262</v>
      </c>
    </row>
    <row r="5" spans="1:5" x14ac:dyDescent="0.25">
      <c r="B5" s="183" t="s">
        <v>133</v>
      </c>
      <c r="C5" s="216">
        <v>98.093000000000004</v>
      </c>
      <c r="D5" s="216">
        <v>1031.365</v>
      </c>
      <c r="E5" s="215">
        <f t="shared" ref="E5:E64" si="0">100*(C5/D5)</f>
        <v>9.5109878655955953</v>
      </c>
    </row>
    <row r="6" spans="1:5" x14ac:dyDescent="0.25">
      <c r="B6" s="183" t="s">
        <v>134</v>
      </c>
      <c r="C6" s="216">
        <v>98.915999999999997</v>
      </c>
      <c r="D6" s="216">
        <v>1039.672</v>
      </c>
      <c r="E6" s="215">
        <f t="shared" si="0"/>
        <v>9.5141544641002156</v>
      </c>
    </row>
    <row r="7" spans="1:5" x14ac:dyDescent="0.25">
      <c r="B7" s="183" t="s">
        <v>148</v>
      </c>
      <c r="C7" s="216">
        <v>98.382000000000005</v>
      </c>
      <c r="D7" s="216">
        <v>1048.615</v>
      </c>
      <c r="E7" s="215">
        <f t="shared" si="0"/>
        <v>9.3820897088063777</v>
      </c>
    </row>
    <row r="8" spans="1:5" x14ac:dyDescent="0.25">
      <c r="B8" s="183" t="s">
        <v>2</v>
      </c>
      <c r="C8" s="216">
        <v>92.724000000000004</v>
      </c>
      <c r="D8" s="216">
        <v>1053.519</v>
      </c>
      <c r="E8" s="215">
        <f t="shared" si="0"/>
        <v>8.8013600134406698</v>
      </c>
    </row>
    <row r="9" spans="1:5" x14ac:dyDescent="0.25">
      <c r="B9" s="183" t="s">
        <v>3</v>
      </c>
      <c r="C9" s="216">
        <v>85.988</v>
      </c>
      <c r="D9" s="216">
        <v>1062.2550000000001</v>
      </c>
      <c r="E9" s="215">
        <f t="shared" si="0"/>
        <v>8.0948548135805414</v>
      </c>
    </row>
    <row r="10" spans="1:5" x14ac:dyDescent="0.25">
      <c r="B10" s="24" t="s">
        <v>4</v>
      </c>
      <c r="C10" s="216">
        <v>78.709000000000003</v>
      </c>
      <c r="D10" s="216">
        <v>1069.779</v>
      </c>
      <c r="E10" s="215">
        <f t="shared" si="0"/>
        <v>7.3575009417833028</v>
      </c>
    </row>
    <row r="11" spans="1:5" x14ac:dyDescent="0.25">
      <c r="B11" s="24" t="s">
        <v>5</v>
      </c>
      <c r="C11" s="216">
        <v>71.971000000000004</v>
      </c>
      <c r="D11" s="216">
        <v>1076.26</v>
      </c>
      <c r="E11" s="215">
        <f t="shared" si="0"/>
        <v>6.6871387954583472</v>
      </c>
    </row>
    <row r="12" spans="1:5" x14ac:dyDescent="0.25">
      <c r="B12" s="24" t="s">
        <v>6</v>
      </c>
      <c r="C12" s="216">
        <v>69.349000000000004</v>
      </c>
      <c r="D12" s="216">
        <v>1083.6030000000001</v>
      </c>
      <c r="E12" s="215">
        <f t="shared" si="0"/>
        <v>6.3998530827249462</v>
      </c>
    </row>
    <row r="13" spans="1:5" x14ac:dyDescent="0.25">
      <c r="B13" s="24" t="s">
        <v>7</v>
      </c>
      <c r="C13" s="216">
        <v>67.884</v>
      </c>
      <c r="D13" s="216">
        <v>1084.268</v>
      </c>
      <c r="E13" s="215">
        <f t="shared" si="0"/>
        <v>6.2608137471547627</v>
      </c>
    </row>
    <row r="14" spans="1:5" x14ac:dyDescent="0.25">
      <c r="B14" s="24" t="s">
        <v>8</v>
      </c>
      <c r="C14" s="216">
        <v>66.257000000000005</v>
      </c>
      <c r="D14" s="216">
        <v>1087.8240000000001</v>
      </c>
      <c r="E14" s="215">
        <f t="shared" si="0"/>
        <v>6.0907830678492116</v>
      </c>
    </row>
    <row r="15" spans="1:5" x14ac:dyDescent="0.25">
      <c r="B15" s="24" t="s">
        <v>9</v>
      </c>
      <c r="C15" s="216">
        <v>64.789000000000001</v>
      </c>
      <c r="D15" s="216">
        <v>1088.8789999999999</v>
      </c>
      <c r="E15" s="215">
        <f t="shared" si="0"/>
        <v>5.9500642403793265</v>
      </c>
    </row>
    <row r="16" spans="1:5" x14ac:dyDescent="0.25">
      <c r="B16" s="24" t="s">
        <v>10</v>
      </c>
      <c r="C16" s="216">
        <v>64.052999999999997</v>
      </c>
      <c r="D16" s="216">
        <v>1091.915</v>
      </c>
      <c r="E16" s="215">
        <f t="shared" si="0"/>
        <v>5.8661159522490305</v>
      </c>
    </row>
    <row r="17" spans="2:5" x14ac:dyDescent="0.25">
      <c r="B17" s="24" t="s">
        <v>11</v>
      </c>
      <c r="C17" s="216">
        <v>63.289000000000001</v>
      </c>
      <c r="D17" s="216">
        <v>1097.6210000000001</v>
      </c>
      <c r="E17" s="215">
        <f t="shared" si="0"/>
        <v>5.7660157741151092</v>
      </c>
    </row>
    <row r="18" spans="2:5" x14ac:dyDescent="0.25">
      <c r="B18" s="24" t="s">
        <v>12</v>
      </c>
      <c r="C18" s="216">
        <v>62.567</v>
      </c>
      <c r="D18" s="216">
        <v>1102.6980000000001</v>
      </c>
      <c r="E18" s="215">
        <f t="shared" si="0"/>
        <v>5.6739923351633896</v>
      </c>
    </row>
    <row r="19" spans="2:5" x14ac:dyDescent="0.25">
      <c r="B19" s="24" t="s">
        <v>13</v>
      </c>
      <c r="C19" s="216">
        <v>62.055</v>
      </c>
      <c r="D19" s="216">
        <v>1107.8399999999999</v>
      </c>
      <c r="E19" s="215">
        <f t="shared" si="0"/>
        <v>5.6014406412478337</v>
      </c>
    </row>
    <row r="20" spans="2:5" x14ac:dyDescent="0.25">
      <c r="B20" s="24" t="s">
        <v>14</v>
      </c>
      <c r="C20" s="216">
        <v>61.701000000000001</v>
      </c>
      <c r="D20" s="216">
        <v>1120.653</v>
      </c>
      <c r="E20" s="215">
        <f t="shared" si="0"/>
        <v>5.5058077745742882</v>
      </c>
    </row>
    <row r="21" spans="2:5" x14ac:dyDescent="0.25">
      <c r="B21" s="24" t="s">
        <v>15</v>
      </c>
      <c r="C21" s="216">
        <v>61.482999999999997</v>
      </c>
      <c r="D21" s="216">
        <v>1135.056</v>
      </c>
      <c r="E21" s="215">
        <f t="shared" si="0"/>
        <v>5.4167371477706823</v>
      </c>
    </row>
    <row r="22" spans="2:5" x14ac:dyDescent="0.25">
      <c r="B22" s="24" t="s">
        <v>16</v>
      </c>
      <c r="C22" s="216">
        <v>61.558999999999997</v>
      </c>
      <c r="D22" s="216">
        <v>1148.6500000000001</v>
      </c>
      <c r="E22" s="215">
        <f t="shared" si="0"/>
        <v>5.359247812649631</v>
      </c>
    </row>
    <row r="23" spans="2:5" x14ac:dyDescent="0.25">
      <c r="B23" s="24" t="s">
        <v>17</v>
      </c>
      <c r="C23" s="216">
        <v>61.689</v>
      </c>
      <c r="D23" s="216">
        <v>1163.5</v>
      </c>
      <c r="E23" s="215">
        <f t="shared" si="0"/>
        <v>5.3020197679415553</v>
      </c>
    </row>
    <row r="24" spans="2:5" x14ac:dyDescent="0.25">
      <c r="B24" s="24" t="s">
        <v>18</v>
      </c>
      <c r="C24" s="216">
        <v>61.55</v>
      </c>
      <c r="D24" s="216">
        <v>1170.5170000000001</v>
      </c>
      <c r="E24" s="215">
        <f t="shared" si="0"/>
        <v>5.2583601946832035</v>
      </c>
    </row>
    <row r="25" spans="2:5" x14ac:dyDescent="0.25">
      <c r="B25" s="24" t="s">
        <v>19</v>
      </c>
      <c r="C25" s="216">
        <v>61.625</v>
      </c>
      <c r="D25" s="216">
        <v>1180.694</v>
      </c>
      <c r="E25" s="215">
        <f t="shared" si="0"/>
        <v>5.2193879193084749</v>
      </c>
    </row>
    <row r="26" spans="2:5" x14ac:dyDescent="0.25">
      <c r="B26" s="24" t="s">
        <v>20</v>
      </c>
      <c r="C26" s="216">
        <v>61.642000000000003</v>
      </c>
      <c r="D26" s="216">
        <v>1194.905</v>
      </c>
      <c r="E26" s="215">
        <f t="shared" si="0"/>
        <v>5.158736468589554</v>
      </c>
    </row>
    <row r="27" spans="2:5" x14ac:dyDescent="0.25">
      <c r="B27" s="24" t="s">
        <v>21</v>
      </c>
      <c r="C27" s="216">
        <v>61.491999999999997</v>
      </c>
      <c r="D27" s="216">
        <v>1206.0150000000001</v>
      </c>
      <c r="E27" s="215">
        <f t="shared" si="0"/>
        <v>5.0987757200366488</v>
      </c>
    </row>
    <row r="28" spans="2:5" x14ac:dyDescent="0.25">
      <c r="B28" s="24" t="s">
        <v>22</v>
      </c>
      <c r="C28" s="216">
        <v>61.387999999999998</v>
      </c>
      <c r="D28" s="216">
        <v>1218.2090000000001</v>
      </c>
      <c r="E28" s="215">
        <f t="shared" si="0"/>
        <v>5.0392009909629625</v>
      </c>
    </row>
    <row r="29" spans="2:5" x14ac:dyDescent="0.25">
      <c r="B29" s="24" t="s">
        <v>23</v>
      </c>
      <c r="C29" s="216">
        <v>61.026000000000003</v>
      </c>
      <c r="D29" s="216">
        <v>1227.048</v>
      </c>
      <c r="E29" s="215">
        <f t="shared" si="0"/>
        <v>4.9733995736108128</v>
      </c>
    </row>
    <row r="30" spans="2:5" x14ac:dyDescent="0.25">
      <c r="B30" s="24" t="s">
        <v>24</v>
      </c>
      <c r="C30" s="216">
        <v>60.731000000000002</v>
      </c>
      <c r="D30" s="216">
        <v>1230.875</v>
      </c>
      <c r="E30" s="215">
        <f t="shared" si="0"/>
        <v>4.9339697369757287</v>
      </c>
    </row>
    <row r="31" spans="2:5" x14ac:dyDescent="0.25">
      <c r="B31" s="24" t="s">
        <v>25</v>
      </c>
      <c r="C31" s="216">
        <v>60.366999999999997</v>
      </c>
      <c r="D31" s="216">
        <v>1242.751</v>
      </c>
      <c r="E31" s="215">
        <f t="shared" si="0"/>
        <v>4.8575297867392582</v>
      </c>
    </row>
    <row r="32" spans="2:5" x14ac:dyDescent="0.25">
      <c r="B32" s="24" t="s">
        <v>26</v>
      </c>
      <c r="C32" s="216">
        <v>59.756999999999998</v>
      </c>
      <c r="D32" s="216">
        <v>1258.3030000000001</v>
      </c>
      <c r="E32" s="215">
        <f t="shared" si="0"/>
        <v>4.7490151418219613</v>
      </c>
    </row>
    <row r="33" spans="2:5" x14ac:dyDescent="0.25">
      <c r="B33" s="24" t="s">
        <v>27</v>
      </c>
      <c r="C33" s="216">
        <v>59.259</v>
      </c>
      <c r="D33" s="216">
        <v>1274.2719999999999</v>
      </c>
      <c r="E33" s="215">
        <f t="shared" si="0"/>
        <v>4.6504200045202282</v>
      </c>
    </row>
    <row r="34" spans="2:5" x14ac:dyDescent="0.25">
      <c r="B34" s="24" t="s">
        <v>28</v>
      </c>
      <c r="C34" s="216">
        <v>58.716999999999999</v>
      </c>
      <c r="D34" s="216">
        <v>1297.934</v>
      </c>
      <c r="E34" s="215">
        <f t="shared" si="0"/>
        <v>4.5238817998449843</v>
      </c>
    </row>
    <row r="35" spans="2:5" x14ac:dyDescent="0.25">
      <c r="B35" s="24" t="s">
        <v>29</v>
      </c>
      <c r="C35" s="216">
        <v>58.384999999999998</v>
      </c>
      <c r="D35" s="216">
        <v>1313.9949999999999</v>
      </c>
      <c r="E35" s="215">
        <f t="shared" si="0"/>
        <v>4.4433197995426168</v>
      </c>
    </row>
    <row r="36" spans="2:5" x14ac:dyDescent="0.25">
      <c r="B36" s="24" t="s">
        <v>30</v>
      </c>
      <c r="C36" s="216">
        <v>58.551000000000002</v>
      </c>
      <c r="D36" s="216">
        <v>1322.913</v>
      </c>
      <c r="E36" s="215">
        <f t="shared" si="0"/>
        <v>4.4259146293066891</v>
      </c>
    </row>
    <row r="37" spans="2:5" x14ac:dyDescent="0.25">
      <c r="B37" s="24" t="s">
        <v>52</v>
      </c>
      <c r="C37" s="216">
        <v>58.537999999999997</v>
      </c>
      <c r="D37" s="216">
        <v>1330.181</v>
      </c>
      <c r="E37" s="215">
        <f t="shared" si="0"/>
        <v>4.4007544837882957</v>
      </c>
    </row>
    <row r="38" spans="2:5" x14ac:dyDescent="0.25">
      <c r="B38" s="24" t="s">
        <v>53</v>
      </c>
      <c r="C38" s="216">
        <v>58.619</v>
      </c>
      <c r="D38" s="216">
        <v>1332.16</v>
      </c>
      <c r="E38" s="215">
        <f t="shared" si="0"/>
        <v>4.4002972615901994</v>
      </c>
    </row>
    <row r="39" spans="2:5" x14ac:dyDescent="0.25">
      <c r="B39" s="24" t="s">
        <v>54</v>
      </c>
      <c r="C39" s="216">
        <v>58.466000000000001</v>
      </c>
      <c r="D39" s="216">
        <v>1332.527</v>
      </c>
      <c r="E39" s="215">
        <f t="shared" si="0"/>
        <v>4.3876034031580602</v>
      </c>
    </row>
    <row r="40" spans="2:5" x14ac:dyDescent="0.25">
      <c r="B40" s="24" t="s">
        <v>55</v>
      </c>
      <c r="C40" s="216">
        <v>57.823</v>
      </c>
      <c r="D40" s="216">
        <v>1337.9939999999999</v>
      </c>
      <c r="E40" s="215">
        <f t="shared" si="0"/>
        <v>4.3216187815490956</v>
      </c>
    </row>
    <row r="41" spans="2:5" x14ac:dyDescent="0.25">
      <c r="B41" s="24" t="s">
        <v>85</v>
      </c>
      <c r="C41" s="216">
        <v>57.628</v>
      </c>
      <c r="D41" s="216">
        <v>1346.7560000000001</v>
      </c>
      <c r="E41" s="215">
        <f t="shared" si="0"/>
        <v>4.2790230747069256</v>
      </c>
    </row>
    <row r="42" spans="2:5" x14ac:dyDescent="0.25">
      <c r="B42" s="24" t="s">
        <v>86</v>
      </c>
      <c r="C42" s="216">
        <v>57.259</v>
      </c>
      <c r="D42" s="216">
        <v>1352.8409999999999</v>
      </c>
      <c r="E42" s="215">
        <f t="shared" si="0"/>
        <v>4.2325003455690657</v>
      </c>
    </row>
    <row r="43" spans="2:5" x14ac:dyDescent="0.25">
      <c r="B43" s="24" t="s">
        <v>87</v>
      </c>
      <c r="C43" s="216">
        <v>57.091999999999999</v>
      </c>
      <c r="D43" s="216">
        <v>1366.54</v>
      </c>
      <c r="E43" s="215">
        <f t="shared" si="0"/>
        <v>4.1778506300583951</v>
      </c>
    </row>
    <row r="44" spans="2:5" x14ac:dyDescent="0.25">
      <c r="B44" s="24" t="s">
        <v>88</v>
      </c>
      <c r="C44" s="216">
        <v>57.313000000000002</v>
      </c>
      <c r="D44" s="216">
        <v>1381.845</v>
      </c>
      <c r="E44" s="215">
        <f t="shared" si="0"/>
        <v>4.1475708201715822</v>
      </c>
    </row>
    <row r="45" spans="2:5" x14ac:dyDescent="0.25">
      <c r="B45" s="24" t="s">
        <v>99</v>
      </c>
      <c r="C45" s="216">
        <v>57.389000000000003</v>
      </c>
      <c r="D45" s="216">
        <v>1393.4929999999999</v>
      </c>
      <c r="E45" s="215">
        <f t="shared" si="0"/>
        <v>4.1183558152068223</v>
      </c>
    </row>
    <row r="46" spans="2:5" x14ac:dyDescent="0.25">
      <c r="B46" s="24" t="s">
        <v>100</v>
      </c>
      <c r="C46" s="216">
        <v>57.701000000000001</v>
      </c>
      <c r="D46" s="216">
        <v>1406.979</v>
      </c>
      <c r="E46" s="215">
        <f t="shared" si="0"/>
        <v>4.1010562346701684</v>
      </c>
    </row>
    <row r="47" spans="2:5" x14ac:dyDescent="0.25">
      <c r="B47" s="24" t="s">
        <v>101</v>
      </c>
      <c r="C47" s="216">
        <v>58.212957345999996</v>
      </c>
      <c r="D47" s="216">
        <v>1418.9502042890001</v>
      </c>
      <c r="E47" s="215">
        <f t="shared" si="0"/>
        <v>4.1025370143393465</v>
      </c>
    </row>
    <row r="48" spans="2:5" x14ac:dyDescent="0.25">
      <c r="B48" s="24" t="s">
        <v>102</v>
      </c>
      <c r="C48" s="216">
        <v>58.807628992999994</v>
      </c>
      <c r="D48" s="216">
        <v>1430.7310316999999</v>
      </c>
      <c r="E48" s="215">
        <f t="shared" si="0"/>
        <v>4.110320367003192</v>
      </c>
    </row>
    <row r="49" spans="2:5" x14ac:dyDescent="0.25">
      <c r="B49" s="24" t="s">
        <v>139</v>
      </c>
      <c r="C49" s="216">
        <v>59.601494148</v>
      </c>
      <c r="D49" s="216">
        <v>1439.310042441</v>
      </c>
      <c r="E49" s="215">
        <f t="shared" si="0"/>
        <v>4.1409767451437194</v>
      </c>
    </row>
    <row r="50" spans="2:5" x14ac:dyDescent="0.25">
      <c r="B50" s="24" t="s">
        <v>140</v>
      </c>
      <c r="C50" s="216">
        <v>60.640848128999998</v>
      </c>
      <c r="D50" s="216">
        <v>1448.3895509250001</v>
      </c>
      <c r="E50" s="215">
        <f t="shared" si="0"/>
        <v>4.1867775206105495</v>
      </c>
    </row>
    <row r="51" spans="2:5" x14ac:dyDescent="0.25">
      <c r="B51" s="24" t="s">
        <v>141</v>
      </c>
      <c r="C51" s="216">
        <v>61.852053828999999</v>
      </c>
      <c r="D51" s="216">
        <v>1457.812627882</v>
      </c>
      <c r="E51" s="215">
        <f t="shared" si="0"/>
        <v>4.2427986042940562</v>
      </c>
    </row>
    <row r="52" spans="2:5" x14ac:dyDescent="0.25">
      <c r="B52" s="24" t="s">
        <v>142</v>
      </c>
      <c r="C52" s="216">
        <v>63.217627327000002</v>
      </c>
      <c r="D52" s="216">
        <v>1467.516835508</v>
      </c>
      <c r="E52" s="215">
        <f t="shared" si="0"/>
        <v>4.3077957129613713</v>
      </c>
    </row>
    <row r="53" spans="2:5" x14ac:dyDescent="0.25">
      <c r="B53" s="24" t="s">
        <v>150</v>
      </c>
      <c r="C53" s="216">
        <v>64.582017759999999</v>
      </c>
      <c r="D53" s="216">
        <v>1478.340077265</v>
      </c>
      <c r="E53" s="215">
        <f t="shared" si="0"/>
        <v>4.3685494801358447</v>
      </c>
    </row>
    <row r="54" spans="2:5" x14ac:dyDescent="0.25">
      <c r="B54" s="24" t="s">
        <v>151</v>
      </c>
      <c r="C54" s="216">
        <v>65.898579884</v>
      </c>
      <c r="D54" s="216">
        <v>1490.0424341490002</v>
      </c>
      <c r="E54" s="215">
        <f t="shared" si="0"/>
        <v>4.4225975296895692</v>
      </c>
    </row>
    <row r="55" spans="2:5" x14ac:dyDescent="0.25">
      <c r="B55" s="24" t="s">
        <v>152</v>
      </c>
      <c r="C55" s="216">
        <v>67.086297925000011</v>
      </c>
      <c r="D55" s="216">
        <v>1502.4385489919998</v>
      </c>
      <c r="E55" s="215">
        <f t="shared" si="0"/>
        <v>4.4651608526690723</v>
      </c>
    </row>
    <row r="56" spans="2:5" x14ac:dyDescent="0.25">
      <c r="B56" s="24" t="s">
        <v>153</v>
      </c>
      <c r="C56" s="216">
        <v>68.198579945000006</v>
      </c>
      <c r="D56" s="216">
        <v>1515.6558072129999</v>
      </c>
      <c r="E56" s="215">
        <f t="shared" si="0"/>
        <v>4.4996086591984303</v>
      </c>
    </row>
    <row r="57" spans="2:5" x14ac:dyDescent="0.25">
      <c r="B57" s="24" t="s">
        <v>167</v>
      </c>
      <c r="C57" s="216">
        <v>69.291663912999994</v>
      </c>
      <c r="D57" s="216">
        <v>1529.5213969889999</v>
      </c>
      <c r="E57" s="215">
        <f t="shared" si="0"/>
        <v>4.5302840515606295</v>
      </c>
    </row>
    <row r="58" spans="2:5" x14ac:dyDescent="0.25">
      <c r="B58" s="24" t="s">
        <v>168</v>
      </c>
      <c r="C58" s="216">
        <v>70.397954884000001</v>
      </c>
      <c r="D58" s="216">
        <v>1543.515040215</v>
      </c>
      <c r="E58" s="215">
        <f t="shared" si="0"/>
        <v>4.5608855793328775</v>
      </c>
    </row>
    <row r="59" spans="2:5" x14ac:dyDescent="0.25">
      <c r="B59" s="24" t="s">
        <v>169</v>
      </c>
      <c r="C59" s="216">
        <v>71.541773772999989</v>
      </c>
      <c r="D59" s="216">
        <v>1557.7171884699999</v>
      </c>
      <c r="E59" s="215">
        <f t="shared" si="0"/>
        <v>4.5927318708775884</v>
      </c>
    </row>
    <row r="60" spans="2:5" x14ac:dyDescent="0.25">
      <c r="B60" s="24" t="s">
        <v>170</v>
      </c>
      <c r="C60" s="216">
        <v>72.689357082000001</v>
      </c>
      <c r="D60" s="216">
        <v>1571.8651950139999</v>
      </c>
      <c r="E60" s="215">
        <f t="shared" si="0"/>
        <v>4.6244014634698098</v>
      </c>
    </row>
    <row r="61" spans="2:5" x14ac:dyDescent="0.25">
      <c r="B61" s="24" t="s">
        <v>172</v>
      </c>
      <c r="C61" s="216">
        <v>73.846080560999994</v>
      </c>
      <c r="D61" s="216">
        <v>1586.7235968719999</v>
      </c>
      <c r="E61" s="215">
        <f t="shared" si="0"/>
        <v>4.6539977540245223</v>
      </c>
    </row>
    <row r="62" spans="2:5" x14ac:dyDescent="0.25">
      <c r="B62" s="24" t="s">
        <v>173</v>
      </c>
      <c r="C62" s="216">
        <v>74.991925660000007</v>
      </c>
      <c r="D62" s="216">
        <v>1601.4530244110001</v>
      </c>
      <c r="E62" s="215">
        <f t="shared" si="0"/>
        <v>4.6827427665311223</v>
      </c>
    </row>
    <row r="63" spans="2:5" x14ac:dyDescent="0.25">
      <c r="B63" s="24" t="s">
        <v>174</v>
      </c>
      <c r="C63" s="216">
        <v>76.134145681000007</v>
      </c>
      <c r="D63" s="216">
        <v>1616.3794480650001</v>
      </c>
      <c r="E63" s="215">
        <f t="shared" si="0"/>
        <v>4.7101654114782088</v>
      </c>
    </row>
    <row r="64" spans="2:5" x14ac:dyDescent="0.25">
      <c r="B64" s="23" t="s">
        <v>175</v>
      </c>
      <c r="C64" s="216">
        <v>77.274978091999998</v>
      </c>
      <c r="D64" s="213">
        <v>1631.693878695</v>
      </c>
      <c r="E64" s="215">
        <f t="shared" si="0"/>
        <v>4.7358747312212239</v>
      </c>
    </row>
    <row r="65" spans="2:5" x14ac:dyDescent="0.25">
      <c r="B65" s="23" t="s">
        <v>196</v>
      </c>
      <c r="C65" s="216">
        <v>78.40585994700001</v>
      </c>
      <c r="D65" s="25">
        <v>1646.9255122050001</v>
      </c>
      <c r="E65" s="215">
        <f t="shared" ref="E65:E68" si="1">100*(C65/D65)</f>
        <v>4.7607411122088736</v>
      </c>
    </row>
    <row r="66" spans="2:5" x14ac:dyDescent="0.25">
      <c r="B66" s="23" t="s">
        <v>197</v>
      </c>
      <c r="C66" s="216">
        <v>79.530652969000002</v>
      </c>
      <c r="D66" s="25">
        <v>1662.5068839159999</v>
      </c>
      <c r="E66" s="215">
        <f t="shared" si="1"/>
        <v>4.7837788666274408</v>
      </c>
    </row>
    <row r="67" spans="2:5" x14ac:dyDescent="0.25">
      <c r="B67" s="23" t="s">
        <v>198</v>
      </c>
      <c r="C67" s="216">
        <v>80.673978044000009</v>
      </c>
      <c r="D67" s="25">
        <v>1678.3422002699999</v>
      </c>
      <c r="E67" s="215">
        <f t="shared" si="1"/>
        <v>4.8067657496201752</v>
      </c>
    </row>
    <row r="68" spans="2:5" x14ac:dyDescent="0.25">
      <c r="B68" s="23" t="s">
        <v>199</v>
      </c>
      <c r="C68" s="216">
        <v>81.841644769000013</v>
      </c>
      <c r="D68" s="25">
        <v>1694.2512236770001</v>
      </c>
      <c r="E68" s="215">
        <f t="shared" si="1"/>
        <v>4.8305495445581386</v>
      </c>
    </row>
    <row r="69" spans="2:5" x14ac:dyDescent="0.25">
      <c r="B69" s="217">
        <v>2008</v>
      </c>
      <c r="C69" s="214">
        <f t="shared" ref="C69:C84" ca="1" si="2">(OFFSET($C$7,4*(ROW()-ROW($C$69)),0))</f>
        <v>98.382000000000005</v>
      </c>
      <c r="D69" s="237">
        <f t="shared" ref="D69:D84" ca="1" si="3">(OFFSET($D$7,4*(ROW()-ROW($D$69)),0))</f>
        <v>1048.615</v>
      </c>
      <c r="E69" s="218">
        <f t="shared" ref="E69:E84" ca="1" si="4">(OFFSET($E$7,4*(ROW()-ROW($E$69)),0))</f>
        <v>9.3820897088063777</v>
      </c>
    </row>
    <row r="70" spans="2:5" x14ac:dyDescent="0.25">
      <c r="B70" s="90">
        <f>B69+1</f>
        <v>2009</v>
      </c>
      <c r="C70" s="211">
        <f t="shared" ca="1" si="2"/>
        <v>71.971000000000004</v>
      </c>
      <c r="D70" s="234">
        <f t="shared" ca="1" si="3"/>
        <v>1076.26</v>
      </c>
      <c r="E70" s="222">
        <f t="shared" ca="1" si="4"/>
        <v>6.6871387954583472</v>
      </c>
    </row>
    <row r="71" spans="2:5" x14ac:dyDescent="0.25">
      <c r="B71" s="90">
        <f t="shared" ref="B71:B84" si="5">B70+1</f>
        <v>2010</v>
      </c>
      <c r="C71" s="211">
        <f t="shared" ca="1" si="2"/>
        <v>64.789000000000001</v>
      </c>
      <c r="D71" s="234">
        <f t="shared" ca="1" si="3"/>
        <v>1088.8789999999999</v>
      </c>
      <c r="E71" s="222">
        <f t="shared" ca="1" si="4"/>
        <v>5.9500642403793265</v>
      </c>
    </row>
    <row r="72" spans="2:5" x14ac:dyDescent="0.25">
      <c r="B72" s="90">
        <f t="shared" si="5"/>
        <v>2011</v>
      </c>
      <c r="C72" s="211">
        <f t="shared" ca="1" si="2"/>
        <v>62.055</v>
      </c>
      <c r="D72" s="234">
        <f t="shared" ca="1" si="3"/>
        <v>1107.8399999999999</v>
      </c>
      <c r="E72" s="222">
        <f t="shared" ca="1" si="4"/>
        <v>5.6014406412478337</v>
      </c>
    </row>
    <row r="73" spans="2:5" x14ac:dyDescent="0.25">
      <c r="B73" s="90">
        <f t="shared" si="5"/>
        <v>2012</v>
      </c>
      <c r="C73" s="211">
        <f t="shared" ca="1" si="2"/>
        <v>61.689</v>
      </c>
      <c r="D73" s="234">
        <f t="shared" ca="1" si="3"/>
        <v>1163.5</v>
      </c>
      <c r="E73" s="222">
        <f t="shared" ca="1" si="4"/>
        <v>5.3020197679415553</v>
      </c>
    </row>
    <row r="74" spans="2:5" x14ac:dyDescent="0.25">
      <c r="B74" s="90">
        <f t="shared" si="5"/>
        <v>2013</v>
      </c>
      <c r="C74" s="211">
        <f t="shared" ca="1" si="2"/>
        <v>61.491999999999997</v>
      </c>
      <c r="D74" s="234">
        <f t="shared" ca="1" si="3"/>
        <v>1206.0150000000001</v>
      </c>
      <c r="E74" s="222">
        <f t="shared" ca="1" si="4"/>
        <v>5.0987757200366488</v>
      </c>
    </row>
    <row r="75" spans="2:5" x14ac:dyDescent="0.25">
      <c r="B75" s="90">
        <f t="shared" si="5"/>
        <v>2014</v>
      </c>
      <c r="C75" s="211">
        <f t="shared" ca="1" si="2"/>
        <v>60.366999999999997</v>
      </c>
      <c r="D75" s="234">
        <f t="shared" ca="1" si="3"/>
        <v>1242.751</v>
      </c>
      <c r="E75" s="222">
        <f t="shared" ca="1" si="4"/>
        <v>4.8575297867392582</v>
      </c>
    </row>
    <row r="76" spans="2:5" x14ac:dyDescent="0.25">
      <c r="B76" s="90">
        <f t="shared" si="5"/>
        <v>2015</v>
      </c>
      <c r="C76" s="211">
        <f t="shared" ca="1" si="2"/>
        <v>58.384999999999998</v>
      </c>
      <c r="D76" s="234">
        <f t="shared" ca="1" si="3"/>
        <v>1313.9949999999999</v>
      </c>
      <c r="E76" s="222">
        <f t="shared" ca="1" si="4"/>
        <v>4.4433197995426168</v>
      </c>
    </row>
    <row r="77" spans="2:5" x14ac:dyDescent="0.25">
      <c r="B77" s="90">
        <f t="shared" si="5"/>
        <v>2016</v>
      </c>
      <c r="C77" s="211">
        <f t="shared" ca="1" si="2"/>
        <v>58.466000000000001</v>
      </c>
      <c r="D77" s="234">
        <f t="shared" ca="1" si="3"/>
        <v>1332.527</v>
      </c>
      <c r="E77" s="222">
        <f t="shared" ca="1" si="4"/>
        <v>4.3876034031580602</v>
      </c>
    </row>
    <row r="78" spans="2:5" x14ac:dyDescent="0.25">
      <c r="B78" s="90">
        <f t="shared" si="5"/>
        <v>2017</v>
      </c>
      <c r="C78" s="211">
        <f t="shared" ca="1" si="2"/>
        <v>57.091999999999999</v>
      </c>
      <c r="D78" s="234">
        <f t="shared" ca="1" si="3"/>
        <v>1366.54</v>
      </c>
      <c r="E78" s="222">
        <f t="shared" ca="1" si="4"/>
        <v>4.1778506300583951</v>
      </c>
    </row>
    <row r="79" spans="2:5" x14ac:dyDescent="0.25">
      <c r="B79" s="90">
        <f t="shared" si="5"/>
        <v>2018</v>
      </c>
      <c r="C79" s="211">
        <f t="shared" ca="1" si="2"/>
        <v>58.212957345999996</v>
      </c>
      <c r="D79" s="234">
        <f t="shared" ca="1" si="3"/>
        <v>1418.9502042890001</v>
      </c>
      <c r="E79" s="222">
        <f t="shared" ca="1" si="4"/>
        <v>4.1025370143393465</v>
      </c>
    </row>
    <row r="80" spans="2:5" x14ac:dyDescent="0.25">
      <c r="B80" s="90">
        <f t="shared" si="5"/>
        <v>2019</v>
      </c>
      <c r="C80" s="211">
        <f t="shared" ca="1" si="2"/>
        <v>61.852053828999999</v>
      </c>
      <c r="D80" s="234">
        <f t="shared" ca="1" si="3"/>
        <v>1457.812627882</v>
      </c>
      <c r="E80" s="222">
        <f t="shared" ca="1" si="4"/>
        <v>4.2427986042940562</v>
      </c>
    </row>
    <row r="81" spans="2:5" x14ac:dyDescent="0.25">
      <c r="B81" s="90">
        <f t="shared" si="5"/>
        <v>2020</v>
      </c>
      <c r="C81" s="211">
        <f t="shared" ca="1" si="2"/>
        <v>67.086297925000011</v>
      </c>
      <c r="D81" s="234">
        <f t="shared" ca="1" si="3"/>
        <v>1502.4385489919998</v>
      </c>
      <c r="E81" s="222">
        <f t="shared" ca="1" si="4"/>
        <v>4.4651608526690723</v>
      </c>
    </row>
    <row r="82" spans="2:5" x14ac:dyDescent="0.25">
      <c r="B82" s="90">
        <f t="shared" si="5"/>
        <v>2021</v>
      </c>
      <c r="C82" s="211">
        <f t="shared" ca="1" si="2"/>
        <v>71.541773772999989</v>
      </c>
      <c r="D82" s="234">
        <f t="shared" ca="1" si="3"/>
        <v>1557.7171884699999</v>
      </c>
      <c r="E82" s="222">
        <f t="shared" ca="1" si="4"/>
        <v>4.5927318708775884</v>
      </c>
    </row>
    <row r="83" spans="2:5" x14ac:dyDescent="0.25">
      <c r="B83" s="90">
        <f t="shared" si="5"/>
        <v>2022</v>
      </c>
      <c r="C83" s="211">
        <f t="shared" ca="1" si="2"/>
        <v>76.134145681000007</v>
      </c>
      <c r="D83" s="234">
        <f t="shared" ca="1" si="3"/>
        <v>1616.3794480650001</v>
      </c>
      <c r="E83" s="222">
        <f t="shared" ca="1" si="4"/>
        <v>4.7101654114782088</v>
      </c>
    </row>
    <row r="84" spans="2:5" x14ac:dyDescent="0.25">
      <c r="B84" s="91">
        <f t="shared" si="5"/>
        <v>2023</v>
      </c>
      <c r="C84" s="212">
        <f t="shared" ca="1" si="2"/>
        <v>80.673978044000009</v>
      </c>
      <c r="D84" s="246">
        <f t="shared" ca="1" si="3"/>
        <v>1678.3422002699999</v>
      </c>
      <c r="E84" s="221">
        <f t="shared" ca="1" si="4"/>
        <v>4.8067657496201752</v>
      </c>
    </row>
    <row r="85" spans="2:5" x14ac:dyDescent="0.25">
      <c r="B85" s="217" t="s">
        <v>178</v>
      </c>
      <c r="C85" s="214">
        <f ca="1">OFFSET($C$8,4*(ROW()-ROW($C$85)),0)</f>
        <v>92.724000000000004</v>
      </c>
      <c r="D85" s="237">
        <f ca="1">OFFSET($D$8,4*(ROW()-ROW($D$85)),0)</f>
        <v>1053.519</v>
      </c>
      <c r="E85" s="218">
        <f ca="1">OFFSET($E$8,4*(ROW()-ROW($E$85)),0)</f>
        <v>8.8013600134406698</v>
      </c>
    </row>
    <row r="86" spans="2:5" x14ac:dyDescent="0.25">
      <c r="B86" s="90" t="s">
        <v>104</v>
      </c>
      <c r="C86" s="211">
        <f t="shared" ref="C86:C100" ca="1" si="6">OFFSET($C$8,4*(ROW()-ROW($C$85)),0)</f>
        <v>69.349000000000004</v>
      </c>
      <c r="D86" s="234">
        <f t="shared" ref="D86:D100" ca="1" si="7">OFFSET($D$8,4*(ROW()-ROW($D$85)),0)</f>
        <v>1083.6030000000001</v>
      </c>
      <c r="E86" s="222">
        <f t="shared" ref="E86:E100" ca="1" si="8">OFFSET($E$8,4*(ROW()-ROW($E$85)),0)</f>
        <v>6.3998530827249462</v>
      </c>
    </row>
    <row r="87" spans="2:5" x14ac:dyDescent="0.25">
      <c r="B87" s="90" t="s">
        <v>105</v>
      </c>
      <c r="C87" s="211">
        <f t="shared" ca="1" si="6"/>
        <v>64.052999999999997</v>
      </c>
      <c r="D87" s="234">
        <f t="shared" ca="1" si="7"/>
        <v>1091.915</v>
      </c>
      <c r="E87" s="222">
        <f t="shared" ca="1" si="8"/>
        <v>5.8661159522490305</v>
      </c>
    </row>
    <row r="88" spans="2:5" x14ac:dyDescent="0.25">
      <c r="B88" s="90" t="s">
        <v>106</v>
      </c>
      <c r="C88" s="211">
        <f t="shared" ca="1" si="6"/>
        <v>61.701000000000001</v>
      </c>
      <c r="D88" s="234">
        <f t="shared" ca="1" si="7"/>
        <v>1120.653</v>
      </c>
      <c r="E88" s="222">
        <f t="shared" ca="1" si="8"/>
        <v>5.5058077745742882</v>
      </c>
    </row>
    <row r="89" spans="2:5" x14ac:dyDescent="0.25">
      <c r="B89" s="90" t="s">
        <v>107</v>
      </c>
      <c r="C89" s="211">
        <f t="shared" ca="1" si="6"/>
        <v>61.55</v>
      </c>
      <c r="D89" s="234">
        <f t="shared" ca="1" si="7"/>
        <v>1170.5170000000001</v>
      </c>
      <c r="E89" s="222">
        <f t="shared" ca="1" si="8"/>
        <v>5.2583601946832035</v>
      </c>
    </row>
    <row r="90" spans="2:5" x14ac:dyDescent="0.25">
      <c r="B90" s="90" t="s">
        <v>108</v>
      </c>
      <c r="C90" s="211">
        <f t="shared" ca="1" si="6"/>
        <v>61.387999999999998</v>
      </c>
      <c r="D90" s="234">
        <f t="shared" ca="1" si="7"/>
        <v>1218.2090000000001</v>
      </c>
      <c r="E90" s="222">
        <f t="shared" ca="1" si="8"/>
        <v>5.0392009909629625</v>
      </c>
    </row>
    <row r="91" spans="2:5" x14ac:dyDescent="0.25">
      <c r="B91" s="90" t="s">
        <v>109</v>
      </c>
      <c r="C91" s="211">
        <f t="shared" ca="1" si="6"/>
        <v>59.756999999999998</v>
      </c>
      <c r="D91" s="234">
        <f t="shared" ca="1" si="7"/>
        <v>1258.3030000000001</v>
      </c>
      <c r="E91" s="222">
        <f t="shared" ca="1" si="8"/>
        <v>4.7490151418219613</v>
      </c>
    </row>
    <row r="92" spans="2:5" x14ac:dyDescent="0.25">
      <c r="B92" s="90" t="s">
        <v>110</v>
      </c>
      <c r="C92" s="211">
        <f t="shared" ca="1" si="6"/>
        <v>58.551000000000002</v>
      </c>
      <c r="D92" s="234">
        <f t="shared" ca="1" si="7"/>
        <v>1322.913</v>
      </c>
      <c r="E92" s="222">
        <f t="shared" ca="1" si="8"/>
        <v>4.4259146293066891</v>
      </c>
    </row>
    <row r="93" spans="2:5" x14ac:dyDescent="0.25">
      <c r="B93" s="90" t="s">
        <v>111</v>
      </c>
      <c r="C93" s="211">
        <f t="shared" ca="1" si="6"/>
        <v>57.823</v>
      </c>
      <c r="D93" s="234">
        <f t="shared" ca="1" si="7"/>
        <v>1337.9939999999999</v>
      </c>
      <c r="E93" s="222">
        <f t="shared" ca="1" si="8"/>
        <v>4.3216187815490956</v>
      </c>
    </row>
    <row r="94" spans="2:5" x14ac:dyDescent="0.25">
      <c r="B94" s="90" t="s">
        <v>112</v>
      </c>
      <c r="C94" s="211">
        <f t="shared" ca="1" si="6"/>
        <v>57.313000000000002</v>
      </c>
      <c r="D94" s="234">
        <f t="shared" ca="1" si="7"/>
        <v>1381.845</v>
      </c>
      <c r="E94" s="222">
        <f t="shared" ca="1" si="8"/>
        <v>4.1475708201715822</v>
      </c>
    </row>
    <row r="95" spans="2:5" x14ac:dyDescent="0.25">
      <c r="B95" s="90" t="s">
        <v>113</v>
      </c>
      <c r="C95" s="211">
        <f t="shared" ca="1" si="6"/>
        <v>58.807628992999994</v>
      </c>
      <c r="D95" s="234">
        <f t="shared" ca="1" si="7"/>
        <v>1430.7310316999999</v>
      </c>
      <c r="E95" s="222">
        <f t="shared" ca="1" si="8"/>
        <v>4.110320367003192</v>
      </c>
    </row>
    <row r="96" spans="2:5" x14ac:dyDescent="0.25">
      <c r="B96" s="90" t="s">
        <v>143</v>
      </c>
      <c r="C96" s="211">
        <f t="shared" ca="1" si="6"/>
        <v>63.217627327000002</v>
      </c>
      <c r="D96" s="234">
        <f t="shared" ca="1" si="7"/>
        <v>1467.516835508</v>
      </c>
      <c r="E96" s="222">
        <f t="shared" ca="1" si="8"/>
        <v>4.3077957129613713</v>
      </c>
    </row>
    <row r="97" spans="2:5" x14ac:dyDescent="0.25">
      <c r="B97" s="90" t="s">
        <v>154</v>
      </c>
      <c r="C97" s="211">
        <f t="shared" ca="1" si="6"/>
        <v>68.198579945000006</v>
      </c>
      <c r="D97" s="234">
        <f t="shared" ca="1" si="7"/>
        <v>1515.6558072129999</v>
      </c>
      <c r="E97" s="222">
        <f t="shared" ca="1" si="8"/>
        <v>4.4996086591984303</v>
      </c>
    </row>
    <row r="98" spans="2:5" x14ac:dyDescent="0.25">
      <c r="B98" s="90" t="s">
        <v>171</v>
      </c>
      <c r="C98" s="211">
        <f t="shared" ca="1" si="6"/>
        <v>72.689357082000001</v>
      </c>
      <c r="D98" s="234">
        <f t="shared" ca="1" si="7"/>
        <v>1571.8651950139999</v>
      </c>
      <c r="E98" s="222">
        <f t="shared" ca="1" si="8"/>
        <v>4.6244014634698098</v>
      </c>
    </row>
    <row r="99" spans="2:5" x14ac:dyDescent="0.25">
      <c r="B99" s="90" t="s">
        <v>176</v>
      </c>
      <c r="C99" s="211">
        <f t="shared" ca="1" si="6"/>
        <v>77.274978091999998</v>
      </c>
      <c r="D99" s="234">
        <f t="shared" ca="1" si="7"/>
        <v>1631.693878695</v>
      </c>
      <c r="E99" s="222">
        <f t="shared" ca="1" si="8"/>
        <v>4.7358747312212239</v>
      </c>
    </row>
    <row r="100" spans="2:5" ht="15.75" thickBot="1" x14ac:dyDescent="0.3">
      <c r="B100" s="197" t="s">
        <v>200</v>
      </c>
      <c r="C100" s="219">
        <f t="shared" ca="1" si="6"/>
        <v>81.841644769000013</v>
      </c>
      <c r="D100" s="247">
        <f t="shared" ca="1" si="7"/>
        <v>1694.2512236770001</v>
      </c>
      <c r="E100" s="220">
        <f t="shared" ca="1" si="8"/>
        <v>4.8305495445581386</v>
      </c>
    </row>
    <row r="101" spans="2:5" ht="15" customHeight="1" x14ac:dyDescent="0.25">
      <c r="B101" s="735" t="s">
        <v>44</v>
      </c>
      <c r="C101" s="736"/>
      <c r="D101" s="736"/>
      <c r="E101" s="737"/>
    </row>
    <row r="102" spans="2:5" ht="15" customHeight="1" x14ac:dyDescent="0.25">
      <c r="B102" s="725" t="s">
        <v>185</v>
      </c>
      <c r="C102" s="698"/>
      <c r="D102" s="698"/>
      <c r="E102" s="726"/>
    </row>
    <row r="103" spans="2:5" ht="15" customHeight="1" x14ac:dyDescent="0.25">
      <c r="B103" s="725" t="s">
        <v>186</v>
      </c>
      <c r="C103" s="698"/>
      <c r="D103" s="698"/>
      <c r="E103" s="726"/>
    </row>
    <row r="104" spans="2:5" ht="15" customHeight="1" thickBot="1" x14ac:dyDescent="0.3">
      <c r="B104" s="732" t="s">
        <v>207</v>
      </c>
      <c r="C104" s="733"/>
      <c r="D104" s="733"/>
      <c r="E104" s="734"/>
    </row>
  </sheetData>
  <mergeCells count="5">
    <mergeCell ref="B2:E2"/>
    <mergeCell ref="B104:E104"/>
    <mergeCell ref="B101:E101"/>
    <mergeCell ref="B102:E102"/>
    <mergeCell ref="B103:E103"/>
  </mergeCells>
  <hyperlinks>
    <hyperlink ref="A1" location="Contents!A1" display="Back to contents"/>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68" min="1"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R131"/>
  <sheetViews>
    <sheetView zoomScale="85" zoomScaleNormal="85" zoomScaleSheetLayoutView="100" workbookViewId="0"/>
  </sheetViews>
  <sheetFormatPr defaultRowHeight="15.75" x14ac:dyDescent="0.25"/>
  <cols>
    <col min="1" max="1" width="9.33203125" style="3" customWidth="1"/>
    <col min="2" max="2" width="7.21875" style="3" customWidth="1"/>
    <col min="3" max="3" width="6.88671875" style="3" customWidth="1"/>
    <col min="4" max="4" width="11.44140625" style="3" customWidth="1"/>
    <col min="5" max="5" width="11" style="3" customWidth="1"/>
    <col min="6" max="6" width="10.88671875" style="3" customWidth="1"/>
    <col min="7" max="7" width="8.77734375" style="3" customWidth="1"/>
    <col min="8" max="8" width="8.88671875" style="3" customWidth="1"/>
    <col min="9" max="9" width="8.6640625" style="3" customWidth="1"/>
    <col min="10" max="10" width="8.33203125" style="3" customWidth="1"/>
    <col min="11" max="11" width="6.5546875" style="3" customWidth="1"/>
    <col min="12" max="12" width="10" style="3" customWidth="1"/>
    <col min="13" max="13" width="6.77734375" style="3" customWidth="1"/>
    <col min="14" max="14" width="10.6640625" style="3" customWidth="1"/>
    <col min="15" max="15" width="6.77734375" style="3" customWidth="1"/>
    <col min="16" max="16" width="7.6640625" style="3" customWidth="1"/>
    <col min="17" max="16384" width="8.88671875" style="3"/>
  </cols>
  <sheetData>
    <row r="1" spans="1:18" ht="33.75" customHeight="1" thickBot="1" x14ac:dyDescent="0.3">
      <c r="A1" s="48" t="s">
        <v>92</v>
      </c>
      <c r="B1" s="248"/>
      <c r="C1" s="248"/>
      <c r="D1" s="248"/>
      <c r="E1" s="248"/>
      <c r="F1" s="248"/>
      <c r="G1" s="248"/>
      <c r="H1" s="248"/>
      <c r="I1" s="248"/>
      <c r="J1" s="248"/>
      <c r="K1" s="248"/>
      <c r="L1" s="248"/>
      <c r="M1" s="248"/>
      <c r="N1" s="248"/>
      <c r="O1" s="248"/>
      <c r="P1" s="248"/>
      <c r="Q1" s="319"/>
    </row>
    <row r="2" spans="1:18" ht="19.5" thickBot="1" x14ac:dyDescent="0.35">
      <c r="A2" s="35"/>
      <c r="B2" s="535" t="s">
        <v>288</v>
      </c>
      <c r="C2" s="536"/>
      <c r="D2" s="536"/>
      <c r="E2" s="536"/>
      <c r="F2" s="536"/>
      <c r="G2" s="536"/>
      <c r="H2" s="536"/>
      <c r="I2" s="536"/>
      <c r="J2" s="536"/>
      <c r="K2" s="536"/>
      <c r="L2" s="536"/>
      <c r="M2" s="536"/>
      <c r="N2" s="536"/>
      <c r="O2" s="536"/>
      <c r="P2" s="537"/>
    </row>
    <row r="3" spans="1:18" s="9" customFormat="1" ht="41.25" customHeight="1" x14ac:dyDescent="0.25">
      <c r="A3" s="62"/>
      <c r="B3" s="538" t="s">
        <v>0</v>
      </c>
      <c r="C3" s="517" t="s">
        <v>289</v>
      </c>
      <c r="D3" s="517" t="s">
        <v>283</v>
      </c>
      <c r="E3" s="320" t="s">
        <v>244</v>
      </c>
      <c r="F3" s="320"/>
      <c r="G3" s="517" t="s">
        <v>290</v>
      </c>
      <c r="H3" s="517" t="s">
        <v>246</v>
      </c>
      <c r="I3" s="517" t="s">
        <v>291</v>
      </c>
      <c r="J3" s="517" t="s">
        <v>248</v>
      </c>
      <c r="K3" s="517" t="s">
        <v>249</v>
      </c>
      <c r="L3" s="517" t="s">
        <v>292</v>
      </c>
      <c r="M3" s="517" t="s">
        <v>251</v>
      </c>
      <c r="N3" s="517" t="s">
        <v>293</v>
      </c>
      <c r="O3" s="517" t="s">
        <v>1</v>
      </c>
      <c r="P3" s="540" t="s">
        <v>294</v>
      </c>
    </row>
    <row r="4" spans="1:18" s="9" customFormat="1" ht="33" customHeight="1" x14ac:dyDescent="0.25">
      <c r="A4" s="62"/>
      <c r="B4" s="539"/>
      <c r="C4" s="517"/>
      <c r="D4" s="517"/>
      <c r="E4" s="297" t="s">
        <v>254</v>
      </c>
      <c r="F4" s="297" t="s">
        <v>257</v>
      </c>
      <c r="G4" s="517"/>
      <c r="H4" s="517"/>
      <c r="I4" s="517"/>
      <c r="J4" s="517"/>
      <c r="K4" s="517"/>
      <c r="L4" s="517"/>
      <c r="M4" s="517"/>
      <c r="N4" s="517"/>
      <c r="O4" s="517"/>
      <c r="P4" s="541"/>
    </row>
    <row r="5" spans="1:18" x14ac:dyDescent="0.25">
      <c r="A5" s="35"/>
      <c r="B5" s="32" t="s">
        <v>132</v>
      </c>
      <c r="C5" s="27">
        <v>257.447</v>
      </c>
      <c r="D5" s="27">
        <v>78.003</v>
      </c>
      <c r="E5" s="27">
        <v>68.626999999999995</v>
      </c>
      <c r="F5" s="27">
        <v>11.243</v>
      </c>
      <c r="G5" s="27">
        <v>0.49199999999999999</v>
      </c>
      <c r="H5" s="27">
        <v>404.56900000000002</v>
      </c>
      <c r="I5" s="27">
        <v>6.22</v>
      </c>
      <c r="J5" s="27">
        <v>410.78899999999999</v>
      </c>
      <c r="K5" s="27">
        <v>100.792</v>
      </c>
      <c r="L5" s="27">
        <v>511.58100000000002</v>
      </c>
      <c r="M5" s="27">
        <v>112.54600000000001</v>
      </c>
      <c r="N5" s="27">
        <v>0</v>
      </c>
      <c r="O5" s="27">
        <v>399.03500000000003</v>
      </c>
      <c r="P5" s="28">
        <v>399.96800000000002</v>
      </c>
      <c r="Q5" s="321"/>
      <c r="R5" s="322"/>
    </row>
    <row r="6" spans="1:18" x14ac:dyDescent="0.25">
      <c r="A6" s="35"/>
      <c r="B6" s="32" t="s">
        <v>133</v>
      </c>
      <c r="C6" s="27">
        <v>258.50799999999998</v>
      </c>
      <c r="D6" s="27">
        <v>78.034999999999997</v>
      </c>
      <c r="E6" s="27">
        <v>70.570999999999998</v>
      </c>
      <c r="F6" s="27">
        <v>11.457000000000001</v>
      </c>
      <c r="G6" s="27">
        <v>-0.129</v>
      </c>
      <c r="H6" s="27">
        <v>406.98500000000001</v>
      </c>
      <c r="I6" s="27">
        <v>2.0270000000000001</v>
      </c>
      <c r="J6" s="27">
        <v>409.012</v>
      </c>
      <c r="K6" s="27">
        <v>106.61799999999999</v>
      </c>
      <c r="L6" s="27">
        <v>515.63</v>
      </c>
      <c r="M6" s="27">
        <v>118.55500000000001</v>
      </c>
      <c r="N6" s="27">
        <v>0</v>
      </c>
      <c r="O6" s="27">
        <v>397.07499999999999</v>
      </c>
      <c r="P6" s="28">
        <v>394.14299999999997</v>
      </c>
      <c r="Q6" s="321"/>
      <c r="R6" s="322"/>
    </row>
    <row r="7" spans="1:18" x14ac:dyDescent="0.25">
      <c r="A7" s="35"/>
      <c r="B7" s="32" t="s">
        <v>134</v>
      </c>
      <c r="C7" s="27">
        <v>258.71300000000002</v>
      </c>
      <c r="D7" s="27">
        <v>78.757000000000005</v>
      </c>
      <c r="E7" s="27">
        <v>66.587000000000003</v>
      </c>
      <c r="F7" s="27">
        <v>11.54</v>
      </c>
      <c r="G7" s="27">
        <v>-0.72599999999999998</v>
      </c>
      <c r="H7" s="27">
        <v>403.33100000000002</v>
      </c>
      <c r="I7" s="27">
        <v>0.13900000000000001</v>
      </c>
      <c r="J7" s="27">
        <v>403.47</v>
      </c>
      <c r="K7" s="27">
        <v>109.116</v>
      </c>
      <c r="L7" s="27">
        <v>512.58600000000001</v>
      </c>
      <c r="M7" s="27">
        <v>117.96</v>
      </c>
      <c r="N7" s="27">
        <v>0</v>
      </c>
      <c r="O7" s="27">
        <v>394.62599999999998</v>
      </c>
      <c r="P7" s="28">
        <v>391.70600000000002</v>
      </c>
      <c r="Q7" s="321"/>
      <c r="R7" s="322"/>
    </row>
    <row r="8" spans="1:18" x14ac:dyDescent="0.25">
      <c r="A8" s="35"/>
      <c r="B8" s="32" t="s">
        <v>148</v>
      </c>
      <c r="C8" s="27">
        <v>256.83100000000002</v>
      </c>
      <c r="D8" s="27">
        <v>81.42</v>
      </c>
      <c r="E8" s="27">
        <v>65.093000000000004</v>
      </c>
      <c r="F8" s="27">
        <v>12.616</v>
      </c>
      <c r="G8" s="27">
        <v>3.3000000000000002E-2</v>
      </c>
      <c r="H8" s="27">
        <v>403.37700000000001</v>
      </c>
      <c r="I8" s="27">
        <v>-7.851</v>
      </c>
      <c r="J8" s="27">
        <v>395.52600000000001</v>
      </c>
      <c r="K8" s="27">
        <v>105.89100000000001</v>
      </c>
      <c r="L8" s="27">
        <v>501.41699999999997</v>
      </c>
      <c r="M8" s="27">
        <v>112.357</v>
      </c>
      <c r="N8" s="27">
        <v>0</v>
      </c>
      <c r="O8" s="27">
        <v>389.06</v>
      </c>
      <c r="P8" s="28">
        <v>379.38799999999998</v>
      </c>
      <c r="Q8" s="321"/>
      <c r="R8" s="322"/>
    </row>
    <row r="9" spans="1:18" x14ac:dyDescent="0.25">
      <c r="A9" s="35"/>
      <c r="B9" s="32" t="s">
        <v>2</v>
      </c>
      <c r="C9" s="27">
        <v>252.916</v>
      </c>
      <c r="D9" s="27">
        <v>82.251000000000005</v>
      </c>
      <c r="E9" s="27">
        <v>62.107999999999997</v>
      </c>
      <c r="F9" s="27">
        <v>12.852</v>
      </c>
      <c r="G9" s="27">
        <v>0.89100000000000001</v>
      </c>
      <c r="H9" s="27">
        <v>398.166</v>
      </c>
      <c r="I9" s="27">
        <v>-8.1969999999999992</v>
      </c>
      <c r="J9" s="27">
        <v>389.96899999999999</v>
      </c>
      <c r="K9" s="27">
        <v>100.467</v>
      </c>
      <c r="L9" s="27">
        <v>490.43599999999998</v>
      </c>
      <c r="M9" s="27">
        <v>107.572</v>
      </c>
      <c r="N9" s="27">
        <v>0</v>
      </c>
      <c r="O9" s="27">
        <v>382.86399999999998</v>
      </c>
      <c r="P9" s="28">
        <v>376.69</v>
      </c>
      <c r="Q9" s="321"/>
      <c r="R9" s="322"/>
    </row>
    <row r="10" spans="1:18" x14ac:dyDescent="0.25">
      <c r="A10" s="35"/>
      <c r="B10" s="32" t="s">
        <v>3</v>
      </c>
      <c r="C10" s="27">
        <v>250.696</v>
      </c>
      <c r="D10" s="27">
        <v>81.513000000000005</v>
      </c>
      <c r="E10" s="27">
        <v>58.491</v>
      </c>
      <c r="F10" s="27">
        <v>11.907</v>
      </c>
      <c r="G10" s="27">
        <v>0.997</v>
      </c>
      <c r="H10" s="27">
        <v>391.697</v>
      </c>
      <c r="I10" s="27">
        <v>-1.58</v>
      </c>
      <c r="J10" s="27">
        <v>390.11700000000002</v>
      </c>
      <c r="K10" s="27">
        <v>97.801000000000002</v>
      </c>
      <c r="L10" s="27">
        <v>487.91800000000001</v>
      </c>
      <c r="M10" s="27">
        <v>105.461</v>
      </c>
      <c r="N10" s="27">
        <v>0</v>
      </c>
      <c r="O10" s="27">
        <v>382.45699999999999</v>
      </c>
      <c r="P10" s="28">
        <v>377.09399999999999</v>
      </c>
      <c r="Q10" s="321"/>
      <c r="R10" s="322"/>
    </row>
    <row r="11" spans="1:18" x14ac:dyDescent="0.25">
      <c r="A11" s="35"/>
      <c r="B11" s="32" t="s">
        <v>4</v>
      </c>
      <c r="C11" s="27">
        <v>251.91399999999999</v>
      </c>
      <c r="D11" s="27">
        <v>83.516999999999996</v>
      </c>
      <c r="E11" s="27">
        <v>58.86</v>
      </c>
      <c r="F11" s="27">
        <v>13.131</v>
      </c>
      <c r="G11" s="27">
        <v>1.4999999999999999E-2</v>
      </c>
      <c r="H11" s="27">
        <v>394.30599999999998</v>
      </c>
      <c r="I11" s="27">
        <v>-2.92</v>
      </c>
      <c r="J11" s="27">
        <v>391.38600000000002</v>
      </c>
      <c r="K11" s="27">
        <v>100.36</v>
      </c>
      <c r="L11" s="27">
        <v>491.74599999999998</v>
      </c>
      <c r="M11" s="27">
        <v>106.277</v>
      </c>
      <c r="N11" s="27">
        <v>0</v>
      </c>
      <c r="O11" s="27">
        <v>385.46899999999999</v>
      </c>
      <c r="P11" s="28">
        <v>386.39699999999999</v>
      </c>
      <c r="Q11" s="321"/>
      <c r="R11" s="322"/>
    </row>
    <row r="12" spans="1:18" x14ac:dyDescent="0.25">
      <c r="A12" s="35"/>
      <c r="B12" s="32" t="s">
        <v>5</v>
      </c>
      <c r="C12" s="27">
        <v>254.45400000000001</v>
      </c>
      <c r="D12" s="27">
        <v>83.852999999999994</v>
      </c>
      <c r="E12" s="27">
        <v>57.728000000000002</v>
      </c>
      <c r="F12" s="27">
        <v>12.842000000000001</v>
      </c>
      <c r="G12" s="27">
        <v>-0.22500000000000001</v>
      </c>
      <c r="H12" s="27">
        <v>395.81</v>
      </c>
      <c r="I12" s="27">
        <v>-1.744</v>
      </c>
      <c r="J12" s="27">
        <v>394.06599999999997</v>
      </c>
      <c r="K12" s="27">
        <v>103.39100000000001</v>
      </c>
      <c r="L12" s="27">
        <v>497.45699999999999</v>
      </c>
      <c r="M12" s="27">
        <v>111.03400000000001</v>
      </c>
      <c r="N12" s="27">
        <v>0</v>
      </c>
      <c r="O12" s="27">
        <v>386.423</v>
      </c>
      <c r="P12" s="28">
        <v>385.50299999999999</v>
      </c>
      <c r="Q12" s="321"/>
      <c r="R12" s="322"/>
    </row>
    <row r="13" spans="1:18" x14ac:dyDescent="0.25">
      <c r="A13" s="35"/>
      <c r="B13" s="32" t="s">
        <v>6</v>
      </c>
      <c r="C13" s="27">
        <v>253.178</v>
      </c>
      <c r="D13" s="27">
        <v>84.795000000000002</v>
      </c>
      <c r="E13" s="27">
        <v>59.640999999999998</v>
      </c>
      <c r="F13" s="27">
        <v>12.932</v>
      </c>
      <c r="G13" s="27">
        <v>0.68500000000000005</v>
      </c>
      <c r="H13" s="27">
        <v>398.29899999999998</v>
      </c>
      <c r="I13" s="27">
        <v>-7.0000000000000007E-2</v>
      </c>
      <c r="J13" s="27">
        <v>398.22899999999998</v>
      </c>
      <c r="K13" s="27">
        <v>106.407</v>
      </c>
      <c r="L13" s="27">
        <v>504.63600000000002</v>
      </c>
      <c r="M13" s="27">
        <v>113.494</v>
      </c>
      <c r="N13" s="27">
        <v>0</v>
      </c>
      <c r="O13" s="27">
        <v>391.142</v>
      </c>
      <c r="P13" s="28">
        <v>391.536</v>
      </c>
      <c r="Q13" s="321"/>
      <c r="R13" s="322"/>
    </row>
    <row r="14" spans="1:18" x14ac:dyDescent="0.25">
      <c r="A14" s="35"/>
      <c r="B14" s="32" t="s">
        <v>7</v>
      </c>
      <c r="C14" s="27">
        <v>259.81200000000001</v>
      </c>
      <c r="D14" s="27">
        <v>83.626999999999995</v>
      </c>
      <c r="E14" s="27">
        <v>60.21</v>
      </c>
      <c r="F14" s="27">
        <v>12.601000000000001</v>
      </c>
      <c r="G14" s="27">
        <v>-0.83699999999999997</v>
      </c>
      <c r="H14" s="27">
        <v>402.81200000000001</v>
      </c>
      <c r="I14" s="27">
        <v>2.7370000000000001</v>
      </c>
      <c r="J14" s="27">
        <v>405.54899999999998</v>
      </c>
      <c r="K14" s="27">
        <v>112.172</v>
      </c>
      <c r="L14" s="27">
        <v>517.721</v>
      </c>
      <c r="M14" s="27">
        <v>120.473</v>
      </c>
      <c r="N14" s="27">
        <v>0</v>
      </c>
      <c r="O14" s="27">
        <v>397.24799999999999</v>
      </c>
      <c r="P14" s="28">
        <v>398.02300000000002</v>
      </c>
      <c r="Q14" s="321"/>
      <c r="R14" s="322"/>
    </row>
    <row r="15" spans="1:18" x14ac:dyDescent="0.25">
      <c r="A15" s="35"/>
      <c r="B15" s="32" t="s">
        <v>8</v>
      </c>
      <c r="C15" s="27">
        <v>260.51299999999998</v>
      </c>
      <c r="D15" s="27">
        <v>83.811000000000007</v>
      </c>
      <c r="E15" s="27">
        <v>62.341999999999999</v>
      </c>
      <c r="F15" s="27">
        <v>12.698</v>
      </c>
      <c r="G15" s="27">
        <v>4.1000000000000002E-2</v>
      </c>
      <c r="H15" s="27">
        <v>406.70699999999999</v>
      </c>
      <c r="I15" s="27">
        <v>1.766</v>
      </c>
      <c r="J15" s="27">
        <v>408.47300000000001</v>
      </c>
      <c r="K15" s="27">
        <v>111.184</v>
      </c>
      <c r="L15" s="27">
        <v>519.65700000000004</v>
      </c>
      <c r="M15" s="27">
        <v>121.76</v>
      </c>
      <c r="N15" s="27">
        <v>0</v>
      </c>
      <c r="O15" s="27">
        <v>397.89699999999999</v>
      </c>
      <c r="P15" s="28">
        <v>397.34800000000001</v>
      </c>
      <c r="Q15" s="321"/>
      <c r="R15" s="322"/>
    </row>
    <row r="16" spans="1:18" x14ac:dyDescent="0.25">
      <c r="A16" s="35"/>
      <c r="B16" s="32" t="s">
        <v>9</v>
      </c>
      <c r="C16" s="27">
        <v>261.05399999999997</v>
      </c>
      <c r="D16" s="27">
        <v>85.042000000000002</v>
      </c>
      <c r="E16" s="27">
        <v>63.091000000000001</v>
      </c>
      <c r="F16" s="27">
        <v>12.305</v>
      </c>
      <c r="G16" s="27">
        <v>0.107</v>
      </c>
      <c r="H16" s="27">
        <v>409.29399999999998</v>
      </c>
      <c r="I16" s="27">
        <v>1.0249999999999999</v>
      </c>
      <c r="J16" s="27">
        <v>410.31900000000002</v>
      </c>
      <c r="K16" s="27">
        <v>117.324</v>
      </c>
      <c r="L16" s="27">
        <v>527.64300000000003</v>
      </c>
      <c r="M16" s="27">
        <v>126.464</v>
      </c>
      <c r="N16" s="27">
        <v>0</v>
      </c>
      <c r="O16" s="27">
        <v>401.17899999999997</v>
      </c>
      <c r="P16" s="28">
        <v>401.64100000000002</v>
      </c>
      <c r="Q16" s="321"/>
      <c r="R16" s="322"/>
    </row>
    <row r="17" spans="1:18" x14ac:dyDescent="0.25">
      <c r="A17" s="35"/>
      <c r="B17" s="32" t="s">
        <v>10</v>
      </c>
      <c r="C17" s="27">
        <v>263.81799999999998</v>
      </c>
      <c r="D17" s="27">
        <v>87.334000000000003</v>
      </c>
      <c r="E17" s="27">
        <v>62.24</v>
      </c>
      <c r="F17" s="27">
        <v>12.772</v>
      </c>
      <c r="G17" s="27">
        <v>-1.6639999999999999</v>
      </c>
      <c r="H17" s="27">
        <v>411.72800000000001</v>
      </c>
      <c r="I17" s="27">
        <v>3.1549999999999998</v>
      </c>
      <c r="J17" s="27">
        <v>414.88299999999998</v>
      </c>
      <c r="K17" s="27">
        <v>122.779</v>
      </c>
      <c r="L17" s="27">
        <v>537.66200000000003</v>
      </c>
      <c r="M17" s="27">
        <v>126.51600000000001</v>
      </c>
      <c r="N17" s="27">
        <v>0</v>
      </c>
      <c r="O17" s="27">
        <v>411.14600000000002</v>
      </c>
      <c r="P17" s="28">
        <v>412.98700000000002</v>
      </c>
      <c r="Q17" s="321"/>
      <c r="R17" s="322"/>
    </row>
    <row r="18" spans="1:18" x14ac:dyDescent="0.25">
      <c r="A18" s="35"/>
      <c r="B18" s="32" t="s">
        <v>11</v>
      </c>
      <c r="C18" s="27">
        <v>265.45299999999997</v>
      </c>
      <c r="D18" s="27">
        <v>82.802999999999997</v>
      </c>
      <c r="E18" s="27">
        <v>62.316000000000003</v>
      </c>
      <c r="F18" s="27">
        <v>11.798</v>
      </c>
      <c r="G18" s="27">
        <v>0.10199999999999999</v>
      </c>
      <c r="H18" s="27">
        <v>410.67399999999998</v>
      </c>
      <c r="I18" s="27">
        <v>1.5609999999999999</v>
      </c>
      <c r="J18" s="27">
        <v>412.23500000000001</v>
      </c>
      <c r="K18" s="27">
        <v>124.985</v>
      </c>
      <c r="L18" s="27">
        <v>537.22</v>
      </c>
      <c r="M18" s="27">
        <v>128.43299999999999</v>
      </c>
      <c r="N18" s="27">
        <v>0</v>
      </c>
      <c r="O18" s="27">
        <v>408.78699999999998</v>
      </c>
      <c r="P18" s="28">
        <v>413.55799999999999</v>
      </c>
      <c r="Q18" s="321"/>
      <c r="R18" s="322"/>
    </row>
    <row r="19" spans="1:18" x14ac:dyDescent="0.25">
      <c r="A19" s="35"/>
      <c r="B19" s="32" t="s">
        <v>12</v>
      </c>
      <c r="C19" s="27">
        <v>267.57299999999998</v>
      </c>
      <c r="D19" s="27">
        <v>83.659000000000006</v>
      </c>
      <c r="E19" s="27">
        <v>64.338999999999999</v>
      </c>
      <c r="F19" s="27">
        <v>11.994999999999999</v>
      </c>
      <c r="G19" s="27">
        <v>1.3220000000000001</v>
      </c>
      <c r="H19" s="27">
        <v>416.89299999999997</v>
      </c>
      <c r="I19" s="27">
        <v>-0.53600000000000003</v>
      </c>
      <c r="J19" s="27">
        <v>416.35700000000003</v>
      </c>
      <c r="K19" s="27">
        <v>125.526</v>
      </c>
      <c r="L19" s="27">
        <v>541.88300000000004</v>
      </c>
      <c r="M19" s="27">
        <v>131.62100000000001</v>
      </c>
      <c r="N19" s="27">
        <v>0</v>
      </c>
      <c r="O19" s="27">
        <v>410.262</v>
      </c>
      <c r="P19" s="28">
        <v>409.56799999999998</v>
      </c>
      <c r="Q19" s="321"/>
      <c r="R19" s="322"/>
    </row>
    <row r="20" spans="1:18" x14ac:dyDescent="0.25">
      <c r="A20" s="35"/>
      <c r="B20" s="32" t="s">
        <v>13</v>
      </c>
      <c r="C20" s="27">
        <v>269.56</v>
      </c>
      <c r="D20" s="27">
        <v>84.527000000000001</v>
      </c>
      <c r="E20" s="27">
        <v>66.515000000000001</v>
      </c>
      <c r="F20" s="27">
        <v>11.722</v>
      </c>
      <c r="G20" s="27">
        <v>0.436</v>
      </c>
      <c r="H20" s="27">
        <v>421.03800000000001</v>
      </c>
      <c r="I20" s="27">
        <v>-1.494</v>
      </c>
      <c r="J20" s="27">
        <v>419.54399999999998</v>
      </c>
      <c r="K20" s="27">
        <v>127.366</v>
      </c>
      <c r="L20" s="27">
        <v>546.91</v>
      </c>
      <c r="M20" s="27">
        <v>132.559</v>
      </c>
      <c r="N20" s="27">
        <v>0</v>
      </c>
      <c r="O20" s="27">
        <v>414.351</v>
      </c>
      <c r="P20" s="28">
        <v>414.95600000000002</v>
      </c>
      <c r="Q20" s="321"/>
      <c r="R20" s="322"/>
    </row>
    <row r="21" spans="1:18" x14ac:dyDescent="0.25">
      <c r="A21" s="35"/>
      <c r="B21" s="32" t="s">
        <v>14</v>
      </c>
      <c r="C21" s="27">
        <v>273.279</v>
      </c>
      <c r="D21" s="27">
        <v>88.391000000000005</v>
      </c>
      <c r="E21" s="27">
        <v>67.075000000000003</v>
      </c>
      <c r="F21" s="27">
        <v>11.77</v>
      </c>
      <c r="G21" s="27">
        <v>-1.383</v>
      </c>
      <c r="H21" s="27">
        <v>427.36200000000002</v>
      </c>
      <c r="I21" s="27">
        <v>-6.29</v>
      </c>
      <c r="J21" s="27">
        <v>421.072</v>
      </c>
      <c r="K21" s="27">
        <v>129.75</v>
      </c>
      <c r="L21" s="27">
        <v>550.822</v>
      </c>
      <c r="M21" s="27">
        <v>133.32</v>
      </c>
      <c r="N21" s="27">
        <v>0</v>
      </c>
      <c r="O21" s="27">
        <v>417.50200000000001</v>
      </c>
      <c r="P21" s="28">
        <v>414.78899999999999</v>
      </c>
      <c r="Q21" s="321"/>
      <c r="R21" s="322"/>
    </row>
    <row r="22" spans="1:18" x14ac:dyDescent="0.25">
      <c r="A22" s="35"/>
      <c r="B22" s="32" t="s">
        <v>15</v>
      </c>
      <c r="C22" s="27">
        <v>275.53800000000001</v>
      </c>
      <c r="D22" s="27">
        <v>84.43</v>
      </c>
      <c r="E22" s="27">
        <v>65.242999999999995</v>
      </c>
      <c r="F22" s="27">
        <v>12.247</v>
      </c>
      <c r="G22" s="27">
        <v>0.72</v>
      </c>
      <c r="H22" s="27">
        <v>425.93099999999998</v>
      </c>
      <c r="I22" s="27">
        <v>1.724</v>
      </c>
      <c r="J22" s="27">
        <v>427.65499999999997</v>
      </c>
      <c r="K22" s="27">
        <v>123.774</v>
      </c>
      <c r="L22" s="27">
        <v>551.42899999999997</v>
      </c>
      <c r="M22" s="27">
        <v>133.33099999999999</v>
      </c>
      <c r="N22" s="27">
        <v>0</v>
      </c>
      <c r="O22" s="27">
        <v>418.09800000000001</v>
      </c>
      <c r="P22" s="28">
        <v>413.97800000000001</v>
      </c>
      <c r="Q22" s="321"/>
      <c r="R22" s="322"/>
    </row>
    <row r="23" spans="1:18" x14ac:dyDescent="0.25">
      <c r="A23" s="35"/>
      <c r="B23" s="32" t="s">
        <v>16</v>
      </c>
      <c r="C23" s="27">
        <v>277.06599999999997</v>
      </c>
      <c r="D23" s="27">
        <v>85.388000000000005</v>
      </c>
      <c r="E23" s="27">
        <v>65.436999999999998</v>
      </c>
      <c r="F23" s="27">
        <v>10.952</v>
      </c>
      <c r="G23" s="27">
        <v>0.34799999999999998</v>
      </c>
      <c r="H23" s="27">
        <v>428.23899999999998</v>
      </c>
      <c r="I23" s="27">
        <v>6.4119999999999999</v>
      </c>
      <c r="J23" s="27">
        <v>434.65100000000001</v>
      </c>
      <c r="K23" s="27">
        <v>125.855</v>
      </c>
      <c r="L23" s="27">
        <v>560.50599999999997</v>
      </c>
      <c r="M23" s="27">
        <v>131.75800000000001</v>
      </c>
      <c r="N23" s="27">
        <v>0</v>
      </c>
      <c r="O23" s="27">
        <v>428.74799999999999</v>
      </c>
      <c r="P23" s="28">
        <v>424.93400000000003</v>
      </c>
      <c r="Q23" s="321"/>
      <c r="R23" s="322"/>
    </row>
    <row r="24" spans="1:18" x14ac:dyDescent="0.25">
      <c r="A24" s="35"/>
      <c r="B24" s="32" t="s">
        <v>17</v>
      </c>
      <c r="C24" s="27">
        <v>280.04500000000002</v>
      </c>
      <c r="D24" s="27">
        <v>86.819000000000003</v>
      </c>
      <c r="E24" s="27">
        <v>69.277000000000001</v>
      </c>
      <c r="F24" s="27">
        <v>11.186</v>
      </c>
      <c r="G24" s="27">
        <v>0.44</v>
      </c>
      <c r="H24" s="27">
        <v>436.58100000000002</v>
      </c>
      <c r="I24" s="27">
        <v>5.3999999999999999E-2</v>
      </c>
      <c r="J24" s="27">
        <v>436.63499999999999</v>
      </c>
      <c r="K24" s="27">
        <v>125.363</v>
      </c>
      <c r="L24" s="27">
        <v>561.99800000000005</v>
      </c>
      <c r="M24" s="27">
        <v>131.929</v>
      </c>
      <c r="N24" s="27">
        <v>0</v>
      </c>
      <c r="O24" s="27">
        <v>430.06900000000002</v>
      </c>
      <c r="P24" s="28">
        <v>422.91899999999998</v>
      </c>
      <c r="Q24" s="321"/>
      <c r="R24" s="322"/>
    </row>
    <row r="25" spans="1:18" x14ac:dyDescent="0.25">
      <c r="A25" s="35"/>
      <c r="B25" s="32" t="s">
        <v>18</v>
      </c>
      <c r="C25" s="27">
        <v>284.73599999999999</v>
      </c>
      <c r="D25" s="27">
        <v>86.292000000000002</v>
      </c>
      <c r="E25" s="27">
        <v>66.171000000000006</v>
      </c>
      <c r="F25" s="27">
        <v>10.199999999999999</v>
      </c>
      <c r="G25" s="27">
        <v>0.42499999999999999</v>
      </c>
      <c r="H25" s="27">
        <v>437.62400000000002</v>
      </c>
      <c r="I25" s="27">
        <v>-2.1669999999999998</v>
      </c>
      <c r="J25" s="27">
        <v>435.45699999999999</v>
      </c>
      <c r="K25" s="27">
        <v>131.72399999999999</v>
      </c>
      <c r="L25" s="27">
        <v>567.18100000000004</v>
      </c>
      <c r="M25" s="27">
        <v>134.19200000000001</v>
      </c>
      <c r="N25" s="27">
        <v>0</v>
      </c>
      <c r="O25" s="27">
        <v>432.98899999999998</v>
      </c>
      <c r="P25" s="28">
        <v>420.42700000000002</v>
      </c>
      <c r="Q25" s="321"/>
      <c r="R25" s="322"/>
    </row>
    <row r="26" spans="1:18" x14ac:dyDescent="0.25">
      <c r="A26" s="35"/>
      <c r="B26" s="32" t="s">
        <v>19</v>
      </c>
      <c r="C26" s="27">
        <v>285.714</v>
      </c>
      <c r="D26" s="27">
        <v>86.210999999999999</v>
      </c>
      <c r="E26" s="27">
        <v>69.037999999999997</v>
      </c>
      <c r="F26" s="27">
        <v>11.54</v>
      </c>
      <c r="G26" s="27">
        <v>1.3069999999999999</v>
      </c>
      <c r="H26" s="27">
        <v>442.27</v>
      </c>
      <c r="I26" s="27">
        <v>-0.61299999999999999</v>
      </c>
      <c r="J26" s="27">
        <v>441.65699999999998</v>
      </c>
      <c r="K26" s="27">
        <v>133.00800000000001</v>
      </c>
      <c r="L26" s="27">
        <v>574.66499999999996</v>
      </c>
      <c r="M26" s="27">
        <v>138.358</v>
      </c>
      <c r="N26" s="27">
        <v>0</v>
      </c>
      <c r="O26" s="27">
        <v>436.30700000000002</v>
      </c>
      <c r="P26" s="28">
        <v>430.625</v>
      </c>
      <c r="Q26" s="321"/>
      <c r="R26" s="322"/>
    </row>
    <row r="27" spans="1:18" x14ac:dyDescent="0.25">
      <c r="A27" s="35"/>
      <c r="B27" s="32" t="s">
        <v>20</v>
      </c>
      <c r="C27" s="27">
        <v>289.74599999999998</v>
      </c>
      <c r="D27" s="27">
        <v>85.655000000000001</v>
      </c>
      <c r="E27" s="27">
        <v>72.772000000000006</v>
      </c>
      <c r="F27" s="27">
        <v>11.682</v>
      </c>
      <c r="G27" s="27">
        <v>-1</v>
      </c>
      <c r="H27" s="27">
        <v>447.173</v>
      </c>
      <c r="I27" s="27">
        <v>5.1139999999999999</v>
      </c>
      <c r="J27" s="27">
        <v>452.28699999999998</v>
      </c>
      <c r="K27" s="27">
        <v>131.15199999999999</v>
      </c>
      <c r="L27" s="27">
        <v>583.43899999999996</v>
      </c>
      <c r="M27" s="27">
        <v>139.09299999999999</v>
      </c>
      <c r="N27" s="27">
        <v>0</v>
      </c>
      <c r="O27" s="27">
        <v>444.346</v>
      </c>
      <c r="P27" s="28">
        <v>435.32</v>
      </c>
      <c r="Q27" s="321"/>
      <c r="R27" s="322"/>
    </row>
    <row r="28" spans="1:18" x14ac:dyDescent="0.25">
      <c r="A28" s="35"/>
      <c r="B28" s="32" t="s">
        <v>21</v>
      </c>
      <c r="C28" s="27">
        <v>292.161</v>
      </c>
      <c r="D28" s="27">
        <v>88.429000000000002</v>
      </c>
      <c r="E28" s="27">
        <v>73.426000000000002</v>
      </c>
      <c r="F28" s="27">
        <v>12.237</v>
      </c>
      <c r="G28" s="27">
        <v>4.5880000000000001</v>
      </c>
      <c r="H28" s="27">
        <v>458.60399999999998</v>
      </c>
      <c r="I28" s="27">
        <v>2.3780000000000001</v>
      </c>
      <c r="J28" s="27">
        <v>460.98200000000003</v>
      </c>
      <c r="K28" s="27">
        <v>127.642</v>
      </c>
      <c r="L28" s="27">
        <v>588.62400000000002</v>
      </c>
      <c r="M28" s="27">
        <v>140.91900000000001</v>
      </c>
      <c r="N28" s="27">
        <v>0</v>
      </c>
      <c r="O28" s="27">
        <v>447.70499999999998</v>
      </c>
      <c r="P28" s="28">
        <v>438.59899999999999</v>
      </c>
      <c r="Q28" s="321"/>
      <c r="R28" s="322"/>
    </row>
    <row r="29" spans="1:18" x14ac:dyDescent="0.25">
      <c r="A29" s="35"/>
      <c r="B29" s="32" t="s">
        <v>22</v>
      </c>
      <c r="C29" s="27">
        <v>295.245</v>
      </c>
      <c r="D29" s="27">
        <v>89.578000000000003</v>
      </c>
      <c r="E29" s="27">
        <v>75.596999999999994</v>
      </c>
      <c r="F29" s="27">
        <v>13.531000000000001</v>
      </c>
      <c r="G29" s="27">
        <v>0.26300000000000001</v>
      </c>
      <c r="H29" s="27">
        <v>460.68299999999999</v>
      </c>
      <c r="I29" s="27">
        <v>0.91400000000000003</v>
      </c>
      <c r="J29" s="27">
        <v>461.59699999999998</v>
      </c>
      <c r="K29" s="27">
        <v>128.70099999999999</v>
      </c>
      <c r="L29" s="27">
        <v>590.298</v>
      </c>
      <c r="M29" s="27">
        <v>136.41499999999999</v>
      </c>
      <c r="N29" s="27">
        <v>0</v>
      </c>
      <c r="O29" s="27">
        <v>453.88299999999998</v>
      </c>
      <c r="P29" s="28">
        <v>446.41300000000001</v>
      </c>
      <c r="Q29" s="321"/>
      <c r="R29" s="322"/>
    </row>
    <row r="30" spans="1:18" x14ac:dyDescent="0.25">
      <c r="A30" s="35"/>
      <c r="B30" s="32" t="s">
        <v>23</v>
      </c>
      <c r="C30" s="27">
        <v>298.57900000000001</v>
      </c>
      <c r="D30" s="27">
        <v>87.65</v>
      </c>
      <c r="E30" s="27">
        <v>75.432000000000002</v>
      </c>
      <c r="F30" s="27">
        <v>11.79</v>
      </c>
      <c r="G30" s="27">
        <v>-1.6080000000000001</v>
      </c>
      <c r="H30" s="27">
        <v>460.053</v>
      </c>
      <c r="I30" s="27">
        <v>5.5949999999999998</v>
      </c>
      <c r="J30" s="27">
        <v>465.64800000000002</v>
      </c>
      <c r="K30" s="27">
        <v>131.21199999999999</v>
      </c>
      <c r="L30" s="27">
        <v>596.86</v>
      </c>
      <c r="M30" s="27">
        <v>136.16399999999999</v>
      </c>
      <c r="N30" s="27">
        <v>0</v>
      </c>
      <c r="O30" s="27">
        <v>460.69600000000003</v>
      </c>
      <c r="P30" s="28">
        <v>452.78500000000003</v>
      </c>
      <c r="Q30" s="321"/>
      <c r="R30" s="322"/>
    </row>
    <row r="31" spans="1:18" x14ac:dyDescent="0.25">
      <c r="A31" s="35"/>
      <c r="B31" s="32" t="s">
        <v>24</v>
      </c>
      <c r="C31" s="27">
        <v>301.63799999999998</v>
      </c>
      <c r="D31" s="27">
        <v>90.058999999999997</v>
      </c>
      <c r="E31" s="27">
        <v>76.884</v>
      </c>
      <c r="F31" s="27">
        <v>12.459</v>
      </c>
      <c r="G31" s="27">
        <v>-0.79900000000000004</v>
      </c>
      <c r="H31" s="27">
        <v>467.78199999999998</v>
      </c>
      <c r="I31" s="27">
        <v>4.7629999999999999</v>
      </c>
      <c r="J31" s="27">
        <v>472.54500000000002</v>
      </c>
      <c r="K31" s="27">
        <v>128.60300000000001</v>
      </c>
      <c r="L31" s="27">
        <v>601.14800000000002</v>
      </c>
      <c r="M31" s="27">
        <v>136.41800000000001</v>
      </c>
      <c r="N31" s="27">
        <v>0</v>
      </c>
      <c r="O31" s="27">
        <v>464.73</v>
      </c>
      <c r="P31" s="28">
        <v>453.87</v>
      </c>
      <c r="Q31" s="321"/>
      <c r="R31" s="322"/>
    </row>
    <row r="32" spans="1:18" x14ac:dyDescent="0.25">
      <c r="A32" s="35"/>
      <c r="B32" s="32" t="s">
        <v>25</v>
      </c>
      <c r="C32" s="27">
        <v>303.14699999999999</v>
      </c>
      <c r="D32" s="27">
        <v>89.813999999999993</v>
      </c>
      <c r="E32" s="27">
        <v>77.834000000000003</v>
      </c>
      <c r="F32" s="27">
        <v>13.016</v>
      </c>
      <c r="G32" s="27">
        <v>2.0920000000000001</v>
      </c>
      <c r="H32" s="27">
        <v>472.887</v>
      </c>
      <c r="I32" s="27">
        <v>1.2929999999999999</v>
      </c>
      <c r="J32" s="27">
        <v>474.18</v>
      </c>
      <c r="K32" s="27">
        <v>131.77600000000001</v>
      </c>
      <c r="L32" s="27">
        <v>605.95600000000002</v>
      </c>
      <c r="M32" s="27">
        <v>140.97</v>
      </c>
      <c r="N32" s="27">
        <v>0</v>
      </c>
      <c r="O32" s="27">
        <v>464.98599999999999</v>
      </c>
      <c r="P32" s="28">
        <v>453.4</v>
      </c>
      <c r="Q32" s="321"/>
      <c r="R32" s="322"/>
    </row>
    <row r="33" spans="1:18" x14ac:dyDescent="0.25">
      <c r="A33" s="35"/>
      <c r="B33" s="32" t="s">
        <v>26</v>
      </c>
      <c r="C33" s="27">
        <v>304.35899999999998</v>
      </c>
      <c r="D33" s="27">
        <v>90.075000000000003</v>
      </c>
      <c r="E33" s="27">
        <v>79.608999999999995</v>
      </c>
      <c r="F33" s="27">
        <v>13.342000000000001</v>
      </c>
      <c r="G33" s="27">
        <v>2.508</v>
      </c>
      <c r="H33" s="27">
        <v>476.55099999999999</v>
      </c>
      <c r="I33" s="27">
        <v>0.193</v>
      </c>
      <c r="J33" s="27">
        <v>476.74400000000003</v>
      </c>
      <c r="K33" s="27">
        <v>130.245</v>
      </c>
      <c r="L33" s="27">
        <v>606.98900000000003</v>
      </c>
      <c r="M33" s="27">
        <v>139.69399999999999</v>
      </c>
      <c r="N33" s="27">
        <v>0</v>
      </c>
      <c r="O33" s="27">
        <v>467.29500000000002</v>
      </c>
      <c r="P33" s="28">
        <v>457.20499999999998</v>
      </c>
      <c r="Q33" s="321"/>
      <c r="R33" s="322"/>
    </row>
    <row r="34" spans="1:18" x14ac:dyDescent="0.25">
      <c r="A34" s="35"/>
      <c r="B34" s="32" t="s">
        <v>27</v>
      </c>
      <c r="C34" s="27">
        <v>307.49799999999999</v>
      </c>
      <c r="D34" s="27">
        <v>89.42</v>
      </c>
      <c r="E34" s="27">
        <v>80.278999999999996</v>
      </c>
      <c r="F34" s="27">
        <v>13.002000000000001</v>
      </c>
      <c r="G34" s="27">
        <v>-0.32500000000000001</v>
      </c>
      <c r="H34" s="27">
        <v>476.87200000000001</v>
      </c>
      <c r="I34" s="27">
        <v>3.33</v>
      </c>
      <c r="J34" s="27">
        <v>480.202</v>
      </c>
      <c r="K34" s="27">
        <v>131.03200000000001</v>
      </c>
      <c r="L34" s="27">
        <v>611.23400000000004</v>
      </c>
      <c r="M34" s="27">
        <v>136.005</v>
      </c>
      <c r="N34" s="27">
        <v>0</v>
      </c>
      <c r="O34" s="27">
        <v>475.22899999999998</v>
      </c>
      <c r="P34" s="28">
        <v>469.23500000000001</v>
      </c>
      <c r="Q34" s="321"/>
      <c r="R34" s="322"/>
    </row>
    <row r="35" spans="1:18" x14ac:dyDescent="0.25">
      <c r="A35" s="35"/>
      <c r="B35" s="32" t="s">
        <v>28</v>
      </c>
      <c r="C35" s="27">
        <v>310.19200000000001</v>
      </c>
      <c r="D35" s="27">
        <v>91.09</v>
      </c>
      <c r="E35" s="27">
        <v>79.034999999999997</v>
      </c>
      <c r="F35" s="27">
        <v>12.36</v>
      </c>
      <c r="G35" s="27">
        <v>-0.67100000000000004</v>
      </c>
      <c r="H35" s="27">
        <v>479.64600000000002</v>
      </c>
      <c r="I35" s="27">
        <v>2.1640000000000001</v>
      </c>
      <c r="J35" s="27">
        <v>481.81</v>
      </c>
      <c r="K35" s="27">
        <v>127.895</v>
      </c>
      <c r="L35" s="27">
        <v>609.70500000000004</v>
      </c>
      <c r="M35" s="27">
        <v>134.16399999999999</v>
      </c>
      <c r="N35" s="27">
        <v>0</v>
      </c>
      <c r="O35" s="27">
        <v>475.541</v>
      </c>
      <c r="P35" s="28">
        <v>466.8</v>
      </c>
      <c r="Q35" s="321"/>
      <c r="R35" s="322"/>
    </row>
    <row r="36" spans="1:18" x14ac:dyDescent="0.25">
      <c r="A36" s="35"/>
      <c r="B36" s="32" t="s">
        <v>29</v>
      </c>
      <c r="C36" s="27">
        <v>313.43200000000002</v>
      </c>
      <c r="D36" s="27">
        <v>90.442999999999998</v>
      </c>
      <c r="E36" s="27">
        <v>80.509</v>
      </c>
      <c r="F36" s="27">
        <v>12.294</v>
      </c>
      <c r="G36" s="27">
        <v>-1.6759999999999999</v>
      </c>
      <c r="H36" s="27">
        <v>482.70800000000003</v>
      </c>
      <c r="I36" s="27">
        <v>1.359</v>
      </c>
      <c r="J36" s="27">
        <v>484.06700000000001</v>
      </c>
      <c r="K36" s="27">
        <v>130.43799999999999</v>
      </c>
      <c r="L36" s="27">
        <v>614.505</v>
      </c>
      <c r="M36" s="27">
        <v>136.73099999999999</v>
      </c>
      <c r="N36" s="27">
        <v>0</v>
      </c>
      <c r="O36" s="27">
        <v>477.774</v>
      </c>
      <c r="P36" s="28">
        <v>459.60500000000002</v>
      </c>
      <c r="Q36" s="321"/>
      <c r="R36" s="322"/>
    </row>
    <row r="37" spans="1:18" x14ac:dyDescent="0.25">
      <c r="A37" s="35"/>
      <c r="B37" s="32" t="s">
        <v>30</v>
      </c>
      <c r="C37" s="27">
        <v>317.39299999999997</v>
      </c>
      <c r="D37" s="27">
        <v>91.626000000000005</v>
      </c>
      <c r="E37" s="27">
        <v>80.667000000000002</v>
      </c>
      <c r="F37" s="27">
        <v>12.128</v>
      </c>
      <c r="G37" s="27">
        <v>0.29499999999999998</v>
      </c>
      <c r="H37" s="27">
        <v>489.98099999999999</v>
      </c>
      <c r="I37" s="27">
        <v>2.0459999999999998</v>
      </c>
      <c r="J37" s="27">
        <v>492.02699999999999</v>
      </c>
      <c r="K37" s="27">
        <v>131.40100000000001</v>
      </c>
      <c r="L37" s="27">
        <v>623.428</v>
      </c>
      <c r="M37" s="27">
        <v>138.102</v>
      </c>
      <c r="N37" s="27">
        <v>0</v>
      </c>
      <c r="O37" s="27">
        <v>485.32600000000002</v>
      </c>
      <c r="P37" s="28">
        <v>470.81799999999998</v>
      </c>
      <c r="Q37" s="321"/>
      <c r="R37" s="322"/>
    </row>
    <row r="38" spans="1:18" x14ac:dyDescent="0.25">
      <c r="A38" s="35"/>
      <c r="B38" s="32" t="s">
        <v>52</v>
      </c>
      <c r="C38" s="27">
        <v>321.21199999999999</v>
      </c>
      <c r="D38" s="27">
        <v>91.55</v>
      </c>
      <c r="E38" s="27">
        <v>82.433999999999997</v>
      </c>
      <c r="F38" s="27">
        <v>13.111000000000001</v>
      </c>
      <c r="G38" s="27">
        <v>-1.196</v>
      </c>
      <c r="H38" s="27">
        <v>494</v>
      </c>
      <c r="I38" s="27">
        <v>1.712</v>
      </c>
      <c r="J38" s="27">
        <v>495.71199999999999</v>
      </c>
      <c r="K38" s="27">
        <v>136.04400000000001</v>
      </c>
      <c r="L38" s="27">
        <v>631.75599999999997</v>
      </c>
      <c r="M38" s="27">
        <v>142.262</v>
      </c>
      <c r="N38" s="27">
        <v>0</v>
      </c>
      <c r="O38" s="27">
        <v>489.49400000000003</v>
      </c>
      <c r="P38" s="28">
        <v>475.548</v>
      </c>
      <c r="Q38" s="321"/>
      <c r="R38" s="322"/>
    </row>
    <row r="39" spans="1:18" x14ac:dyDescent="0.25">
      <c r="A39" s="35"/>
      <c r="B39" s="32" t="s">
        <v>53</v>
      </c>
      <c r="C39" s="27">
        <v>325.32400000000001</v>
      </c>
      <c r="D39" s="27">
        <v>92.031999999999996</v>
      </c>
      <c r="E39" s="27">
        <v>83.994</v>
      </c>
      <c r="F39" s="27">
        <v>13.46</v>
      </c>
      <c r="G39" s="27">
        <v>2.62</v>
      </c>
      <c r="H39" s="27">
        <v>503.97</v>
      </c>
      <c r="I39" s="27">
        <v>3.5</v>
      </c>
      <c r="J39" s="27">
        <v>507.47</v>
      </c>
      <c r="K39" s="27">
        <v>138.46199999999999</v>
      </c>
      <c r="L39" s="27">
        <v>645.93200000000002</v>
      </c>
      <c r="M39" s="27">
        <v>152.202</v>
      </c>
      <c r="N39" s="27">
        <v>0</v>
      </c>
      <c r="O39" s="27">
        <v>493.73</v>
      </c>
      <c r="P39" s="28">
        <v>482.65800000000002</v>
      </c>
      <c r="Q39" s="321"/>
      <c r="R39" s="322"/>
    </row>
    <row r="40" spans="1:18" x14ac:dyDescent="0.25">
      <c r="A40" s="35"/>
      <c r="B40" s="32" t="s">
        <v>54</v>
      </c>
      <c r="C40" s="27">
        <v>328.661</v>
      </c>
      <c r="D40" s="27">
        <v>92.766000000000005</v>
      </c>
      <c r="E40" s="27">
        <v>84.346999999999994</v>
      </c>
      <c r="F40" s="27">
        <v>13.401</v>
      </c>
      <c r="G40" s="27">
        <v>-1.87</v>
      </c>
      <c r="H40" s="27">
        <v>503.904</v>
      </c>
      <c r="I40" s="27">
        <v>1.298</v>
      </c>
      <c r="J40" s="27">
        <v>505.202</v>
      </c>
      <c r="K40" s="27">
        <v>151.054</v>
      </c>
      <c r="L40" s="27">
        <v>656.25599999999997</v>
      </c>
      <c r="M40" s="27">
        <v>155.28200000000001</v>
      </c>
      <c r="N40" s="27">
        <v>0</v>
      </c>
      <c r="O40" s="27">
        <v>500.97399999999999</v>
      </c>
      <c r="P40" s="28">
        <v>491.09199999999998</v>
      </c>
      <c r="Q40" s="321"/>
      <c r="R40" s="322"/>
    </row>
    <row r="41" spans="1:18" x14ac:dyDescent="0.25">
      <c r="A41" s="35"/>
      <c r="B41" s="32" t="s">
        <v>55</v>
      </c>
      <c r="C41" s="27">
        <v>333.44400000000002</v>
      </c>
      <c r="D41" s="27">
        <v>93.048000000000002</v>
      </c>
      <c r="E41" s="27">
        <v>85.578999999999994</v>
      </c>
      <c r="F41" s="27">
        <v>13.404</v>
      </c>
      <c r="G41" s="27">
        <v>-0.58799999999999997</v>
      </c>
      <c r="H41" s="27">
        <v>511.483</v>
      </c>
      <c r="I41" s="27">
        <v>2.2170000000000001</v>
      </c>
      <c r="J41" s="27">
        <v>513.70000000000005</v>
      </c>
      <c r="K41" s="27">
        <v>151.46299999999999</v>
      </c>
      <c r="L41" s="27">
        <v>665.16300000000001</v>
      </c>
      <c r="M41" s="27">
        <v>158.14599999999999</v>
      </c>
      <c r="N41" s="27">
        <v>1.0999999999999999E-2</v>
      </c>
      <c r="O41" s="27">
        <v>507.02800000000002</v>
      </c>
      <c r="P41" s="28">
        <v>502.82299999999998</v>
      </c>
      <c r="Q41" s="321"/>
      <c r="R41" s="322"/>
    </row>
    <row r="42" spans="1:18" x14ac:dyDescent="0.25">
      <c r="A42" s="35"/>
      <c r="B42" s="32" t="s">
        <v>85</v>
      </c>
      <c r="C42" s="27">
        <v>335.31599999999997</v>
      </c>
      <c r="D42" s="27">
        <v>93.403000000000006</v>
      </c>
      <c r="E42" s="27">
        <v>87.658000000000001</v>
      </c>
      <c r="F42" s="27">
        <v>13.994999999999999</v>
      </c>
      <c r="G42" s="27">
        <v>0.21</v>
      </c>
      <c r="H42" s="27">
        <v>516.58699999999999</v>
      </c>
      <c r="I42" s="27">
        <v>-0.55000000000000004</v>
      </c>
      <c r="J42" s="27">
        <v>516.03700000000003</v>
      </c>
      <c r="K42" s="27">
        <v>153.04400000000001</v>
      </c>
      <c r="L42" s="27">
        <v>669.08100000000002</v>
      </c>
      <c r="M42" s="27">
        <v>160.00899999999999</v>
      </c>
      <c r="N42" s="27">
        <v>-0.20300000000000001</v>
      </c>
      <c r="O42" s="27">
        <v>508.86900000000003</v>
      </c>
      <c r="P42" s="28">
        <v>501.50400000000002</v>
      </c>
      <c r="Q42" s="321"/>
      <c r="R42" s="322"/>
    </row>
    <row r="43" spans="1:18" x14ac:dyDescent="0.25">
      <c r="A43" s="35"/>
      <c r="B43" s="32" t="s">
        <v>86</v>
      </c>
      <c r="C43" s="27">
        <v>337.33300000000003</v>
      </c>
      <c r="D43" s="27">
        <v>93.894999999999996</v>
      </c>
      <c r="E43" s="27">
        <v>88.394000000000005</v>
      </c>
      <c r="F43" s="27">
        <v>13.792999999999999</v>
      </c>
      <c r="G43" s="27">
        <v>9.7000000000000003E-2</v>
      </c>
      <c r="H43" s="27">
        <v>519.71900000000005</v>
      </c>
      <c r="I43" s="27">
        <v>0.56299999999999994</v>
      </c>
      <c r="J43" s="27">
        <v>520.28200000000004</v>
      </c>
      <c r="K43" s="27">
        <v>156.22900000000001</v>
      </c>
      <c r="L43" s="27">
        <v>676.51099999999997</v>
      </c>
      <c r="M43" s="27">
        <v>161.59399999999999</v>
      </c>
      <c r="N43" s="27">
        <v>-0.65900000000000003</v>
      </c>
      <c r="O43" s="27">
        <v>514.25800000000004</v>
      </c>
      <c r="P43" s="28">
        <v>508.916</v>
      </c>
      <c r="Q43" s="321"/>
      <c r="R43" s="322"/>
    </row>
    <row r="44" spans="1:18" x14ac:dyDescent="0.25">
      <c r="A44" s="35"/>
      <c r="B44" s="32" t="s">
        <v>87</v>
      </c>
      <c r="C44" s="27">
        <v>340.87700000000001</v>
      </c>
      <c r="D44" s="27">
        <v>94.873000000000005</v>
      </c>
      <c r="E44" s="27">
        <v>89.662000000000006</v>
      </c>
      <c r="F44" s="27">
        <v>13.901</v>
      </c>
      <c r="G44" s="27">
        <v>0.64</v>
      </c>
      <c r="H44" s="27">
        <v>526.05200000000002</v>
      </c>
      <c r="I44" s="27">
        <v>-0.626</v>
      </c>
      <c r="J44" s="27">
        <v>525.42600000000004</v>
      </c>
      <c r="K44" s="27">
        <v>156.803</v>
      </c>
      <c r="L44" s="27">
        <v>682.22900000000004</v>
      </c>
      <c r="M44" s="27">
        <v>161.72300000000001</v>
      </c>
      <c r="N44" s="27">
        <v>-1.032</v>
      </c>
      <c r="O44" s="27">
        <v>519.47400000000005</v>
      </c>
      <c r="P44" s="28">
        <v>512.81500000000005</v>
      </c>
      <c r="Q44" s="321"/>
      <c r="R44" s="322"/>
    </row>
    <row r="45" spans="1:18" x14ac:dyDescent="0.25">
      <c r="A45" s="35"/>
      <c r="B45" s="32" t="s">
        <v>88</v>
      </c>
      <c r="C45" s="27">
        <v>345.22399999999999</v>
      </c>
      <c r="D45" s="27">
        <v>95.584000000000003</v>
      </c>
      <c r="E45" s="27">
        <v>89.628</v>
      </c>
      <c r="F45" s="27">
        <v>14.002000000000001</v>
      </c>
      <c r="G45" s="27">
        <v>0.314</v>
      </c>
      <c r="H45" s="27">
        <v>530.75</v>
      </c>
      <c r="I45" s="27">
        <v>-4.0190000000000001</v>
      </c>
      <c r="J45" s="27">
        <v>526.73099999999999</v>
      </c>
      <c r="K45" s="27">
        <v>156.16900000000001</v>
      </c>
      <c r="L45" s="27">
        <v>682.9</v>
      </c>
      <c r="M45" s="27">
        <v>160.852</v>
      </c>
      <c r="N45" s="27">
        <v>-0.28599999999999998</v>
      </c>
      <c r="O45" s="27">
        <v>521.76199999999994</v>
      </c>
      <c r="P45" s="28">
        <v>515.36599999999999</v>
      </c>
      <c r="Q45" s="321"/>
      <c r="R45" s="322"/>
    </row>
    <row r="46" spans="1:18" x14ac:dyDescent="0.25">
      <c r="A46" s="35"/>
      <c r="B46" s="32" t="s">
        <v>99</v>
      </c>
      <c r="C46" s="27">
        <v>348.27600000000001</v>
      </c>
      <c r="D46" s="27">
        <v>95.963999999999999</v>
      </c>
      <c r="E46" s="27">
        <v>88.959000000000003</v>
      </c>
      <c r="F46" s="27">
        <v>13.491</v>
      </c>
      <c r="G46" s="27">
        <v>1.1719999999999999</v>
      </c>
      <c r="H46" s="27">
        <v>534.37099999999998</v>
      </c>
      <c r="I46" s="27">
        <v>-0.35499999999999998</v>
      </c>
      <c r="J46" s="27">
        <v>534.01599999999996</v>
      </c>
      <c r="K46" s="27">
        <v>156.18799999999999</v>
      </c>
      <c r="L46" s="27">
        <v>690.20399999999995</v>
      </c>
      <c r="M46" s="27">
        <v>163.96700000000001</v>
      </c>
      <c r="N46" s="27">
        <v>-0.11899999999999999</v>
      </c>
      <c r="O46" s="27">
        <v>526.11800000000005</v>
      </c>
      <c r="P46" s="28">
        <v>520.00800000000004</v>
      </c>
      <c r="Q46" s="321"/>
      <c r="R46" s="322"/>
    </row>
    <row r="47" spans="1:18" x14ac:dyDescent="0.25">
      <c r="A47" s="35"/>
      <c r="B47" s="32" t="s">
        <v>100</v>
      </c>
      <c r="C47" s="27">
        <v>351.32299999999998</v>
      </c>
      <c r="D47" s="27">
        <v>96.572999999999993</v>
      </c>
      <c r="E47" s="27">
        <v>90.015000000000001</v>
      </c>
      <c r="F47" s="27">
        <v>14.433</v>
      </c>
      <c r="G47" s="27">
        <v>0.75700000000000001</v>
      </c>
      <c r="H47" s="27">
        <v>538.66800000000001</v>
      </c>
      <c r="I47" s="27">
        <v>2.7130000000000001</v>
      </c>
      <c r="J47" s="27">
        <v>541.38099999999997</v>
      </c>
      <c r="K47" s="27">
        <v>158.02099999999999</v>
      </c>
      <c r="L47" s="27">
        <v>699.40200000000004</v>
      </c>
      <c r="M47" s="27">
        <v>167.524</v>
      </c>
      <c r="N47" s="27">
        <v>-1E-3</v>
      </c>
      <c r="O47" s="27">
        <v>531.87699999999995</v>
      </c>
      <c r="P47" s="28">
        <v>521.84</v>
      </c>
      <c r="Q47" s="321"/>
      <c r="R47" s="322"/>
    </row>
    <row r="48" spans="1:18" x14ac:dyDescent="0.25">
      <c r="A48" s="35"/>
      <c r="B48" s="32" t="s">
        <v>101</v>
      </c>
      <c r="C48" s="27">
        <v>354.85500000000002</v>
      </c>
      <c r="D48" s="27">
        <v>97.76</v>
      </c>
      <c r="E48" s="27">
        <v>90.037000000000006</v>
      </c>
      <c r="F48" s="27">
        <v>14.757</v>
      </c>
      <c r="G48" s="27">
        <v>-0.52600000000000002</v>
      </c>
      <c r="H48" s="27">
        <v>542.12599999999998</v>
      </c>
      <c r="I48" s="27">
        <v>3.044</v>
      </c>
      <c r="J48" s="27">
        <v>545.16999999999996</v>
      </c>
      <c r="K48" s="27">
        <v>158.97900000000001</v>
      </c>
      <c r="L48" s="27">
        <v>704.149</v>
      </c>
      <c r="M48" s="27">
        <v>169.334</v>
      </c>
      <c r="N48" s="27">
        <v>5.5E-2</v>
      </c>
      <c r="O48" s="27">
        <v>534.87</v>
      </c>
      <c r="P48" s="28">
        <v>523.75702380399014</v>
      </c>
      <c r="Q48" s="321"/>
      <c r="R48" s="322"/>
    </row>
    <row r="49" spans="1:18" x14ac:dyDescent="0.25">
      <c r="A49" s="35"/>
      <c r="B49" s="32" t="s">
        <v>102</v>
      </c>
      <c r="C49" s="27">
        <v>356.83692076569253</v>
      </c>
      <c r="D49" s="27">
        <v>98.742865000000009</v>
      </c>
      <c r="E49" s="27">
        <v>90.709713754358987</v>
      </c>
      <c r="F49" s="27">
        <v>15.2606673</v>
      </c>
      <c r="G49" s="27">
        <v>0.42122227829447384</v>
      </c>
      <c r="H49" s="27">
        <v>546.71072179834607</v>
      </c>
      <c r="I49" s="27">
        <v>3.9324281094392002</v>
      </c>
      <c r="J49" s="27">
        <v>550.64314990778519</v>
      </c>
      <c r="K49" s="27">
        <v>158.81391544684962</v>
      </c>
      <c r="L49" s="27">
        <v>709.45706535463489</v>
      </c>
      <c r="M49" s="27">
        <v>170.71294688164903</v>
      </c>
      <c r="N49" s="27">
        <v>5.5752749880046991E-2</v>
      </c>
      <c r="O49" s="27">
        <v>538.79987122286605</v>
      </c>
      <c r="P49" s="28">
        <v>528.39403469636613</v>
      </c>
      <c r="Q49" s="321"/>
      <c r="R49" s="322"/>
    </row>
    <row r="50" spans="1:18" x14ac:dyDescent="0.25">
      <c r="A50" s="35"/>
      <c r="B50" s="32" t="s">
        <v>139</v>
      </c>
      <c r="C50" s="27">
        <v>359.81176933172208</v>
      </c>
      <c r="D50" s="27">
        <v>100.1331</v>
      </c>
      <c r="E50" s="27">
        <v>91.388420806839093</v>
      </c>
      <c r="F50" s="27">
        <v>15.2982385</v>
      </c>
      <c r="G50" s="27">
        <v>0.42211926214852646</v>
      </c>
      <c r="H50" s="27">
        <v>551.75540940070971</v>
      </c>
      <c r="I50" s="27">
        <v>3.2052584791068242</v>
      </c>
      <c r="J50" s="27">
        <v>554.96066787981647</v>
      </c>
      <c r="K50" s="27">
        <v>159.36778835995682</v>
      </c>
      <c r="L50" s="27">
        <v>714.32845623977335</v>
      </c>
      <c r="M50" s="27">
        <v>170.91679544903806</v>
      </c>
      <c r="N50" s="27">
        <v>5.6069774286468282E-2</v>
      </c>
      <c r="O50" s="27">
        <v>543.46773056502172</v>
      </c>
      <c r="P50" s="28">
        <v>533.22419796232282</v>
      </c>
      <c r="Q50" s="321"/>
      <c r="R50" s="322"/>
    </row>
    <row r="51" spans="1:18" x14ac:dyDescent="0.25">
      <c r="A51" s="35"/>
      <c r="B51" s="32" t="s">
        <v>140</v>
      </c>
      <c r="C51" s="27">
        <v>362.75183374731887</v>
      </c>
      <c r="D51" s="27">
        <v>101.36143000000001</v>
      </c>
      <c r="E51" s="27">
        <v>92.103054302631875</v>
      </c>
      <c r="F51" s="27">
        <v>15.3659374</v>
      </c>
      <c r="G51" s="27">
        <v>0.42315845079426956</v>
      </c>
      <c r="H51" s="27">
        <v>556.6394765007451</v>
      </c>
      <c r="I51" s="27">
        <v>3.3352750117611709</v>
      </c>
      <c r="J51" s="27">
        <v>559.97475151250615</v>
      </c>
      <c r="K51" s="27">
        <v>160.09407955143749</v>
      </c>
      <c r="L51" s="27">
        <v>720.06883106394378</v>
      </c>
      <c r="M51" s="27">
        <v>172.16419131304048</v>
      </c>
      <c r="N51" s="27">
        <v>5.6341787469819632E-2</v>
      </c>
      <c r="O51" s="27">
        <v>547.96098153837318</v>
      </c>
      <c r="P51" s="28">
        <v>537.71835799545113</v>
      </c>
      <c r="Q51" s="321"/>
      <c r="R51" s="322"/>
    </row>
    <row r="52" spans="1:18" x14ac:dyDescent="0.25">
      <c r="A52" s="35"/>
      <c r="B52" s="32" t="s">
        <v>141</v>
      </c>
      <c r="C52" s="27">
        <v>365.35956318832393</v>
      </c>
      <c r="D52" s="27">
        <v>102.41972</v>
      </c>
      <c r="E52" s="27">
        <v>92.964014425969722</v>
      </c>
      <c r="F52" s="27">
        <v>15.4654282</v>
      </c>
      <c r="G52" s="27">
        <v>0.4243950332904608</v>
      </c>
      <c r="H52" s="27">
        <v>561.16769264758409</v>
      </c>
      <c r="I52" s="27">
        <v>3.4947749145235085</v>
      </c>
      <c r="J52" s="27">
        <v>564.66246756210762</v>
      </c>
      <c r="K52" s="27">
        <v>160.83322861687554</v>
      </c>
      <c r="L52" s="27">
        <v>725.49569617898317</v>
      </c>
      <c r="M52" s="27">
        <v>173.34475912121752</v>
      </c>
      <c r="N52" s="27">
        <v>5.6583215506490335E-2</v>
      </c>
      <c r="O52" s="27">
        <v>552.20752027327217</v>
      </c>
      <c r="P52" s="28">
        <v>542.04612361174304</v>
      </c>
      <c r="Q52" s="321"/>
      <c r="R52" s="322"/>
    </row>
    <row r="53" spans="1:18" x14ac:dyDescent="0.25">
      <c r="A53" s="35"/>
      <c r="B53" s="32" t="s">
        <v>142</v>
      </c>
      <c r="C53" s="27">
        <v>368.10972157562691</v>
      </c>
      <c r="D53" s="27">
        <v>103.29974</v>
      </c>
      <c r="E53" s="27">
        <v>93.591851336452663</v>
      </c>
      <c r="F53" s="27">
        <v>15.598395699999999</v>
      </c>
      <c r="G53" s="27">
        <v>0.4258408907634304</v>
      </c>
      <c r="H53" s="27">
        <v>565.42715380284312</v>
      </c>
      <c r="I53" s="27">
        <v>3.5901665559153919</v>
      </c>
      <c r="J53" s="27">
        <v>569.01732035875841</v>
      </c>
      <c r="K53" s="27">
        <v>161.68677032275451</v>
      </c>
      <c r="L53" s="27">
        <v>730.70409068151298</v>
      </c>
      <c r="M53" s="27">
        <v>174.40963212660967</v>
      </c>
      <c r="N53" s="27">
        <v>5.6808985977968823E-2</v>
      </c>
      <c r="O53" s="27">
        <v>556.35126754088128</v>
      </c>
      <c r="P53" s="28">
        <v>546.22005484479871</v>
      </c>
      <c r="Q53" s="321"/>
      <c r="R53" s="322"/>
    </row>
    <row r="54" spans="1:18" x14ac:dyDescent="0.25">
      <c r="A54" s="35"/>
      <c r="B54" s="32" t="s">
        <v>150</v>
      </c>
      <c r="C54" s="27">
        <v>371.78732644345456</v>
      </c>
      <c r="D54" s="27">
        <v>103.99314</v>
      </c>
      <c r="E54" s="27">
        <v>94.320275467647434</v>
      </c>
      <c r="F54" s="27">
        <v>15.7665451</v>
      </c>
      <c r="G54" s="27">
        <v>0.42766049904075248</v>
      </c>
      <c r="H54" s="27">
        <v>570.52840241014269</v>
      </c>
      <c r="I54" s="27">
        <v>3.5706565515383946</v>
      </c>
      <c r="J54" s="27">
        <v>574.09905896168107</v>
      </c>
      <c r="K54" s="27">
        <v>162.35829801908665</v>
      </c>
      <c r="L54" s="27">
        <v>736.45735698076783</v>
      </c>
      <c r="M54" s="27">
        <v>175.27545053995937</v>
      </c>
      <c r="N54" s="27">
        <v>5.7087128043673767E-2</v>
      </c>
      <c r="O54" s="27">
        <v>561.23899356885204</v>
      </c>
      <c r="P54" s="28">
        <v>551.1737467261263</v>
      </c>
      <c r="Q54" s="321"/>
      <c r="R54" s="322"/>
    </row>
    <row r="55" spans="1:18" x14ac:dyDescent="0.25">
      <c r="A55" s="35"/>
      <c r="B55" s="32" t="s">
        <v>151</v>
      </c>
      <c r="C55" s="27">
        <v>375.30731821126506</v>
      </c>
      <c r="D55" s="27">
        <v>104.73042</v>
      </c>
      <c r="E55" s="27">
        <v>95.03118140542945</v>
      </c>
      <c r="F55" s="27">
        <v>15.936143299999999</v>
      </c>
      <c r="G55" s="27">
        <v>0.42935896551086333</v>
      </c>
      <c r="H55" s="27">
        <v>575.49827858220544</v>
      </c>
      <c r="I55" s="27">
        <v>3.692566258049903</v>
      </c>
      <c r="J55" s="27">
        <v>579.19084484025529</v>
      </c>
      <c r="K55" s="27">
        <v>162.90337463616905</v>
      </c>
      <c r="L55" s="27">
        <v>742.09421947642443</v>
      </c>
      <c r="M55" s="27">
        <v>176.0222769394849</v>
      </c>
      <c r="N55" s="27">
        <v>5.7359708783700065E-2</v>
      </c>
      <c r="O55" s="27">
        <v>566.12930224572324</v>
      </c>
      <c r="P55" s="28">
        <v>556.12868898161753</v>
      </c>
      <c r="Q55" s="321"/>
      <c r="R55" s="322"/>
    </row>
    <row r="56" spans="1:18" x14ac:dyDescent="0.25">
      <c r="A56" s="35"/>
      <c r="B56" s="32" t="s">
        <v>152</v>
      </c>
      <c r="C56" s="27">
        <v>378.63265580797963</v>
      </c>
      <c r="D56" s="27">
        <v>105.51421999999999</v>
      </c>
      <c r="E56" s="27">
        <v>95.782939638982469</v>
      </c>
      <c r="F56" s="27">
        <v>16.1072773</v>
      </c>
      <c r="G56" s="27">
        <v>0.43100393250451657</v>
      </c>
      <c r="H56" s="27">
        <v>580.36081937946665</v>
      </c>
      <c r="I56" s="27">
        <v>3.8539786800460805</v>
      </c>
      <c r="J56" s="27">
        <v>584.21479805951276</v>
      </c>
      <c r="K56" s="27">
        <v>163.28380651765923</v>
      </c>
      <c r="L56" s="27">
        <v>747.49860457717182</v>
      </c>
      <c r="M56" s="27">
        <v>176.5217884226885</v>
      </c>
      <c r="N56" s="27">
        <v>5.7627316935094826E-2</v>
      </c>
      <c r="O56" s="27">
        <v>571.03444347141851</v>
      </c>
      <c r="P56" s="28">
        <v>561.10685035499364</v>
      </c>
      <c r="Q56" s="321"/>
      <c r="R56" s="322"/>
    </row>
    <row r="57" spans="1:18" x14ac:dyDescent="0.25">
      <c r="A57" s="35"/>
      <c r="B57" s="32" t="s">
        <v>153</v>
      </c>
      <c r="C57" s="27">
        <v>381.89513319170374</v>
      </c>
      <c r="D57" s="27">
        <v>106.34721</v>
      </c>
      <c r="E57" s="27">
        <v>96.588364173486582</v>
      </c>
      <c r="F57" s="27">
        <v>16.280034300000001</v>
      </c>
      <c r="G57" s="27">
        <v>0.43267712461171765</v>
      </c>
      <c r="H57" s="27">
        <v>585.26338448980209</v>
      </c>
      <c r="I57" s="27">
        <v>4.037401916733919</v>
      </c>
      <c r="J57" s="27">
        <v>589.30078640653596</v>
      </c>
      <c r="K57" s="27">
        <v>163.34747082292839</v>
      </c>
      <c r="L57" s="27">
        <v>752.64825722946432</v>
      </c>
      <c r="M57" s="27">
        <v>176.79496711389521</v>
      </c>
      <c r="N57" s="27">
        <v>5.7889118929286491E-2</v>
      </c>
      <c r="O57" s="27">
        <v>575.91117923449838</v>
      </c>
      <c r="P57" s="28">
        <v>566.03709370307627</v>
      </c>
      <c r="Q57" s="321"/>
      <c r="R57" s="322"/>
    </row>
    <row r="58" spans="1:18" x14ac:dyDescent="0.25">
      <c r="A58" s="35"/>
      <c r="B58" s="32" t="s">
        <v>167</v>
      </c>
      <c r="C58" s="27">
        <v>385.45899560682898</v>
      </c>
      <c r="D58" s="27">
        <v>107.2321</v>
      </c>
      <c r="E58" s="27">
        <v>97.62260475467717</v>
      </c>
      <c r="F58" s="27">
        <v>16.454503799999998</v>
      </c>
      <c r="G58" s="27">
        <v>0.43440298554449502</v>
      </c>
      <c r="H58" s="27">
        <v>590.74810334705069</v>
      </c>
      <c r="I58" s="27">
        <v>3.8568215825052814</v>
      </c>
      <c r="J58" s="27">
        <v>594.60492492955598</v>
      </c>
      <c r="K58" s="27">
        <v>163.45963318990263</v>
      </c>
      <c r="L58" s="27">
        <v>758.06455811945864</v>
      </c>
      <c r="M58" s="27">
        <v>176.98978095647382</v>
      </c>
      <c r="N58" s="27">
        <v>5.8182387626532127E-2</v>
      </c>
      <c r="O58" s="27">
        <v>581.1329595506113</v>
      </c>
      <c r="P58" s="28">
        <v>571.36662925140172</v>
      </c>
      <c r="Q58" s="321"/>
      <c r="R58" s="322"/>
    </row>
    <row r="59" spans="1:18" x14ac:dyDescent="0.25">
      <c r="A59" s="35"/>
      <c r="B59" s="32" t="s">
        <v>168</v>
      </c>
      <c r="C59" s="27">
        <v>388.96212563631144</v>
      </c>
      <c r="D59" s="27">
        <v>108.10697999999999</v>
      </c>
      <c r="E59" s="27">
        <v>98.467497853009363</v>
      </c>
      <c r="F59" s="27">
        <v>16.605705699999998</v>
      </c>
      <c r="G59" s="27">
        <v>0.43610987573031096</v>
      </c>
      <c r="H59" s="27">
        <v>595.97271336505105</v>
      </c>
      <c r="I59" s="27">
        <v>3.9018615661847416</v>
      </c>
      <c r="J59" s="27">
        <v>599.87457493123588</v>
      </c>
      <c r="K59" s="27">
        <v>163.59209279160461</v>
      </c>
      <c r="L59" s="27">
        <v>763.46666772284038</v>
      </c>
      <c r="M59" s="27">
        <v>177.21192633913856</v>
      </c>
      <c r="N59" s="27">
        <v>5.8468350401706913E-2</v>
      </c>
      <c r="O59" s="27">
        <v>586.31320973410357</v>
      </c>
      <c r="P59" s="28">
        <v>576.66632483030708</v>
      </c>
      <c r="Q59" s="321"/>
      <c r="R59" s="322"/>
    </row>
    <row r="60" spans="1:18" x14ac:dyDescent="0.25">
      <c r="A60" s="35"/>
      <c r="B60" s="32" t="s">
        <v>169</v>
      </c>
      <c r="C60" s="27">
        <v>392.46485622623169</v>
      </c>
      <c r="D60" s="27">
        <v>108.97172</v>
      </c>
      <c r="E60" s="27">
        <v>99.312057265218556</v>
      </c>
      <c r="F60" s="27">
        <v>16.732611000000002</v>
      </c>
      <c r="G60" s="27">
        <v>0.43777452136056239</v>
      </c>
      <c r="H60" s="27">
        <v>601.18640801281072</v>
      </c>
      <c r="I60" s="27">
        <v>3.8701263453917547</v>
      </c>
      <c r="J60" s="27">
        <v>605.0565343582025</v>
      </c>
      <c r="K60" s="27">
        <v>163.6992344991942</v>
      </c>
      <c r="L60" s="27">
        <v>768.75576885739667</v>
      </c>
      <c r="M60" s="27">
        <v>177.37132255274312</v>
      </c>
      <c r="N60" s="27">
        <v>5.8746068540603831E-2</v>
      </c>
      <c r="O60" s="27">
        <v>591.44319237319417</v>
      </c>
      <c r="P60" s="28">
        <v>581.8769474472432</v>
      </c>
      <c r="Q60" s="321"/>
      <c r="R60" s="322"/>
    </row>
    <row r="61" spans="1:18" x14ac:dyDescent="0.25">
      <c r="A61" s="35"/>
      <c r="B61" s="32" t="s">
        <v>170</v>
      </c>
      <c r="C61" s="27">
        <v>395.97564759624328</v>
      </c>
      <c r="D61" s="27">
        <v>109.8262</v>
      </c>
      <c r="E61" s="27">
        <v>100.13731109897597</v>
      </c>
      <c r="F61" s="27">
        <v>16.834179499999998</v>
      </c>
      <c r="G61" s="27">
        <v>0.43944558184941085</v>
      </c>
      <c r="H61" s="27">
        <v>606.3786042770688</v>
      </c>
      <c r="I61" s="27">
        <v>4.0249381683153453</v>
      </c>
      <c r="J61" s="27">
        <v>610.40354244538412</v>
      </c>
      <c r="K61" s="27">
        <v>163.741295874645</v>
      </c>
      <c r="L61" s="27">
        <v>774.14483832002907</v>
      </c>
      <c r="M61" s="27">
        <v>177.59227481927533</v>
      </c>
      <c r="N61" s="27">
        <v>5.902459210609446E-2</v>
      </c>
      <c r="O61" s="27">
        <v>596.61158809285985</v>
      </c>
      <c r="P61" s="28">
        <v>587.0886236719067</v>
      </c>
      <c r="Q61" s="321"/>
      <c r="R61" s="322"/>
    </row>
    <row r="62" spans="1:18" x14ac:dyDescent="0.25">
      <c r="A62" s="35"/>
      <c r="B62" s="32" t="s">
        <v>172</v>
      </c>
      <c r="C62" s="27">
        <v>399.64741596633013</v>
      </c>
      <c r="D62" s="27">
        <v>110.6703</v>
      </c>
      <c r="E62" s="27">
        <v>100.91893799502142</v>
      </c>
      <c r="F62" s="27">
        <v>16.909357700000001</v>
      </c>
      <c r="G62" s="27">
        <v>0.44118485119067963</v>
      </c>
      <c r="H62" s="27">
        <v>611.67783881254229</v>
      </c>
      <c r="I62" s="27">
        <v>4.1528720281408109</v>
      </c>
      <c r="J62" s="27">
        <v>615.83071084068308</v>
      </c>
      <c r="K62" s="27">
        <v>163.87370000307388</v>
      </c>
      <c r="L62" s="27">
        <v>779.70441084375693</v>
      </c>
      <c r="M62" s="27">
        <v>177.80211956882829</v>
      </c>
      <c r="N62" s="27">
        <v>5.9317758907548042E-2</v>
      </c>
      <c r="O62" s="27">
        <v>601.96160903383634</v>
      </c>
      <c r="P62" s="28">
        <v>592.49200407992146</v>
      </c>
      <c r="Q62" s="321"/>
      <c r="R62" s="322"/>
    </row>
    <row r="63" spans="1:18" x14ac:dyDescent="0.25">
      <c r="A63" s="35"/>
      <c r="B63" s="32" t="s">
        <v>173</v>
      </c>
      <c r="C63" s="27">
        <v>403.29424083138969</v>
      </c>
      <c r="D63" s="27">
        <v>111.55566999999999</v>
      </c>
      <c r="E63" s="27">
        <v>101.79936232638521</v>
      </c>
      <c r="F63" s="27">
        <v>17.0153748</v>
      </c>
      <c r="G63" s="27">
        <v>0.44293458409713687</v>
      </c>
      <c r="H63" s="27">
        <v>617.0922077418719</v>
      </c>
      <c r="I63" s="27">
        <v>4.0532417710836111</v>
      </c>
      <c r="J63" s="27">
        <v>621.14544951295545</v>
      </c>
      <c r="K63" s="27">
        <v>164.09240359950678</v>
      </c>
      <c r="L63" s="27">
        <v>785.2378531124624</v>
      </c>
      <c r="M63" s="27">
        <v>177.99743881269444</v>
      </c>
      <c r="N63" s="27">
        <v>5.9606564613875396E-2</v>
      </c>
      <c r="O63" s="27">
        <v>607.30002086438185</v>
      </c>
      <c r="P63" s="28">
        <v>597.87597717786844</v>
      </c>
      <c r="Q63" s="321"/>
      <c r="R63" s="322"/>
    </row>
    <row r="64" spans="1:18" x14ac:dyDescent="0.25">
      <c r="A64" s="35"/>
      <c r="B64" s="32" t="s">
        <v>174</v>
      </c>
      <c r="C64" s="27">
        <v>406.89949289462976</v>
      </c>
      <c r="D64" s="27">
        <v>112.48441</v>
      </c>
      <c r="E64" s="27">
        <v>102.72110524653297</v>
      </c>
      <c r="F64" s="27">
        <v>17.153650500000001</v>
      </c>
      <c r="G64" s="27">
        <v>0.44458604092718323</v>
      </c>
      <c r="H64" s="27">
        <v>622.54959418208989</v>
      </c>
      <c r="I64" s="27">
        <v>3.9283589734141651</v>
      </c>
      <c r="J64" s="27">
        <v>626.47795315550411</v>
      </c>
      <c r="K64" s="27">
        <v>164.39421015451714</v>
      </c>
      <c r="L64" s="27">
        <v>790.87216331002116</v>
      </c>
      <c r="M64" s="27">
        <v>178.29620971063292</v>
      </c>
      <c r="N64" s="27">
        <v>5.989278467251536E-2</v>
      </c>
      <c r="O64" s="27">
        <v>612.63584638406076</v>
      </c>
      <c r="P64" s="28">
        <v>603.2620005637441</v>
      </c>
      <c r="Q64" s="321"/>
      <c r="R64" s="322"/>
    </row>
    <row r="65" spans="1:18" x14ac:dyDescent="0.25">
      <c r="A65" s="35"/>
      <c r="B65" s="137" t="s">
        <v>175</v>
      </c>
      <c r="C65" s="27">
        <v>410.54148678386002</v>
      </c>
      <c r="D65" s="27">
        <v>113.45862</v>
      </c>
      <c r="E65" s="27">
        <v>103.74987494525837</v>
      </c>
      <c r="F65" s="27">
        <v>17.325616999999998</v>
      </c>
      <c r="G65" s="27">
        <v>0.44630587036577413</v>
      </c>
      <c r="H65" s="27">
        <v>628.19628759948421</v>
      </c>
      <c r="I65" s="27">
        <v>3.886570990029885</v>
      </c>
      <c r="J65" s="27">
        <v>632.08285858951399</v>
      </c>
      <c r="K65" s="27">
        <v>164.42703377882498</v>
      </c>
      <c r="L65" s="27">
        <v>796.50989236833902</v>
      </c>
      <c r="M65" s="27">
        <v>178.54704270622679</v>
      </c>
      <c r="N65" s="27">
        <v>6.0185398185622241E-2</v>
      </c>
      <c r="O65" s="27">
        <v>618.02303506029784</v>
      </c>
      <c r="P65" s="28">
        <v>608.72410818179185</v>
      </c>
      <c r="Q65" s="321"/>
      <c r="R65" s="322"/>
    </row>
    <row r="66" spans="1:18" x14ac:dyDescent="0.25">
      <c r="A66" s="35"/>
      <c r="B66" s="137" t="s">
        <v>196</v>
      </c>
      <c r="C66" s="27">
        <v>414.31211602589161</v>
      </c>
      <c r="D66" s="27">
        <v>114.48044</v>
      </c>
      <c r="E66" s="27">
        <v>104.58631281146462</v>
      </c>
      <c r="F66" s="27">
        <v>17.5327257</v>
      </c>
      <c r="G66" s="27">
        <v>0.44806087694778629</v>
      </c>
      <c r="H66" s="27">
        <v>633.82692971430401</v>
      </c>
      <c r="I66" s="27">
        <v>4.2581772007385741</v>
      </c>
      <c r="J66" s="27">
        <v>638.08510691504262</v>
      </c>
      <c r="K66" s="27">
        <v>164.35607426165001</v>
      </c>
      <c r="L66" s="27">
        <v>802.44118117669257</v>
      </c>
      <c r="M66" s="27">
        <v>178.85429521014041</v>
      </c>
      <c r="N66" s="27">
        <v>6.0492325866550185E-2</v>
      </c>
      <c r="O66" s="27">
        <v>623.64737829241881</v>
      </c>
      <c r="P66" s="28">
        <v>614.41841142303736</v>
      </c>
      <c r="Q66" s="321"/>
      <c r="R66" s="322"/>
    </row>
    <row r="67" spans="1:18" x14ac:dyDescent="0.25">
      <c r="A67" s="35"/>
      <c r="B67" s="137" t="s">
        <v>197</v>
      </c>
      <c r="C67" s="27">
        <v>418.13933117826201</v>
      </c>
      <c r="D67" s="27">
        <v>115.50183</v>
      </c>
      <c r="E67" s="27">
        <v>105.66426279597698</v>
      </c>
      <c r="F67" s="27">
        <v>17.7347936</v>
      </c>
      <c r="G67" s="27">
        <v>0.44981526704607017</v>
      </c>
      <c r="H67" s="27">
        <v>639.75523924128504</v>
      </c>
      <c r="I67" s="27">
        <v>4.2345850682076547</v>
      </c>
      <c r="J67" s="27">
        <v>643.98982430949275</v>
      </c>
      <c r="K67" s="27">
        <v>164.21892241082634</v>
      </c>
      <c r="L67" s="27">
        <v>808.20874672031903</v>
      </c>
      <c r="M67" s="27">
        <v>179.00986291264084</v>
      </c>
      <c r="N67" s="27">
        <v>6.0793541681713623E-2</v>
      </c>
      <c r="O67" s="27">
        <v>629.25967734936</v>
      </c>
      <c r="P67" s="28">
        <v>620.09060715424471</v>
      </c>
      <c r="Q67" s="321"/>
      <c r="R67" s="322"/>
    </row>
    <row r="68" spans="1:18" x14ac:dyDescent="0.25">
      <c r="A68" s="35"/>
      <c r="B68" s="137" t="s">
        <v>198</v>
      </c>
      <c r="C68" s="27">
        <v>421.97708454838869</v>
      </c>
      <c r="D68" s="27">
        <v>116.52292</v>
      </c>
      <c r="E68" s="27">
        <v>106.7565318953264</v>
      </c>
      <c r="F68" s="27">
        <v>17.931591900000001</v>
      </c>
      <c r="G68" s="27">
        <v>0.45155899297931734</v>
      </c>
      <c r="H68" s="27">
        <v>645.70809543669441</v>
      </c>
      <c r="I68" s="27">
        <v>4.3232463909938268</v>
      </c>
      <c r="J68" s="27">
        <v>650.03134182768827</v>
      </c>
      <c r="K68" s="27">
        <v>164.06637936028989</v>
      </c>
      <c r="L68" s="27">
        <v>814.09772118797821</v>
      </c>
      <c r="M68" s="27">
        <v>179.19959455615472</v>
      </c>
      <c r="N68" s="27">
        <v>6.109367188442625E-2</v>
      </c>
      <c r="O68" s="27">
        <v>634.95922030370787</v>
      </c>
      <c r="P68" s="28">
        <v>625.84482404159041</v>
      </c>
      <c r="Q68" s="321"/>
      <c r="R68" s="322"/>
    </row>
    <row r="69" spans="1:18" x14ac:dyDescent="0.25">
      <c r="A69" s="35"/>
      <c r="B69" s="137" t="s">
        <v>199</v>
      </c>
      <c r="C69" s="27">
        <v>425.85622049777896</v>
      </c>
      <c r="D69" s="27">
        <v>117.54380999999999</v>
      </c>
      <c r="E69" s="27">
        <v>107.8578341740173</v>
      </c>
      <c r="F69" s="27">
        <v>18.122889899999997</v>
      </c>
      <c r="G69" s="27">
        <v>0.45327826882917449</v>
      </c>
      <c r="H69" s="27">
        <v>651.71114294062545</v>
      </c>
      <c r="I69" s="27">
        <v>4.3364992336931252</v>
      </c>
      <c r="J69" s="27">
        <v>656.04764217431853</v>
      </c>
      <c r="K69" s="27">
        <v>164.01450845786729</v>
      </c>
      <c r="L69" s="27">
        <v>820.06215063218588</v>
      </c>
      <c r="M69" s="27">
        <v>179.41705927842168</v>
      </c>
      <c r="N69" s="27">
        <v>6.1394946041504E-2</v>
      </c>
      <c r="O69" s="27">
        <v>640.70648629980565</v>
      </c>
      <c r="P69" s="28">
        <v>631.68198634115583</v>
      </c>
      <c r="Q69" s="321"/>
      <c r="R69" s="322"/>
    </row>
    <row r="70" spans="1:18" x14ac:dyDescent="0.25">
      <c r="A70" s="35"/>
      <c r="B70" s="303">
        <v>2008</v>
      </c>
      <c r="C70" s="139">
        <v>1031.499</v>
      </c>
      <c r="D70" s="139">
        <v>316.21499999999997</v>
      </c>
      <c r="E70" s="139">
        <v>270.87799999999999</v>
      </c>
      <c r="F70" s="139">
        <f ca="1">SUM(OFFSET(F$5,(ROW(F70)-ROW(F$70))*4,0):OFFSET(F$8,(ROW(F70)-ROW(F$70))*4,0))</f>
        <v>46.856000000000002</v>
      </c>
      <c r="G70" s="139">
        <v>-0.33</v>
      </c>
      <c r="H70" s="139">
        <v>1618.2619999999999</v>
      </c>
      <c r="I70" s="139">
        <v>0.53500000000000003</v>
      </c>
      <c r="J70" s="139">
        <v>1618.797</v>
      </c>
      <c r="K70" s="139">
        <v>422.41699999999997</v>
      </c>
      <c r="L70" s="139">
        <v>2041.2139999999999</v>
      </c>
      <c r="M70" s="139">
        <v>461.41800000000001</v>
      </c>
      <c r="N70" s="139">
        <v>0</v>
      </c>
      <c r="O70" s="139">
        <v>1579.796</v>
      </c>
      <c r="P70" s="144">
        <v>1565.2049999999999</v>
      </c>
      <c r="Q70" s="321"/>
      <c r="R70" s="322"/>
    </row>
    <row r="71" spans="1:18" x14ac:dyDescent="0.25">
      <c r="A71" s="35"/>
      <c r="B71" s="137">
        <v>2009</v>
      </c>
      <c r="C71" s="27">
        <v>1009.98</v>
      </c>
      <c r="D71" s="27">
        <v>331.13400000000001</v>
      </c>
      <c r="E71" s="27">
        <v>237.18700000000001</v>
      </c>
      <c r="F71" s="27">
        <f ca="1">SUM(OFFSET(F$5,(ROW(F71)-ROW(F$70))*4,0):OFFSET(F$8,(ROW(F71)-ROW(F$70))*4,0))</f>
        <v>50.731999999999999</v>
      </c>
      <c r="G71" s="27">
        <v>1.6779999999999999</v>
      </c>
      <c r="H71" s="27">
        <v>1579.979</v>
      </c>
      <c r="I71" s="27">
        <v>-14.441000000000001</v>
      </c>
      <c r="J71" s="27">
        <v>1565.538</v>
      </c>
      <c r="K71" s="27">
        <v>402.01900000000001</v>
      </c>
      <c r="L71" s="27">
        <v>1967.557</v>
      </c>
      <c r="M71" s="27">
        <v>430.34399999999999</v>
      </c>
      <c r="N71" s="27">
        <v>0</v>
      </c>
      <c r="O71" s="27">
        <v>1537.213</v>
      </c>
      <c r="P71" s="28">
        <v>1525.684</v>
      </c>
      <c r="Q71" s="321"/>
      <c r="R71" s="322"/>
    </row>
    <row r="72" spans="1:18" x14ac:dyDescent="0.25">
      <c r="A72" s="35"/>
      <c r="B72" s="137">
        <v>2010</v>
      </c>
      <c r="C72" s="27">
        <v>1034.557</v>
      </c>
      <c r="D72" s="27">
        <v>337.27499999999998</v>
      </c>
      <c r="E72" s="27">
        <v>245.28399999999999</v>
      </c>
      <c r="F72" s="27">
        <f ca="1">SUM(OFFSET(F$5,(ROW(F72)-ROW(F$70))*4,0):OFFSET(F$8,(ROW(F72)-ROW(F$70))*4,0))</f>
        <v>50.536000000000001</v>
      </c>
      <c r="G72" s="27">
        <v>-4.0000000000000001E-3</v>
      </c>
      <c r="H72" s="27">
        <v>1617.1120000000001</v>
      </c>
      <c r="I72" s="27">
        <v>5.4580000000000002</v>
      </c>
      <c r="J72" s="27">
        <v>1622.57</v>
      </c>
      <c r="K72" s="27">
        <v>447.08699999999999</v>
      </c>
      <c r="L72" s="27">
        <v>2069.6570000000002</v>
      </c>
      <c r="M72" s="27">
        <v>482.19099999999997</v>
      </c>
      <c r="N72" s="27">
        <v>0</v>
      </c>
      <c r="O72" s="27">
        <v>1587.4659999999999</v>
      </c>
      <c r="P72" s="28">
        <v>1588.548</v>
      </c>
      <c r="Q72" s="321"/>
      <c r="R72" s="322"/>
    </row>
    <row r="73" spans="1:18" x14ac:dyDescent="0.25">
      <c r="A73" s="35"/>
      <c r="B73" s="137">
        <v>2011</v>
      </c>
      <c r="C73" s="27">
        <v>1066.404</v>
      </c>
      <c r="D73" s="27">
        <v>338.32299999999998</v>
      </c>
      <c r="E73" s="27">
        <v>255.41</v>
      </c>
      <c r="F73" s="27">
        <f ca="1">SUM(OFFSET(F$5,(ROW(F73)-ROW(F$70))*4,0):OFFSET(F$8,(ROW(F73)-ROW(F$70))*4,0))</f>
        <v>48.286999999999999</v>
      </c>
      <c r="G73" s="27">
        <v>0.19600000000000001</v>
      </c>
      <c r="H73" s="27">
        <v>1660.3330000000001</v>
      </c>
      <c r="I73" s="27">
        <v>2.6859999999999999</v>
      </c>
      <c r="J73" s="27">
        <v>1663.019</v>
      </c>
      <c r="K73" s="27">
        <v>500.65600000000001</v>
      </c>
      <c r="L73" s="27">
        <v>2163.6750000000002</v>
      </c>
      <c r="M73" s="27">
        <v>519.12900000000002</v>
      </c>
      <c r="N73" s="27">
        <v>0</v>
      </c>
      <c r="O73" s="27">
        <v>1644.546</v>
      </c>
      <c r="P73" s="28">
        <v>1651.069</v>
      </c>
      <c r="Q73" s="321"/>
      <c r="R73" s="322"/>
    </row>
    <row r="74" spans="1:18" x14ac:dyDescent="0.25">
      <c r="A74" s="35"/>
      <c r="B74" s="137">
        <v>2012</v>
      </c>
      <c r="C74" s="27">
        <v>1105.9280000000001</v>
      </c>
      <c r="D74" s="27">
        <v>345.02800000000002</v>
      </c>
      <c r="E74" s="27">
        <v>267.03199999999998</v>
      </c>
      <c r="F74" s="27">
        <f ca="1">SUM(OFFSET(F$5,(ROW(F74)-ROW(F$70))*4,0):OFFSET(F$8,(ROW(F74)-ROW(F$70))*4,0))</f>
        <v>46.155000000000001</v>
      </c>
      <c r="G74" s="27">
        <v>0.125</v>
      </c>
      <c r="H74" s="27">
        <v>1718.1130000000001</v>
      </c>
      <c r="I74" s="27">
        <v>1.9</v>
      </c>
      <c r="J74" s="27">
        <v>1720.0129999999999</v>
      </c>
      <c r="K74" s="27">
        <v>504.74200000000002</v>
      </c>
      <c r="L74" s="27">
        <v>2224.7550000000001</v>
      </c>
      <c r="M74" s="27">
        <v>530.33799999999997</v>
      </c>
      <c r="N74" s="27">
        <v>0</v>
      </c>
      <c r="O74" s="27">
        <v>1694.4169999999999</v>
      </c>
      <c r="P74" s="28">
        <v>1676.62</v>
      </c>
      <c r="Q74" s="321"/>
      <c r="R74" s="322"/>
    </row>
    <row r="75" spans="1:18" x14ac:dyDescent="0.25">
      <c r="A75" s="35"/>
      <c r="B75" s="137">
        <v>2013</v>
      </c>
      <c r="C75" s="27">
        <v>1152.357</v>
      </c>
      <c r="D75" s="27">
        <v>346.58699999999999</v>
      </c>
      <c r="E75" s="27">
        <v>281.40699999999998</v>
      </c>
      <c r="F75" s="27">
        <f ca="1">SUM(OFFSET(F$5,(ROW(F75)-ROW(F$70))*4,0):OFFSET(F$8,(ROW(F75)-ROW(F$70))*4,0))</f>
        <v>45.658999999999999</v>
      </c>
      <c r="G75" s="27">
        <v>5.32</v>
      </c>
      <c r="H75" s="27">
        <v>1785.671</v>
      </c>
      <c r="I75" s="27">
        <v>4.7119999999999997</v>
      </c>
      <c r="J75" s="27">
        <v>1790.383</v>
      </c>
      <c r="K75" s="27">
        <v>523.52599999999995</v>
      </c>
      <c r="L75" s="27">
        <v>2313.9090000000001</v>
      </c>
      <c r="M75" s="27">
        <v>552.56200000000001</v>
      </c>
      <c r="N75" s="27">
        <v>0</v>
      </c>
      <c r="O75" s="27">
        <v>1761.347</v>
      </c>
      <c r="P75" s="28">
        <v>1724.971</v>
      </c>
    </row>
    <row r="76" spans="1:18" x14ac:dyDescent="0.25">
      <c r="A76" s="35"/>
      <c r="B76" s="140">
        <v>2014</v>
      </c>
      <c r="C76" s="27">
        <v>1198.6089999999999</v>
      </c>
      <c r="D76" s="27">
        <v>357.101</v>
      </c>
      <c r="E76" s="27">
        <v>305.74700000000001</v>
      </c>
      <c r="F76" s="27">
        <f ca="1">SUM(OFFSET(F$5,(ROW(F76)-ROW(F$70))*4,0):OFFSET(F$8,(ROW(F76)-ROW(F$70))*4,0))</f>
        <v>50.795999999999999</v>
      </c>
      <c r="G76" s="27">
        <v>-5.1999999999999998E-2</v>
      </c>
      <c r="H76" s="27">
        <v>1861.405</v>
      </c>
      <c r="I76" s="27">
        <v>12.565</v>
      </c>
      <c r="J76" s="27">
        <v>1873.97</v>
      </c>
      <c r="K76" s="27">
        <v>520.29200000000003</v>
      </c>
      <c r="L76" s="27">
        <v>2394.2620000000002</v>
      </c>
      <c r="M76" s="27">
        <v>549.96699999999998</v>
      </c>
      <c r="N76" s="27">
        <v>0</v>
      </c>
      <c r="O76" s="27">
        <v>1844.2950000000001</v>
      </c>
      <c r="P76" s="28">
        <v>1806.4680000000001</v>
      </c>
    </row>
    <row r="77" spans="1:18" x14ac:dyDescent="0.25">
      <c r="A77" s="35"/>
      <c r="B77" s="140">
        <v>2015</v>
      </c>
      <c r="C77" s="27">
        <v>1235.481</v>
      </c>
      <c r="D77" s="27">
        <v>361.02800000000002</v>
      </c>
      <c r="E77" s="27">
        <v>319.43200000000002</v>
      </c>
      <c r="F77" s="27">
        <f ca="1">SUM(OFFSET(F$5,(ROW(F77)-ROW(F$70))*4,0):OFFSET(F$8,(ROW(F77)-ROW(F$70))*4,0))</f>
        <v>50.998000000000005</v>
      </c>
      <c r="G77" s="27">
        <v>-0.16400000000000001</v>
      </c>
      <c r="H77" s="27">
        <v>1915.777</v>
      </c>
      <c r="I77" s="27">
        <v>7.0460000000000003</v>
      </c>
      <c r="J77" s="27">
        <v>1922.8230000000001</v>
      </c>
      <c r="K77" s="27">
        <v>519.61</v>
      </c>
      <c r="L77" s="27">
        <v>2442.433</v>
      </c>
      <c r="M77" s="27">
        <v>546.59400000000005</v>
      </c>
      <c r="N77" s="27">
        <v>0</v>
      </c>
      <c r="O77" s="27">
        <v>1895.8389999999999</v>
      </c>
      <c r="P77" s="28">
        <v>1852.845</v>
      </c>
    </row>
    <row r="78" spans="1:18" x14ac:dyDescent="0.25">
      <c r="A78" s="35"/>
      <c r="B78" s="140">
        <v>2016</v>
      </c>
      <c r="C78" s="27">
        <v>1292.5899999999999</v>
      </c>
      <c r="D78" s="27">
        <v>367.97399999999999</v>
      </c>
      <c r="E78" s="27">
        <v>331.44200000000001</v>
      </c>
      <c r="F78" s="27">
        <f ca="1">SUM(OFFSET(F$5,(ROW(F78)-ROW(F$70))*4,0):OFFSET(F$8,(ROW(F78)-ROW(F$70))*4,0))</f>
        <v>52.099999999999994</v>
      </c>
      <c r="G78" s="27">
        <v>-0.151</v>
      </c>
      <c r="H78" s="27">
        <v>1991.855</v>
      </c>
      <c r="I78" s="27">
        <v>8.5559999999999992</v>
      </c>
      <c r="J78" s="27">
        <v>2000.4110000000001</v>
      </c>
      <c r="K78" s="27">
        <v>556.96100000000001</v>
      </c>
      <c r="L78" s="27">
        <v>2557.3719999999998</v>
      </c>
      <c r="M78" s="27">
        <v>587.84799999999996</v>
      </c>
      <c r="N78" s="27">
        <v>0</v>
      </c>
      <c r="O78" s="27">
        <v>1969.5239999999999</v>
      </c>
      <c r="P78" s="28">
        <v>1920.116</v>
      </c>
    </row>
    <row r="79" spans="1:18" x14ac:dyDescent="0.25">
      <c r="A79" s="35"/>
      <c r="B79" s="140">
        <v>2017</v>
      </c>
      <c r="C79" s="27">
        <v>1346.97</v>
      </c>
      <c r="D79" s="27">
        <v>375.21899999999999</v>
      </c>
      <c r="E79" s="27">
        <v>351.29300000000001</v>
      </c>
      <c r="F79" s="27">
        <f ca="1">SUM(OFFSET(F$5,(ROW(F79)-ROW(F$70))*4,0):OFFSET(F$8,(ROW(F79)-ROW(F$70))*4,0))</f>
        <v>55.093000000000004</v>
      </c>
      <c r="G79" s="27">
        <v>0.35899999999999999</v>
      </c>
      <c r="H79" s="27">
        <v>2073.8409999999999</v>
      </c>
      <c r="I79" s="27">
        <v>1.6040000000000001</v>
      </c>
      <c r="J79" s="27">
        <v>2075.4450000000002</v>
      </c>
      <c r="K79" s="27">
        <v>617.53899999999999</v>
      </c>
      <c r="L79" s="27">
        <v>2692.9839999999999</v>
      </c>
      <c r="M79" s="27">
        <v>641.47199999999998</v>
      </c>
      <c r="N79" s="27">
        <v>-1.883</v>
      </c>
      <c r="O79" s="27">
        <v>2049.6289999999999</v>
      </c>
      <c r="P79" s="28">
        <v>2026.058</v>
      </c>
    </row>
    <row r="80" spans="1:18" x14ac:dyDescent="0.25">
      <c r="A80" s="35"/>
      <c r="B80" s="140">
        <v>2018</v>
      </c>
      <c r="C80" s="27">
        <v>1399.6780000000001</v>
      </c>
      <c r="D80" s="27">
        <v>385.88099999999997</v>
      </c>
      <c r="E80" s="27">
        <v>358.63900000000001</v>
      </c>
      <c r="F80" s="27">
        <f ca="1">SUM(OFFSET(F$5,(ROW(F80)-ROW(F$70))*4,0):OFFSET(F$8,(ROW(F80)-ROW(F$70))*4,0))</f>
        <v>56.683</v>
      </c>
      <c r="G80" s="27">
        <v>1.7170000000000001</v>
      </c>
      <c r="H80" s="27">
        <v>2145.915</v>
      </c>
      <c r="I80" s="27">
        <v>1.383</v>
      </c>
      <c r="J80" s="27">
        <v>2147.2979999999998</v>
      </c>
      <c r="K80" s="27">
        <v>629.35699999999997</v>
      </c>
      <c r="L80" s="27">
        <v>2776.6550000000002</v>
      </c>
      <c r="M80" s="27">
        <v>661.67700000000002</v>
      </c>
      <c r="N80" s="27">
        <v>-0.35099999999999998</v>
      </c>
      <c r="O80" s="27">
        <v>2114.627</v>
      </c>
      <c r="P80" s="28">
        <v>2080.9710238039902</v>
      </c>
    </row>
    <row r="81" spans="1:16" x14ac:dyDescent="0.25">
      <c r="A81" s="35"/>
      <c r="B81" s="140">
        <v>2019</v>
      </c>
      <c r="C81" s="27">
        <v>1444.7600870330575</v>
      </c>
      <c r="D81" s="27">
        <v>402.65711499999998</v>
      </c>
      <c r="E81" s="27">
        <v>367.16520328979971</v>
      </c>
      <c r="F81" s="27">
        <f ca="1">SUM(OFFSET(F$5,(ROW(F81)-ROW(F$70))*4,0):OFFSET(F$8,(ROW(F81)-ROW(F$70))*4,0))</f>
        <v>61.390271399999996</v>
      </c>
      <c r="G81" s="27">
        <v>1.6908950245277306</v>
      </c>
      <c r="H81" s="27">
        <v>2216.273300347385</v>
      </c>
      <c r="I81" s="27">
        <v>13.967736514830703</v>
      </c>
      <c r="J81" s="27">
        <v>2230.2410368622154</v>
      </c>
      <c r="K81" s="27">
        <v>639.10901197511964</v>
      </c>
      <c r="L81" s="27">
        <v>2869.3500488373347</v>
      </c>
      <c r="M81" s="27">
        <v>687.13869276494506</v>
      </c>
      <c r="N81" s="27">
        <v>0.22474752714282523</v>
      </c>
      <c r="O81" s="27">
        <v>2182.4361035995335</v>
      </c>
      <c r="P81" s="28">
        <v>2141.3827142658829</v>
      </c>
    </row>
    <row r="82" spans="1:16" x14ac:dyDescent="0.25">
      <c r="A82" s="35"/>
      <c r="B82" s="140">
        <v>2020</v>
      </c>
      <c r="C82" s="27">
        <v>1493.837022038326</v>
      </c>
      <c r="D82" s="27">
        <v>417.53752000000003</v>
      </c>
      <c r="E82" s="27">
        <v>378.726247848512</v>
      </c>
      <c r="F82" s="27">
        <f ca="1">SUM(OFFSET(F$5,(ROW(F82)-ROW(F$70))*4,0):OFFSET(F$8,(ROW(F82)-ROW(F$70))*4,0))</f>
        <v>63.408361399999997</v>
      </c>
      <c r="G82" s="27">
        <v>1.7138642878195629</v>
      </c>
      <c r="H82" s="27">
        <v>2291.8146541746578</v>
      </c>
      <c r="I82" s="27">
        <v>14.707368045549771</v>
      </c>
      <c r="J82" s="27">
        <v>2306.5220222202079</v>
      </c>
      <c r="K82" s="27">
        <v>650.23224949566952</v>
      </c>
      <c r="L82" s="27">
        <v>2956.7542717158776</v>
      </c>
      <c r="M82" s="27">
        <v>702.22914802874243</v>
      </c>
      <c r="N82" s="27">
        <v>0.22888313974043747</v>
      </c>
      <c r="O82" s="27">
        <v>2254.754006826875</v>
      </c>
      <c r="P82" s="28">
        <v>2214.6293409075361</v>
      </c>
    </row>
    <row r="83" spans="1:16" x14ac:dyDescent="0.25">
      <c r="A83" s="35"/>
      <c r="B83" s="140">
        <v>2021</v>
      </c>
      <c r="C83" s="27">
        <v>1548.7811106610759</v>
      </c>
      <c r="D83" s="27">
        <v>430.65800999999999</v>
      </c>
      <c r="E83" s="27">
        <v>391.99052404639173</v>
      </c>
      <c r="F83" s="27">
        <f ca="1">SUM(OFFSET(F$5,(ROW(F83)-ROW(F$70))*4,0):OFFSET(F$8,(ROW(F83)-ROW(F$70))*4,0))</f>
        <v>66.072854800000002</v>
      </c>
      <c r="G83" s="27">
        <v>1.7409645072470861</v>
      </c>
      <c r="H83" s="27">
        <v>2373.1706092147142</v>
      </c>
      <c r="I83" s="27">
        <v>15.666211410815697</v>
      </c>
      <c r="J83" s="27">
        <v>2388.83682062553</v>
      </c>
      <c r="K83" s="27">
        <v>654.09843130362981</v>
      </c>
      <c r="L83" s="27">
        <v>3042.9352519291597</v>
      </c>
      <c r="M83" s="27">
        <v>708.36799696225069</v>
      </c>
      <c r="N83" s="27">
        <v>0.23328592549812935</v>
      </c>
      <c r="O83" s="27">
        <v>2334.8005408924078</v>
      </c>
      <c r="P83" s="28">
        <v>2295.9469952320283</v>
      </c>
    </row>
    <row r="84" spans="1:16" x14ac:dyDescent="0.25">
      <c r="A84" s="35"/>
      <c r="B84" s="137">
        <v>2022</v>
      </c>
      <c r="C84" s="27">
        <v>1605.8167972885926</v>
      </c>
      <c r="D84" s="27">
        <v>444.53657999999996</v>
      </c>
      <c r="E84" s="27">
        <v>405.57671666691556</v>
      </c>
      <c r="F84" s="27">
        <f ca="1">SUM(OFFSET(F$5,(ROW(F84)-ROW(F$70))*4,0):OFFSET(F$8,(ROW(F84)-ROW(F$70))*4,0))</f>
        <v>67.912562499999993</v>
      </c>
      <c r="G84" s="27">
        <v>1.7681510580644109</v>
      </c>
      <c r="H84" s="27">
        <v>2457.6982450135724</v>
      </c>
      <c r="I84" s="27">
        <v>16.159410940953929</v>
      </c>
      <c r="J84" s="27">
        <v>2473.8576559545263</v>
      </c>
      <c r="K84" s="27">
        <v>656.1016096317428</v>
      </c>
      <c r="L84" s="27">
        <v>3129.9592655862689</v>
      </c>
      <c r="M84" s="27">
        <v>711.68804291143101</v>
      </c>
      <c r="N84" s="27">
        <v>0.23784170030003327</v>
      </c>
      <c r="O84" s="27">
        <v>2418.5090643751387</v>
      </c>
      <c r="P84" s="28">
        <v>2380.7186054934409</v>
      </c>
    </row>
    <row r="85" spans="1:16" x14ac:dyDescent="0.25">
      <c r="A85" s="35"/>
      <c r="B85" s="140">
        <v>2023</v>
      </c>
      <c r="C85" s="27">
        <v>1664.9700185364024</v>
      </c>
      <c r="D85" s="27">
        <v>459.96381000000002</v>
      </c>
      <c r="E85" s="27">
        <v>420.75698244802635</v>
      </c>
      <c r="F85" s="93">
        <f ca="1">SUM(OFFSET(F$5,(ROW(F85)-ROW(F$70))*4,0):OFFSET(F$8,(ROW(F85)-ROW(F$70))*4,0))</f>
        <v>70.524728199999998</v>
      </c>
      <c r="G85" s="27">
        <v>1.7957410073389479</v>
      </c>
      <c r="H85" s="27">
        <v>2547.4865519917676</v>
      </c>
      <c r="I85" s="27">
        <v>16.702579649969941</v>
      </c>
      <c r="J85" s="27">
        <v>2564.1891316417377</v>
      </c>
      <c r="K85" s="27">
        <v>657.06840981159121</v>
      </c>
      <c r="L85" s="27">
        <v>3221.2575414533289</v>
      </c>
      <c r="M85" s="27">
        <v>715.61079538516276</v>
      </c>
      <c r="N85" s="27">
        <v>0.2425649376183123</v>
      </c>
      <c r="O85" s="27">
        <v>2505.8893110057847</v>
      </c>
      <c r="P85" s="28">
        <v>2469.0779508006644</v>
      </c>
    </row>
    <row r="86" spans="1:16" x14ac:dyDescent="0.25">
      <c r="A86" s="35"/>
      <c r="B86" s="138" t="s">
        <v>178</v>
      </c>
      <c r="C86" s="139">
        <v>1026.9680000000001</v>
      </c>
      <c r="D86" s="139">
        <v>320.46300000000002</v>
      </c>
      <c r="E86" s="139">
        <v>264.35899999999998</v>
      </c>
      <c r="F86" s="139">
        <f ca="1">SUM(OFFSET(F$6,(ROW(F86)-ROW(F$86))*4,0):OFFSET(F$9,(ROW(F86)-ROW(F$86))*4,0))</f>
        <v>48.465000000000003</v>
      </c>
      <c r="G86" s="139">
        <v>6.9000000000000006E-2</v>
      </c>
      <c r="H86" s="139">
        <v>1611.8589999999999</v>
      </c>
      <c r="I86" s="139">
        <v>-13.882</v>
      </c>
      <c r="J86" s="139">
        <v>1597.9770000000001</v>
      </c>
      <c r="K86" s="139">
        <v>422.09199999999998</v>
      </c>
      <c r="L86" s="139">
        <v>2020.069</v>
      </c>
      <c r="M86" s="139">
        <v>456.44400000000002</v>
      </c>
      <c r="N86" s="139">
        <v>0</v>
      </c>
      <c r="O86" s="139">
        <v>1563.625</v>
      </c>
      <c r="P86" s="144">
        <v>1541.9269999999999</v>
      </c>
    </row>
    <row r="87" spans="1:16" x14ac:dyDescent="0.25">
      <c r="A87" s="35"/>
      <c r="B87" s="140" t="s">
        <v>104</v>
      </c>
      <c r="C87" s="27">
        <v>1010.242</v>
      </c>
      <c r="D87" s="27">
        <v>333.678</v>
      </c>
      <c r="E87" s="27">
        <v>234.72</v>
      </c>
      <c r="F87" s="27">
        <f ca="1">SUM(OFFSET(F$6,(ROW(F87)-ROW(F$86))*4,0):OFFSET(F$9,(ROW(F87)-ROW(F$86))*4,0))</f>
        <v>50.812000000000005</v>
      </c>
      <c r="G87" s="27">
        <v>1.472</v>
      </c>
      <c r="H87" s="27">
        <v>1580.1120000000001</v>
      </c>
      <c r="I87" s="27">
        <v>-6.3140000000000001</v>
      </c>
      <c r="J87" s="27">
        <v>1573.798</v>
      </c>
      <c r="K87" s="27">
        <v>407.959</v>
      </c>
      <c r="L87" s="27">
        <v>1981.7570000000001</v>
      </c>
      <c r="M87" s="27">
        <v>436.26600000000002</v>
      </c>
      <c r="N87" s="27">
        <v>0</v>
      </c>
      <c r="O87" s="27">
        <v>1545.491</v>
      </c>
      <c r="P87" s="28">
        <v>1540.53</v>
      </c>
    </row>
    <row r="88" spans="1:16" x14ac:dyDescent="0.25">
      <c r="A88" s="35"/>
      <c r="B88" s="140" t="s">
        <v>105</v>
      </c>
      <c r="C88" s="27">
        <v>1045.1969999999999</v>
      </c>
      <c r="D88" s="27">
        <v>339.81400000000002</v>
      </c>
      <c r="E88" s="27">
        <v>247.88300000000001</v>
      </c>
      <c r="F88" s="27">
        <f ca="1">SUM(OFFSET(F$6,(ROW(F88)-ROW(F$86))*4,0):OFFSET(F$9,(ROW(F88)-ROW(F$86))*4,0))</f>
        <v>50.375999999999998</v>
      </c>
      <c r="G88" s="27">
        <v>-2.3530000000000002</v>
      </c>
      <c r="H88" s="27">
        <v>1630.5409999999999</v>
      </c>
      <c r="I88" s="27">
        <v>8.6829999999999998</v>
      </c>
      <c r="J88" s="27">
        <v>1639.2239999999999</v>
      </c>
      <c r="K88" s="27">
        <v>463.459</v>
      </c>
      <c r="L88" s="27">
        <v>2102.683</v>
      </c>
      <c r="M88" s="27">
        <v>495.21300000000002</v>
      </c>
      <c r="N88" s="27">
        <v>0</v>
      </c>
      <c r="O88" s="27">
        <v>1607.47</v>
      </c>
      <c r="P88" s="28">
        <v>1609.999</v>
      </c>
    </row>
    <row r="89" spans="1:16" x14ac:dyDescent="0.25">
      <c r="A89" s="35"/>
      <c r="B89" s="140" t="s">
        <v>106</v>
      </c>
      <c r="C89" s="27">
        <v>1075.865</v>
      </c>
      <c r="D89" s="27">
        <v>339.38</v>
      </c>
      <c r="E89" s="27">
        <v>260.245</v>
      </c>
      <c r="F89" s="27">
        <f ca="1">SUM(OFFSET(F$6,(ROW(F89)-ROW(F$86))*4,0):OFFSET(F$9,(ROW(F89)-ROW(F$86))*4,0))</f>
        <v>47.284999999999997</v>
      </c>
      <c r="G89" s="27">
        <v>0.47699999999999998</v>
      </c>
      <c r="H89" s="27">
        <v>1675.9670000000001</v>
      </c>
      <c r="I89" s="27">
        <v>-6.7590000000000003</v>
      </c>
      <c r="J89" s="27">
        <v>1669.2080000000001</v>
      </c>
      <c r="K89" s="27">
        <v>507.62700000000001</v>
      </c>
      <c r="L89" s="27">
        <v>2176.835</v>
      </c>
      <c r="M89" s="27">
        <v>525.93299999999999</v>
      </c>
      <c r="N89" s="27">
        <v>0</v>
      </c>
      <c r="O89" s="27">
        <v>1650.902</v>
      </c>
      <c r="P89" s="28">
        <v>1652.8710000000001</v>
      </c>
    </row>
    <row r="90" spans="1:16" x14ac:dyDescent="0.25">
      <c r="A90" s="35"/>
      <c r="B90" s="140" t="s">
        <v>107</v>
      </c>
      <c r="C90" s="27">
        <v>1117.385</v>
      </c>
      <c r="D90" s="27">
        <v>342.92899999999997</v>
      </c>
      <c r="E90" s="27">
        <v>266.12799999999999</v>
      </c>
      <c r="F90" s="27">
        <f ca="1">SUM(OFFSET(F$6,(ROW(F90)-ROW(F$86))*4,0):OFFSET(F$9,(ROW(F90)-ROW(F$86))*4,0))</f>
        <v>44.584999999999994</v>
      </c>
      <c r="G90" s="27">
        <v>1.9330000000000001</v>
      </c>
      <c r="H90" s="27">
        <v>1728.375</v>
      </c>
      <c r="I90" s="27">
        <v>6.0229999999999997</v>
      </c>
      <c r="J90" s="27">
        <v>1734.3979999999999</v>
      </c>
      <c r="K90" s="27">
        <v>506.71600000000001</v>
      </c>
      <c r="L90" s="27">
        <v>2241.114</v>
      </c>
      <c r="M90" s="27">
        <v>531.21</v>
      </c>
      <c r="N90" s="27">
        <v>0</v>
      </c>
      <c r="O90" s="27">
        <v>1709.904</v>
      </c>
      <c r="P90" s="28">
        <v>1682.258</v>
      </c>
    </row>
    <row r="91" spans="1:16" x14ac:dyDescent="0.25">
      <c r="B91" s="140" t="s">
        <v>108</v>
      </c>
      <c r="C91" s="27">
        <v>1162.866</v>
      </c>
      <c r="D91" s="27">
        <v>349.87299999999999</v>
      </c>
      <c r="E91" s="27">
        <v>290.83300000000003</v>
      </c>
      <c r="F91" s="27">
        <f ca="1">SUM(OFFSET(F$6,(ROW(F91)-ROW(F$86))*4,0):OFFSET(F$9,(ROW(F91)-ROW(F$86))*4,0))</f>
        <v>48.99</v>
      </c>
      <c r="G91" s="27">
        <v>5.1580000000000004</v>
      </c>
      <c r="H91" s="27">
        <v>1808.73</v>
      </c>
      <c r="I91" s="27">
        <v>7.7930000000000001</v>
      </c>
      <c r="J91" s="27">
        <v>1816.5229999999999</v>
      </c>
      <c r="K91" s="27">
        <v>520.50300000000004</v>
      </c>
      <c r="L91" s="27">
        <v>2337.0259999999998</v>
      </c>
      <c r="M91" s="27">
        <v>554.78499999999997</v>
      </c>
      <c r="N91" s="27">
        <v>0</v>
      </c>
      <c r="O91" s="27">
        <v>1782.241</v>
      </c>
      <c r="P91" s="28">
        <v>1750.9570000000001</v>
      </c>
    </row>
    <row r="92" spans="1:16" x14ac:dyDescent="0.25">
      <c r="B92" s="140" t="s">
        <v>109</v>
      </c>
      <c r="C92" s="27">
        <v>1207.723</v>
      </c>
      <c r="D92" s="27">
        <v>357.59800000000001</v>
      </c>
      <c r="E92" s="27">
        <v>309.75900000000001</v>
      </c>
      <c r="F92" s="27">
        <f ca="1">SUM(OFFSET(F$6,(ROW(F92)-ROW(F$86))*4,0):OFFSET(F$9,(ROW(F92)-ROW(F$86))*4,0))</f>
        <v>50.606999999999999</v>
      </c>
      <c r="G92" s="27">
        <v>2.1930000000000001</v>
      </c>
      <c r="H92" s="27">
        <v>1877.2729999999999</v>
      </c>
      <c r="I92" s="27">
        <v>11.843999999999999</v>
      </c>
      <c r="J92" s="27">
        <v>1889.117</v>
      </c>
      <c r="K92" s="27">
        <v>521.83600000000001</v>
      </c>
      <c r="L92" s="27">
        <v>2410.953</v>
      </c>
      <c r="M92" s="27">
        <v>553.24599999999998</v>
      </c>
      <c r="N92" s="27">
        <v>0</v>
      </c>
      <c r="O92" s="27">
        <v>1857.7070000000001</v>
      </c>
      <c r="P92" s="28">
        <v>1817.26</v>
      </c>
    </row>
    <row r="93" spans="1:16" x14ac:dyDescent="0.25">
      <c r="B93" s="140" t="s">
        <v>110</v>
      </c>
      <c r="C93" s="27">
        <v>1248.5150000000001</v>
      </c>
      <c r="D93" s="27">
        <v>362.57900000000001</v>
      </c>
      <c r="E93" s="27">
        <v>320.49</v>
      </c>
      <c r="F93" s="27">
        <f ca="1">SUM(OFFSET(F$6,(ROW(F93)-ROW(F$86))*4,0):OFFSET(F$9,(ROW(F93)-ROW(F$86))*4,0))</f>
        <v>49.784000000000006</v>
      </c>
      <c r="G93" s="27">
        <v>-2.3769999999999998</v>
      </c>
      <c r="H93" s="27">
        <v>1929.2070000000001</v>
      </c>
      <c r="I93" s="27">
        <v>8.8989999999999991</v>
      </c>
      <c r="J93" s="27">
        <v>1938.106</v>
      </c>
      <c r="K93" s="27">
        <v>520.76599999999996</v>
      </c>
      <c r="L93" s="27">
        <v>2458.8719999999998</v>
      </c>
      <c r="M93" s="27">
        <v>545.00199999999995</v>
      </c>
      <c r="N93" s="27">
        <v>0</v>
      </c>
      <c r="O93" s="27">
        <v>1913.87</v>
      </c>
      <c r="P93" s="28">
        <v>1866.4580000000001</v>
      </c>
    </row>
    <row r="94" spans="1:16" x14ac:dyDescent="0.25">
      <c r="B94" s="140" t="s">
        <v>111</v>
      </c>
      <c r="C94" s="27">
        <v>1308.6410000000001</v>
      </c>
      <c r="D94" s="27">
        <v>369.39600000000002</v>
      </c>
      <c r="E94" s="27">
        <v>336.35399999999998</v>
      </c>
      <c r="F94" s="27">
        <f ca="1">SUM(OFFSET(F$6,(ROW(F94)-ROW(F$86))*4,0):OFFSET(F$9,(ROW(F94)-ROW(F$86))*4,0))</f>
        <v>53.376000000000005</v>
      </c>
      <c r="G94" s="27">
        <v>-1.034</v>
      </c>
      <c r="H94" s="27">
        <v>2013.357</v>
      </c>
      <c r="I94" s="27">
        <v>8.7270000000000003</v>
      </c>
      <c r="J94" s="27">
        <v>2022.0840000000001</v>
      </c>
      <c r="K94" s="27">
        <v>577.02300000000002</v>
      </c>
      <c r="L94" s="27">
        <v>2599.107</v>
      </c>
      <c r="M94" s="27">
        <v>607.89200000000005</v>
      </c>
      <c r="N94" s="27">
        <v>1.0999999999999999E-2</v>
      </c>
      <c r="O94" s="27">
        <v>1991.2260000000001</v>
      </c>
      <c r="P94" s="28">
        <v>1952.1210000000001</v>
      </c>
    </row>
    <row r="95" spans="1:16" x14ac:dyDescent="0.25">
      <c r="B95" s="140" t="s">
        <v>112</v>
      </c>
      <c r="C95" s="27">
        <v>1358.75</v>
      </c>
      <c r="D95" s="27">
        <v>377.755</v>
      </c>
      <c r="E95" s="27">
        <v>355.34199999999998</v>
      </c>
      <c r="F95" s="27">
        <f ca="1">SUM(OFFSET(F$6,(ROW(F95)-ROW(F$86))*4,0):OFFSET(F$9,(ROW(F95)-ROW(F$86))*4,0))</f>
        <v>55.690999999999995</v>
      </c>
      <c r="G95" s="27">
        <v>1.2609999999999999</v>
      </c>
      <c r="H95" s="27">
        <v>2093.1080000000002</v>
      </c>
      <c r="I95" s="27">
        <v>-4.6319999999999997</v>
      </c>
      <c r="J95" s="27">
        <v>2088.4760000000001</v>
      </c>
      <c r="K95" s="27">
        <v>622.245</v>
      </c>
      <c r="L95" s="27">
        <v>2710.721</v>
      </c>
      <c r="M95" s="27">
        <v>644.178</v>
      </c>
      <c r="N95" s="27">
        <v>-2.1800000000000002</v>
      </c>
      <c r="O95" s="27">
        <v>2064.3629999999998</v>
      </c>
      <c r="P95" s="28">
        <v>2038.6010000000001</v>
      </c>
    </row>
    <row r="96" spans="1:16" x14ac:dyDescent="0.25">
      <c r="B96" s="140" t="s">
        <v>113</v>
      </c>
      <c r="C96" s="27">
        <v>1411.2909207656926</v>
      </c>
      <c r="D96" s="27">
        <v>389.03986499999996</v>
      </c>
      <c r="E96" s="27">
        <v>359.720713754359</v>
      </c>
      <c r="F96" s="27">
        <f ca="1">SUM(OFFSET(F$6,(ROW(F96)-ROW(F$86))*4,0):OFFSET(F$9,(ROW(F96)-ROW(F$86))*4,0))</f>
        <v>57.941667299999999</v>
      </c>
      <c r="G96" s="27">
        <v>1.8242222782944739</v>
      </c>
      <c r="H96" s="27">
        <v>2161.8757217983466</v>
      </c>
      <c r="I96" s="27">
        <v>9.3344281094392016</v>
      </c>
      <c r="J96" s="27">
        <v>2171.2101499077853</v>
      </c>
      <c r="K96" s="27">
        <v>632.00191544684969</v>
      </c>
      <c r="L96" s="27">
        <v>2803.2120653546349</v>
      </c>
      <c r="M96" s="27">
        <v>671.53794688164908</v>
      </c>
      <c r="N96" s="27">
        <v>-9.2472501199530079E-3</v>
      </c>
      <c r="O96" s="27">
        <v>2131.6648712228657</v>
      </c>
      <c r="P96" s="28">
        <v>2093.9990585003561</v>
      </c>
    </row>
    <row r="97" spans="2:16" x14ac:dyDescent="0.25">
      <c r="B97" s="140" t="s">
        <v>143</v>
      </c>
      <c r="C97" s="27">
        <v>1456.0328878429918</v>
      </c>
      <c r="D97" s="27">
        <v>407.21398999999997</v>
      </c>
      <c r="E97" s="27">
        <v>370.04734087189331</v>
      </c>
      <c r="F97" s="27">
        <f ca="1">SUM(OFFSET(F$6,(ROW(F97)-ROW(F$86))*4,0):OFFSET(F$9,(ROW(F97)-ROW(F$86))*4,0))</f>
        <v>61.727999799999999</v>
      </c>
      <c r="G97" s="27">
        <v>1.6955136369966874</v>
      </c>
      <c r="H97" s="27">
        <v>2234.9897323518821</v>
      </c>
      <c r="I97" s="27">
        <v>13.625474961306896</v>
      </c>
      <c r="J97" s="27">
        <v>2248.6152073131889</v>
      </c>
      <c r="K97" s="27">
        <v>641.98186685102428</v>
      </c>
      <c r="L97" s="27">
        <v>2890.5970741642132</v>
      </c>
      <c r="M97" s="27">
        <v>690.83537800990575</v>
      </c>
      <c r="N97" s="27">
        <v>0.22580376324074708</v>
      </c>
      <c r="O97" s="27">
        <v>2199.9874999175481</v>
      </c>
      <c r="P97" s="28">
        <v>2159.2087344143156</v>
      </c>
    </row>
    <row r="98" spans="2:16" x14ac:dyDescent="0.25">
      <c r="B98" s="140" t="s">
        <v>154</v>
      </c>
      <c r="C98" s="27">
        <v>1507.622433654403</v>
      </c>
      <c r="D98" s="27">
        <v>420.58499000000006</v>
      </c>
      <c r="E98" s="27">
        <v>381.72276068554595</v>
      </c>
      <c r="F98" s="27">
        <f ca="1">SUM(OFFSET(F$6,(ROW(F98)-ROW(F$86))*4,0):OFFSET(F$9,(ROW(F98)-ROW(F$86))*4,0))</f>
        <v>64.09</v>
      </c>
      <c r="G98" s="27">
        <v>1.7207005216678499</v>
      </c>
      <c r="H98" s="27">
        <v>2311.6508848616168</v>
      </c>
      <c r="I98" s="27">
        <v>15.154603406368299</v>
      </c>
      <c r="J98" s="27">
        <v>2326.8054882679853</v>
      </c>
      <c r="K98" s="27">
        <v>651.89294999584331</v>
      </c>
      <c r="L98" s="27">
        <v>2978.6984382638284</v>
      </c>
      <c r="M98" s="27">
        <v>704.61448301602798</v>
      </c>
      <c r="N98" s="27">
        <v>0.22996327269175515</v>
      </c>
      <c r="O98" s="27">
        <v>2274.3139185204918</v>
      </c>
      <c r="P98" s="28">
        <v>2234.4463797658136</v>
      </c>
    </row>
    <row r="99" spans="2:16" x14ac:dyDescent="0.25">
      <c r="B99" s="140" t="s">
        <v>171</v>
      </c>
      <c r="C99" s="27">
        <v>1562.8616250656155</v>
      </c>
      <c r="D99" s="27">
        <v>434.13700000000006</v>
      </c>
      <c r="E99" s="27">
        <v>395.53947097188109</v>
      </c>
      <c r="F99" s="27">
        <f ca="1">SUM(OFFSET(F$6,(ROW(F99)-ROW(F$86))*4,0):OFFSET(F$9,(ROW(F99)-ROW(F$86))*4,0))</f>
        <v>66.62700000000001</v>
      </c>
      <c r="G99" s="27">
        <v>1.7477329644847794</v>
      </c>
      <c r="H99" s="27">
        <v>2394.2858290019813</v>
      </c>
      <c r="I99" s="27">
        <v>15.653747662397123</v>
      </c>
      <c r="J99" s="27">
        <v>2409.9395766643784</v>
      </c>
      <c r="K99" s="27">
        <v>654.4922563553464</v>
      </c>
      <c r="L99" s="27">
        <v>3064.4318330197252</v>
      </c>
      <c r="M99" s="27">
        <v>709.16530466763095</v>
      </c>
      <c r="N99" s="27">
        <v>0.23442139867493733</v>
      </c>
      <c r="O99" s="27">
        <v>2355.500949750769</v>
      </c>
      <c r="P99" s="28">
        <v>2316.9985252008587</v>
      </c>
    </row>
    <row r="100" spans="2:16" x14ac:dyDescent="0.25">
      <c r="B100" s="140" t="s">
        <v>176</v>
      </c>
      <c r="C100" s="27">
        <v>1620.3826364762097</v>
      </c>
      <c r="D100" s="27">
        <v>448.16899999999998</v>
      </c>
      <c r="E100" s="27">
        <v>409.18928051319801</v>
      </c>
      <c r="F100" s="27">
        <f ca="1">SUM(OFFSET(F$6,(ROW(F100)-ROW(F$86))*4,0):OFFSET(F$9,(ROW(F100)-ROW(F$86))*4,0))</f>
        <v>68.403999999999996</v>
      </c>
      <c r="G100" s="27">
        <v>1.7750113465807738</v>
      </c>
      <c r="H100" s="27">
        <v>2479.5159283359885</v>
      </c>
      <c r="I100" s="27">
        <v>16.021043762668473</v>
      </c>
      <c r="J100" s="27">
        <v>2495.5369720986569</v>
      </c>
      <c r="K100" s="27">
        <v>656.78734753592278</v>
      </c>
      <c r="L100" s="27">
        <v>3152.3243196345798</v>
      </c>
      <c r="M100" s="27">
        <v>712.64281079838247</v>
      </c>
      <c r="N100" s="27">
        <v>0.23900250637956102</v>
      </c>
      <c r="O100" s="27">
        <v>2439.9205113425769</v>
      </c>
      <c r="P100" s="28">
        <v>2402.3540900033254</v>
      </c>
    </row>
    <row r="101" spans="2:16" x14ac:dyDescent="0.25">
      <c r="B101" s="141" t="s">
        <v>200</v>
      </c>
      <c r="C101" s="27">
        <v>1680.2847522503212</v>
      </c>
      <c r="D101" s="27">
        <v>464.04899999999998</v>
      </c>
      <c r="E101" s="27">
        <v>424.86494167678529</v>
      </c>
      <c r="F101" s="93">
        <f ca="1">SUM(OFFSET(F$6,(ROW(F101)-ROW(F$86))*4,0):OFFSET(F$9,(ROW(F101)-ROW(F$86))*4,0))</f>
        <v>71.322001099999994</v>
      </c>
      <c r="G101" s="27">
        <v>1.8027134058023482</v>
      </c>
      <c r="H101" s="27">
        <v>2571.0014073329089</v>
      </c>
      <c r="I101" s="27">
        <v>17.152507893633182</v>
      </c>
      <c r="J101" s="27">
        <v>2588.1539152265418</v>
      </c>
      <c r="K101" s="27">
        <v>656.65588449063353</v>
      </c>
      <c r="L101" s="27">
        <v>3244.8097997171753</v>
      </c>
      <c r="M101" s="27">
        <v>716.48081195735767</v>
      </c>
      <c r="N101" s="27">
        <v>0.24377448547419406</v>
      </c>
      <c r="O101" s="27">
        <v>2528.5727622452923</v>
      </c>
      <c r="P101" s="28">
        <v>2492.0358289600285</v>
      </c>
    </row>
    <row r="102" spans="2:16" x14ac:dyDescent="0.25">
      <c r="B102" s="525" t="s">
        <v>31</v>
      </c>
      <c r="C102" s="526"/>
      <c r="D102" s="526"/>
      <c r="E102" s="526"/>
      <c r="F102" s="526"/>
      <c r="G102" s="526"/>
      <c r="H102" s="526"/>
      <c r="I102" s="526"/>
      <c r="J102" s="526"/>
      <c r="K102" s="526"/>
      <c r="L102" s="526"/>
      <c r="M102" s="526"/>
      <c r="N102" s="526"/>
      <c r="O102" s="526"/>
      <c r="P102" s="542"/>
    </row>
    <row r="103" spans="2:16" x14ac:dyDescent="0.25">
      <c r="B103" s="519" t="s">
        <v>295</v>
      </c>
      <c r="C103" s="520"/>
      <c r="D103" s="520"/>
      <c r="E103" s="520"/>
      <c r="F103" s="520"/>
      <c r="G103" s="520"/>
      <c r="H103" s="520"/>
      <c r="I103" s="520"/>
      <c r="J103" s="520"/>
      <c r="K103" s="520"/>
      <c r="L103" s="520"/>
      <c r="M103" s="520"/>
      <c r="N103" s="520"/>
      <c r="O103" s="520"/>
      <c r="P103" s="534"/>
    </row>
    <row r="104" spans="2:16" x14ac:dyDescent="0.25">
      <c r="B104" s="519" t="s">
        <v>296</v>
      </c>
      <c r="C104" s="520"/>
      <c r="D104" s="520"/>
      <c r="E104" s="520"/>
      <c r="F104" s="520"/>
      <c r="G104" s="520"/>
      <c r="H104" s="520"/>
      <c r="I104" s="520"/>
      <c r="J104" s="520"/>
      <c r="K104" s="520"/>
      <c r="L104" s="520"/>
      <c r="M104" s="520"/>
      <c r="N104" s="520"/>
      <c r="O104" s="520"/>
      <c r="P104" s="534"/>
    </row>
    <row r="105" spans="2:16" x14ac:dyDescent="0.25">
      <c r="B105" s="519" t="s">
        <v>297</v>
      </c>
      <c r="C105" s="520"/>
      <c r="D105" s="520"/>
      <c r="E105" s="520"/>
      <c r="F105" s="520"/>
      <c r="G105" s="520"/>
      <c r="H105" s="520"/>
      <c r="I105" s="520"/>
      <c r="J105" s="520"/>
      <c r="K105" s="520"/>
      <c r="L105" s="520"/>
      <c r="M105" s="520"/>
      <c r="N105" s="520"/>
      <c r="O105" s="520"/>
      <c r="P105" s="534"/>
    </row>
    <row r="106" spans="2:16" x14ac:dyDescent="0.25">
      <c r="B106" s="323" t="s">
        <v>298</v>
      </c>
      <c r="C106" s="272"/>
      <c r="D106" s="272"/>
      <c r="E106" s="272"/>
      <c r="F106" s="272"/>
      <c r="G106" s="272"/>
      <c r="H106" s="272"/>
      <c r="I106" s="272"/>
      <c r="J106" s="272"/>
      <c r="K106" s="272"/>
      <c r="L106" s="272"/>
      <c r="M106" s="272"/>
      <c r="N106" s="272"/>
      <c r="O106" s="272"/>
      <c r="P106" s="324"/>
    </row>
    <row r="107" spans="2:16" x14ac:dyDescent="0.25">
      <c r="B107" s="519" t="s">
        <v>299</v>
      </c>
      <c r="C107" s="520"/>
      <c r="D107" s="520"/>
      <c r="E107" s="520"/>
      <c r="F107" s="520"/>
      <c r="G107" s="520"/>
      <c r="H107" s="520"/>
      <c r="I107" s="520"/>
      <c r="J107" s="520"/>
      <c r="K107" s="520"/>
      <c r="L107" s="520"/>
      <c r="M107" s="520"/>
      <c r="N107" s="520"/>
      <c r="O107" s="520"/>
      <c r="P107" s="534"/>
    </row>
    <row r="108" spans="2:16" x14ac:dyDescent="0.25">
      <c r="B108" s="528" t="s">
        <v>267</v>
      </c>
      <c r="C108" s="529"/>
      <c r="D108" s="529"/>
      <c r="E108" s="529"/>
      <c r="F108" s="529"/>
      <c r="G108" s="529"/>
      <c r="H108" s="529"/>
      <c r="I108" s="529"/>
      <c r="J108" s="529"/>
      <c r="K108" s="529"/>
      <c r="L108" s="529"/>
      <c r="M108" s="529"/>
      <c r="N108" s="529"/>
      <c r="O108" s="529"/>
      <c r="P108" s="544"/>
    </row>
    <row r="109" spans="2:16" x14ac:dyDescent="0.25">
      <c r="B109" s="519" t="s">
        <v>300</v>
      </c>
      <c r="C109" s="520"/>
      <c r="D109" s="520"/>
      <c r="E109" s="520"/>
      <c r="F109" s="520"/>
      <c r="G109" s="520"/>
      <c r="H109" s="520"/>
      <c r="I109" s="520"/>
      <c r="J109" s="520"/>
      <c r="K109" s="520"/>
      <c r="L109" s="520"/>
      <c r="M109" s="520"/>
      <c r="N109" s="520"/>
      <c r="O109" s="520"/>
      <c r="P109" s="534"/>
    </row>
    <row r="110" spans="2:16" x14ac:dyDescent="0.25">
      <c r="B110" s="519" t="s">
        <v>269</v>
      </c>
      <c r="C110" s="520"/>
      <c r="D110" s="520"/>
      <c r="E110" s="520"/>
      <c r="F110" s="520"/>
      <c r="G110" s="520"/>
      <c r="H110" s="520"/>
      <c r="I110" s="520"/>
      <c r="J110" s="520"/>
      <c r="K110" s="520"/>
      <c r="L110" s="520"/>
      <c r="M110" s="520"/>
      <c r="N110" s="520"/>
      <c r="O110" s="520"/>
      <c r="P110" s="534"/>
    </row>
    <row r="111" spans="2:16" x14ac:dyDescent="0.25">
      <c r="B111" s="519" t="s">
        <v>301</v>
      </c>
      <c r="C111" s="520"/>
      <c r="D111" s="520"/>
      <c r="E111" s="520"/>
      <c r="F111" s="520"/>
      <c r="G111" s="520"/>
      <c r="H111" s="520"/>
      <c r="I111" s="520"/>
      <c r="J111" s="520"/>
      <c r="K111" s="520"/>
      <c r="L111" s="520"/>
      <c r="M111" s="520"/>
      <c r="N111" s="520"/>
      <c r="O111" s="520"/>
      <c r="P111" s="534"/>
    </row>
    <row r="112" spans="2:16" x14ac:dyDescent="0.25">
      <c r="B112" s="519" t="s">
        <v>302</v>
      </c>
      <c r="C112" s="520"/>
      <c r="D112" s="520"/>
      <c r="E112" s="520"/>
      <c r="F112" s="520"/>
      <c r="G112" s="520"/>
      <c r="H112" s="520"/>
      <c r="I112" s="520"/>
      <c r="J112" s="520"/>
      <c r="K112" s="520"/>
      <c r="L112" s="520"/>
      <c r="M112" s="520"/>
      <c r="N112" s="520"/>
      <c r="O112" s="520"/>
      <c r="P112" s="534"/>
    </row>
    <row r="113" spans="2:16" x14ac:dyDescent="0.25">
      <c r="B113" s="519" t="s">
        <v>303</v>
      </c>
      <c r="C113" s="520"/>
      <c r="D113" s="520"/>
      <c r="E113" s="520"/>
      <c r="F113" s="520"/>
      <c r="G113" s="520"/>
      <c r="H113" s="520"/>
      <c r="I113" s="520"/>
      <c r="J113" s="520"/>
      <c r="K113" s="520"/>
      <c r="L113" s="520"/>
      <c r="M113" s="520"/>
      <c r="N113" s="520"/>
      <c r="O113" s="520"/>
      <c r="P113" s="534"/>
    </row>
    <row r="114" spans="2:16" x14ac:dyDescent="0.25">
      <c r="B114" s="519" t="s">
        <v>304</v>
      </c>
      <c r="C114" s="520"/>
      <c r="D114" s="520"/>
      <c r="E114" s="520"/>
      <c r="F114" s="520"/>
      <c r="G114" s="520"/>
      <c r="H114" s="520"/>
      <c r="I114" s="520"/>
      <c r="J114" s="520"/>
      <c r="K114" s="520"/>
      <c r="L114" s="520"/>
      <c r="M114" s="520"/>
      <c r="N114" s="520"/>
      <c r="O114" s="520"/>
      <c r="P114" s="534"/>
    </row>
    <row r="115" spans="2:16" x14ac:dyDescent="0.25">
      <c r="B115" s="519" t="s">
        <v>305</v>
      </c>
      <c r="C115" s="520"/>
      <c r="D115" s="520"/>
      <c r="E115" s="520"/>
      <c r="F115" s="520"/>
      <c r="G115" s="520"/>
      <c r="H115" s="520"/>
      <c r="I115" s="520"/>
      <c r="J115" s="520"/>
      <c r="K115" s="520"/>
      <c r="L115" s="520"/>
      <c r="M115" s="520"/>
      <c r="N115" s="520"/>
      <c r="O115" s="520"/>
      <c r="P115" s="534"/>
    </row>
    <row r="116" spans="2:16" ht="16.5" thickBot="1" x14ac:dyDescent="0.3">
      <c r="B116" s="531" t="s">
        <v>306</v>
      </c>
      <c r="C116" s="532"/>
      <c r="D116" s="532"/>
      <c r="E116" s="532"/>
      <c r="F116" s="532"/>
      <c r="G116" s="532"/>
      <c r="H116" s="532"/>
      <c r="I116" s="532"/>
      <c r="J116" s="532"/>
      <c r="K116" s="532"/>
      <c r="L116" s="532"/>
      <c r="M116" s="532"/>
      <c r="N116" s="532"/>
      <c r="O116" s="532"/>
      <c r="P116" s="543"/>
    </row>
    <row r="117" spans="2:16" x14ac:dyDescent="0.25">
      <c r="C117" s="325"/>
      <c r="D117" s="325"/>
      <c r="E117" s="325"/>
      <c r="F117" s="325"/>
      <c r="G117" s="325"/>
      <c r="H117" s="325"/>
      <c r="I117" s="325"/>
      <c r="J117" s="325"/>
      <c r="K117" s="325"/>
      <c r="L117" s="325"/>
      <c r="M117" s="325"/>
      <c r="N117" s="325"/>
      <c r="O117" s="325"/>
      <c r="P117" s="325"/>
    </row>
    <row r="118" spans="2:16" x14ac:dyDescent="0.25">
      <c r="C118" s="325"/>
      <c r="D118" s="325"/>
      <c r="E118" s="325"/>
      <c r="F118" s="325"/>
      <c r="G118" s="325"/>
      <c r="H118" s="325"/>
      <c r="I118" s="325"/>
      <c r="J118" s="325"/>
      <c r="K118" s="325"/>
      <c r="L118" s="325"/>
      <c r="M118" s="325"/>
      <c r="N118" s="325"/>
      <c r="O118" s="325"/>
      <c r="P118" s="325"/>
    </row>
    <row r="119" spans="2:16" x14ac:dyDescent="0.25">
      <c r="C119" s="325"/>
      <c r="D119" s="325"/>
      <c r="E119" s="325"/>
      <c r="F119" s="325"/>
      <c r="G119" s="325"/>
      <c r="H119" s="325"/>
      <c r="I119" s="325"/>
      <c r="J119" s="325"/>
      <c r="K119" s="325"/>
      <c r="L119" s="325"/>
      <c r="M119" s="325"/>
      <c r="N119" s="325"/>
      <c r="O119" s="325"/>
      <c r="P119" s="325"/>
    </row>
    <row r="120" spans="2:16" x14ac:dyDescent="0.25">
      <c r="C120" s="325"/>
      <c r="D120" s="325"/>
      <c r="E120" s="325"/>
      <c r="F120" s="325"/>
      <c r="G120" s="325"/>
      <c r="H120" s="325"/>
      <c r="I120" s="325"/>
      <c r="J120" s="325"/>
      <c r="K120" s="325"/>
      <c r="L120" s="325"/>
      <c r="M120" s="325"/>
      <c r="N120" s="325"/>
      <c r="O120" s="325"/>
      <c r="P120" s="325"/>
    </row>
    <row r="121" spans="2:16" x14ac:dyDescent="0.25">
      <c r="C121" s="325"/>
      <c r="D121" s="325"/>
      <c r="E121" s="325"/>
      <c r="F121" s="325"/>
      <c r="G121" s="325"/>
      <c r="H121" s="325"/>
      <c r="I121" s="325"/>
      <c r="J121" s="325"/>
      <c r="K121" s="325"/>
      <c r="L121" s="325"/>
      <c r="M121" s="325"/>
      <c r="N121" s="325"/>
      <c r="O121" s="325"/>
      <c r="P121" s="325"/>
    </row>
    <row r="122" spans="2:16" x14ac:dyDescent="0.25">
      <c r="C122" s="325"/>
      <c r="D122" s="325"/>
      <c r="E122" s="325"/>
      <c r="F122" s="325"/>
      <c r="G122" s="325"/>
      <c r="H122" s="325"/>
      <c r="I122" s="325"/>
      <c r="J122" s="325"/>
      <c r="K122" s="325"/>
      <c r="L122" s="325"/>
      <c r="M122" s="325"/>
      <c r="N122" s="325"/>
      <c r="O122" s="325"/>
      <c r="P122" s="325"/>
    </row>
    <row r="123" spans="2:16" x14ac:dyDescent="0.25">
      <c r="C123" s="325"/>
      <c r="D123" s="325"/>
      <c r="E123" s="325"/>
      <c r="F123" s="325"/>
      <c r="G123" s="325"/>
      <c r="H123" s="325"/>
      <c r="I123" s="325"/>
      <c r="J123" s="325"/>
      <c r="K123" s="325"/>
      <c r="L123" s="325"/>
      <c r="M123" s="325"/>
      <c r="N123" s="325"/>
      <c r="O123" s="325"/>
      <c r="P123" s="325"/>
    </row>
    <row r="124" spans="2:16" x14ac:dyDescent="0.25">
      <c r="C124" s="325"/>
      <c r="D124" s="325"/>
      <c r="E124" s="325"/>
      <c r="F124" s="325"/>
      <c r="G124" s="325"/>
      <c r="H124" s="325"/>
      <c r="I124" s="325"/>
      <c r="J124" s="325"/>
      <c r="K124" s="325"/>
      <c r="L124" s="325"/>
      <c r="M124" s="325"/>
      <c r="N124" s="325"/>
      <c r="O124" s="325"/>
      <c r="P124" s="325"/>
    </row>
    <row r="125" spans="2:16" x14ac:dyDescent="0.25">
      <c r="C125" s="325"/>
      <c r="D125" s="325"/>
      <c r="E125" s="325"/>
      <c r="F125" s="325"/>
      <c r="G125" s="325"/>
      <c r="H125" s="325"/>
      <c r="I125" s="325"/>
      <c r="J125" s="325"/>
      <c r="K125" s="325"/>
      <c r="L125" s="325"/>
      <c r="M125" s="325"/>
      <c r="N125" s="325"/>
      <c r="O125" s="325"/>
      <c r="P125" s="325"/>
    </row>
    <row r="126" spans="2:16" x14ac:dyDescent="0.25">
      <c r="C126" s="325"/>
      <c r="D126" s="325"/>
      <c r="E126" s="325"/>
      <c r="F126" s="325"/>
      <c r="G126" s="325"/>
      <c r="H126" s="325"/>
      <c r="I126" s="325"/>
      <c r="J126" s="325"/>
      <c r="K126" s="325"/>
      <c r="L126" s="325"/>
      <c r="M126" s="325"/>
      <c r="N126" s="325"/>
      <c r="O126" s="325"/>
      <c r="P126" s="325"/>
    </row>
    <row r="127" spans="2:16" x14ac:dyDescent="0.25">
      <c r="C127" s="325"/>
      <c r="D127" s="325"/>
      <c r="E127" s="325"/>
      <c r="F127" s="325"/>
      <c r="G127" s="325"/>
      <c r="H127" s="325"/>
      <c r="I127" s="325"/>
      <c r="J127" s="325"/>
      <c r="K127" s="325"/>
      <c r="L127" s="325"/>
      <c r="M127" s="325"/>
      <c r="N127" s="325"/>
      <c r="O127" s="325"/>
      <c r="P127" s="325"/>
    </row>
    <row r="128" spans="2:16" x14ac:dyDescent="0.25">
      <c r="C128" s="325"/>
      <c r="D128" s="325"/>
      <c r="E128" s="325"/>
      <c r="F128" s="325"/>
      <c r="G128" s="325"/>
      <c r="H128" s="325"/>
      <c r="I128" s="325"/>
      <c r="J128" s="325"/>
      <c r="K128" s="325"/>
      <c r="L128" s="325"/>
      <c r="M128" s="325"/>
      <c r="N128" s="325"/>
      <c r="O128" s="325"/>
      <c r="P128" s="325"/>
    </row>
    <row r="129" spans="3:16" x14ac:dyDescent="0.25">
      <c r="C129" s="325"/>
      <c r="D129" s="325"/>
      <c r="E129" s="325"/>
      <c r="F129" s="325"/>
      <c r="G129" s="325"/>
      <c r="H129" s="325"/>
      <c r="I129" s="325"/>
      <c r="J129" s="325"/>
      <c r="K129" s="325"/>
      <c r="L129" s="325"/>
      <c r="M129" s="325"/>
      <c r="N129" s="325"/>
      <c r="O129" s="325"/>
      <c r="P129" s="325"/>
    </row>
    <row r="130" spans="3:16" x14ac:dyDescent="0.25">
      <c r="C130" s="325"/>
      <c r="D130" s="325"/>
      <c r="E130" s="325"/>
      <c r="F130" s="325"/>
      <c r="G130" s="325"/>
      <c r="H130" s="325"/>
      <c r="I130" s="325"/>
      <c r="J130" s="325"/>
      <c r="K130" s="325"/>
      <c r="L130" s="325"/>
      <c r="M130" s="325"/>
      <c r="N130" s="325"/>
      <c r="O130" s="325"/>
      <c r="P130" s="325"/>
    </row>
    <row r="131" spans="3:16" x14ac:dyDescent="0.25">
      <c r="C131" s="325"/>
      <c r="D131" s="325"/>
      <c r="E131" s="325"/>
      <c r="F131" s="325"/>
      <c r="G131" s="325"/>
      <c r="H131" s="325"/>
      <c r="I131" s="325"/>
      <c r="J131" s="325"/>
      <c r="K131" s="325"/>
      <c r="L131" s="325"/>
      <c r="M131" s="325"/>
      <c r="N131" s="325"/>
      <c r="O131" s="325"/>
      <c r="P131" s="325"/>
    </row>
  </sheetData>
  <mergeCells count="28">
    <mergeCell ref="B116:P116"/>
    <mergeCell ref="B104:P104"/>
    <mergeCell ref="B105:P105"/>
    <mergeCell ref="B107:P107"/>
    <mergeCell ref="B108:P108"/>
    <mergeCell ref="B109:P109"/>
    <mergeCell ref="B110:P110"/>
    <mergeCell ref="B111:P111"/>
    <mergeCell ref="B112:P112"/>
    <mergeCell ref="B113:P113"/>
    <mergeCell ref="B114:P114"/>
    <mergeCell ref="B115:P115"/>
    <mergeCell ref="B103:P103"/>
    <mergeCell ref="B2:P2"/>
    <mergeCell ref="B3:B4"/>
    <mergeCell ref="C3:C4"/>
    <mergeCell ref="D3:D4"/>
    <mergeCell ref="G3:G4"/>
    <mergeCell ref="H3:H4"/>
    <mergeCell ref="I3:I4"/>
    <mergeCell ref="J3:J4"/>
    <mergeCell ref="K3:K4"/>
    <mergeCell ref="L3:L4"/>
    <mergeCell ref="M3:M4"/>
    <mergeCell ref="N3:N4"/>
    <mergeCell ref="O3:O4"/>
    <mergeCell ref="P3:P4"/>
    <mergeCell ref="B102:P102"/>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pageSetUpPr fitToPage="1"/>
  </sheetPr>
  <dimension ref="A1:U127"/>
  <sheetViews>
    <sheetView showGridLines="0" zoomScaleNormal="100" zoomScaleSheetLayoutView="25" workbookViewId="0"/>
  </sheetViews>
  <sheetFormatPr defaultRowHeight="15.75" x14ac:dyDescent="0.25"/>
  <cols>
    <col min="1" max="1" width="9.33203125" style="3" customWidth="1"/>
    <col min="2" max="2" width="10.33203125" style="3" customWidth="1"/>
    <col min="3" max="3" width="11.88671875" style="3" customWidth="1"/>
    <col min="4" max="4" width="16.6640625" style="3" customWidth="1"/>
    <col min="5" max="5" width="8.109375" style="3" customWidth="1"/>
    <col min="6" max="6" width="13.109375" style="3" customWidth="1"/>
    <col min="7" max="7" width="20.21875" style="3" customWidth="1"/>
    <col min="8" max="8" width="14.88671875" style="3" customWidth="1"/>
    <col min="9" max="9" width="14.21875" style="3" customWidth="1"/>
    <col min="10" max="10" width="17.21875" style="3" customWidth="1"/>
    <col min="11" max="16384" width="8.88671875" style="3"/>
  </cols>
  <sheetData>
    <row r="1" spans="1:21" ht="33.75" customHeight="1" thickBot="1" x14ac:dyDescent="0.3">
      <c r="A1" s="48" t="s">
        <v>92</v>
      </c>
      <c r="B1" s="74"/>
      <c r="C1" s="74"/>
      <c r="D1" s="74"/>
      <c r="E1" s="74"/>
      <c r="F1" s="74"/>
      <c r="G1" s="74"/>
      <c r="H1" s="74"/>
      <c r="I1" s="74"/>
      <c r="J1" s="68"/>
      <c r="K1" s="35"/>
      <c r="L1" s="35"/>
      <c r="M1" s="35"/>
      <c r="N1" s="35"/>
    </row>
    <row r="2" spans="1:21" s="4" customFormat="1" ht="19.5" thickBot="1" x14ac:dyDescent="0.35">
      <c r="A2" s="76"/>
      <c r="B2" s="554" t="s">
        <v>97</v>
      </c>
      <c r="C2" s="555"/>
      <c r="D2" s="555"/>
      <c r="E2" s="555"/>
      <c r="F2" s="555"/>
      <c r="G2" s="555"/>
      <c r="H2" s="555"/>
      <c r="I2" s="556"/>
      <c r="J2" s="77"/>
      <c r="K2" s="76"/>
      <c r="L2" s="76"/>
      <c r="M2" s="76"/>
      <c r="N2" s="76"/>
    </row>
    <row r="3" spans="1:21" s="5" customFormat="1" ht="52.5" customHeight="1" x14ac:dyDescent="0.25">
      <c r="A3" s="78"/>
      <c r="B3" s="79" t="s">
        <v>0</v>
      </c>
      <c r="C3" s="64" t="s">
        <v>56</v>
      </c>
      <c r="D3" s="64" t="s">
        <v>57</v>
      </c>
      <c r="E3" s="64" t="s">
        <v>58</v>
      </c>
      <c r="F3" s="64" t="s">
        <v>59</v>
      </c>
      <c r="G3" s="64" t="s">
        <v>70</v>
      </c>
      <c r="H3" s="73" t="s">
        <v>60</v>
      </c>
      <c r="I3" s="80" t="s">
        <v>1</v>
      </c>
      <c r="J3" s="81"/>
      <c r="K3" s="78"/>
      <c r="L3" s="78"/>
      <c r="M3" s="78"/>
      <c r="N3" s="78"/>
    </row>
    <row r="4" spans="1:21" x14ac:dyDescent="0.25">
      <c r="A4" s="35"/>
      <c r="B4" s="26" t="s">
        <v>132</v>
      </c>
      <c r="C4" s="27">
        <v>200.05199999999999</v>
      </c>
      <c r="D4" s="27">
        <v>85.891796600000006</v>
      </c>
      <c r="E4" s="44">
        <v>71.024203400000005</v>
      </c>
      <c r="F4" s="233">
        <v>356.96800000000002</v>
      </c>
      <c r="G4" s="27">
        <v>42.067</v>
      </c>
      <c r="H4" s="27">
        <v>0</v>
      </c>
      <c r="I4" s="28">
        <v>399.03500000000003</v>
      </c>
      <c r="J4" s="82"/>
      <c r="K4" s="35"/>
      <c r="L4" s="35"/>
      <c r="M4" s="35"/>
      <c r="N4" s="35"/>
      <c r="Q4" s="8"/>
      <c r="R4" s="8"/>
      <c r="S4" s="8"/>
      <c r="T4" s="8"/>
      <c r="U4" s="8"/>
    </row>
    <row r="5" spans="1:21" x14ac:dyDescent="0.25">
      <c r="A5" s="35"/>
      <c r="B5" s="26" t="s">
        <v>133</v>
      </c>
      <c r="C5" s="27">
        <v>197.334</v>
      </c>
      <c r="D5" s="27">
        <v>83.414563099999995</v>
      </c>
      <c r="E5" s="44">
        <v>72.066436899999999</v>
      </c>
      <c r="F5" s="233">
        <v>352.815</v>
      </c>
      <c r="G5" s="27">
        <v>44.26</v>
      </c>
      <c r="H5" s="27">
        <v>0</v>
      </c>
      <c r="I5" s="28">
        <v>397.07499999999999</v>
      </c>
      <c r="J5" s="82"/>
      <c r="K5" s="35"/>
      <c r="L5" s="35"/>
      <c r="M5" s="35"/>
      <c r="N5" s="35"/>
      <c r="Q5" s="8"/>
      <c r="R5" s="8"/>
      <c r="S5" s="8"/>
      <c r="T5" s="8"/>
      <c r="U5" s="8"/>
    </row>
    <row r="6" spans="1:21" x14ac:dyDescent="0.25">
      <c r="A6" s="35"/>
      <c r="B6" s="26" t="s">
        <v>134</v>
      </c>
      <c r="C6" s="27">
        <v>197.27600000000001</v>
      </c>
      <c r="D6" s="27">
        <v>82.804273300000006</v>
      </c>
      <c r="E6" s="44">
        <v>73.254726700000006</v>
      </c>
      <c r="F6" s="233">
        <v>353.33499999999998</v>
      </c>
      <c r="G6" s="27">
        <v>41.290999999999997</v>
      </c>
      <c r="H6" s="27">
        <v>0</v>
      </c>
      <c r="I6" s="28">
        <v>394.62599999999998</v>
      </c>
      <c r="J6" s="82"/>
      <c r="K6" s="35"/>
      <c r="L6" s="35"/>
      <c r="M6" s="35"/>
      <c r="N6" s="35"/>
      <c r="Q6" s="8"/>
      <c r="R6" s="8"/>
      <c r="S6" s="8"/>
      <c r="T6" s="8"/>
      <c r="U6" s="8"/>
    </row>
    <row r="7" spans="1:21" x14ac:dyDescent="0.25">
      <c r="A7" s="35"/>
      <c r="B7" s="26" t="s">
        <v>148</v>
      </c>
      <c r="C7" s="27">
        <v>195.523</v>
      </c>
      <c r="D7" s="27">
        <v>79.844052899999994</v>
      </c>
      <c r="E7" s="44">
        <v>73.863947100000004</v>
      </c>
      <c r="F7" s="233">
        <v>349.23099999999999</v>
      </c>
      <c r="G7" s="27">
        <v>39.829000000000001</v>
      </c>
      <c r="H7" s="27">
        <v>0</v>
      </c>
      <c r="I7" s="28">
        <v>389.06</v>
      </c>
      <c r="J7" s="82"/>
      <c r="K7" s="35"/>
      <c r="L7" s="35"/>
      <c r="M7" s="35"/>
      <c r="N7" s="35"/>
      <c r="Q7" s="8"/>
      <c r="R7" s="8"/>
      <c r="S7" s="8"/>
      <c r="T7" s="8"/>
      <c r="U7" s="8"/>
    </row>
    <row r="8" spans="1:21" x14ac:dyDescent="0.25">
      <c r="A8" s="35"/>
      <c r="B8" s="26" t="s">
        <v>2</v>
      </c>
      <c r="C8" s="27">
        <v>193.148</v>
      </c>
      <c r="D8" s="27">
        <v>85.233110700000012</v>
      </c>
      <c r="E8" s="44">
        <v>68.235889299999997</v>
      </c>
      <c r="F8" s="233">
        <v>346.61700000000002</v>
      </c>
      <c r="G8" s="27">
        <v>36.247</v>
      </c>
      <c r="H8" s="27">
        <v>0</v>
      </c>
      <c r="I8" s="28">
        <v>382.86399999999998</v>
      </c>
      <c r="J8" s="82"/>
      <c r="K8" s="35"/>
      <c r="L8" s="35"/>
      <c r="M8" s="35"/>
      <c r="N8" s="35"/>
      <c r="Q8" s="8"/>
      <c r="R8" s="8"/>
      <c r="S8" s="8"/>
      <c r="T8" s="8"/>
      <c r="U8" s="8"/>
    </row>
    <row r="9" spans="1:21" x14ac:dyDescent="0.25">
      <c r="A9" s="35"/>
      <c r="B9" s="26" t="s">
        <v>3</v>
      </c>
      <c r="C9" s="27">
        <v>198.654</v>
      </c>
      <c r="D9" s="27">
        <v>78.7147389</v>
      </c>
      <c r="E9" s="44">
        <v>66.483261100000007</v>
      </c>
      <c r="F9" s="233">
        <v>343.851</v>
      </c>
      <c r="G9" s="27">
        <v>38.606000000000002</v>
      </c>
      <c r="H9" s="27">
        <v>0</v>
      </c>
      <c r="I9" s="28">
        <v>382.45699999999999</v>
      </c>
      <c r="J9" s="82"/>
      <c r="K9" s="35"/>
      <c r="L9" s="35"/>
      <c r="M9" s="35"/>
      <c r="N9" s="35"/>
      <c r="Q9" s="8"/>
      <c r="R9" s="8"/>
      <c r="S9" s="8"/>
      <c r="T9" s="8"/>
      <c r="U9" s="8"/>
    </row>
    <row r="10" spans="1:21" x14ac:dyDescent="0.25">
      <c r="A10" s="35"/>
      <c r="B10" s="26" t="s">
        <v>4</v>
      </c>
      <c r="C10" s="27">
        <v>199.89400000000001</v>
      </c>
      <c r="D10" s="27">
        <v>80.770915099999996</v>
      </c>
      <c r="E10" s="44">
        <v>64.908084900000006</v>
      </c>
      <c r="F10" s="27">
        <v>345.57400000000001</v>
      </c>
      <c r="G10" s="27">
        <v>39.895000000000003</v>
      </c>
      <c r="H10" s="27">
        <v>0</v>
      </c>
      <c r="I10" s="28">
        <v>385.46899999999999</v>
      </c>
      <c r="J10" s="82"/>
      <c r="K10" s="35"/>
      <c r="L10" s="35"/>
      <c r="M10" s="35"/>
      <c r="N10" s="35"/>
      <c r="Q10" s="8"/>
      <c r="R10" s="8"/>
      <c r="S10" s="8"/>
      <c r="T10" s="8"/>
      <c r="U10" s="8"/>
    </row>
    <row r="11" spans="1:21" x14ac:dyDescent="0.25">
      <c r="A11" s="35"/>
      <c r="B11" s="26" t="s">
        <v>5</v>
      </c>
      <c r="C11" s="27">
        <v>201.83500000000001</v>
      </c>
      <c r="D11" s="27">
        <v>79.196385100000001</v>
      </c>
      <c r="E11" s="44">
        <v>64.413614899999999</v>
      </c>
      <c r="F11" s="27">
        <v>345.44499999999999</v>
      </c>
      <c r="G11" s="27">
        <v>40.978000000000002</v>
      </c>
      <c r="H11" s="27">
        <v>0</v>
      </c>
      <c r="I11" s="28">
        <v>386.423</v>
      </c>
      <c r="J11" s="82"/>
      <c r="K11" s="35"/>
      <c r="L11" s="35"/>
      <c r="M11" s="35"/>
      <c r="N11" s="35"/>
      <c r="Q11" s="8"/>
      <c r="R11" s="8"/>
      <c r="S11" s="8"/>
      <c r="T11" s="8"/>
      <c r="U11" s="8"/>
    </row>
    <row r="12" spans="1:21" x14ac:dyDescent="0.25">
      <c r="A12" s="35"/>
      <c r="B12" s="26" t="s">
        <v>6</v>
      </c>
      <c r="C12" s="27">
        <v>201.43600000000001</v>
      </c>
      <c r="D12" s="27">
        <v>82.280960800000003</v>
      </c>
      <c r="E12" s="44">
        <v>64.344039199999997</v>
      </c>
      <c r="F12" s="27">
        <v>348.06200000000001</v>
      </c>
      <c r="G12" s="27">
        <v>43.08</v>
      </c>
      <c r="H12" s="27">
        <v>0</v>
      </c>
      <c r="I12" s="28">
        <v>391.142</v>
      </c>
      <c r="J12" s="82"/>
      <c r="K12" s="35"/>
      <c r="L12" s="35"/>
      <c r="M12" s="35"/>
      <c r="N12" s="35"/>
      <c r="Q12" s="8"/>
      <c r="R12" s="8"/>
      <c r="S12" s="8"/>
      <c r="T12" s="8"/>
      <c r="U12" s="8"/>
    </row>
    <row r="13" spans="1:21" x14ac:dyDescent="0.25">
      <c r="A13" s="35"/>
      <c r="B13" s="26" t="s">
        <v>7</v>
      </c>
      <c r="C13" s="27">
        <v>203.63499999999999</v>
      </c>
      <c r="D13" s="27">
        <v>80.273520399999995</v>
      </c>
      <c r="E13" s="44">
        <v>64.703479599999994</v>
      </c>
      <c r="F13" s="27">
        <v>348.61200000000002</v>
      </c>
      <c r="G13" s="27">
        <v>48.636000000000003</v>
      </c>
      <c r="H13" s="27">
        <v>0</v>
      </c>
      <c r="I13" s="28">
        <v>397.24799999999999</v>
      </c>
      <c r="J13" s="82"/>
      <c r="K13" s="35"/>
      <c r="L13" s="35"/>
      <c r="M13" s="35"/>
      <c r="N13" s="35"/>
      <c r="Q13" s="8"/>
      <c r="R13" s="8"/>
      <c r="S13" s="8"/>
      <c r="T13" s="8"/>
      <c r="U13" s="8"/>
    </row>
    <row r="14" spans="1:21" x14ac:dyDescent="0.25">
      <c r="A14" s="35"/>
      <c r="B14" s="26" t="s">
        <v>8</v>
      </c>
      <c r="C14" s="27">
        <v>205.833</v>
      </c>
      <c r="D14" s="27">
        <v>80.76158319999999</v>
      </c>
      <c r="E14" s="44">
        <v>66.608416800000001</v>
      </c>
      <c r="F14" s="27">
        <v>353.20299999999997</v>
      </c>
      <c r="G14" s="27">
        <v>44.694000000000003</v>
      </c>
      <c r="H14" s="27">
        <v>0</v>
      </c>
      <c r="I14" s="28">
        <v>397.89699999999999</v>
      </c>
      <c r="J14" s="82"/>
      <c r="K14" s="35"/>
      <c r="L14" s="35"/>
      <c r="M14" s="35"/>
      <c r="N14" s="35"/>
      <c r="Q14" s="8"/>
      <c r="R14" s="8"/>
      <c r="S14" s="8"/>
      <c r="T14" s="8"/>
      <c r="U14" s="8"/>
    </row>
    <row r="15" spans="1:21" x14ac:dyDescent="0.25">
      <c r="A15" s="35"/>
      <c r="B15" s="26" t="s">
        <v>9</v>
      </c>
      <c r="C15" s="27">
        <v>204.96899999999999</v>
      </c>
      <c r="D15" s="27">
        <v>84.196462400000001</v>
      </c>
      <c r="E15" s="44">
        <v>66.518537600000002</v>
      </c>
      <c r="F15" s="27">
        <v>355.68299999999999</v>
      </c>
      <c r="G15" s="27">
        <v>45.496000000000002</v>
      </c>
      <c r="H15" s="27">
        <v>0</v>
      </c>
      <c r="I15" s="28">
        <v>401.17899999999997</v>
      </c>
      <c r="J15" s="82"/>
      <c r="K15" s="35"/>
      <c r="L15" s="35"/>
      <c r="M15" s="35"/>
      <c r="N15" s="35"/>
      <c r="Q15" s="8"/>
      <c r="R15" s="8"/>
      <c r="S15" s="8"/>
      <c r="T15" s="8"/>
      <c r="U15" s="8"/>
    </row>
    <row r="16" spans="1:21" x14ac:dyDescent="0.25">
      <c r="A16" s="35"/>
      <c r="B16" s="26" t="s">
        <v>10</v>
      </c>
      <c r="C16" s="27">
        <v>207.07499999999999</v>
      </c>
      <c r="D16" s="27">
        <v>88.381434099999993</v>
      </c>
      <c r="E16" s="44">
        <v>67.2925659</v>
      </c>
      <c r="F16" s="27">
        <v>362.74900000000002</v>
      </c>
      <c r="G16" s="27">
        <v>48.396999999999998</v>
      </c>
      <c r="H16" s="27">
        <v>0</v>
      </c>
      <c r="I16" s="28">
        <v>411.14600000000002</v>
      </c>
      <c r="J16" s="82"/>
      <c r="K16" s="35"/>
      <c r="L16" s="35"/>
      <c r="M16" s="35"/>
      <c r="N16" s="35"/>
      <c r="Q16" s="8"/>
      <c r="R16" s="8"/>
      <c r="S16" s="8"/>
      <c r="T16" s="8"/>
      <c r="U16" s="8"/>
    </row>
    <row r="17" spans="1:21" x14ac:dyDescent="0.25">
      <c r="A17" s="35"/>
      <c r="B17" s="26" t="s">
        <v>11</v>
      </c>
      <c r="C17" s="27">
        <v>206.726</v>
      </c>
      <c r="D17" s="27">
        <v>85.197737399999994</v>
      </c>
      <c r="E17" s="44">
        <v>67.580262599999998</v>
      </c>
      <c r="F17" s="27">
        <v>359.50400000000002</v>
      </c>
      <c r="G17" s="27">
        <v>49.283000000000001</v>
      </c>
      <c r="H17" s="27">
        <v>0</v>
      </c>
      <c r="I17" s="28">
        <v>408.78699999999998</v>
      </c>
      <c r="J17" s="82"/>
      <c r="K17" s="35"/>
      <c r="L17" s="35"/>
      <c r="M17" s="35"/>
      <c r="N17" s="35"/>
      <c r="Q17" s="8"/>
      <c r="R17" s="8"/>
      <c r="S17" s="8"/>
      <c r="T17" s="8"/>
      <c r="U17" s="8"/>
    </row>
    <row r="18" spans="1:21" x14ac:dyDescent="0.25">
      <c r="A18" s="35"/>
      <c r="B18" s="26" t="s">
        <v>12</v>
      </c>
      <c r="C18" s="27">
        <v>206.00800000000001</v>
      </c>
      <c r="D18" s="27">
        <v>84.919095900000002</v>
      </c>
      <c r="E18" s="44">
        <v>68.738904099999999</v>
      </c>
      <c r="F18" s="27">
        <v>359.666</v>
      </c>
      <c r="G18" s="27">
        <v>50.595999999999997</v>
      </c>
      <c r="H18" s="27">
        <v>0</v>
      </c>
      <c r="I18" s="28">
        <v>410.262</v>
      </c>
      <c r="J18" s="82"/>
      <c r="K18" s="35"/>
      <c r="L18" s="35"/>
      <c r="M18" s="35"/>
      <c r="N18" s="35"/>
      <c r="Q18" s="8"/>
      <c r="R18" s="8"/>
      <c r="S18" s="8"/>
      <c r="T18" s="8"/>
      <c r="U18" s="8"/>
    </row>
    <row r="19" spans="1:21" x14ac:dyDescent="0.25">
      <c r="A19" s="35"/>
      <c r="B19" s="26" t="s">
        <v>13</v>
      </c>
      <c r="C19" s="27">
        <v>207.12700000000001</v>
      </c>
      <c r="D19" s="27">
        <v>87.558847999999998</v>
      </c>
      <c r="E19" s="44">
        <v>69.423152000000002</v>
      </c>
      <c r="F19" s="27">
        <v>364.10899999999998</v>
      </c>
      <c r="G19" s="27">
        <v>50.241999999999997</v>
      </c>
      <c r="H19" s="27">
        <v>0</v>
      </c>
      <c r="I19" s="28">
        <v>414.351</v>
      </c>
      <c r="J19" s="82"/>
      <c r="K19" s="35"/>
      <c r="L19" s="35"/>
      <c r="M19" s="35"/>
      <c r="N19" s="35"/>
      <c r="Q19" s="8"/>
      <c r="R19" s="8"/>
      <c r="S19" s="8"/>
      <c r="T19" s="8"/>
      <c r="U19" s="8"/>
    </row>
    <row r="20" spans="1:21" x14ac:dyDescent="0.25">
      <c r="A20" s="35"/>
      <c r="B20" s="26" t="s">
        <v>14</v>
      </c>
      <c r="C20" s="27">
        <v>209.126</v>
      </c>
      <c r="D20" s="27">
        <v>86.267318799999998</v>
      </c>
      <c r="E20" s="44">
        <v>71.910681200000013</v>
      </c>
      <c r="F20" s="27">
        <v>367.303</v>
      </c>
      <c r="G20" s="27">
        <v>50.198999999999998</v>
      </c>
      <c r="H20" s="27">
        <v>0</v>
      </c>
      <c r="I20" s="28">
        <v>417.50200000000001</v>
      </c>
      <c r="J20" s="82"/>
      <c r="K20" s="35"/>
      <c r="L20" s="35"/>
      <c r="M20" s="35"/>
      <c r="N20" s="35"/>
      <c r="Q20" s="8"/>
      <c r="R20" s="8"/>
      <c r="S20" s="8"/>
      <c r="T20" s="8"/>
      <c r="U20" s="8"/>
    </row>
    <row r="21" spans="1:21" x14ac:dyDescent="0.25">
      <c r="A21" s="35"/>
      <c r="B21" s="26" t="s">
        <v>15</v>
      </c>
      <c r="C21" s="27">
        <v>210.441</v>
      </c>
      <c r="D21" s="27">
        <v>84.071820099999997</v>
      </c>
      <c r="E21" s="44">
        <v>73.192179899999999</v>
      </c>
      <c r="F21" s="27">
        <v>367.70499999999998</v>
      </c>
      <c r="G21" s="27">
        <v>50.393000000000001</v>
      </c>
      <c r="H21" s="27">
        <v>0</v>
      </c>
      <c r="I21" s="28">
        <v>418.09800000000001</v>
      </c>
      <c r="J21" s="82"/>
      <c r="K21" s="35"/>
      <c r="L21" s="35"/>
      <c r="M21" s="35"/>
      <c r="N21" s="35"/>
      <c r="Q21" s="8"/>
      <c r="R21" s="8"/>
      <c r="S21" s="8"/>
      <c r="T21" s="8"/>
      <c r="U21" s="8"/>
    </row>
    <row r="22" spans="1:21" x14ac:dyDescent="0.25">
      <c r="A22" s="35"/>
      <c r="B22" s="26" t="s">
        <v>16</v>
      </c>
      <c r="C22" s="27">
        <v>214.964</v>
      </c>
      <c r="D22" s="27">
        <v>89.544253499999996</v>
      </c>
      <c r="E22" s="44">
        <v>73.465746499999995</v>
      </c>
      <c r="F22" s="27">
        <v>377.97399999999999</v>
      </c>
      <c r="G22" s="27">
        <v>50.774000000000001</v>
      </c>
      <c r="H22" s="27">
        <v>0</v>
      </c>
      <c r="I22" s="28">
        <v>428.74799999999999</v>
      </c>
      <c r="J22" s="82"/>
      <c r="K22" s="35"/>
      <c r="L22" s="35"/>
      <c r="M22" s="35"/>
      <c r="N22" s="35"/>
      <c r="Q22" s="8"/>
      <c r="R22" s="8"/>
      <c r="S22" s="8"/>
      <c r="T22" s="8"/>
      <c r="U22" s="8"/>
    </row>
    <row r="23" spans="1:21" x14ac:dyDescent="0.25">
      <c r="A23" s="35"/>
      <c r="B23" s="26" t="s">
        <v>17</v>
      </c>
      <c r="C23" s="27">
        <v>212.71799999999999</v>
      </c>
      <c r="D23" s="27">
        <v>91.496696900000003</v>
      </c>
      <c r="E23" s="44">
        <v>73.527303100000012</v>
      </c>
      <c r="F23" s="27">
        <v>377.74299999999999</v>
      </c>
      <c r="G23" s="27">
        <v>52.326000000000001</v>
      </c>
      <c r="H23" s="27">
        <v>0</v>
      </c>
      <c r="I23" s="28">
        <v>430.06900000000002</v>
      </c>
      <c r="J23" s="82"/>
      <c r="K23" s="35"/>
      <c r="L23" s="35"/>
      <c r="M23" s="35"/>
      <c r="N23" s="35"/>
      <c r="Q23" s="8"/>
      <c r="R23" s="8"/>
      <c r="S23" s="8"/>
      <c r="T23" s="8"/>
      <c r="U23" s="8"/>
    </row>
    <row r="24" spans="1:21" x14ac:dyDescent="0.25">
      <c r="A24" s="35"/>
      <c r="B24" s="26" t="s">
        <v>18</v>
      </c>
      <c r="C24" s="27">
        <v>214.80600000000001</v>
      </c>
      <c r="D24" s="27">
        <v>92.348229499999988</v>
      </c>
      <c r="E24" s="44">
        <v>74.141770499999993</v>
      </c>
      <c r="F24" s="27">
        <v>381.29599999999999</v>
      </c>
      <c r="G24" s="27">
        <v>51.692999999999998</v>
      </c>
      <c r="H24" s="27">
        <v>0</v>
      </c>
      <c r="I24" s="28">
        <v>432.98899999999998</v>
      </c>
      <c r="J24" s="82"/>
      <c r="K24" s="35"/>
      <c r="L24" s="35"/>
      <c r="M24" s="35"/>
      <c r="N24" s="35"/>
      <c r="Q24" s="8"/>
      <c r="R24" s="8"/>
      <c r="S24" s="8"/>
      <c r="T24" s="8"/>
      <c r="U24" s="8"/>
    </row>
    <row r="25" spans="1:21" x14ac:dyDescent="0.25">
      <c r="A25" s="35"/>
      <c r="B25" s="32" t="s">
        <v>19</v>
      </c>
      <c r="C25" s="27">
        <v>221.214</v>
      </c>
      <c r="D25" s="27">
        <v>86.487932200000017</v>
      </c>
      <c r="E25" s="44">
        <v>75.717067800000009</v>
      </c>
      <c r="F25" s="27">
        <v>383.42</v>
      </c>
      <c r="G25" s="27">
        <v>52.887</v>
      </c>
      <c r="H25" s="27">
        <v>0</v>
      </c>
      <c r="I25" s="28">
        <v>436.30700000000002</v>
      </c>
      <c r="J25" s="45"/>
      <c r="K25" s="35"/>
      <c r="L25" s="35"/>
      <c r="M25" s="35"/>
      <c r="N25" s="35"/>
      <c r="Q25" s="8"/>
      <c r="R25" s="8"/>
      <c r="S25" s="8"/>
      <c r="T25" s="8"/>
      <c r="U25" s="8"/>
    </row>
    <row r="26" spans="1:21" x14ac:dyDescent="0.25">
      <c r="A26" s="35"/>
      <c r="B26" s="32" t="s">
        <v>20</v>
      </c>
      <c r="C26" s="27">
        <v>221.892</v>
      </c>
      <c r="D26" s="27">
        <v>92.110835100000003</v>
      </c>
      <c r="E26" s="44">
        <v>75.974164900000005</v>
      </c>
      <c r="F26" s="27">
        <v>389.97699999999998</v>
      </c>
      <c r="G26" s="27">
        <v>54.369</v>
      </c>
      <c r="H26" s="27">
        <v>0</v>
      </c>
      <c r="I26" s="28">
        <v>444.346</v>
      </c>
      <c r="J26" s="45"/>
      <c r="K26" s="35"/>
      <c r="L26" s="35"/>
      <c r="M26" s="35"/>
      <c r="N26" s="35"/>
      <c r="Q26" s="8"/>
      <c r="R26" s="8"/>
      <c r="S26" s="8"/>
      <c r="T26" s="8"/>
      <c r="U26" s="8"/>
    </row>
    <row r="27" spans="1:21" x14ac:dyDescent="0.25">
      <c r="A27" s="35"/>
      <c r="B27" s="32" t="s">
        <v>21</v>
      </c>
      <c r="C27" s="27">
        <v>222.77</v>
      </c>
      <c r="D27" s="27">
        <v>93.632948800000008</v>
      </c>
      <c r="E27" s="44">
        <v>76.661051200000003</v>
      </c>
      <c r="F27" s="27">
        <v>393.06299999999999</v>
      </c>
      <c r="G27" s="27">
        <v>54.642000000000003</v>
      </c>
      <c r="H27" s="27">
        <v>0</v>
      </c>
      <c r="I27" s="28">
        <v>447.70499999999998</v>
      </c>
      <c r="J27" s="45"/>
      <c r="K27" s="35"/>
      <c r="L27" s="35"/>
      <c r="M27" s="35"/>
      <c r="N27" s="35"/>
      <c r="Q27" s="8"/>
      <c r="R27" s="8"/>
      <c r="S27" s="8"/>
      <c r="T27" s="8"/>
      <c r="U27" s="8"/>
    </row>
    <row r="28" spans="1:21" x14ac:dyDescent="0.25">
      <c r="A28" s="35"/>
      <c r="B28" s="32" t="s">
        <v>22</v>
      </c>
      <c r="C28" s="27">
        <v>223.08199999999999</v>
      </c>
      <c r="D28" s="27">
        <v>96.614283900000004</v>
      </c>
      <c r="E28" s="44">
        <v>78.806716100000003</v>
      </c>
      <c r="F28" s="27">
        <v>398.51</v>
      </c>
      <c r="G28" s="27">
        <v>55.372999999999998</v>
      </c>
      <c r="H28" s="27">
        <v>0</v>
      </c>
      <c r="I28" s="28">
        <v>453.88299999999998</v>
      </c>
      <c r="J28" s="45"/>
      <c r="K28" s="35"/>
      <c r="L28" s="35"/>
      <c r="M28" s="35"/>
      <c r="N28" s="35"/>
      <c r="Q28" s="8"/>
      <c r="R28" s="8"/>
      <c r="S28" s="8"/>
      <c r="T28" s="8"/>
      <c r="U28" s="8"/>
    </row>
    <row r="29" spans="1:21" x14ac:dyDescent="0.25">
      <c r="A29" s="35"/>
      <c r="B29" s="32" t="s">
        <v>23</v>
      </c>
      <c r="C29" s="27">
        <v>223.12799999999999</v>
      </c>
      <c r="D29" s="27">
        <v>100.3218512</v>
      </c>
      <c r="E29" s="44">
        <v>81.086148799999989</v>
      </c>
      <c r="F29" s="27">
        <v>404.53800000000001</v>
      </c>
      <c r="G29" s="27">
        <v>56.158000000000001</v>
      </c>
      <c r="H29" s="27">
        <v>0</v>
      </c>
      <c r="I29" s="28">
        <v>460.69600000000003</v>
      </c>
      <c r="J29" s="45"/>
      <c r="K29" s="35"/>
      <c r="L29" s="35"/>
      <c r="M29" s="35"/>
      <c r="N29" s="35"/>
      <c r="Q29" s="8"/>
      <c r="R29" s="8"/>
      <c r="S29" s="8"/>
      <c r="T29" s="8"/>
      <c r="U29" s="8"/>
    </row>
    <row r="30" spans="1:21" x14ac:dyDescent="0.25">
      <c r="A30" s="35"/>
      <c r="B30" s="32" t="s">
        <v>24</v>
      </c>
      <c r="C30" s="27">
        <v>226.25299999999999</v>
      </c>
      <c r="D30" s="27">
        <v>101.45389189999999</v>
      </c>
      <c r="E30" s="44">
        <v>81.052108099999998</v>
      </c>
      <c r="F30" s="27">
        <v>408.75700000000001</v>
      </c>
      <c r="G30" s="27">
        <v>55.972999999999999</v>
      </c>
      <c r="H30" s="27">
        <v>0</v>
      </c>
      <c r="I30" s="28">
        <v>464.73</v>
      </c>
      <c r="J30" s="45"/>
      <c r="K30" s="35"/>
      <c r="L30" s="35"/>
      <c r="M30" s="35"/>
      <c r="N30" s="35"/>
      <c r="Q30" s="8"/>
      <c r="R30" s="8"/>
      <c r="S30" s="8"/>
      <c r="T30" s="8"/>
      <c r="U30" s="8"/>
    </row>
    <row r="31" spans="1:21" x14ac:dyDescent="0.25">
      <c r="A31" s="35"/>
      <c r="B31" s="32" t="s">
        <v>25</v>
      </c>
      <c r="C31" s="27">
        <v>227.506</v>
      </c>
      <c r="D31" s="27">
        <v>98.658497200000014</v>
      </c>
      <c r="E31" s="44">
        <v>81.9485028</v>
      </c>
      <c r="F31" s="27">
        <v>408.10599999999999</v>
      </c>
      <c r="G31" s="27">
        <v>56.88</v>
      </c>
      <c r="H31" s="27">
        <v>0</v>
      </c>
      <c r="I31" s="28">
        <v>464.98599999999999</v>
      </c>
      <c r="J31" s="45"/>
      <c r="K31" s="35"/>
      <c r="L31" s="35"/>
      <c r="M31" s="35"/>
      <c r="N31" s="35"/>
      <c r="Q31" s="8"/>
      <c r="R31" s="8"/>
      <c r="S31" s="8"/>
      <c r="T31" s="8"/>
      <c r="U31" s="8"/>
    </row>
    <row r="32" spans="1:21" x14ac:dyDescent="0.25">
      <c r="A32" s="35"/>
      <c r="B32" s="32" t="s">
        <v>26</v>
      </c>
      <c r="C32" s="27">
        <v>228.32</v>
      </c>
      <c r="D32" s="27">
        <v>100.1227598</v>
      </c>
      <c r="E32" s="44">
        <v>82.832240200000001</v>
      </c>
      <c r="F32" s="27">
        <v>411.27600000000001</v>
      </c>
      <c r="G32" s="27">
        <v>56.018999999999998</v>
      </c>
      <c r="H32" s="27">
        <v>0</v>
      </c>
      <c r="I32" s="28">
        <v>467.29500000000002</v>
      </c>
      <c r="J32" s="45"/>
      <c r="K32" s="35"/>
      <c r="L32" s="35"/>
      <c r="M32" s="35"/>
      <c r="N32" s="35"/>
      <c r="Q32" s="8"/>
      <c r="R32" s="8"/>
      <c r="S32" s="8"/>
      <c r="T32" s="8"/>
      <c r="U32" s="8"/>
    </row>
    <row r="33" spans="1:21" x14ac:dyDescent="0.25">
      <c r="A33" s="35"/>
      <c r="B33" s="32" t="s">
        <v>27</v>
      </c>
      <c r="C33" s="27">
        <v>230.77199999999999</v>
      </c>
      <c r="D33" s="27">
        <v>102.3467739</v>
      </c>
      <c r="E33" s="44">
        <v>84.544226100000003</v>
      </c>
      <c r="F33" s="27">
        <v>417.66300000000001</v>
      </c>
      <c r="G33" s="27">
        <v>57.566000000000003</v>
      </c>
      <c r="H33" s="27">
        <v>0</v>
      </c>
      <c r="I33" s="28">
        <v>475.22899999999998</v>
      </c>
      <c r="J33" s="45"/>
      <c r="K33" s="35"/>
      <c r="L33" s="35"/>
      <c r="M33" s="35"/>
      <c r="N33" s="35"/>
      <c r="Q33" s="8"/>
      <c r="R33" s="8"/>
      <c r="S33" s="8"/>
      <c r="T33" s="8"/>
      <c r="U33" s="8"/>
    </row>
    <row r="34" spans="1:21" x14ac:dyDescent="0.25">
      <c r="A34" s="35"/>
      <c r="B34" s="32" t="s">
        <v>28</v>
      </c>
      <c r="C34" s="27">
        <v>234.18299999999999</v>
      </c>
      <c r="D34" s="27">
        <v>96.617568399999996</v>
      </c>
      <c r="E34" s="44">
        <v>86.25443159999999</v>
      </c>
      <c r="F34" s="27">
        <v>417.05399999999997</v>
      </c>
      <c r="G34" s="27">
        <v>58.487000000000002</v>
      </c>
      <c r="H34" s="27">
        <v>0</v>
      </c>
      <c r="I34" s="28">
        <v>475.541</v>
      </c>
      <c r="J34" s="45"/>
      <c r="K34" s="35"/>
      <c r="L34" s="35"/>
      <c r="M34" s="35"/>
      <c r="N34" s="35"/>
      <c r="Q34" s="8"/>
      <c r="R34" s="8"/>
      <c r="S34" s="8"/>
      <c r="T34" s="8"/>
      <c r="U34" s="8"/>
    </row>
    <row r="35" spans="1:21" x14ac:dyDescent="0.25">
      <c r="A35" s="35"/>
      <c r="B35" s="32" t="s">
        <v>29</v>
      </c>
      <c r="C35" s="27">
        <v>235.184</v>
      </c>
      <c r="D35" s="27">
        <v>97.237747600000006</v>
      </c>
      <c r="E35" s="44">
        <v>86.819252399999996</v>
      </c>
      <c r="F35" s="27">
        <v>419.24099999999999</v>
      </c>
      <c r="G35" s="27">
        <v>58.533000000000001</v>
      </c>
      <c r="H35" s="27">
        <v>0</v>
      </c>
      <c r="I35" s="28">
        <v>477.774</v>
      </c>
      <c r="J35" s="20"/>
      <c r="Q35" s="8"/>
      <c r="R35" s="8"/>
      <c r="S35" s="8"/>
      <c r="T35" s="8"/>
      <c r="U35" s="8"/>
    </row>
    <row r="36" spans="1:21" x14ac:dyDescent="0.25">
      <c r="A36" s="35"/>
      <c r="B36" s="32" t="s">
        <v>30</v>
      </c>
      <c r="C36" s="27">
        <v>233.322</v>
      </c>
      <c r="D36" s="27">
        <v>105.8979101</v>
      </c>
      <c r="E36" s="44">
        <v>87.089089900000005</v>
      </c>
      <c r="F36" s="27">
        <v>426.30599999999998</v>
      </c>
      <c r="G36" s="27">
        <v>59.02</v>
      </c>
      <c r="H36" s="27">
        <v>0</v>
      </c>
      <c r="I36" s="28">
        <v>485.32600000000002</v>
      </c>
      <c r="J36" s="20"/>
      <c r="Q36" s="8"/>
      <c r="R36" s="8"/>
      <c r="S36" s="8"/>
      <c r="T36" s="8"/>
      <c r="U36" s="8"/>
    </row>
    <row r="37" spans="1:21" x14ac:dyDescent="0.25">
      <c r="A37" s="35"/>
      <c r="B37" s="32" t="s">
        <v>52</v>
      </c>
      <c r="C37" s="27">
        <v>240.398</v>
      </c>
      <c r="D37" s="27">
        <v>100.8736483</v>
      </c>
      <c r="E37" s="44">
        <v>88.419351699999993</v>
      </c>
      <c r="F37" s="27">
        <v>429.69200000000001</v>
      </c>
      <c r="G37" s="27">
        <v>59.802</v>
      </c>
      <c r="H37" s="27">
        <v>0</v>
      </c>
      <c r="I37" s="28">
        <v>489.49400000000003</v>
      </c>
      <c r="J37" s="20"/>
      <c r="Q37" s="8"/>
      <c r="R37" s="8"/>
      <c r="S37" s="8"/>
      <c r="T37" s="8"/>
      <c r="U37" s="8"/>
    </row>
    <row r="38" spans="1:21" x14ac:dyDescent="0.25">
      <c r="A38" s="35"/>
      <c r="B38" s="32" t="s">
        <v>53</v>
      </c>
      <c r="C38" s="27">
        <v>245.066</v>
      </c>
      <c r="D38" s="27">
        <v>100.45986919999999</v>
      </c>
      <c r="E38" s="44">
        <v>88.314130800000001</v>
      </c>
      <c r="F38" s="27">
        <v>433.84</v>
      </c>
      <c r="G38" s="27">
        <v>59.89</v>
      </c>
      <c r="H38" s="27">
        <v>0</v>
      </c>
      <c r="I38" s="28">
        <v>493.73</v>
      </c>
      <c r="J38" s="20"/>
      <c r="Q38" s="8"/>
      <c r="R38" s="8"/>
      <c r="S38" s="8"/>
      <c r="T38" s="8"/>
      <c r="U38" s="8"/>
    </row>
    <row r="39" spans="1:21" x14ac:dyDescent="0.25">
      <c r="A39" s="35"/>
      <c r="B39" s="32" t="s">
        <v>54</v>
      </c>
      <c r="C39" s="27">
        <v>244.62</v>
      </c>
      <c r="D39" s="27">
        <v>107.05039480000001</v>
      </c>
      <c r="E39" s="44">
        <v>88.089605200000008</v>
      </c>
      <c r="F39" s="27">
        <v>439.762</v>
      </c>
      <c r="G39" s="27">
        <v>61.212000000000003</v>
      </c>
      <c r="H39" s="27">
        <v>0</v>
      </c>
      <c r="I39" s="28">
        <v>500.97399999999999</v>
      </c>
      <c r="J39" s="20"/>
      <c r="Q39" s="8"/>
      <c r="R39" s="8"/>
      <c r="S39" s="8"/>
      <c r="T39" s="8"/>
      <c r="U39" s="8"/>
    </row>
    <row r="40" spans="1:21" x14ac:dyDescent="0.25">
      <c r="A40" s="35"/>
      <c r="B40" s="32" t="s">
        <v>55</v>
      </c>
      <c r="C40" s="27">
        <v>246.67500000000001</v>
      </c>
      <c r="D40" s="27">
        <v>109.6680877</v>
      </c>
      <c r="E40" s="44">
        <v>88.567912300000003</v>
      </c>
      <c r="F40" s="27">
        <v>445.99799999999999</v>
      </c>
      <c r="G40" s="27">
        <v>61.03</v>
      </c>
      <c r="H40" s="27">
        <v>1.087</v>
      </c>
      <c r="I40" s="28">
        <v>507.02800000000002</v>
      </c>
      <c r="J40" s="20"/>
      <c r="Q40" s="8"/>
      <c r="R40" s="8"/>
      <c r="S40" s="8"/>
      <c r="T40" s="8"/>
      <c r="U40" s="8"/>
    </row>
    <row r="41" spans="1:21" x14ac:dyDescent="0.25">
      <c r="A41" s="35"/>
      <c r="B41" s="32" t="s">
        <v>85</v>
      </c>
      <c r="C41" s="27">
        <v>250.4</v>
      </c>
      <c r="D41" s="27">
        <v>105.352851</v>
      </c>
      <c r="E41" s="44">
        <v>88.632148999999998</v>
      </c>
      <c r="F41" s="27">
        <v>446.04399999999998</v>
      </c>
      <c r="G41" s="27">
        <v>62.825000000000003</v>
      </c>
      <c r="H41" s="27">
        <v>1.659</v>
      </c>
      <c r="I41" s="28">
        <v>508.86900000000003</v>
      </c>
      <c r="J41" s="20"/>
      <c r="Q41" s="8"/>
      <c r="R41" s="8"/>
      <c r="S41" s="8"/>
      <c r="T41" s="8"/>
      <c r="U41" s="8"/>
    </row>
    <row r="42" spans="1:21" x14ac:dyDescent="0.25">
      <c r="A42" s="35"/>
      <c r="B42" s="32" t="s">
        <v>86</v>
      </c>
      <c r="C42" s="27">
        <v>252.155</v>
      </c>
      <c r="D42" s="27">
        <v>107.16546960000001</v>
      </c>
      <c r="E42" s="44">
        <v>88.57953040000001</v>
      </c>
      <c r="F42" s="27">
        <v>450.00599999999997</v>
      </c>
      <c r="G42" s="27">
        <v>64.251999999999995</v>
      </c>
      <c r="H42" s="27">
        <v>2.1059999999999999</v>
      </c>
      <c r="I42" s="28">
        <v>514.25800000000004</v>
      </c>
      <c r="J42" s="20"/>
      <c r="Q42" s="8"/>
      <c r="R42" s="8"/>
      <c r="S42" s="8"/>
      <c r="T42" s="8"/>
      <c r="U42" s="8"/>
    </row>
    <row r="43" spans="1:21" x14ac:dyDescent="0.25">
      <c r="A43" s="35"/>
      <c r="B43" s="32" t="s">
        <v>87</v>
      </c>
      <c r="C43" s="27">
        <v>254.70699999999999</v>
      </c>
      <c r="D43" s="27">
        <v>109.7524294</v>
      </c>
      <c r="E43" s="44">
        <v>88.812570600000001</v>
      </c>
      <c r="F43" s="27">
        <v>455.61099999999999</v>
      </c>
      <c r="G43" s="27">
        <v>63.863</v>
      </c>
      <c r="H43" s="27">
        <v>2.339</v>
      </c>
      <c r="I43" s="28">
        <v>519.47400000000005</v>
      </c>
      <c r="J43" s="20"/>
      <c r="Q43" s="8"/>
      <c r="R43" s="8"/>
      <c r="S43" s="8"/>
      <c r="T43" s="8"/>
      <c r="U43" s="8"/>
    </row>
    <row r="44" spans="1:21" x14ac:dyDescent="0.25">
      <c r="A44" s="35"/>
      <c r="B44" s="32" t="s">
        <v>88</v>
      </c>
      <c r="C44" s="27">
        <v>257.28300000000002</v>
      </c>
      <c r="D44" s="27">
        <v>109.62625</v>
      </c>
      <c r="E44" s="44">
        <v>89.664749999999998</v>
      </c>
      <c r="F44" s="27">
        <v>458.50799999999998</v>
      </c>
      <c r="G44" s="27">
        <v>63.253999999999998</v>
      </c>
      <c r="H44" s="27">
        <v>1.9339999999999999</v>
      </c>
      <c r="I44" s="28">
        <v>521.76199999999994</v>
      </c>
      <c r="J44" s="20"/>
      <c r="Q44" s="8"/>
      <c r="R44" s="8"/>
      <c r="S44" s="8"/>
      <c r="T44" s="8"/>
      <c r="U44" s="8"/>
    </row>
    <row r="45" spans="1:21" x14ac:dyDescent="0.25">
      <c r="A45" s="35"/>
      <c r="B45" s="32" t="s">
        <v>99</v>
      </c>
      <c r="C45" s="27">
        <v>259.142</v>
      </c>
      <c r="D45" s="27">
        <v>109.37848509999999</v>
      </c>
      <c r="E45" s="44">
        <v>90.298514900000001</v>
      </c>
      <c r="F45" s="27">
        <v>460.572</v>
      </c>
      <c r="G45" s="27">
        <v>65.546000000000006</v>
      </c>
      <c r="H45" s="27">
        <v>1.7529999999999999</v>
      </c>
      <c r="I45" s="28">
        <v>526.11800000000005</v>
      </c>
      <c r="J45" s="20"/>
      <c r="Q45" s="8"/>
      <c r="R45" s="8"/>
      <c r="S45" s="8"/>
      <c r="T45" s="8"/>
      <c r="U45" s="8"/>
    </row>
    <row r="46" spans="1:21" x14ac:dyDescent="0.25">
      <c r="A46" s="35"/>
      <c r="B46" s="32" t="s">
        <v>100</v>
      </c>
      <c r="C46" s="27">
        <v>263.01299999999998</v>
      </c>
      <c r="D46" s="27">
        <v>110.2071182</v>
      </c>
      <c r="E46" s="44">
        <v>91.906881800000008</v>
      </c>
      <c r="F46" s="27">
        <v>466.81200000000001</v>
      </c>
      <c r="G46" s="27">
        <v>65.064999999999998</v>
      </c>
      <c r="H46" s="27">
        <v>1.6850000000000001</v>
      </c>
      <c r="I46" s="28">
        <v>531.87699999999995</v>
      </c>
      <c r="J46" s="20"/>
      <c r="Q46" s="8"/>
      <c r="R46" s="8"/>
      <c r="S46" s="8"/>
      <c r="T46" s="8"/>
      <c r="U46" s="8"/>
    </row>
    <row r="47" spans="1:21" x14ac:dyDescent="0.25">
      <c r="A47" s="35"/>
      <c r="B47" s="32" t="s">
        <v>101</v>
      </c>
      <c r="C47" s="27">
        <v>265.488</v>
      </c>
      <c r="D47" s="27">
        <v>109.45750030000004</v>
      </c>
      <c r="E47" s="44">
        <v>92.837499699999995</v>
      </c>
      <c r="F47" s="27">
        <v>469.53</v>
      </c>
      <c r="G47" s="27">
        <v>65.34</v>
      </c>
      <c r="H47" s="27">
        <v>1.7470000000000001</v>
      </c>
      <c r="I47" s="28">
        <v>534.87</v>
      </c>
      <c r="J47" s="20"/>
      <c r="Q47" s="8"/>
      <c r="R47" s="8"/>
      <c r="S47" s="8"/>
      <c r="T47" s="8"/>
      <c r="U47" s="8"/>
    </row>
    <row r="48" spans="1:21" x14ac:dyDescent="0.25">
      <c r="A48" s="35"/>
      <c r="B48" s="32" t="s">
        <v>102</v>
      </c>
      <c r="C48" s="27">
        <v>266.88007344281249</v>
      </c>
      <c r="D48" s="27">
        <v>108.48850725976494</v>
      </c>
      <c r="E48" s="44">
        <v>95.961465389744504</v>
      </c>
      <c r="F48" s="27">
        <v>473.07704609232189</v>
      </c>
      <c r="G48" s="27">
        <v>65.722825130544052</v>
      </c>
      <c r="H48" s="27">
        <v>1.7470000000000001</v>
      </c>
      <c r="I48" s="28">
        <v>538.79987122286605</v>
      </c>
      <c r="J48" s="20"/>
      <c r="Q48" s="8"/>
      <c r="R48" s="8"/>
      <c r="S48" s="8"/>
      <c r="T48" s="8"/>
      <c r="U48" s="8"/>
    </row>
    <row r="49" spans="1:21" x14ac:dyDescent="0.25">
      <c r="A49" s="35"/>
      <c r="B49" s="32" t="s">
        <v>139</v>
      </c>
      <c r="C49" s="27">
        <v>271.08676489497742</v>
      </c>
      <c r="D49" s="27">
        <v>112.39848788713836</v>
      </c>
      <c r="E49" s="44">
        <v>92.48315535356285</v>
      </c>
      <c r="F49" s="27">
        <v>477.71540813567867</v>
      </c>
      <c r="G49" s="27">
        <v>65.752322429343081</v>
      </c>
      <c r="H49" s="27">
        <v>1.7470000000000001</v>
      </c>
      <c r="I49" s="28">
        <v>543.46773056502172</v>
      </c>
      <c r="J49" s="20"/>
      <c r="Q49" s="8"/>
      <c r="R49" s="8"/>
      <c r="S49" s="8"/>
      <c r="T49" s="8"/>
      <c r="U49" s="8"/>
    </row>
    <row r="50" spans="1:21" x14ac:dyDescent="0.25">
      <c r="A50" s="35"/>
      <c r="B50" s="32" t="s">
        <v>140</v>
      </c>
      <c r="C50" s="27">
        <v>272.9242870477068</v>
      </c>
      <c r="D50" s="27">
        <v>112.70788689877897</v>
      </c>
      <c r="E50" s="44">
        <v>94.312428280845609</v>
      </c>
      <c r="F50" s="27">
        <v>481.69160222733132</v>
      </c>
      <c r="G50" s="27">
        <v>66.269379311041803</v>
      </c>
      <c r="H50" s="27">
        <v>1.7470000000000001</v>
      </c>
      <c r="I50" s="28">
        <v>547.96098153837318</v>
      </c>
      <c r="J50" s="20"/>
      <c r="Q50" s="8"/>
      <c r="R50" s="8"/>
      <c r="S50" s="8"/>
      <c r="T50" s="8"/>
      <c r="U50" s="8"/>
    </row>
    <row r="51" spans="1:21" x14ac:dyDescent="0.25">
      <c r="A51" s="35"/>
      <c r="B51" s="32" t="s">
        <v>141</v>
      </c>
      <c r="C51" s="27">
        <v>275.215799745075</v>
      </c>
      <c r="D51" s="27">
        <v>112.56879403108346</v>
      </c>
      <c r="E51" s="44">
        <v>95.907529037275339</v>
      </c>
      <c r="F51" s="27">
        <v>485.43912281343376</v>
      </c>
      <c r="G51" s="27">
        <v>66.768397459838397</v>
      </c>
      <c r="H51" s="27">
        <v>1.7470000000000001</v>
      </c>
      <c r="I51" s="28">
        <v>552.20752027327217</v>
      </c>
      <c r="J51" s="20"/>
      <c r="Q51" s="8"/>
      <c r="R51" s="8"/>
      <c r="S51" s="8"/>
      <c r="T51" s="8"/>
      <c r="U51" s="8"/>
    </row>
    <row r="52" spans="1:21" x14ac:dyDescent="0.25">
      <c r="A52" s="35"/>
      <c r="B52" s="32" t="s">
        <v>142</v>
      </c>
      <c r="C52" s="27">
        <v>277.64740496346548</v>
      </c>
      <c r="D52" s="27">
        <v>112.20234901008054</v>
      </c>
      <c r="E52" s="44">
        <v>97.508800540660957</v>
      </c>
      <c r="F52" s="27">
        <v>489.10555451420697</v>
      </c>
      <c r="G52" s="27">
        <v>67.245713026674352</v>
      </c>
      <c r="H52" s="27">
        <v>1.7470000000000001</v>
      </c>
      <c r="I52" s="28">
        <v>556.35126754088128</v>
      </c>
      <c r="J52" s="20"/>
      <c r="Q52" s="8"/>
      <c r="R52" s="8"/>
      <c r="S52" s="8"/>
      <c r="T52" s="8"/>
      <c r="U52" s="8"/>
    </row>
    <row r="53" spans="1:21" x14ac:dyDescent="0.25">
      <c r="A53" s="35"/>
      <c r="B53" s="32" t="s">
        <v>150</v>
      </c>
      <c r="C53" s="27">
        <v>280.37662836360022</v>
      </c>
      <c r="D53" s="27">
        <v>112.63614553351074</v>
      </c>
      <c r="E53" s="44">
        <v>98.802050568420114</v>
      </c>
      <c r="F53" s="27">
        <v>493.56182446553112</v>
      </c>
      <c r="G53" s="27">
        <v>67.677169103320978</v>
      </c>
      <c r="H53" s="27">
        <v>1.7470000000000001</v>
      </c>
      <c r="I53" s="28">
        <v>561.23899356885204</v>
      </c>
      <c r="J53" s="20"/>
      <c r="Q53" s="8"/>
      <c r="R53" s="8"/>
      <c r="S53" s="8"/>
      <c r="T53" s="8"/>
      <c r="U53" s="8"/>
    </row>
    <row r="54" spans="1:21" x14ac:dyDescent="0.25">
      <c r="A54" s="35"/>
      <c r="B54" s="32" t="s">
        <v>151</v>
      </c>
      <c r="C54" s="27">
        <v>282.88505152140476</v>
      </c>
      <c r="D54" s="27">
        <v>112.73684953525994</v>
      </c>
      <c r="E54" s="44">
        <v>100.64467419673349</v>
      </c>
      <c r="F54" s="27">
        <v>498.01357525339824</v>
      </c>
      <c r="G54" s="27">
        <v>68.115726992324966</v>
      </c>
      <c r="H54" s="27">
        <v>1.7470000000000001</v>
      </c>
      <c r="I54" s="28">
        <v>566.12930224572324</v>
      </c>
      <c r="J54" s="20"/>
      <c r="Q54" s="8"/>
      <c r="R54" s="8"/>
      <c r="S54" s="8"/>
      <c r="T54" s="8"/>
      <c r="U54" s="8"/>
    </row>
    <row r="55" spans="1:21" x14ac:dyDescent="0.25">
      <c r="A55" s="35"/>
      <c r="B55" s="32" t="s">
        <v>152</v>
      </c>
      <c r="C55" s="27">
        <v>285.37071958811418</v>
      </c>
      <c r="D55" s="27">
        <v>113.31575337045086</v>
      </c>
      <c r="E55" s="44">
        <v>101.99795156663235</v>
      </c>
      <c r="F55" s="27">
        <v>502.43142452519743</v>
      </c>
      <c r="G55" s="27">
        <v>68.603018946221027</v>
      </c>
      <c r="H55" s="27">
        <v>1.7470000000000001</v>
      </c>
      <c r="I55" s="28">
        <v>571.03444347141851</v>
      </c>
      <c r="J55" s="20"/>
      <c r="Q55" s="8"/>
      <c r="R55" s="8"/>
      <c r="S55" s="8"/>
      <c r="T55" s="8"/>
      <c r="U55" s="8"/>
    </row>
    <row r="56" spans="1:21" x14ac:dyDescent="0.25">
      <c r="A56" s="35"/>
      <c r="B56" s="32" t="s">
        <v>153</v>
      </c>
      <c r="C56" s="27">
        <v>287.86533103628483</v>
      </c>
      <c r="D56" s="27">
        <v>113.77985759456374</v>
      </c>
      <c r="E56" s="44">
        <v>103.37891398814114</v>
      </c>
      <c r="F56" s="27">
        <v>506.77110261898974</v>
      </c>
      <c r="G56" s="27">
        <v>69.140076615508647</v>
      </c>
      <c r="H56" s="27">
        <v>1.7470000000000001</v>
      </c>
      <c r="I56" s="28">
        <v>575.91117923449838</v>
      </c>
      <c r="J56" s="20"/>
      <c r="Q56" s="8"/>
      <c r="R56" s="8"/>
      <c r="S56" s="8"/>
      <c r="T56" s="8"/>
      <c r="U56" s="8"/>
    </row>
    <row r="57" spans="1:21" x14ac:dyDescent="0.25">
      <c r="A57" s="35"/>
      <c r="B57" s="26" t="s">
        <v>167</v>
      </c>
      <c r="C57" s="27">
        <v>290.49355777681563</v>
      </c>
      <c r="D57" s="27">
        <v>115.15651182344791</v>
      </c>
      <c r="E57" s="44">
        <v>104.00867916217291</v>
      </c>
      <c r="F57" s="27">
        <v>511.40574876243642</v>
      </c>
      <c r="G57" s="27">
        <v>69.727210788174915</v>
      </c>
      <c r="H57" s="27">
        <v>1.7470000000000001</v>
      </c>
      <c r="I57" s="28">
        <v>581.1329595506113</v>
      </c>
      <c r="J57" s="20"/>
      <c r="Q57" s="8"/>
      <c r="R57" s="8"/>
      <c r="S57" s="8"/>
      <c r="T57" s="8"/>
      <c r="U57" s="8"/>
    </row>
    <row r="58" spans="1:21" x14ac:dyDescent="0.25">
      <c r="A58" s="35"/>
      <c r="B58" s="26" t="s">
        <v>168</v>
      </c>
      <c r="C58" s="27">
        <v>293.00258822024102</v>
      </c>
      <c r="D58" s="27">
        <v>115.90005355082842</v>
      </c>
      <c r="E58" s="44">
        <v>105.36869808923713</v>
      </c>
      <c r="F58" s="27">
        <v>516.01833986030658</v>
      </c>
      <c r="G58" s="27">
        <v>70.294869873796998</v>
      </c>
      <c r="H58" s="27">
        <v>1.7470000000000001</v>
      </c>
      <c r="I58" s="28">
        <v>586.31320973410357</v>
      </c>
      <c r="J58" s="20"/>
      <c r="Q58" s="8"/>
      <c r="R58" s="8"/>
      <c r="S58" s="8"/>
      <c r="T58" s="8"/>
      <c r="U58" s="8"/>
    </row>
    <row r="59" spans="1:21" x14ac:dyDescent="0.25">
      <c r="A59" s="35"/>
      <c r="B59" s="26" t="s">
        <v>169</v>
      </c>
      <c r="C59" s="27">
        <v>295.4788715936179</v>
      </c>
      <c r="D59" s="27">
        <v>116.79909990941181</v>
      </c>
      <c r="E59" s="44">
        <v>106.55520828807056</v>
      </c>
      <c r="F59" s="27">
        <v>520.58017979110025</v>
      </c>
      <c r="G59" s="27">
        <v>70.86301258209393</v>
      </c>
      <c r="H59" s="27">
        <v>1.7470000000000001</v>
      </c>
      <c r="I59" s="28">
        <v>591.44319237319417</v>
      </c>
      <c r="J59" s="20"/>
      <c r="Q59" s="8"/>
      <c r="R59" s="8"/>
      <c r="S59" s="8"/>
      <c r="T59" s="8"/>
      <c r="U59" s="8"/>
    </row>
    <row r="60" spans="1:21" x14ac:dyDescent="0.25">
      <c r="A60" s="35"/>
      <c r="B60" s="26" t="s">
        <v>170</v>
      </c>
      <c r="C60" s="27">
        <v>297.97660191926673</v>
      </c>
      <c r="D60" s="27">
        <v>117.69498304225013</v>
      </c>
      <c r="E60" s="44">
        <v>107.76308808772104</v>
      </c>
      <c r="F60" s="27">
        <v>525.18167304923793</v>
      </c>
      <c r="G60" s="27">
        <v>71.429915043621904</v>
      </c>
      <c r="H60" s="27">
        <v>1.7470000000000001</v>
      </c>
      <c r="I60" s="28">
        <v>596.61158809285985</v>
      </c>
      <c r="J60" s="20"/>
      <c r="Q60" s="8"/>
      <c r="R60" s="8"/>
      <c r="S60" s="8"/>
      <c r="T60" s="8"/>
      <c r="U60" s="8"/>
    </row>
    <row r="61" spans="1:21" x14ac:dyDescent="0.25">
      <c r="A61" s="35"/>
      <c r="B61" s="26" t="s">
        <v>172</v>
      </c>
      <c r="C61" s="27">
        <v>300.61872898676432</v>
      </c>
      <c r="D61" s="27">
        <v>118.40503819134061</v>
      </c>
      <c r="E61" s="44">
        <v>109.19958989945563</v>
      </c>
      <c r="F61" s="27">
        <v>529.97035707756049</v>
      </c>
      <c r="G61" s="27">
        <v>71.99125195627569</v>
      </c>
      <c r="H61" s="27">
        <v>1.7470000000000001</v>
      </c>
      <c r="I61" s="28">
        <v>601.96160903383634</v>
      </c>
      <c r="J61" s="20"/>
      <c r="Q61" s="8"/>
      <c r="R61" s="8"/>
      <c r="S61" s="8"/>
      <c r="T61" s="8"/>
      <c r="U61" s="8"/>
    </row>
    <row r="62" spans="1:21" x14ac:dyDescent="0.25">
      <c r="A62" s="35"/>
      <c r="B62" s="26" t="s">
        <v>173</v>
      </c>
      <c r="C62" s="27">
        <v>303.18629878998843</v>
      </c>
      <c r="D62" s="27">
        <v>119.45081220600407</v>
      </c>
      <c r="E62" s="46">
        <v>110.35823527793161</v>
      </c>
      <c r="F62" s="27">
        <v>534.74234627392411</v>
      </c>
      <c r="G62" s="27">
        <v>72.55767459045768</v>
      </c>
      <c r="H62" s="27">
        <v>1.7470000000000001</v>
      </c>
      <c r="I62" s="28">
        <v>607.30002086438185</v>
      </c>
      <c r="J62" s="20"/>
      <c r="Q62" s="8"/>
      <c r="R62" s="8"/>
      <c r="S62" s="8"/>
      <c r="T62" s="8"/>
      <c r="U62" s="8"/>
    </row>
    <row r="63" spans="1:21" x14ac:dyDescent="0.25">
      <c r="A63" s="35"/>
      <c r="B63" s="26" t="s">
        <v>174</v>
      </c>
      <c r="C63" s="27">
        <v>305.7843645769359</v>
      </c>
      <c r="D63" s="27">
        <v>120.34022542276557</v>
      </c>
      <c r="E63" s="46">
        <v>111.63560512414877</v>
      </c>
      <c r="F63" s="27">
        <v>539.50719512385024</v>
      </c>
      <c r="G63" s="27">
        <v>73.128651260210574</v>
      </c>
      <c r="H63" s="27">
        <v>1.7470000000000001</v>
      </c>
      <c r="I63" s="28">
        <v>612.63584638406076</v>
      </c>
      <c r="J63" s="20"/>
      <c r="Q63" s="8"/>
      <c r="R63" s="8"/>
      <c r="S63" s="8"/>
      <c r="T63" s="8"/>
      <c r="U63" s="8"/>
    </row>
    <row r="64" spans="1:21" x14ac:dyDescent="0.25">
      <c r="A64" s="35"/>
      <c r="B64" s="26" t="s">
        <v>175</v>
      </c>
      <c r="C64" s="27">
        <v>308.43184471968596</v>
      </c>
      <c r="D64" s="27">
        <v>121.00963778074767</v>
      </c>
      <c r="E64" s="46">
        <v>113.13253863051132</v>
      </c>
      <c r="F64" s="27">
        <v>544.32102113094493</v>
      </c>
      <c r="G64" s="27">
        <v>73.702013929352887</v>
      </c>
      <c r="H64" s="27">
        <v>1.7470000000000001</v>
      </c>
      <c r="I64" s="28">
        <v>618.02303506029784</v>
      </c>
      <c r="J64" s="20"/>
      <c r="Q64" s="8"/>
      <c r="R64" s="8"/>
      <c r="S64" s="8"/>
      <c r="T64" s="8"/>
      <c r="U64" s="8"/>
    </row>
    <row r="65" spans="1:21" x14ac:dyDescent="0.25">
      <c r="A65" s="35"/>
      <c r="B65" s="26" t="s">
        <v>196</v>
      </c>
      <c r="C65" s="27">
        <v>311.29742864420979</v>
      </c>
      <c r="D65" s="27">
        <v>121.85176214720661</v>
      </c>
      <c r="E65" s="46">
        <v>114.5001939349924</v>
      </c>
      <c r="F65" s="27">
        <v>549.39638472640877</v>
      </c>
      <c r="G65" s="27">
        <v>74.250993566009967</v>
      </c>
      <c r="H65" s="27">
        <v>1.7470000000000001</v>
      </c>
      <c r="I65" s="28">
        <v>623.64737829241881</v>
      </c>
      <c r="J65" s="20"/>
      <c r="Q65" s="8"/>
      <c r="R65" s="8"/>
      <c r="S65" s="8"/>
      <c r="T65" s="8"/>
      <c r="U65" s="8"/>
    </row>
    <row r="66" spans="1:21" x14ac:dyDescent="0.25">
      <c r="A66" s="35"/>
      <c r="B66" s="26" t="s">
        <v>197</v>
      </c>
      <c r="C66" s="27">
        <v>314.02342943003055</v>
      </c>
      <c r="D66" s="27">
        <v>122.82229391413517</v>
      </c>
      <c r="E66" s="46">
        <v>115.83323882615167</v>
      </c>
      <c r="F66" s="27">
        <v>554.42596217031735</v>
      </c>
      <c r="G66" s="27">
        <v>74.833715179042599</v>
      </c>
      <c r="H66" s="27">
        <v>1.7470000000000001</v>
      </c>
      <c r="I66" s="28">
        <v>629.25967734936</v>
      </c>
      <c r="J66" s="20"/>
      <c r="Q66" s="8"/>
      <c r="R66" s="8"/>
      <c r="S66" s="8"/>
      <c r="T66" s="8"/>
      <c r="U66" s="8"/>
    </row>
    <row r="67" spans="1:21" x14ac:dyDescent="0.25">
      <c r="A67" s="35"/>
      <c r="B67" s="26" t="s">
        <v>198</v>
      </c>
      <c r="C67" s="27">
        <v>316.79223732234442</v>
      </c>
      <c r="D67" s="27">
        <v>123.79066631003963</v>
      </c>
      <c r="E67" s="46">
        <v>117.20389938287992</v>
      </c>
      <c r="F67" s="27">
        <v>559.53380301526397</v>
      </c>
      <c r="G67" s="27">
        <v>75.425417288443811</v>
      </c>
      <c r="H67" s="27">
        <v>1.7470000000000001</v>
      </c>
      <c r="I67" s="28">
        <v>634.95922030370787</v>
      </c>
      <c r="J67" s="20"/>
      <c r="Q67" s="8"/>
      <c r="R67" s="8"/>
      <c r="S67" s="8"/>
      <c r="T67" s="8"/>
      <c r="U67" s="8"/>
    </row>
    <row r="68" spans="1:21" x14ac:dyDescent="0.25">
      <c r="A68" s="35"/>
      <c r="B68" s="26" t="s">
        <v>199</v>
      </c>
      <c r="C68" s="27">
        <v>319.60907030950824</v>
      </c>
      <c r="D68" s="27">
        <v>124.71982062378737</v>
      </c>
      <c r="E68" s="46">
        <v>118.60476525499426</v>
      </c>
      <c r="F68" s="27">
        <v>564.68065618828996</v>
      </c>
      <c r="G68" s="27">
        <v>76.025830111515802</v>
      </c>
      <c r="H68" s="27">
        <v>1.7470000000000001</v>
      </c>
      <c r="I68" s="28">
        <v>640.70648629980565</v>
      </c>
      <c r="J68" s="20"/>
      <c r="Q68" s="8"/>
      <c r="R68" s="8"/>
      <c r="S68" s="8"/>
      <c r="T68" s="8"/>
      <c r="U68" s="8"/>
    </row>
    <row r="69" spans="1:21" x14ac:dyDescent="0.25">
      <c r="A69" s="35"/>
      <c r="B69" s="152">
        <v>2008</v>
      </c>
      <c r="C69" s="139">
        <v>790.18499999999995</v>
      </c>
      <c r="D69" s="139">
        <v>331.95468589999996</v>
      </c>
      <c r="E69" s="143">
        <v>290.20931410000003</v>
      </c>
      <c r="F69" s="139">
        <f ca="1">SUM(OFFSET(F$4,4*(ROW()-ROW(F$69)),0, 4, 1))</f>
        <v>1412.3489999999999</v>
      </c>
      <c r="G69" s="139">
        <v>167.447</v>
      </c>
      <c r="H69" s="139">
        <v>0</v>
      </c>
      <c r="I69" s="144">
        <v>1579.796</v>
      </c>
      <c r="J69" s="1"/>
    </row>
    <row r="70" spans="1:21" x14ac:dyDescent="0.25">
      <c r="A70" s="35"/>
      <c r="B70" s="137">
        <v>2009</v>
      </c>
      <c r="C70" s="27">
        <v>793.53099999999995</v>
      </c>
      <c r="D70" s="27">
        <v>323.91514979999999</v>
      </c>
      <c r="E70" s="46">
        <v>264.04085019999997</v>
      </c>
      <c r="F70" s="27">
        <f t="shared" ref="F70:F84" ca="1" si="0">SUM(OFFSET(F$4,4*(ROW()-ROW(F$69)),0, 4, 1))</f>
        <v>1381.4870000000001</v>
      </c>
      <c r="G70" s="27">
        <v>155.726</v>
      </c>
      <c r="H70" s="27">
        <v>0</v>
      </c>
      <c r="I70" s="28">
        <v>1537.213</v>
      </c>
      <c r="J70" s="1"/>
    </row>
    <row r="71" spans="1:21" x14ac:dyDescent="0.25">
      <c r="A71" s="35"/>
      <c r="B71" s="137">
        <v>2010</v>
      </c>
      <c r="C71" s="27">
        <v>815.87300000000005</v>
      </c>
      <c r="D71" s="27">
        <v>327.51252679999999</v>
      </c>
      <c r="E71" s="46">
        <v>262.17447320000002</v>
      </c>
      <c r="F71" s="27">
        <f t="shared" ca="1" si="0"/>
        <v>1405.56</v>
      </c>
      <c r="G71" s="27">
        <v>181.90600000000001</v>
      </c>
      <c r="H71" s="27">
        <v>0</v>
      </c>
      <c r="I71" s="28">
        <v>1587.4659999999999</v>
      </c>
      <c r="J71" s="1"/>
    </row>
    <row r="72" spans="1:21" x14ac:dyDescent="0.25">
      <c r="A72" s="35"/>
      <c r="B72" s="137">
        <v>2011</v>
      </c>
      <c r="C72" s="27">
        <v>826.93600000000004</v>
      </c>
      <c r="D72" s="27">
        <v>346.05711539999999</v>
      </c>
      <c r="E72" s="46">
        <v>273.0348846</v>
      </c>
      <c r="F72" s="27">
        <f t="shared" ca="1" si="0"/>
        <v>1446.028</v>
      </c>
      <c r="G72" s="27">
        <v>198.518</v>
      </c>
      <c r="H72" s="27">
        <v>0</v>
      </c>
      <c r="I72" s="28">
        <v>1644.546</v>
      </c>
      <c r="J72" s="1"/>
    </row>
    <row r="73" spans="1:21" x14ac:dyDescent="0.25">
      <c r="A73" s="35"/>
      <c r="B73" s="137">
        <v>2012</v>
      </c>
      <c r="C73" s="27">
        <v>847.24900000000002</v>
      </c>
      <c r="D73" s="27">
        <v>351.38008930000001</v>
      </c>
      <c r="E73" s="46">
        <v>292.09591069999999</v>
      </c>
      <c r="F73" s="27">
        <f t="shared" ca="1" si="0"/>
        <v>1490.7249999999999</v>
      </c>
      <c r="G73" s="27">
        <v>203.69200000000001</v>
      </c>
      <c r="H73" s="27">
        <v>0</v>
      </c>
      <c r="I73" s="28">
        <v>1694.4169999999999</v>
      </c>
      <c r="J73" s="1"/>
    </row>
    <row r="74" spans="1:21" x14ac:dyDescent="0.25">
      <c r="A74" s="35"/>
      <c r="B74" s="137">
        <v>2013</v>
      </c>
      <c r="C74" s="27">
        <v>880.68200000000002</v>
      </c>
      <c r="D74" s="27">
        <v>364.57994559999997</v>
      </c>
      <c r="E74" s="46">
        <v>302.49405440000004</v>
      </c>
      <c r="F74" s="27">
        <f t="shared" ca="1" si="0"/>
        <v>1547.7559999999999</v>
      </c>
      <c r="G74" s="27">
        <v>213.59100000000001</v>
      </c>
      <c r="H74" s="27">
        <v>0</v>
      </c>
      <c r="I74" s="28">
        <v>1761.347</v>
      </c>
      <c r="J74" s="1"/>
    </row>
    <row r="75" spans="1:21" x14ac:dyDescent="0.25">
      <c r="A75" s="35"/>
      <c r="B75" s="140">
        <v>2014</v>
      </c>
      <c r="C75" s="27">
        <v>899.96900000000005</v>
      </c>
      <c r="D75" s="27">
        <v>397.04852419999997</v>
      </c>
      <c r="E75" s="46">
        <v>322.89347580000003</v>
      </c>
      <c r="F75" s="27">
        <f t="shared" ca="1" si="0"/>
        <v>1619.9110000000001</v>
      </c>
      <c r="G75" s="27">
        <v>224.38399999999999</v>
      </c>
      <c r="H75" s="27">
        <v>0</v>
      </c>
      <c r="I75" s="28">
        <v>1844.2950000000001</v>
      </c>
      <c r="J75" s="1"/>
    </row>
    <row r="76" spans="1:21" x14ac:dyDescent="0.25">
      <c r="A76" s="35"/>
      <c r="B76" s="140">
        <v>2015</v>
      </c>
      <c r="C76" s="27">
        <v>928.45899999999995</v>
      </c>
      <c r="D76" s="27">
        <v>396.32484970000002</v>
      </c>
      <c r="E76" s="46">
        <v>340.45015029999996</v>
      </c>
      <c r="F76" s="27">
        <f t="shared" ca="1" si="0"/>
        <v>1665.2339999999999</v>
      </c>
      <c r="G76" s="27">
        <v>230.60499999999999</v>
      </c>
      <c r="H76" s="27">
        <v>0</v>
      </c>
      <c r="I76" s="28">
        <v>1895.8389999999999</v>
      </c>
      <c r="J76" s="1"/>
    </row>
    <row r="77" spans="1:21" x14ac:dyDescent="0.25">
      <c r="B77" s="140">
        <v>2016</v>
      </c>
      <c r="C77" s="27">
        <v>963.40599999999995</v>
      </c>
      <c r="D77" s="27">
        <v>414.28182240000001</v>
      </c>
      <c r="E77" s="46">
        <v>351.91217760000001</v>
      </c>
      <c r="F77" s="27">
        <f t="shared" ca="1" si="0"/>
        <v>1729.6</v>
      </c>
      <c r="G77" s="27">
        <v>239.92400000000001</v>
      </c>
      <c r="H77" s="27">
        <v>0</v>
      </c>
      <c r="I77" s="28">
        <v>1969.5239999999999</v>
      </c>
      <c r="J77" s="7"/>
    </row>
    <row r="78" spans="1:21" x14ac:dyDescent="0.25">
      <c r="B78" s="140">
        <v>2017</v>
      </c>
      <c r="C78" s="27">
        <v>1003.937</v>
      </c>
      <c r="D78" s="27">
        <v>431.93883770000002</v>
      </c>
      <c r="E78" s="46">
        <v>354.59216230000004</v>
      </c>
      <c r="F78" s="27">
        <f t="shared" ca="1" si="0"/>
        <v>1797.6589999999997</v>
      </c>
      <c r="G78" s="27">
        <v>251.97</v>
      </c>
      <c r="H78" s="27">
        <v>7.1909999999999998</v>
      </c>
      <c r="I78" s="28">
        <v>2049.6289999999999</v>
      </c>
      <c r="J78" s="7"/>
    </row>
    <row r="79" spans="1:21" x14ac:dyDescent="0.25">
      <c r="B79" s="140">
        <v>2018</v>
      </c>
      <c r="C79" s="27">
        <v>1044.9259999999999</v>
      </c>
      <c r="D79" s="27">
        <v>438.66935359999997</v>
      </c>
      <c r="E79" s="46">
        <v>364.70764640000004</v>
      </c>
      <c r="F79" s="27">
        <f t="shared" ca="1" si="0"/>
        <v>1855.4219999999998</v>
      </c>
      <c r="G79" s="27">
        <v>259.20499999999998</v>
      </c>
      <c r="H79" s="27">
        <v>7.1189999999999998</v>
      </c>
      <c r="I79" s="28">
        <v>2114.627</v>
      </c>
      <c r="J79" s="7"/>
    </row>
    <row r="80" spans="1:21" x14ac:dyDescent="0.25">
      <c r="B80" s="140">
        <v>2019</v>
      </c>
      <c r="C80" s="27">
        <v>1086.1069251305717</v>
      </c>
      <c r="D80" s="27">
        <v>446.16367607676574</v>
      </c>
      <c r="E80" s="46">
        <v>378.6645780614283</v>
      </c>
      <c r="F80" s="27">
        <f t="shared" ca="1" si="0"/>
        <v>1917.9231792687656</v>
      </c>
      <c r="G80" s="27">
        <v>264.51292433076736</v>
      </c>
      <c r="H80" s="27">
        <v>6.9880000000000004</v>
      </c>
      <c r="I80" s="28">
        <v>2182.4361035995335</v>
      </c>
      <c r="J80" s="7"/>
    </row>
    <row r="81" spans="2:10" x14ac:dyDescent="0.25">
      <c r="B81" s="140">
        <v>2020</v>
      </c>
      <c r="C81" s="27">
        <v>1126.2798044365848</v>
      </c>
      <c r="D81" s="27">
        <v>450.89109744930209</v>
      </c>
      <c r="E81" s="46">
        <v>398.95347687244697</v>
      </c>
      <c r="F81" s="27">
        <f t="shared" ca="1" si="0"/>
        <v>1983.1123787583335</v>
      </c>
      <c r="G81" s="27">
        <v>271.64162806854137</v>
      </c>
      <c r="H81" s="27">
        <v>6.9880000000000004</v>
      </c>
      <c r="I81" s="28">
        <v>2254.754006826875</v>
      </c>
      <c r="J81" s="7"/>
    </row>
    <row r="82" spans="2:10" x14ac:dyDescent="0.25">
      <c r="B82" s="140">
        <v>2021</v>
      </c>
      <c r="C82" s="27">
        <v>1166.8403486269594</v>
      </c>
      <c r="D82" s="27">
        <v>461.63552287825189</v>
      </c>
      <c r="E82" s="46">
        <v>419.31149952762172</v>
      </c>
      <c r="F82" s="27">
        <f t="shared" ca="1" si="0"/>
        <v>2054.7753710328329</v>
      </c>
      <c r="G82" s="27">
        <v>280.02516985957448</v>
      </c>
      <c r="H82" s="27">
        <v>6.9880000000000004</v>
      </c>
      <c r="I82" s="28">
        <v>2334.8005408924078</v>
      </c>
      <c r="J82" s="7"/>
    </row>
    <row r="83" spans="2:10" x14ac:dyDescent="0.25">
      <c r="B83" s="140">
        <v>2022</v>
      </c>
      <c r="C83" s="27">
        <v>1207.5659942729555</v>
      </c>
      <c r="D83" s="27">
        <v>475.89105886236041</v>
      </c>
      <c r="E83" s="46">
        <v>438.95651838925716</v>
      </c>
      <c r="F83" s="27">
        <f t="shared" ca="1" si="0"/>
        <v>2129.4015715245728</v>
      </c>
      <c r="G83" s="27">
        <v>289.10749285056579</v>
      </c>
      <c r="H83" s="27">
        <v>6.9880000000000004</v>
      </c>
      <c r="I83" s="92">
        <v>2418.5090643751387</v>
      </c>
      <c r="J83" s="7"/>
    </row>
    <row r="84" spans="2:10" x14ac:dyDescent="0.25">
      <c r="B84" s="140">
        <v>2023</v>
      </c>
      <c r="C84" s="27">
        <v>1250.5449401162707</v>
      </c>
      <c r="D84" s="27">
        <v>489.47436015212907</v>
      </c>
      <c r="E84" s="46">
        <v>460.6698707745353</v>
      </c>
      <c r="F84" s="27">
        <f t="shared" ca="1" si="0"/>
        <v>2207.6771710429348</v>
      </c>
      <c r="G84" s="27">
        <v>298.21213996284928</v>
      </c>
      <c r="H84" s="27">
        <v>6.9880000000000004</v>
      </c>
      <c r="I84" s="92">
        <v>2505.8893110057847</v>
      </c>
      <c r="J84" s="7"/>
    </row>
    <row r="85" spans="2:10" x14ac:dyDescent="0.25">
      <c r="B85" s="138" t="s">
        <v>178</v>
      </c>
      <c r="C85" s="139">
        <v>783.28099999999995</v>
      </c>
      <c r="D85" s="139">
        <v>331.29599999999999</v>
      </c>
      <c r="E85" s="139">
        <v>287.42099999999999</v>
      </c>
      <c r="F85" s="139">
        <f ca="1">SUM(OFFSET(F$5,4*(ROW()-ROW(F$85)),0, 4, 1))</f>
        <v>1401.9979999999998</v>
      </c>
      <c r="G85" s="139">
        <v>161.62700000000001</v>
      </c>
      <c r="H85" s="139">
        <v>0</v>
      </c>
      <c r="I85" s="180">
        <v>1563.625</v>
      </c>
      <c r="J85" s="7"/>
    </row>
    <row r="86" spans="2:10" x14ac:dyDescent="0.25">
      <c r="B86" s="140" t="s">
        <v>104</v>
      </c>
      <c r="C86" s="27">
        <v>801.81899999999996</v>
      </c>
      <c r="D86" s="27">
        <v>320.9629999</v>
      </c>
      <c r="E86" s="27">
        <v>260.14900010000002</v>
      </c>
      <c r="F86" s="27">
        <f t="shared" ref="F86:F100" ca="1" si="1">SUM(OFFSET(F$5,4*(ROW()-ROW(F$85)),0, 4, 1))</f>
        <v>1382.9319999999998</v>
      </c>
      <c r="G86" s="27">
        <v>162.559</v>
      </c>
      <c r="H86" s="27">
        <v>0</v>
      </c>
      <c r="I86" s="92">
        <v>1545.491</v>
      </c>
      <c r="J86" s="7"/>
    </row>
    <row r="87" spans="2:10" x14ac:dyDescent="0.25">
      <c r="B87" s="140" t="s">
        <v>105</v>
      </c>
      <c r="C87" s="27">
        <v>821.51199999999994</v>
      </c>
      <c r="D87" s="27">
        <v>333.61300010000002</v>
      </c>
      <c r="E87" s="27">
        <v>265.12299989999997</v>
      </c>
      <c r="F87" s="27">
        <f t="shared" ca="1" si="1"/>
        <v>1420.2470000000001</v>
      </c>
      <c r="G87" s="27">
        <v>187.22300000000001</v>
      </c>
      <c r="H87" s="27">
        <v>0</v>
      </c>
      <c r="I87" s="92">
        <v>1607.47</v>
      </c>
      <c r="J87" s="7"/>
    </row>
    <row r="88" spans="2:10" x14ac:dyDescent="0.25">
      <c r="B88" s="140" t="s">
        <v>106</v>
      </c>
      <c r="C88" s="27">
        <v>828.98699999999997</v>
      </c>
      <c r="D88" s="27">
        <v>343.94300010000001</v>
      </c>
      <c r="E88" s="27">
        <v>277.6529999</v>
      </c>
      <c r="F88" s="27">
        <f t="shared" ca="1" si="1"/>
        <v>1450.5819999999999</v>
      </c>
      <c r="G88" s="27">
        <v>200.32</v>
      </c>
      <c r="H88" s="27">
        <v>0</v>
      </c>
      <c r="I88" s="92">
        <v>1650.902</v>
      </c>
      <c r="J88" s="7"/>
    </row>
    <row r="89" spans="2:10" x14ac:dyDescent="0.25">
      <c r="B89" s="140" t="s">
        <v>107</v>
      </c>
      <c r="C89" s="27">
        <v>852.92899999999997</v>
      </c>
      <c r="D89" s="27">
        <v>357.46100000000001</v>
      </c>
      <c r="E89" s="27">
        <v>294.327</v>
      </c>
      <c r="F89" s="27">
        <f t="shared" ca="1" si="1"/>
        <v>1504.7180000000001</v>
      </c>
      <c r="G89" s="27">
        <v>205.18600000000001</v>
      </c>
      <c r="H89" s="27">
        <v>0</v>
      </c>
      <c r="I89" s="92">
        <v>1709.904</v>
      </c>
      <c r="J89" s="7"/>
    </row>
    <row r="90" spans="2:10" x14ac:dyDescent="0.25">
      <c r="B90" s="140" t="s">
        <v>108</v>
      </c>
      <c r="C90" s="27">
        <v>888.95799999999997</v>
      </c>
      <c r="D90" s="27">
        <v>368.846</v>
      </c>
      <c r="E90" s="46">
        <v>307.15899999999999</v>
      </c>
      <c r="F90" s="27">
        <f t="shared" ca="1" si="1"/>
        <v>1564.97</v>
      </c>
      <c r="G90" s="27">
        <v>217.27099999999999</v>
      </c>
      <c r="H90" s="27">
        <v>0</v>
      </c>
      <c r="I90" s="92">
        <v>1782.241</v>
      </c>
      <c r="J90" s="7"/>
    </row>
    <row r="91" spans="2:10" x14ac:dyDescent="0.25">
      <c r="B91" s="140" t="s">
        <v>109</v>
      </c>
      <c r="C91" s="27">
        <v>905.20699999999999</v>
      </c>
      <c r="D91" s="27">
        <v>400.55700009999998</v>
      </c>
      <c r="E91" s="46">
        <v>326.91899990000002</v>
      </c>
      <c r="F91" s="27">
        <f t="shared" ca="1" si="1"/>
        <v>1632.6770000000001</v>
      </c>
      <c r="G91" s="27">
        <v>225.03</v>
      </c>
      <c r="H91" s="27">
        <v>0</v>
      </c>
      <c r="I91" s="92">
        <v>1857.7070000000001</v>
      </c>
      <c r="J91" s="7"/>
    </row>
    <row r="92" spans="2:10" x14ac:dyDescent="0.25">
      <c r="B92" s="140" t="s">
        <v>110</v>
      </c>
      <c r="C92" s="27">
        <v>933.46100000000001</v>
      </c>
      <c r="D92" s="27">
        <v>402.1</v>
      </c>
      <c r="E92" s="46">
        <v>344.70699999999999</v>
      </c>
      <c r="F92" s="27">
        <f t="shared" ca="1" si="1"/>
        <v>1680.2640000000001</v>
      </c>
      <c r="G92" s="27">
        <v>233.60599999999999</v>
      </c>
      <c r="H92" s="27">
        <v>0</v>
      </c>
      <c r="I92" s="92">
        <v>1913.87</v>
      </c>
      <c r="J92" s="7"/>
    </row>
    <row r="93" spans="2:10" x14ac:dyDescent="0.25">
      <c r="B93" s="140" t="s">
        <v>111</v>
      </c>
      <c r="C93" s="27">
        <v>976.75900000000001</v>
      </c>
      <c r="D93" s="27">
        <v>418.05200000000002</v>
      </c>
      <c r="E93" s="46">
        <v>353.39100000000002</v>
      </c>
      <c r="F93" s="27">
        <f t="shared" ca="1" si="1"/>
        <v>1749.2919999999999</v>
      </c>
      <c r="G93" s="27">
        <v>241.934</v>
      </c>
      <c r="H93" s="27">
        <v>1.087</v>
      </c>
      <c r="I93" s="92">
        <v>1991.2260000000001</v>
      </c>
      <c r="J93" s="7"/>
    </row>
    <row r="94" spans="2:10" x14ac:dyDescent="0.25">
      <c r="B94" s="140" t="s">
        <v>112</v>
      </c>
      <c r="C94" s="27">
        <v>1014.545</v>
      </c>
      <c r="D94" s="27">
        <v>431.89699999999999</v>
      </c>
      <c r="E94" s="46">
        <v>355.68900000000002</v>
      </c>
      <c r="F94" s="27">
        <f t="shared" ca="1" si="1"/>
        <v>1810.1690000000001</v>
      </c>
      <c r="G94" s="27">
        <v>254.19399999999999</v>
      </c>
      <c r="H94" s="27">
        <v>8.0380000000000003</v>
      </c>
      <c r="I94" s="28">
        <v>2064.3629999999998</v>
      </c>
      <c r="J94" s="7"/>
    </row>
    <row r="95" spans="2:10" x14ac:dyDescent="0.25">
      <c r="B95" s="140" t="s">
        <v>113</v>
      </c>
      <c r="C95" s="27">
        <v>1054.5230734428126</v>
      </c>
      <c r="D95" s="27">
        <v>437.53161085976495</v>
      </c>
      <c r="E95" s="46">
        <v>371.00436178974451</v>
      </c>
      <c r="F95" s="27">
        <f t="shared" ca="1" si="1"/>
        <v>1869.991046092322</v>
      </c>
      <c r="G95" s="27">
        <v>261.67382513054406</v>
      </c>
      <c r="H95" s="27">
        <v>6.9320000000000004</v>
      </c>
      <c r="I95" s="28">
        <v>2131.6648712228657</v>
      </c>
      <c r="J95" s="7"/>
    </row>
    <row r="96" spans="2:10" x14ac:dyDescent="0.25">
      <c r="B96" s="140" t="s">
        <v>143</v>
      </c>
      <c r="C96" s="27">
        <v>1096.8742566512246</v>
      </c>
      <c r="D96" s="27">
        <v>449.87751782708125</v>
      </c>
      <c r="E96" s="46">
        <v>380.21191321234477</v>
      </c>
      <c r="F96" s="27">
        <f t="shared" ca="1" si="1"/>
        <v>1933.9516876906507</v>
      </c>
      <c r="G96" s="27">
        <v>266.03581222689763</v>
      </c>
      <c r="H96" s="27">
        <v>6.9880000000000004</v>
      </c>
      <c r="I96" s="28">
        <v>2199.9874999175481</v>
      </c>
      <c r="J96" s="7"/>
    </row>
    <row r="97" spans="2:9" ht="17.25" customHeight="1" x14ac:dyDescent="0.25">
      <c r="B97" s="140" t="s">
        <v>154</v>
      </c>
      <c r="C97" s="27">
        <v>1136.4977305094042</v>
      </c>
      <c r="D97" s="27">
        <v>452.46860603378525</v>
      </c>
      <c r="E97" s="46">
        <v>404.82359031992712</v>
      </c>
      <c r="F97" s="27">
        <f t="shared" ca="1" si="1"/>
        <v>2000.7779268631166</v>
      </c>
      <c r="G97" s="27">
        <v>273.53599165737563</v>
      </c>
      <c r="H97" s="27">
        <v>6.9880000000000004</v>
      </c>
      <c r="I97" s="28">
        <v>2274.3139185204918</v>
      </c>
    </row>
    <row r="98" spans="2:9" x14ac:dyDescent="0.25">
      <c r="B98" s="140" t="s">
        <v>171</v>
      </c>
      <c r="C98" s="27">
        <v>1176.9516195099413</v>
      </c>
      <c r="D98" s="27">
        <v>465.55064832593825</v>
      </c>
      <c r="E98" s="46">
        <v>423.69567362720164</v>
      </c>
      <c r="F98" s="27">
        <f t="shared" ca="1" si="1"/>
        <v>2073.1859414630812</v>
      </c>
      <c r="G98" s="27">
        <v>282.3150082876877</v>
      </c>
      <c r="H98" s="27">
        <v>6.9880000000000004</v>
      </c>
      <c r="I98" s="28">
        <v>2355.500949750769</v>
      </c>
    </row>
    <row r="99" spans="2:9" x14ac:dyDescent="0.25">
      <c r="B99" s="140" t="s">
        <v>176</v>
      </c>
      <c r="C99" s="27">
        <v>1218.0212370733748</v>
      </c>
      <c r="D99" s="27">
        <v>479.20571360085796</v>
      </c>
      <c r="E99" s="46">
        <v>444.32596893204732</v>
      </c>
      <c r="F99" s="27">
        <f t="shared" ca="1" si="1"/>
        <v>2148.5409196062801</v>
      </c>
      <c r="G99" s="27">
        <v>291.37959173629685</v>
      </c>
      <c r="H99" s="27">
        <v>6.9880000000000004</v>
      </c>
      <c r="I99" s="28">
        <v>2439.9205113425769</v>
      </c>
    </row>
    <row r="100" spans="2:9" x14ac:dyDescent="0.25">
      <c r="B100" s="141" t="s">
        <v>200</v>
      </c>
      <c r="C100" s="93">
        <v>1261.7221657060929</v>
      </c>
      <c r="D100" s="93">
        <v>493.18454299516878</v>
      </c>
      <c r="E100" s="142">
        <v>466.14209739901833</v>
      </c>
      <c r="F100" s="93">
        <f t="shared" ca="1" si="1"/>
        <v>2228.03680610028</v>
      </c>
      <c r="G100" s="93">
        <v>300.53595614501216</v>
      </c>
      <c r="H100" s="93">
        <v>6.9880000000000004</v>
      </c>
      <c r="I100" s="94">
        <v>2528.5727622452923</v>
      </c>
    </row>
    <row r="101" spans="2:9" x14ac:dyDescent="0.25">
      <c r="B101" s="557" t="s">
        <v>31</v>
      </c>
      <c r="C101" s="558"/>
      <c r="D101" s="558"/>
      <c r="E101" s="558"/>
      <c r="F101" s="558"/>
      <c r="G101" s="558"/>
      <c r="H101" s="558"/>
      <c r="I101" s="559"/>
    </row>
    <row r="102" spans="2:9" x14ac:dyDescent="0.25">
      <c r="B102" s="545" t="s">
        <v>67</v>
      </c>
      <c r="C102" s="546"/>
      <c r="D102" s="546"/>
      <c r="E102" s="546"/>
      <c r="F102" s="546"/>
      <c r="G102" s="546"/>
      <c r="H102" s="546"/>
      <c r="I102" s="547"/>
    </row>
    <row r="103" spans="2:9" ht="17.25" customHeight="1" x14ac:dyDescent="0.25">
      <c r="B103" s="545" t="s">
        <v>68</v>
      </c>
      <c r="C103" s="546"/>
      <c r="D103" s="546"/>
      <c r="E103" s="546"/>
      <c r="F103" s="546"/>
      <c r="G103" s="546"/>
      <c r="H103" s="546"/>
      <c r="I103" s="547"/>
    </row>
    <row r="104" spans="2:9" ht="27" customHeight="1" x14ac:dyDescent="0.25">
      <c r="B104" s="551" t="s">
        <v>69</v>
      </c>
      <c r="C104" s="552"/>
      <c r="D104" s="552"/>
      <c r="E104" s="552"/>
      <c r="F104" s="552"/>
      <c r="G104" s="552"/>
      <c r="H104" s="552"/>
      <c r="I104" s="553"/>
    </row>
    <row r="105" spans="2:9" x14ac:dyDescent="0.25">
      <c r="B105" s="545" t="s">
        <v>72</v>
      </c>
      <c r="C105" s="546"/>
      <c r="D105" s="546"/>
      <c r="E105" s="546"/>
      <c r="F105" s="546"/>
      <c r="G105" s="546"/>
      <c r="H105" s="546"/>
      <c r="I105" s="547"/>
    </row>
    <row r="106" spans="2:9" x14ac:dyDescent="0.25">
      <c r="B106" s="545" t="s">
        <v>71</v>
      </c>
      <c r="C106" s="546"/>
      <c r="D106" s="546"/>
      <c r="E106" s="546"/>
      <c r="F106" s="546"/>
      <c r="G106" s="546"/>
      <c r="H106" s="546"/>
      <c r="I106" s="547"/>
    </row>
    <row r="107" spans="2:9" x14ac:dyDescent="0.25">
      <c r="B107" s="545" t="s">
        <v>149</v>
      </c>
      <c r="C107" s="546"/>
      <c r="D107" s="546"/>
      <c r="E107" s="546"/>
      <c r="F107" s="546"/>
      <c r="G107" s="546"/>
      <c r="H107" s="546"/>
      <c r="I107" s="547"/>
    </row>
    <row r="108" spans="2:9" ht="16.5" thickBot="1" x14ac:dyDescent="0.3">
      <c r="B108" s="548" t="s">
        <v>91</v>
      </c>
      <c r="C108" s="549"/>
      <c r="D108" s="549"/>
      <c r="E108" s="549"/>
      <c r="F108" s="549"/>
      <c r="G108" s="549"/>
      <c r="H108" s="549"/>
      <c r="I108" s="550"/>
    </row>
    <row r="109" spans="2:9" x14ac:dyDescent="0.25">
      <c r="B109" s="14"/>
      <c r="C109" s="15"/>
      <c r="D109" s="15"/>
      <c r="E109" s="15"/>
      <c r="F109" s="15"/>
      <c r="G109" s="15"/>
      <c r="H109" s="15"/>
      <c r="I109" s="15"/>
    </row>
    <row r="110" spans="2:9" x14ac:dyDescent="0.25">
      <c r="B110" s="6"/>
      <c r="C110" s="7"/>
      <c r="D110" s="7"/>
      <c r="E110" s="7"/>
      <c r="F110" s="7"/>
      <c r="G110" s="7"/>
      <c r="H110" s="7"/>
      <c r="I110" s="7"/>
    </row>
    <row r="111" spans="2:9" x14ac:dyDescent="0.25">
      <c r="B111" s="6"/>
      <c r="C111" s="7"/>
      <c r="D111" s="7"/>
      <c r="E111" s="7"/>
      <c r="F111" s="7"/>
      <c r="G111" s="7"/>
      <c r="H111" s="7"/>
      <c r="I111" s="7"/>
    </row>
    <row r="112" spans="2:9" x14ac:dyDescent="0.25">
      <c r="B112" s="6"/>
      <c r="C112" s="7"/>
      <c r="D112" s="7"/>
      <c r="E112" s="7"/>
      <c r="F112" s="7"/>
      <c r="G112" s="7"/>
      <c r="H112" s="7"/>
      <c r="I112" s="7"/>
    </row>
    <row r="113" spans="2:9" x14ac:dyDescent="0.25">
      <c r="B113" s="6"/>
      <c r="C113" s="7"/>
      <c r="D113" s="7"/>
      <c r="E113" s="7"/>
      <c r="F113" s="7"/>
      <c r="G113" s="7"/>
      <c r="H113" s="7"/>
      <c r="I113" s="7"/>
    </row>
    <row r="114" spans="2:9" x14ac:dyDescent="0.25">
      <c r="B114" s="6"/>
      <c r="C114" s="7"/>
      <c r="D114" s="7"/>
      <c r="E114" s="7"/>
      <c r="F114" s="7"/>
      <c r="G114" s="7"/>
      <c r="H114" s="7"/>
      <c r="I114" s="7"/>
    </row>
    <row r="115" spans="2:9" x14ac:dyDescent="0.25">
      <c r="B115" s="6"/>
      <c r="C115" s="7"/>
      <c r="D115" s="7"/>
      <c r="E115" s="7"/>
      <c r="F115" s="7"/>
      <c r="G115" s="7"/>
      <c r="H115" s="7"/>
      <c r="I115" s="7"/>
    </row>
    <row r="116" spans="2:9" x14ac:dyDescent="0.25">
      <c r="B116" s="6"/>
      <c r="C116" s="7"/>
      <c r="D116" s="7"/>
      <c r="E116" s="7"/>
      <c r="F116" s="7"/>
      <c r="G116" s="7"/>
      <c r="H116" s="7"/>
      <c r="I116" s="7"/>
    </row>
    <row r="117" spans="2:9" x14ac:dyDescent="0.25">
      <c r="B117" s="6"/>
      <c r="C117" s="7"/>
      <c r="D117" s="7"/>
      <c r="E117" s="7"/>
      <c r="F117" s="7"/>
      <c r="G117" s="7"/>
      <c r="H117" s="7"/>
      <c r="I117" s="7"/>
    </row>
    <row r="118" spans="2:9" x14ac:dyDescent="0.25">
      <c r="B118" s="6"/>
      <c r="C118" s="7"/>
      <c r="D118" s="7"/>
      <c r="E118" s="7"/>
      <c r="F118" s="7"/>
      <c r="G118" s="7"/>
      <c r="H118" s="7"/>
      <c r="I118" s="7"/>
    </row>
    <row r="119" spans="2:9" x14ac:dyDescent="0.25">
      <c r="B119" s="6"/>
      <c r="C119" s="7"/>
      <c r="D119" s="7"/>
      <c r="E119" s="7"/>
      <c r="F119" s="7"/>
      <c r="G119" s="7"/>
      <c r="H119" s="7"/>
      <c r="I119" s="7"/>
    </row>
    <row r="120" spans="2:9" x14ac:dyDescent="0.25">
      <c r="B120" s="6"/>
      <c r="C120" s="7"/>
      <c r="D120" s="7"/>
      <c r="E120" s="7"/>
      <c r="F120" s="7"/>
      <c r="G120" s="7"/>
      <c r="H120" s="7"/>
      <c r="I120" s="7"/>
    </row>
    <row r="121" spans="2:9" x14ac:dyDescent="0.25">
      <c r="C121" s="7"/>
      <c r="D121" s="7"/>
      <c r="E121" s="7"/>
      <c r="F121" s="7"/>
      <c r="G121" s="7"/>
      <c r="H121" s="7"/>
      <c r="I121" s="7"/>
    </row>
    <row r="122" spans="2:9" x14ac:dyDescent="0.25">
      <c r="C122" s="7"/>
      <c r="D122" s="7"/>
      <c r="E122" s="7"/>
      <c r="F122" s="7"/>
      <c r="G122" s="7"/>
      <c r="H122" s="7"/>
      <c r="I122" s="7"/>
    </row>
    <row r="123" spans="2:9" x14ac:dyDescent="0.25">
      <c r="C123" s="7"/>
      <c r="D123" s="7"/>
      <c r="E123" s="7"/>
      <c r="F123" s="7"/>
      <c r="G123" s="7"/>
      <c r="H123" s="7"/>
      <c r="I123" s="7"/>
    </row>
    <row r="124" spans="2:9" x14ac:dyDescent="0.25">
      <c r="C124" s="7"/>
      <c r="D124" s="7"/>
      <c r="E124" s="7"/>
      <c r="F124" s="7"/>
      <c r="G124" s="7"/>
      <c r="H124" s="7"/>
      <c r="I124" s="7"/>
    </row>
    <row r="125" spans="2:9" x14ac:dyDescent="0.25">
      <c r="C125" s="7"/>
      <c r="D125" s="7"/>
      <c r="E125" s="7"/>
      <c r="F125" s="7"/>
      <c r="G125" s="7"/>
      <c r="H125" s="7"/>
      <c r="I125" s="7"/>
    </row>
    <row r="126" spans="2:9" x14ac:dyDescent="0.25">
      <c r="C126" s="7"/>
      <c r="D126" s="7"/>
      <c r="E126" s="7"/>
      <c r="F126" s="7"/>
      <c r="G126" s="7"/>
      <c r="H126" s="7"/>
      <c r="I126" s="7"/>
    </row>
    <row r="127" spans="2:9" x14ac:dyDescent="0.25">
      <c r="C127" s="7"/>
      <c r="D127" s="7"/>
      <c r="E127" s="7"/>
      <c r="F127" s="7"/>
      <c r="G127" s="7"/>
      <c r="H127" s="7"/>
      <c r="I127" s="7"/>
    </row>
  </sheetData>
  <mergeCells count="9">
    <mergeCell ref="B106:I106"/>
    <mergeCell ref="B107:I107"/>
    <mergeCell ref="B108:I108"/>
    <mergeCell ref="B104:I104"/>
    <mergeCell ref="B2:I2"/>
    <mergeCell ref="B101:I101"/>
    <mergeCell ref="B102:I102"/>
    <mergeCell ref="B103:I103"/>
    <mergeCell ref="B105:I105"/>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37" orientation="portrait" r:id="rId1"/>
  <headerFooter>
    <oddHeader>&amp;C&amp;8March 2018 Economic and fiscal outlook: Supplementary economy tables</oddHeader>
  </headerFooter>
  <rowBreaks count="1" manualBreakCount="1">
    <brk id="68"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6"/>
    <pageSetUpPr fitToPage="1"/>
  </sheetPr>
  <dimension ref="A1:N103"/>
  <sheetViews>
    <sheetView zoomScaleNormal="100" zoomScaleSheetLayoutView="100" workbookViewId="0"/>
  </sheetViews>
  <sheetFormatPr defaultColWidth="8.88671875" defaultRowHeight="15" x14ac:dyDescent="0.25"/>
  <cols>
    <col min="1" max="1" width="9.44140625" style="17" customWidth="1"/>
    <col min="2" max="3" width="15" style="17" customWidth="1"/>
    <col min="4" max="16384" width="8.88671875" style="17"/>
  </cols>
  <sheetData>
    <row r="1" spans="1:14" ht="33.75" customHeight="1" thickBot="1" x14ac:dyDescent="0.3">
      <c r="A1" s="239" t="s">
        <v>92</v>
      </c>
      <c r="B1" s="240"/>
      <c r="C1" s="241"/>
      <c r="D1" s="236"/>
      <c r="E1" s="236"/>
      <c r="F1" s="236"/>
      <c r="G1" s="236"/>
      <c r="H1" s="236"/>
      <c r="I1" s="236"/>
      <c r="J1" s="236"/>
      <c r="K1" s="236"/>
      <c r="L1" s="236"/>
      <c r="M1" s="236"/>
      <c r="N1" s="236"/>
    </row>
    <row r="2" spans="1:14" ht="40.5" customHeight="1" thickBot="1" x14ac:dyDescent="0.3">
      <c r="A2" s="238"/>
      <c r="B2" s="560" t="s">
        <v>203</v>
      </c>
      <c r="C2" s="561"/>
      <c r="D2" s="236"/>
      <c r="E2" s="236"/>
      <c r="F2" s="236"/>
      <c r="G2" s="236"/>
      <c r="H2" s="236"/>
      <c r="I2" s="236"/>
      <c r="J2" s="236"/>
      <c r="K2" s="236"/>
      <c r="L2" s="236"/>
      <c r="M2" s="236"/>
      <c r="N2" s="236"/>
    </row>
    <row r="3" spans="1:14" ht="15.75" customHeight="1" x14ac:dyDescent="0.25">
      <c r="A3" s="236"/>
      <c r="B3" s="23" t="s">
        <v>132</v>
      </c>
      <c r="C3" s="242">
        <v>403.452</v>
      </c>
      <c r="D3" s="236"/>
      <c r="E3" s="236"/>
      <c r="F3" s="236"/>
      <c r="G3" s="236"/>
      <c r="H3" s="236"/>
      <c r="I3" s="236"/>
      <c r="J3" s="236"/>
      <c r="K3" s="236"/>
      <c r="L3" s="236"/>
      <c r="M3" s="236"/>
      <c r="N3" s="236"/>
    </row>
    <row r="4" spans="1:14" ht="15.75" customHeight="1" x14ac:dyDescent="0.25">
      <c r="A4" s="236"/>
      <c r="B4" s="23" t="s">
        <v>133</v>
      </c>
      <c r="C4" s="242">
        <v>390.15499999999997</v>
      </c>
      <c r="E4" s="236"/>
      <c r="F4" s="236"/>
      <c r="G4" s="236"/>
      <c r="H4" s="236"/>
      <c r="I4" s="236"/>
      <c r="J4" s="236"/>
      <c r="K4" s="236"/>
      <c r="L4" s="236"/>
      <c r="M4" s="236"/>
      <c r="N4" s="236"/>
    </row>
    <row r="5" spans="1:14" ht="15.75" customHeight="1" x14ac:dyDescent="0.25">
      <c r="A5" s="236"/>
      <c r="B5" s="23" t="s">
        <v>134</v>
      </c>
      <c r="C5" s="242">
        <v>394.17099999999999</v>
      </c>
      <c r="E5" s="236"/>
      <c r="F5" s="236"/>
      <c r="G5" s="236"/>
      <c r="H5" s="236"/>
      <c r="I5" s="236"/>
      <c r="J5" s="236"/>
      <c r="K5" s="236"/>
      <c r="L5" s="236"/>
      <c r="M5" s="236"/>
      <c r="N5" s="236"/>
    </row>
    <row r="6" spans="1:14" ht="15.75" customHeight="1" x14ac:dyDescent="0.25">
      <c r="A6" s="236"/>
      <c r="B6" s="23" t="s">
        <v>148</v>
      </c>
      <c r="C6" s="242">
        <v>392.01799999999997</v>
      </c>
      <c r="D6" s="243"/>
      <c r="E6" s="236"/>
      <c r="F6" s="236"/>
      <c r="G6" s="236"/>
      <c r="H6" s="236"/>
      <c r="I6" s="236"/>
      <c r="J6" s="236"/>
      <c r="K6" s="236"/>
      <c r="L6" s="236"/>
      <c r="M6" s="236"/>
      <c r="N6" s="236"/>
    </row>
    <row r="7" spans="1:14" x14ac:dyDescent="0.25">
      <c r="A7" s="236"/>
      <c r="B7" s="23" t="s">
        <v>2</v>
      </c>
      <c r="C7" s="242">
        <v>387.21100000000001</v>
      </c>
      <c r="D7" s="243"/>
      <c r="E7" s="236"/>
      <c r="F7" s="236"/>
      <c r="G7" s="236"/>
      <c r="H7" s="236"/>
      <c r="I7" s="236"/>
      <c r="J7" s="236"/>
      <c r="K7" s="236"/>
      <c r="L7" s="236"/>
      <c r="M7" s="236"/>
      <c r="N7" s="236"/>
    </row>
    <row r="8" spans="1:14" x14ac:dyDescent="0.25">
      <c r="A8" s="236"/>
      <c r="B8" s="23" t="s">
        <v>3</v>
      </c>
      <c r="C8" s="242">
        <v>376.44600000000003</v>
      </c>
      <c r="D8" s="236"/>
      <c r="E8" s="236"/>
      <c r="F8" s="236"/>
      <c r="G8" s="236"/>
      <c r="H8" s="236"/>
      <c r="I8" s="236"/>
      <c r="J8" s="236"/>
      <c r="K8" s="236"/>
      <c r="L8" s="236"/>
      <c r="M8" s="236"/>
      <c r="N8" s="236"/>
    </row>
    <row r="9" spans="1:14" x14ac:dyDescent="0.25">
      <c r="A9" s="236"/>
      <c r="B9" s="23" t="s">
        <v>4</v>
      </c>
      <c r="C9" s="242">
        <v>384.483</v>
      </c>
      <c r="D9" s="236"/>
      <c r="E9" s="236"/>
      <c r="F9" s="236"/>
      <c r="G9" s="236"/>
      <c r="H9" s="236"/>
      <c r="I9" s="236"/>
      <c r="J9" s="236"/>
      <c r="K9" s="236"/>
      <c r="L9" s="236"/>
      <c r="M9" s="236"/>
      <c r="N9" s="236"/>
    </row>
    <row r="10" spans="1:14" x14ac:dyDescent="0.25">
      <c r="A10" s="236"/>
      <c r="B10" s="23" t="s">
        <v>5</v>
      </c>
      <c r="C10" s="242">
        <v>389.07299999999998</v>
      </c>
      <c r="D10" s="243"/>
      <c r="E10" s="236"/>
      <c r="F10" s="236"/>
      <c r="G10" s="236"/>
      <c r="H10" s="236"/>
      <c r="I10" s="236"/>
      <c r="J10" s="236"/>
      <c r="K10" s="236"/>
      <c r="L10" s="236"/>
      <c r="M10" s="236"/>
      <c r="N10" s="236"/>
    </row>
    <row r="11" spans="1:14" x14ac:dyDescent="0.25">
      <c r="A11" s="236"/>
      <c r="B11" s="23" t="s">
        <v>6</v>
      </c>
      <c r="C11" s="242">
        <v>397.13499999999999</v>
      </c>
      <c r="D11" s="236"/>
      <c r="E11" s="236"/>
      <c r="F11" s="236"/>
      <c r="G11" s="236"/>
      <c r="H11" s="236"/>
      <c r="I11" s="236"/>
      <c r="J11" s="236"/>
      <c r="K11" s="236"/>
      <c r="L11" s="236"/>
      <c r="M11" s="236"/>
      <c r="N11" s="236"/>
    </row>
    <row r="12" spans="1:14" x14ac:dyDescent="0.25">
      <c r="A12" s="236"/>
      <c r="B12" s="23" t="s">
        <v>7</v>
      </c>
      <c r="C12" s="242">
        <v>390.71600000000001</v>
      </c>
      <c r="D12" s="236"/>
      <c r="E12" s="236"/>
      <c r="F12" s="236"/>
      <c r="G12" s="236"/>
      <c r="H12" s="236"/>
      <c r="I12" s="236"/>
      <c r="J12" s="236"/>
      <c r="K12" s="236"/>
      <c r="L12" s="236"/>
      <c r="M12" s="236"/>
      <c r="N12" s="236"/>
    </row>
    <row r="13" spans="1:14" x14ac:dyDescent="0.25">
      <c r="A13" s="236"/>
      <c r="B13" s="23" t="s">
        <v>8</v>
      </c>
      <c r="C13" s="242">
        <v>396.24599999999998</v>
      </c>
      <c r="D13" s="236"/>
      <c r="E13" s="236"/>
      <c r="F13" s="236"/>
      <c r="G13" s="236"/>
      <c r="H13" s="236"/>
      <c r="I13" s="236"/>
      <c r="J13" s="236"/>
      <c r="K13" s="236"/>
      <c r="L13" s="236"/>
      <c r="M13" s="236"/>
      <c r="N13" s="236"/>
    </row>
    <row r="14" spans="1:14" x14ac:dyDescent="0.25">
      <c r="A14" s="236"/>
      <c r="B14" s="23" t="s">
        <v>9</v>
      </c>
      <c r="C14" s="242">
        <v>403.36900000000003</v>
      </c>
      <c r="D14" s="243"/>
      <c r="E14" s="236"/>
      <c r="F14" s="236"/>
      <c r="G14" s="236"/>
      <c r="H14" s="236"/>
      <c r="I14" s="236"/>
      <c r="J14" s="236"/>
      <c r="K14" s="236"/>
      <c r="L14" s="236"/>
      <c r="M14" s="236"/>
      <c r="N14" s="236"/>
    </row>
    <row r="15" spans="1:14" x14ac:dyDescent="0.25">
      <c r="A15" s="236"/>
      <c r="B15" s="23" t="s">
        <v>10</v>
      </c>
      <c r="C15" s="242">
        <v>416.27100000000002</v>
      </c>
      <c r="D15" s="236"/>
      <c r="E15" s="236"/>
      <c r="F15" s="236"/>
      <c r="G15" s="236"/>
      <c r="H15" s="236"/>
      <c r="I15" s="236"/>
      <c r="J15" s="236"/>
      <c r="K15" s="236"/>
      <c r="L15" s="236"/>
      <c r="M15" s="236"/>
      <c r="N15" s="236"/>
    </row>
    <row r="16" spans="1:14" x14ac:dyDescent="0.25">
      <c r="A16" s="236"/>
      <c r="B16" s="23" t="s">
        <v>11</v>
      </c>
      <c r="C16" s="242">
        <v>402.45600000000002</v>
      </c>
      <c r="D16" s="236"/>
      <c r="E16" s="236"/>
      <c r="F16" s="236"/>
      <c r="G16" s="236"/>
      <c r="H16" s="236"/>
      <c r="I16" s="236"/>
      <c r="J16" s="236"/>
      <c r="K16" s="236"/>
      <c r="L16" s="236"/>
      <c r="M16" s="236"/>
      <c r="N16" s="236"/>
    </row>
    <row r="17" spans="1:14" x14ac:dyDescent="0.25">
      <c r="A17" s="236"/>
      <c r="B17" s="23" t="s">
        <v>12</v>
      </c>
      <c r="C17" s="242">
        <v>408.11700000000002</v>
      </c>
      <c r="D17" s="236"/>
      <c r="E17" s="236"/>
      <c r="F17" s="236"/>
      <c r="G17" s="236"/>
      <c r="H17" s="236"/>
      <c r="I17" s="236"/>
      <c r="J17" s="236"/>
      <c r="K17" s="236"/>
      <c r="L17" s="236"/>
      <c r="M17" s="236"/>
      <c r="N17" s="236"/>
    </row>
    <row r="18" spans="1:14" x14ac:dyDescent="0.25">
      <c r="A18" s="236"/>
      <c r="B18" s="23" t="s">
        <v>13</v>
      </c>
      <c r="C18" s="242">
        <v>417.702</v>
      </c>
      <c r="D18" s="236"/>
      <c r="E18" s="236"/>
      <c r="F18" s="236"/>
      <c r="G18" s="236"/>
      <c r="H18" s="236"/>
      <c r="I18" s="236"/>
      <c r="J18" s="236"/>
      <c r="K18" s="236"/>
      <c r="L18" s="236"/>
      <c r="M18" s="236"/>
      <c r="N18" s="236"/>
    </row>
    <row r="19" spans="1:14" x14ac:dyDescent="0.25">
      <c r="A19" s="236"/>
      <c r="B19" s="23" t="s">
        <v>14</v>
      </c>
      <c r="C19" s="242">
        <v>422.09500000000003</v>
      </c>
      <c r="D19" s="236"/>
      <c r="E19" s="236"/>
      <c r="F19" s="236"/>
      <c r="G19" s="236"/>
      <c r="H19" s="236"/>
      <c r="I19" s="236"/>
      <c r="J19" s="236"/>
      <c r="K19" s="236"/>
      <c r="L19" s="236"/>
      <c r="M19" s="236"/>
      <c r="N19" s="236"/>
    </row>
    <row r="20" spans="1:14" x14ac:dyDescent="0.25">
      <c r="A20" s="236"/>
      <c r="B20" s="23" t="s">
        <v>15</v>
      </c>
      <c r="C20" s="242">
        <v>412.80900000000003</v>
      </c>
      <c r="D20" s="236"/>
      <c r="E20" s="236"/>
      <c r="F20" s="236"/>
      <c r="G20" s="236"/>
      <c r="H20" s="236"/>
      <c r="I20" s="236"/>
      <c r="J20" s="236"/>
      <c r="K20" s="236"/>
      <c r="L20" s="236"/>
      <c r="M20" s="236"/>
      <c r="N20" s="236"/>
    </row>
    <row r="21" spans="1:14" x14ac:dyDescent="0.25">
      <c r="A21" s="236"/>
      <c r="B21" s="23" t="s">
        <v>16</v>
      </c>
      <c r="C21" s="242">
        <v>424.52199999999999</v>
      </c>
      <c r="D21" s="236"/>
      <c r="E21" s="236"/>
      <c r="F21" s="236"/>
      <c r="G21" s="236"/>
      <c r="H21" s="236"/>
      <c r="I21" s="236"/>
      <c r="J21" s="236"/>
      <c r="K21" s="236"/>
      <c r="L21" s="236"/>
      <c r="M21" s="236"/>
      <c r="N21" s="236"/>
    </row>
    <row r="22" spans="1:14" x14ac:dyDescent="0.25">
      <c r="A22" s="236"/>
      <c r="B22" s="23" t="s">
        <v>17</v>
      </c>
      <c r="C22" s="242">
        <v>434.99099999999999</v>
      </c>
      <c r="D22" s="236"/>
      <c r="E22" s="236"/>
      <c r="F22" s="236"/>
      <c r="G22" s="236"/>
      <c r="H22" s="236"/>
      <c r="I22" s="236"/>
      <c r="J22" s="236"/>
      <c r="K22" s="236"/>
      <c r="L22" s="236"/>
      <c r="M22" s="236"/>
      <c r="N22" s="236"/>
    </row>
    <row r="23" spans="1:14" x14ac:dyDescent="0.25">
      <c r="A23" s="236"/>
      <c r="B23" s="23" t="s">
        <v>18</v>
      </c>
      <c r="C23" s="242">
        <v>438.363</v>
      </c>
      <c r="D23" s="236"/>
      <c r="E23" s="236"/>
      <c r="F23" s="236"/>
      <c r="G23" s="236"/>
      <c r="H23" s="236"/>
      <c r="I23" s="236"/>
      <c r="J23" s="236"/>
      <c r="K23" s="236"/>
      <c r="L23" s="236"/>
      <c r="M23" s="236"/>
      <c r="N23" s="236"/>
    </row>
    <row r="24" spans="1:14" x14ac:dyDescent="0.25">
      <c r="A24" s="236"/>
      <c r="B24" s="23" t="s">
        <v>19</v>
      </c>
      <c r="C24" s="242">
        <v>430.392</v>
      </c>
      <c r="D24" s="236"/>
      <c r="E24" s="236"/>
      <c r="F24" s="236"/>
      <c r="G24" s="236"/>
      <c r="H24" s="236"/>
      <c r="I24" s="236"/>
      <c r="J24" s="236"/>
      <c r="K24" s="236"/>
      <c r="L24" s="236"/>
      <c r="M24" s="236"/>
      <c r="N24" s="236"/>
    </row>
    <row r="25" spans="1:14" x14ac:dyDescent="0.25">
      <c r="A25" s="236"/>
      <c r="B25" s="23" t="s">
        <v>20</v>
      </c>
      <c r="C25" s="242">
        <v>439.70400000000001</v>
      </c>
      <c r="D25" s="236"/>
      <c r="E25" s="236"/>
      <c r="F25" s="236"/>
      <c r="G25" s="236"/>
      <c r="H25" s="236"/>
      <c r="I25" s="236"/>
      <c r="J25" s="236"/>
      <c r="K25" s="236"/>
      <c r="L25" s="236"/>
      <c r="M25" s="236"/>
      <c r="N25" s="236"/>
    </row>
    <row r="26" spans="1:14" x14ac:dyDescent="0.25">
      <c r="A26" s="236"/>
      <c r="B26" s="23" t="s">
        <v>21</v>
      </c>
      <c r="C26" s="242">
        <v>452.88799999999998</v>
      </c>
      <c r="D26" s="236"/>
      <c r="E26" s="236"/>
      <c r="F26" s="236"/>
      <c r="G26" s="236"/>
      <c r="H26" s="236"/>
      <c r="I26" s="236"/>
      <c r="J26" s="236"/>
      <c r="K26" s="236"/>
      <c r="L26" s="236"/>
      <c r="M26" s="236"/>
      <c r="N26" s="236"/>
    </row>
    <row r="27" spans="1:14" x14ac:dyDescent="0.25">
      <c r="A27" s="236"/>
      <c r="B27" s="23" t="s">
        <v>22</v>
      </c>
      <c r="C27" s="242">
        <v>458.36599999999999</v>
      </c>
      <c r="D27" s="236"/>
      <c r="E27" s="236"/>
      <c r="F27" s="236"/>
      <c r="G27" s="236"/>
      <c r="H27" s="236"/>
      <c r="I27" s="236"/>
      <c r="J27" s="236"/>
      <c r="K27" s="236"/>
      <c r="L27" s="236"/>
      <c r="M27" s="236"/>
      <c r="N27" s="236"/>
    </row>
    <row r="28" spans="1:14" x14ac:dyDescent="0.25">
      <c r="A28" s="236"/>
      <c r="B28" s="23" t="s">
        <v>23</v>
      </c>
      <c r="C28" s="242">
        <v>455.59800000000001</v>
      </c>
      <c r="D28" s="236"/>
      <c r="E28" s="236"/>
      <c r="F28" s="236"/>
      <c r="G28" s="236"/>
      <c r="H28" s="236"/>
      <c r="I28" s="236"/>
      <c r="J28" s="236"/>
      <c r="K28" s="236"/>
      <c r="L28" s="236"/>
      <c r="M28" s="236"/>
      <c r="N28" s="236"/>
    </row>
    <row r="29" spans="1:14" x14ac:dyDescent="0.25">
      <c r="A29" s="236"/>
      <c r="B29" s="23" t="s">
        <v>24</v>
      </c>
      <c r="C29" s="242">
        <v>459.73899999999998</v>
      </c>
      <c r="D29" s="236"/>
      <c r="E29" s="236"/>
      <c r="F29" s="236"/>
      <c r="G29" s="236"/>
      <c r="H29" s="236"/>
      <c r="I29" s="236"/>
      <c r="J29" s="236"/>
      <c r="K29" s="236"/>
      <c r="L29" s="236"/>
      <c r="M29" s="236"/>
      <c r="N29" s="236"/>
    </row>
    <row r="30" spans="1:14" x14ac:dyDescent="0.25">
      <c r="A30" s="236"/>
      <c r="B30" s="23" t="s">
        <v>25</v>
      </c>
      <c r="C30" s="242">
        <v>470.59199999999998</v>
      </c>
      <c r="D30" s="236"/>
      <c r="E30" s="236"/>
      <c r="F30" s="236"/>
      <c r="G30" s="236"/>
      <c r="H30" s="236"/>
      <c r="I30" s="236"/>
      <c r="J30" s="236"/>
      <c r="K30" s="236"/>
      <c r="L30" s="236"/>
      <c r="M30" s="236"/>
      <c r="N30" s="236"/>
    </row>
    <row r="31" spans="1:14" x14ac:dyDescent="0.25">
      <c r="A31" s="236"/>
      <c r="B31" s="23" t="s">
        <v>26</v>
      </c>
      <c r="C31" s="242">
        <v>469.12</v>
      </c>
      <c r="E31" s="236"/>
      <c r="F31" s="236"/>
    </row>
    <row r="32" spans="1:14" x14ac:dyDescent="0.25">
      <c r="A32" s="236"/>
      <c r="B32" s="23" t="s">
        <v>27</v>
      </c>
      <c r="C32" s="242">
        <v>469.10300000000001</v>
      </c>
      <c r="E32" s="236"/>
      <c r="F32" s="236"/>
    </row>
    <row r="33" spans="1:6" x14ac:dyDescent="0.25">
      <c r="A33" s="236"/>
      <c r="B33" s="23" t="s">
        <v>28</v>
      </c>
      <c r="C33" s="242">
        <v>472.36599999999999</v>
      </c>
      <c r="E33" s="236"/>
      <c r="F33" s="236"/>
    </row>
    <row r="34" spans="1:6" x14ac:dyDescent="0.25">
      <c r="A34" s="236"/>
      <c r="B34" s="23" t="s">
        <v>29</v>
      </c>
      <c r="C34" s="242">
        <v>485.25</v>
      </c>
      <c r="E34" s="236"/>
      <c r="F34" s="236"/>
    </row>
    <row r="35" spans="1:6" x14ac:dyDescent="0.25">
      <c r="A35" s="236"/>
      <c r="B35" s="23" t="s">
        <v>30</v>
      </c>
      <c r="C35" s="242">
        <v>485.75299999999999</v>
      </c>
      <c r="E35" s="236"/>
      <c r="F35" s="236"/>
    </row>
    <row r="36" spans="1:6" x14ac:dyDescent="0.25">
      <c r="A36" s="236"/>
      <c r="B36" s="23" t="s">
        <v>52</v>
      </c>
      <c r="C36" s="242">
        <v>486.65800000000002</v>
      </c>
      <c r="E36" s="236"/>
      <c r="F36" s="236"/>
    </row>
    <row r="37" spans="1:6" x14ac:dyDescent="0.25">
      <c r="A37" s="236"/>
      <c r="B37" s="23" t="s">
        <v>53</v>
      </c>
      <c r="C37" s="242">
        <v>490.69299999999998</v>
      </c>
      <c r="E37" s="236"/>
      <c r="F37" s="236"/>
    </row>
    <row r="38" spans="1:6" x14ac:dyDescent="0.25">
      <c r="A38" s="236"/>
      <c r="B38" s="23" t="s">
        <v>54</v>
      </c>
      <c r="C38" s="242">
        <v>506.42</v>
      </c>
      <c r="E38" s="236"/>
      <c r="F38" s="236"/>
    </row>
    <row r="39" spans="1:6" x14ac:dyDescent="0.25">
      <c r="A39" s="236"/>
      <c r="B39" s="23" t="s">
        <v>55</v>
      </c>
      <c r="C39" s="242">
        <v>505.62700000000001</v>
      </c>
      <c r="E39" s="236"/>
      <c r="F39" s="236"/>
    </row>
    <row r="40" spans="1:6" x14ac:dyDescent="0.25">
      <c r="A40" s="236"/>
      <c r="B40" s="23" t="s">
        <v>85</v>
      </c>
      <c r="C40" s="242">
        <v>506.91800000000001</v>
      </c>
      <c r="E40" s="236"/>
      <c r="F40" s="236"/>
    </row>
    <row r="41" spans="1:6" x14ac:dyDescent="0.25">
      <c r="A41" s="236"/>
      <c r="B41" s="23" t="s">
        <v>86</v>
      </c>
      <c r="C41" s="242">
        <v>510.66300000000001</v>
      </c>
      <c r="E41" s="236"/>
      <c r="F41" s="236"/>
    </row>
    <row r="42" spans="1:6" x14ac:dyDescent="0.25">
      <c r="A42" s="236"/>
      <c r="B42" s="23" t="s">
        <v>87</v>
      </c>
      <c r="C42" s="242">
        <v>526.42100000000005</v>
      </c>
      <c r="E42" s="236"/>
      <c r="F42" s="236"/>
    </row>
    <row r="43" spans="1:6" x14ac:dyDescent="0.25">
      <c r="A43" s="236"/>
      <c r="B43" s="23" t="s">
        <v>88</v>
      </c>
      <c r="C43" s="242">
        <v>522.85400000000004</v>
      </c>
      <c r="E43" s="236"/>
      <c r="F43" s="236"/>
    </row>
    <row r="44" spans="1:6" x14ac:dyDescent="0.25">
      <c r="A44" s="236"/>
      <c r="B44" s="23" t="s">
        <v>99</v>
      </c>
      <c r="C44" s="242">
        <v>523.76199999999994</v>
      </c>
      <c r="E44" s="236"/>
      <c r="F44" s="236"/>
    </row>
    <row r="45" spans="1:6" x14ac:dyDescent="0.25">
      <c r="A45" s="236"/>
      <c r="B45" s="23" t="s">
        <v>100</v>
      </c>
      <c r="C45" s="242">
        <v>527.09</v>
      </c>
      <c r="E45" s="236"/>
      <c r="F45" s="236"/>
    </row>
    <row r="46" spans="1:6" x14ac:dyDescent="0.25">
      <c r="A46" s="236"/>
      <c r="B46" s="23" t="s">
        <v>101</v>
      </c>
      <c r="C46" s="242">
        <v>540.92100000000005</v>
      </c>
      <c r="E46" s="236"/>
      <c r="F46" s="236"/>
    </row>
    <row r="47" spans="1:6" x14ac:dyDescent="0.25">
      <c r="A47" s="236"/>
      <c r="B47" s="23" t="s">
        <v>102</v>
      </c>
      <c r="C47" s="242">
        <v>538.83750981300955</v>
      </c>
      <c r="E47" s="236"/>
      <c r="F47" s="236"/>
    </row>
    <row r="48" spans="1:6" x14ac:dyDescent="0.25">
      <c r="A48" s="236"/>
      <c r="B48" s="23" t="s">
        <v>139</v>
      </c>
      <c r="C48" s="242">
        <v>540.92949441844746</v>
      </c>
      <c r="E48" s="236"/>
      <c r="F48" s="236"/>
    </row>
    <row r="49" spans="1:6" x14ac:dyDescent="0.25">
      <c r="A49" s="236"/>
      <c r="B49" s="23" t="s">
        <v>140</v>
      </c>
      <c r="C49" s="242">
        <v>543.91666755735139</v>
      </c>
      <c r="E49" s="236"/>
      <c r="F49" s="236"/>
    </row>
    <row r="50" spans="1:6" x14ac:dyDescent="0.25">
      <c r="A50" s="236"/>
      <c r="B50" s="23" t="s">
        <v>141</v>
      </c>
      <c r="C50" s="242">
        <v>558.75243181072426</v>
      </c>
      <c r="E50" s="236"/>
      <c r="F50" s="236"/>
    </row>
    <row r="51" spans="1:6" x14ac:dyDescent="0.25">
      <c r="A51" s="236"/>
      <c r="B51" s="23" t="s">
        <v>142</v>
      </c>
      <c r="C51" s="242">
        <v>556.23992383713028</v>
      </c>
      <c r="E51" s="236"/>
      <c r="F51" s="236"/>
    </row>
    <row r="52" spans="1:6" x14ac:dyDescent="0.25">
      <c r="A52" s="236"/>
      <c r="B52" s="23" t="s">
        <v>150</v>
      </c>
      <c r="C52" s="242">
        <v>558.80587392151301</v>
      </c>
      <c r="E52" s="236"/>
      <c r="F52" s="236"/>
    </row>
    <row r="53" spans="1:6" x14ac:dyDescent="0.25">
      <c r="A53" s="236"/>
      <c r="B53" s="23" t="s">
        <v>151</v>
      </c>
      <c r="C53" s="242">
        <v>561.71887219862833</v>
      </c>
      <c r="E53" s="236"/>
      <c r="F53" s="236"/>
    </row>
    <row r="54" spans="1:6" x14ac:dyDescent="0.25">
      <c r="A54" s="236"/>
      <c r="B54" s="23" t="s">
        <v>152</v>
      </c>
      <c r="C54" s="242">
        <v>577.98933686960322</v>
      </c>
      <c r="E54" s="236"/>
      <c r="F54" s="236"/>
    </row>
    <row r="55" spans="1:6" x14ac:dyDescent="0.25">
      <c r="A55" s="236"/>
      <c r="B55" s="23" t="s">
        <v>153</v>
      </c>
      <c r="C55" s="242">
        <v>576.28794663884696</v>
      </c>
      <c r="E55" s="236"/>
      <c r="F55" s="236"/>
    </row>
    <row r="56" spans="1:6" x14ac:dyDescent="0.25">
      <c r="A56" s="236"/>
      <c r="B56" s="23" t="s">
        <v>167</v>
      </c>
      <c r="C56" s="242">
        <v>578.51201207045347</v>
      </c>
      <c r="E56" s="236"/>
      <c r="F56" s="236"/>
    </row>
    <row r="57" spans="1:6" x14ac:dyDescent="0.25">
      <c r="A57" s="236"/>
      <c r="B57" s="23" t="s">
        <v>168</v>
      </c>
      <c r="C57" s="242">
        <v>581.58922301788834</v>
      </c>
      <c r="E57" s="236"/>
      <c r="F57" s="236"/>
    </row>
    <row r="58" spans="1:6" x14ac:dyDescent="0.25">
      <c r="A58" s="236"/>
      <c r="B58" s="23" t="s">
        <v>169</v>
      </c>
      <c r="C58" s="242">
        <v>598.41135916521853</v>
      </c>
      <c r="E58" s="236"/>
      <c r="F58" s="236"/>
    </row>
    <row r="59" spans="1:6" x14ac:dyDescent="0.25">
      <c r="A59" s="236"/>
      <c r="B59" s="23" t="s">
        <v>170</v>
      </c>
      <c r="C59" s="242">
        <v>596.71578339490338</v>
      </c>
      <c r="E59" s="236"/>
      <c r="F59" s="236"/>
    </row>
    <row r="60" spans="1:6" x14ac:dyDescent="0.25">
      <c r="A60" s="236"/>
      <c r="B60" s="23" t="s">
        <v>172</v>
      </c>
      <c r="C60" s="242">
        <v>599.2459700431034</v>
      </c>
      <c r="E60" s="236"/>
      <c r="F60" s="236"/>
    </row>
    <row r="61" spans="1:6" x14ac:dyDescent="0.25">
      <c r="A61" s="236"/>
      <c r="B61" s="23" t="s">
        <v>173</v>
      </c>
      <c r="C61" s="242">
        <v>602.59792323263457</v>
      </c>
      <c r="E61" s="236"/>
      <c r="F61" s="236"/>
    </row>
    <row r="62" spans="1:6" x14ac:dyDescent="0.25">
      <c r="A62" s="238"/>
      <c r="B62" s="23" t="s">
        <v>174</v>
      </c>
      <c r="C62" s="242">
        <v>619.94938770449755</v>
      </c>
      <c r="E62" s="236"/>
      <c r="F62" s="236"/>
    </row>
    <row r="63" spans="1:6" x14ac:dyDescent="0.25">
      <c r="A63" s="238"/>
      <c r="B63" s="23" t="s">
        <v>175</v>
      </c>
      <c r="C63" s="242">
        <v>618.15255705310358</v>
      </c>
      <c r="E63" s="236"/>
      <c r="F63" s="236"/>
    </row>
    <row r="64" spans="1:6" x14ac:dyDescent="0.25">
      <c r="A64" s="235"/>
      <c r="B64" s="23" t="s">
        <v>196</v>
      </c>
      <c r="C64" s="242">
        <v>620.86791511097113</v>
      </c>
      <c r="E64" s="236"/>
      <c r="F64" s="236"/>
    </row>
    <row r="65" spans="1:6" x14ac:dyDescent="0.25">
      <c r="A65" s="235"/>
      <c r="B65" s="23" t="s">
        <v>197</v>
      </c>
      <c r="C65" s="242">
        <v>624.31152602205066</v>
      </c>
      <c r="E65" s="236"/>
      <c r="F65" s="236"/>
    </row>
    <row r="66" spans="1:6" x14ac:dyDescent="0.25">
      <c r="A66" s="235"/>
      <c r="B66" s="23" t="s">
        <v>198</v>
      </c>
      <c r="C66" s="242">
        <v>642.55731281965927</v>
      </c>
      <c r="E66" s="236"/>
      <c r="F66" s="236"/>
    </row>
    <row r="67" spans="1:6" x14ac:dyDescent="0.25">
      <c r="A67" s="235"/>
      <c r="B67" s="23" t="s">
        <v>199</v>
      </c>
      <c r="C67" s="242">
        <v>640.92826376703158</v>
      </c>
      <c r="E67" s="236"/>
      <c r="F67" s="236"/>
    </row>
    <row r="68" spans="1:6" ht="15.75" x14ac:dyDescent="0.25">
      <c r="B68" s="562" t="s">
        <v>204</v>
      </c>
      <c r="C68" s="563"/>
    </row>
    <row r="69" spans="1:6" x14ac:dyDescent="0.25">
      <c r="B69" s="90">
        <v>2008</v>
      </c>
      <c r="C69" s="92">
        <v>1579.796</v>
      </c>
    </row>
    <row r="70" spans="1:6" x14ac:dyDescent="0.25">
      <c r="B70" s="90">
        <v>2009</v>
      </c>
      <c r="C70" s="92">
        <v>1537.213</v>
      </c>
    </row>
    <row r="71" spans="1:6" x14ac:dyDescent="0.25">
      <c r="B71" s="90">
        <v>2010</v>
      </c>
      <c r="C71" s="92">
        <v>1587.4659999999999</v>
      </c>
    </row>
    <row r="72" spans="1:6" x14ac:dyDescent="0.25">
      <c r="B72" s="90">
        <v>2011</v>
      </c>
      <c r="C72" s="92">
        <v>1644.546</v>
      </c>
    </row>
    <row r="73" spans="1:6" x14ac:dyDescent="0.25">
      <c r="B73" s="90">
        <v>2012</v>
      </c>
      <c r="C73" s="92">
        <v>1694.4169999999999</v>
      </c>
    </row>
    <row r="74" spans="1:6" x14ac:dyDescent="0.25">
      <c r="B74" s="90">
        <v>2013</v>
      </c>
      <c r="C74" s="92">
        <v>1761.347</v>
      </c>
    </row>
    <row r="75" spans="1:6" x14ac:dyDescent="0.25">
      <c r="B75" s="90">
        <v>2014</v>
      </c>
      <c r="C75" s="92">
        <v>1844.2950000000001</v>
      </c>
    </row>
    <row r="76" spans="1:6" x14ac:dyDescent="0.25">
      <c r="B76" s="90">
        <v>2015</v>
      </c>
      <c r="C76" s="92">
        <v>1895.8389999999999</v>
      </c>
    </row>
    <row r="77" spans="1:6" x14ac:dyDescent="0.25">
      <c r="B77" s="90">
        <v>2016</v>
      </c>
      <c r="C77" s="92">
        <v>1969.5239999999999</v>
      </c>
    </row>
    <row r="78" spans="1:6" x14ac:dyDescent="0.25">
      <c r="B78" s="90">
        <v>2017</v>
      </c>
      <c r="C78" s="92">
        <v>2049.6289999999999</v>
      </c>
    </row>
    <row r="79" spans="1:6" x14ac:dyDescent="0.25">
      <c r="B79" s="90">
        <v>2018</v>
      </c>
      <c r="C79" s="92">
        <v>2114.627</v>
      </c>
      <c r="E79" s="244"/>
    </row>
    <row r="80" spans="1:6" x14ac:dyDescent="0.25">
      <c r="B80" s="90">
        <v>2019</v>
      </c>
      <c r="C80" s="92">
        <v>2182.4361035995325</v>
      </c>
      <c r="D80" s="243"/>
      <c r="E80" s="244"/>
    </row>
    <row r="81" spans="2:5" x14ac:dyDescent="0.25">
      <c r="B81" s="90">
        <v>2020</v>
      </c>
      <c r="C81" s="92">
        <v>2254.754006826875</v>
      </c>
      <c r="D81" s="243"/>
      <c r="E81" s="244"/>
    </row>
    <row r="82" spans="2:5" x14ac:dyDescent="0.25">
      <c r="B82" s="90">
        <v>2021</v>
      </c>
      <c r="C82" s="92">
        <v>2334.8005408924073</v>
      </c>
      <c r="E82" s="244"/>
    </row>
    <row r="83" spans="2:5" x14ac:dyDescent="0.25">
      <c r="B83" s="90">
        <v>2022</v>
      </c>
      <c r="C83" s="92">
        <v>2418.5090643751387</v>
      </c>
      <c r="E83" s="244"/>
    </row>
    <row r="84" spans="2:5" x14ac:dyDescent="0.25">
      <c r="B84" s="90">
        <v>2023</v>
      </c>
      <c r="C84" s="92">
        <v>2505.8893110057847</v>
      </c>
      <c r="E84" s="244"/>
    </row>
    <row r="85" spans="2:5" ht="15.75" x14ac:dyDescent="0.25">
      <c r="B85" s="562" t="s">
        <v>205</v>
      </c>
      <c r="C85" s="563"/>
    </row>
    <row r="86" spans="2:5" x14ac:dyDescent="0.25">
      <c r="B86" s="23" t="s">
        <v>178</v>
      </c>
      <c r="C86" s="92">
        <f ca="1">SUM(OFFSET(C$6,4*(ROW()-ROW(C$86)),0, 4, 1))</f>
        <v>1540.1580000000001</v>
      </c>
      <c r="D86" s="244"/>
    </row>
    <row r="87" spans="2:5" x14ac:dyDescent="0.25">
      <c r="B87" s="23" t="s">
        <v>104</v>
      </c>
      <c r="C87" s="92">
        <f ca="1">SUM(OFFSET(C$6,4*(ROW()-ROW(C$86)),0, 4, 1))</f>
        <v>1573.17</v>
      </c>
      <c r="D87" s="244"/>
    </row>
    <row r="88" spans="2:5" x14ac:dyDescent="0.25">
      <c r="B88" s="23" t="s">
        <v>105</v>
      </c>
      <c r="C88" s="92">
        <f t="shared" ref="C88:C100" ca="1" si="0">SUM(OFFSET(C$6,4*(ROW()-ROW(C$86)),0, 4, 1))</f>
        <v>1630.213</v>
      </c>
    </row>
    <row r="89" spans="2:5" x14ac:dyDescent="0.25">
      <c r="B89" s="23" t="s">
        <v>106</v>
      </c>
      <c r="C89" s="92">
        <f t="shared" ca="1" si="0"/>
        <v>1677.1279999999999</v>
      </c>
    </row>
    <row r="90" spans="2:5" x14ac:dyDescent="0.25">
      <c r="B90" s="23" t="s">
        <v>107</v>
      </c>
      <c r="C90" s="92">
        <f t="shared" ca="1" si="0"/>
        <v>1743.45</v>
      </c>
    </row>
    <row r="91" spans="2:5" x14ac:dyDescent="0.25">
      <c r="B91" s="23" t="s">
        <v>108</v>
      </c>
      <c r="C91" s="92">
        <f t="shared" ca="1" si="0"/>
        <v>1826.5909999999999</v>
      </c>
      <c r="D91" s="244"/>
    </row>
    <row r="92" spans="2:5" x14ac:dyDescent="0.25">
      <c r="B92" s="23" t="s">
        <v>109</v>
      </c>
      <c r="C92" s="92">
        <f t="shared" ca="1" si="0"/>
        <v>1881.181</v>
      </c>
    </row>
    <row r="93" spans="2:5" x14ac:dyDescent="0.25">
      <c r="B93" s="23" t="s">
        <v>110</v>
      </c>
      <c r="C93" s="92">
        <f t="shared" ca="1" si="0"/>
        <v>1948.354</v>
      </c>
      <c r="D93" s="244"/>
    </row>
    <row r="94" spans="2:5" x14ac:dyDescent="0.25">
      <c r="B94" s="23" t="s">
        <v>111</v>
      </c>
      <c r="C94" s="92">
        <f t="shared" ca="1" si="0"/>
        <v>2029.6280000000002</v>
      </c>
    </row>
    <row r="95" spans="2:5" x14ac:dyDescent="0.25">
      <c r="B95" s="23" t="s">
        <v>112</v>
      </c>
      <c r="C95" s="92">
        <f t="shared" ca="1" si="0"/>
        <v>2100.127</v>
      </c>
      <c r="D95" s="244"/>
    </row>
    <row r="96" spans="2:5" x14ac:dyDescent="0.25">
      <c r="B96" s="23" t="s">
        <v>113</v>
      </c>
      <c r="C96" s="92">
        <f t="shared" ca="1" si="0"/>
        <v>2164.6046717888084</v>
      </c>
      <c r="D96" s="244"/>
    </row>
    <row r="97" spans="2:5" x14ac:dyDescent="0.25">
      <c r="B97" s="23" t="s">
        <v>143</v>
      </c>
      <c r="C97" s="92">
        <f t="shared" ca="1" si="0"/>
        <v>2235.5171017679959</v>
      </c>
    </row>
    <row r="98" spans="2:5" x14ac:dyDescent="0.25">
      <c r="B98" s="23" t="s">
        <v>154</v>
      </c>
      <c r="C98" s="92">
        <f t="shared" ca="1" si="0"/>
        <v>2314.3785185967918</v>
      </c>
    </row>
    <row r="99" spans="2:5" x14ac:dyDescent="0.25">
      <c r="B99" s="23" t="s">
        <v>171</v>
      </c>
      <c r="C99" s="92">
        <f t="shared" ca="1" si="0"/>
        <v>2396.9710358358598</v>
      </c>
    </row>
    <row r="100" spans="2:5" x14ac:dyDescent="0.25">
      <c r="B100" s="90" t="s">
        <v>176</v>
      </c>
      <c r="C100" s="92">
        <f t="shared" ca="1" si="0"/>
        <v>2483.2813858906229</v>
      </c>
      <c r="D100" s="244"/>
      <c r="E100" s="245"/>
    </row>
    <row r="101" spans="2:5" x14ac:dyDescent="0.25">
      <c r="B101" s="91" t="s">
        <v>200</v>
      </c>
      <c r="C101" s="92">
        <v>2573.5765648971374</v>
      </c>
      <c r="D101" s="244"/>
      <c r="E101" s="245"/>
    </row>
    <row r="102" spans="2:5" x14ac:dyDescent="0.25">
      <c r="B102" s="564" t="s">
        <v>31</v>
      </c>
      <c r="C102" s="565"/>
    </row>
    <row r="103" spans="2:5" ht="15.75" thickBot="1" x14ac:dyDescent="0.3">
      <c r="B103" s="566" t="s">
        <v>206</v>
      </c>
      <c r="C103" s="567"/>
    </row>
  </sheetData>
  <mergeCells count="5">
    <mergeCell ref="B2:C2"/>
    <mergeCell ref="B68:C68"/>
    <mergeCell ref="B85:C85"/>
    <mergeCell ref="B102:C102"/>
    <mergeCell ref="B103:C103"/>
  </mergeCells>
  <hyperlinks>
    <hyperlink ref="A1" location="Contents!A1" display="Back to contents"/>
  </hyperlinks>
  <pageMargins left="0.70866141732283472" right="0.70866141732283472" top="0.74803149606299213" bottom="0.74803149606299213" header="0.31496062992125984" footer="0.31496062992125984"/>
  <pageSetup paperSize="9" scale="49" orientation="portrait" r:id="rId1"/>
  <headerFooter>
    <oddHeader>&amp;C&amp;8March 2018 Economic and fiscal outlook: Supplementary economy tables</oddHeader>
  </headerFooter>
  <rowBreaks count="1" manualBreakCount="1">
    <brk id="67" min="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109"/>
  <sheetViews>
    <sheetView zoomScaleNormal="100" zoomScaleSheetLayoutView="100" workbookViewId="0"/>
  </sheetViews>
  <sheetFormatPr defaultRowHeight="12.75" x14ac:dyDescent="0.2"/>
  <cols>
    <col min="1" max="1" width="9.44140625" style="405" customWidth="1"/>
    <col min="2" max="2" width="8.88671875" style="405"/>
    <col min="3" max="10" width="11.44140625" style="405" customWidth="1"/>
    <col min="11" max="16384" width="8.88671875" style="405"/>
  </cols>
  <sheetData>
    <row r="1" spans="1:10" ht="33.75" customHeight="1" thickBot="1" x14ac:dyDescent="0.25">
      <c r="A1" s="48" t="s">
        <v>92</v>
      </c>
      <c r="B1" s="404"/>
      <c r="C1" s="404"/>
      <c r="D1" s="404"/>
      <c r="E1" s="404"/>
      <c r="F1" s="404"/>
    </row>
    <row r="2" spans="1:10" ht="18.75" customHeight="1" thickBot="1" x14ac:dyDescent="0.35">
      <c r="A2" s="406"/>
      <c r="B2" s="571" t="s">
        <v>370</v>
      </c>
      <c r="C2" s="572"/>
      <c r="D2" s="572"/>
      <c r="E2" s="572"/>
      <c r="F2" s="572"/>
      <c r="G2" s="572"/>
      <c r="H2" s="572"/>
      <c r="I2" s="572"/>
      <c r="J2" s="573"/>
    </row>
    <row r="3" spans="1:10" ht="18.75" customHeight="1" thickBot="1" x14ac:dyDescent="0.35">
      <c r="A3" s="406"/>
      <c r="B3" s="407"/>
      <c r="C3" s="572" t="s">
        <v>371</v>
      </c>
      <c r="D3" s="572"/>
      <c r="E3" s="572"/>
      <c r="F3" s="572"/>
      <c r="G3" s="572" t="s">
        <v>372</v>
      </c>
      <c r="H3" s="572"/>
      <c r="I3" s="572"/>
      <c r="J3" s="573"/>
    </row>
    <row r="4" spans="1:10" ht="21.75" customHeight="1" x14ac:dyDescent="0.25">
      <c r="A4" s="406"/>
      <c r="B4" s="408"/>
      <c r="C4" s="574" t="s">
        <v>373</v>
      </c>
      <c r="D4" s="574"/>
      <c r="E4" s="574"/>
      <c r="F4" s="575"/>
      <c r="G4" s="574" t="s">
        <v>373</v>
      </c>
      <c r="H4" s="574"/>
      <c r="I4" s="574"/>
      <c r="J4" s="575"/>
    </row>
    <row r="5" spans="1:10" ht="63" x14ac:dyDescent="0.25">
      <c r="A5" s="406"/>
      <c r="B5" s="409"/>
      <c r="C5" s="410" t="s">
        <v>374</v>
      </c>
      <c r="D5" s="410" t="s">
        <v>375</v>
      </c>
      <c r="E5" s="410" t="s">
        <v>376</v>
      </c>
      <c r="F5" s="411" t="s">
        <v>377</v>
      </c>
      <c r="G5" s="410" t="s">
        <v>374</v>
      </c>
      <c r="H5" s="410" t="s">
        <v>375</v>
      </c>
      <c r="I5" s="410" t="s">
        <v>376</v>
      </c>
      <c r="J5" s="411" t="s">
        <v>377</v>
      </c>
    </row>
    <row r="6" spans="1:10" x14ac:dyDescent="0.2">
      <c r="A6" s="406"/>
      <c r="B6" s="412" t="s">
        <v>132</v>
      </c>
      <c r="C6" s="413">
        <f>100</f>
        <v>100</v>
      </c>
      <c r="D6" s="413">
        <v>100</v>
      </c>
      <c r="E6" s="413">
        <v>100</v>
      </c>
      <c r="F6" s="414">
        <v>100</v>
      </c>
      <c r="G6" s="415">
        <f>100</f>
        <v>100</v>
      </c>
      <c r="H6" s="416">
        <v>100</v>
      </c>
      <c r="I6" s="416">
        <v>100</v>
      </c>
      <c r="J6" s="414">
        <v>100</v>
      </c>
    </row>
    <row r="7" spans="1:10" x14ac:dyDescent="0.2">
      <c r="A7" s="406"/>
      <c r="B7" s="412" t="s">
        <v>133</v>
      </c>
      <c r="C7" s="413">
        <v>99.924408688843798</v>
      </c>
      <c r="D7" s="413">
        <v>100.76836857261895</v>
      </c>
      <c r="E7" s="413">
        <v>99.231392494060415</v>
      </c>
      <c r="F7" s="413">
        <v>99.05755218575699</v>
      </c>
      <c r="G7" s="415">
        <v>99.88924374264522</v>
      </c>
      <c r="H7" s="416">
        <v>100.73290662387315</v>
      </c>
      <c r="I7" s="416">
        <v>99.196471430988325</v>
      </c>
      <c r="J7" s="414">
        <v>99.02269229978036</v>
      </c>
    </row>
    <row r="8" spans="1:10" x14ac:dyDescent="0.2">
      <c r="A8" s="406"/>
      <c r="B8" s="412" t="s">
        <v>134</v>
      </c>
      <c r="C8" s="413">
        <v>99.273584550941763</v>
      </c>
      <c r="D8" s="413">
        <v>99.915657347172939</v>
      </c>
      <c r="E8" s="413">
        <v>97.930118889585103</v>
      </c>
      <c r="F8" s="413">
        <v>97.254732247747526</v>
      </c>
      <c r="G8" s="415">
        <v>99.203457620987919</v>
      </c>
      <c r="H8" s="416">
        <v>99.845076856544154</v>
      </c>
      <c r="I8" s="416">
        <v>97.860940984719377</v>
      </c>
      <c r="J8" s="414">
        <v>97.186031436480661</v>
      </c>
    </row>
    <row r="9" spans="1:10" x14ac:dyDescent="0.2">
      <c r="A9" s="406"/>
      <c r="B9" s="412" t="s">
        <v>148</v>
      </c>
      <c r="C9" s="413">
        <v>98.923884094174582</v>
      </c>
      <c r="D9" s="413">
        <v>99.913147535784333</v>
      </c>
      <c r="E9" s="413">
        <v>96.235492220252326</v>
      </c>
      <c r="F9" s="413">
        <v>94.974147375434356</v>
      </c>
      <c r="G9" s="415">
        <v>98.83372763657664</v>
      </c>
      <c r="H9" s="416">
        <v>99.822089491190013</v>
      </c>
      <c r="I9" s="416">
        <v>96.147785887719792</v>
      </c>
      <c r="J9" s="414">
        <v>94.887590597269408</v>
      </c>
    </row>
    <row r="10" spans="1:10" x14ac:dyDescent="0.2">
      <c r="A10" s="406"/>
      <c r="B10" s="412" t="s">
        <v>2</v>
      </c>
      <c r="C10" s="413">
        <v>98.207586065789343</v>
      </c>
      <c r="D10" s="413">
        <v>98.946198517061006</v>
      </c>
      <c r="E10" s="413">
        <v>95.396208438413069</v>
      </c>
      <c r="F10" s="413">
        <v>93.231360602060178</v>
      </c>
      <c r="G10" s="415">
        <v>98.0967642327889</v>
      </c>
      <c r="H10" s="416">
        <v>98.8345432007319</v>
      </c>
      <c r="I10" s="416">
        <v>95.288559089681911</v>
      </c>
      <c r="J10" s="414">
        <v>93.126154164462505</v>
      </c>
    </row>
    <row r="11" spans="1:10" x14ac:dyDescent="0.2">
      <c r="A11" s="406"/>
      <c r="B11" s="412" t="s">
        <v>3</v>
      </c>
      <c r="C11" s="413">
        <v>97.105788089323326</v>
      </c>
      <c r="D11" s="413">
        <v>101.81415287797971</v>
      </c>
      <c r="E11" s="413">
        <v>94.110143290084693</v>
      </c>
      <c r="F11" s="413">
        <v>92.891720186698109</v>
      </c>
      <c r="G11" s="415">
        <v>96.976181033121591</v>
      </c>
      <c r="H11" s="416">
        <v>101.67826156919332</v>
      </c>
      <c r="I11" s="416">
        <v>93.984534519788383</v>
      </c>
      <c r="J11" s="414">
        <v>92.767737645226532</v>
      </c>
    </row>
    <row r="12" spans="1:10" x14ac:dyDescent="0.2">
      <c r="A12" s="406"/>
      <c r="B12" s="412" t="s">
        <v>4</v>
      </c>
      <c r="C12" s="413">
        <v>96.850269628582964</v>
      </c>
      <c r="D12" s="413">
        <v>101.84674626830078</v>
      </c>
      <c r="E12" s="413">
        <v>94.516951128437498</v>
      </c>
      <c r="F12" s="413">
        <v>92.837485297596643</v>
      </c>
      <c r="G12" s="415">
        <v>96.706518977170774</v>
      </c>
      <c r="H12" s="416">
        <v>101.69557956348488</v>
      </c>
      <c r="I12" s="416">
        <v>94.376663720397076</v>
      </c>
      <c r="J12" s="414">
        <v>92.699690647791527</v>
      </c>
    </row>
    <row r="13" spans="1:10" x14ac:dyDescent="0.2">
      <c r="A13" s="406"/>
      <c r="B13" s="412" t="s">
        <v>5</v>
      </c>
      <c r="C13" s="413">
        <v>96.764556172182594</v>
      </c>
      <c r="D13" s="413">
        <v>101.96816336239257</v>
      </c>
      <c r="E13" s="413">
        <v>95.005709204230016</v>
      </c>
      <c r="F13" s="413">
        <v>92.972582697565358</v>
      </c>
      <c r="G13" s="415">
        <v>96.597346450313083</v>
      </c>
      <c r="H13" s="416">
        <v>101.79196177671039</v>
      </c>
      <c r="I13" s="416">
        <v>94.841538780260038</v>
      </c>
      <c r="J13" s="414">
        <v>92.811925528150027</v>
      </c>
    </row>
    <row r="14" spans="1:10" x14ac:dyDescent="0.2">
      <c r="A14" s="406"/>
      <c r="B14" s="412" t="s">
        <v>6</v>
      </c>
      <c r="C14" s="413">
        <v>96.277323458320097</v>
      </c>
      <c r="D14" s="413">
        <v>100.0664579333077</v>
      </c>
      <c r="E14" s="413">
        <v>93.950924209581828</v>
      </c>
      <c r="F14" s="413">
        <v>93.206988404222415</v>
      </c>
      <c r="G14" s="415">
        <v>96.087268783905216</v>
      </c>
      <c r="H14" s="416">
        <v>99.868923380006578</v>
      </c>
      <c r="I14" s="416">
        <v>93.765461925523226</v>
      </c>
      <c r="J14" s="414">
        <v>93.022994674462893</v>
      </c>
    </row>
    <row r="15" spans="1:10" x14ac:dyDescent="0.2">
      <c r="A15" s="406"/>
      <c r="B15" s="412" t="s">
        <v>7</v>
      </c>
      <c r="C15" s="413">
        <v>96.679600095614163</v>
      </c>
      <c r="D15" s="413">
        <v>99.770083766070329</v>
      </c>
      <c r="E15" s="413">
        <v>95.349043970730833</v>
      </c>
      <c r="F15" s="413">
        <v>93.820229882042824</v>
      </c>
      <c r="G15" s="415">
        <v>96.465784958392604</v>
      </c>
      <c r="H15" s="416">
        <v>99.549433762036855</v>
      </c>
      <c r="I15" s="416">
        <v>95.138171471254367</v>
      </c>
      <c r="J15" s="414">
        <v>93.612738484617196</v>
      </c>
    </row>
    <row r="16" spans="1:10" x14ac:dyDescent="0.2">
      <c r="A16" s="406"/>
      <c r="B16" s="412" t="s">
        <v>8</v>
      </c>
      <c r="C16" s="413">
        <v>97.117398519289139</v>
      </c>
      <c r="D16" s="413">
        <v>100.44285587148897</v>
      </c>
      <c r="E16" s="413">
        <v>95.155302384356446</v>
      </c>
      <c r="F16" s="413">
        <v>94.166166674983742</v>
      </c>
      <c r="G16" s="415">
        <v>96.885618146711991</v>
      </c>
      <c r="H16" s="416">
        <v>100.20313896276244</v>
      </c>
      <c r="I16" s="416">
        <v>94.928204750198191</v>
      </c>
      <c r="J16" s="414">
        <v>93.941429712000172</v>
      </c>
    </row>
    <row r="17" spans="1:10" x14ac:dyDescent="0.2">
      <c r="A17" s="406"/>
      <c r="B17" s="412" t="s">
        <v>9</v>
      </c>
      <c r="C17" s="413">
        <v>96.713098872727613</v>
      </c>
      <c r="D17" s="413">
        <v>98.998214656887413</v>
      </c>
      <c r="E17" s="413">
        <v>94.268853770153555</v>
      </c>
      <c r="F17" s="413">
        <v>94.091346842422283</v>
      </c>
      <c r="G17" s="415">
        <v>96.464499900219266</v>
      </c>
      <c r="H17" s="416">
        <v>98.743741842648959</v>
      </c>
      <c r="I17" s="416">
        <v>94.026537677918313</v>
      </c>
      <c r="J17" s="414">
        <v>93.849487027985589</v>
      </c>
    </row>
    <row r="18" spans="1:10" x14ac:dyDescent="0.2">
      <c r="A18" s="406"/>
      <c r="B18" s="412" t="s">
        <v>10</v>
      </c>
      <c r="C18" s="413">
        <v>96.896456899114412</v>
      </c>
      <c r="D18" s="413">
        <v>96.822133455561627</v>
      </c>
      <c r="E18" s="413">
        <v>93.664205266019579</v>
      </c>
      <c r="F18" s="413">
        <v>94.600007758323926</v>
      </c>
      <c r="G18" s="415">
        <v>96.630188906563674</v>
      </c>
      <c r="H18" s="416">
        <v>96.556069701171381</v>
      </c>
      <c r="I18" s="416">
        <v>93.40681938517146</v>
      </c>
      <c r="J18" s="414">
        <v>94.340050325749061</v>
      </c>
    </row>
    <row r="19" spans="1:10" x14ac:dyDescent="0.2">
      <c r="A19" s="406"/>
      <c r="B19" s="412" t="s">
        <v>11</v>
      </c>
      <c r="C19" s="413">
        <v>96.713900748437453</v>
      </c>
      <c r="D19" s="413">
        <v>97.425105020126594</v>
      </c>
      <c r="E19" s="413">
        <v>93.155901825440765</v>
      </c>
      <c r="F19" s="413">
        <v>94.543593654987575</v>
      </c>
      <c r="G19" s="415">
        <v>96.430044038765487</v>
      </c>
      <c r="H19" s="416">
        <v>97.139160915541325</v>
      </c>
      <c r="I19" s="416">
        <v>92.882487894516032</v>
      </c>
      <c r="J19" s="414">
        <v>94.266106828297836</v>
      </c>
    </row>
    <row r="20" spans="1:10" x14ac:dyDescent="0.2">
      <c r="A20" s="406"/>
      <c r="B20" s="412" t="s">
        <v>12</v>
      </c>
      <c r="C20" s="413">
        <v>96.009637125440833</v>
      </c>
      <c r="D20" s="413">
        <v>97.52269802146408</v>
      </c>
      <c r="E20" s="413">
        <v>93.15516559931477</v>
      </c>
      <c r="F20" s="413">
        <v>94.641047212722199</v>
      </c>
      <c r="G20" s="415">
        <v>95.715999288713363</v>
      </c>
      <c r="H20" s="416">
        <v>97.224432608363557</v>
      </c>
      <c r="I20" s="416">
        <v>92.870257936651356</v>
      </c>
      <c r="J20" s="414">
        <v>94.351595099359258</v>
      </c>
    </row>
    <row r="21" spans="1:10" x14ac:dyDescent="0.2">
      <c r="A21" s="406"/>
      <c r="B21" s="412" t="s">
        <v>13</v>
      </c>
      <c r="C21" s="413">
        <v>96.051795425775083</v>
      </c>
      <c r="D21" s="413">
        <v>96.65052025170985</v>
      </c>
      <c r="E21" s="413">
        <v>93.270140818867475</v>
      </c>
      <c r="F21" s="413">
        <v>94.641362458983224</v>
      </c>
      <c r="G21" s="415">
        <v>95.769507648828707</v>
      </c>
      <c r="H21" s="416">
        <v>96.3664728751707</v>
      </c>
      <c r="I21" s="416">
        <v>92.996028080104779</v>
      </c>
      <c r="J21" s="414">
        <v>94.363219820448492</v>
      </c>
    </row>
    <row r="22" spans="1:10" x14ac:dyDescent="0.2">
      <c r="A22" s="406"/>
      <c r="B22" s="412" t="s">
        <v>14</v>
      </c>
      <c r="C22" s="413">
        <v>96.25802947993607</v>
      </c>
      <c r="D22" s="413">
        <v>98.002032122216548</v>
      </c>
      <c r="E22" s="413">
        <v>93.794183471718043</v>
      </c>
      <c r="F22" s="413">
        <v>95.097128992235241</v>
      </c>
      <c r="G22" s="415">
        <v>95.986392618188518</v>
      </c>
      <c r="H22" s="416">
        <v>97.72547374475559</v>
      </c>
      <c r="I22" s="416">
        <v>93.529499499003421</v>
      </c>
      <c r="J22" s="414">
        <v>94.828768151895844</v>
      </c>
    </row>
    <row r="23" spans="1:10" x14ac:dyDescent="0.2">
      <c r="A23" s="406"/>
      <c r="B23" s="412" t="s">
        <v>15</v>
      </c>
      <c r="C23" s="413">
        <v>96.795229855898071</v>
      </c>
      <c r="D23" s="413">
        <v>99.404605793822583</v>
      </c>
      <c r="E23" s="413">
        <v>93.786632476838832</v>
      </c>
      <c r="F23" s="413">
        <v>94.889276267544673</v>
      </c>
      <c r="G23" s="415">
        <v>96.534245384356936</v>
      </c>
      <c r="H23" s="416">
        <v>99.136585783430789</v>
      </c>
      <c r="I23" s="416">
        <v>93.533759946332637</v>
      </c>
      <c r="J23" s="414">
        <v>94.633430729923944</v>
      </c>
    </row>
    <row r="24" spans="1:10" x14ac:dyDescent="0.2">
      <c r="A24" s="406"/>
      <c r="B24" s="412" t="s">
        <v>16</v>
      </c>
      <c r="C24" s="413">
        <v>96.942294486272871</v>
      </c>
      <c r="D24" s="413">
        <v>100.08923235622032</v>
      </c>
      <c r="E24" s="413">
        <v>94.403130473760243</v>
      </c>
      <c r="F24" s="413">
        <v>95.868755190628974</v>
      </c>
      <c r="G24" s="415">
        <v>96.681548285933772</v>
      </c>
      <c r="H24" s="416">
        <v>99.820021820508913</v>
      </c>
      <c r="I24" s="416">
        <v>94.149213876246307</v>
      </c>
      <c r="J24" s="414">
        <v>95.610896494590634</v>
      </c>
    </row>
    <row r="25" spans="1:10" x14ac:dyDescent="0.2">
      <c r="A25" s="406"/>
      <c r="B25" s="412" t="s">
        <v>17</v>
      </c>
      <c r="C25" s="413">
        <v>97.274171128102765</v>
      </c>
      <c r="D25" s="413">
        <v>99.244545388033259</v>
      </c>
      <c r="E25" s="413">
        <v>94.47204526350707</v>
      </c>
      <c r="F25" s="413">
        <v>95.498214928337404</v>
      </c>
      <c r="G25" s="415">
        <v>97.013682813263785</v>
      </c>
      <c r="H25" s="416">
        <v>98.978780652283973</v>
      </c>
      <c r="I25" s="416">
        <v>94.219060698491603</v>
      </c>
      <c r="J25" s="414">
        <v>95.242482406658524</v>
      </c>
    </row>
    <row r="26" spans="1:10" x14ac:dyDescent="0.2">
      <c r="A26" s="406"/>
      <c r="B26" s="412" t="s">
        <v>18</v>
      </c>
      <c r="C26" s="413">
        <v>96.899585673356341</v>
      </c>
      <c r="D26" s="413">
        <v>97.692761548950216</v>
      </c>
      <c r="E26" s="413">
        <v>95.065130132142173</v>
      </c>
      <c r="F26" s="413">
        <v>95.96558826610763</v>
      </c>
      <c r="G26" s="415">
        <v>96.640531927110274</v>
      </c>
      <c r="H26" s="416">
        <v>97.431587306722861</v>
      </c>
      <c r="I26" s="416">
        <v>94.810980664660249</v>
      </c>
      <c r="J26" s="414">
        <v>95.709031491604549</v>
      </c>
    </row>
    <row r="27" spans="1:10" x14ac:dyDescent="0.2">
      <c r="A27" s="406"/>
      <c r="B27" s="412" t="s">
        <v>19</v>
      </c>
      <c r="C27" s="413">
        <v>97.069687988874918</v>
      </c>
      <c r="D27" s="413">
        <v>100.04851803654606</v>
      </c>
      <c r="E27" s="413">
        <v>94.586388664936692</v>
      </c>
      <c r="F27" s="413">
        <v>96.341300608294304</v>
      </c>
      <c r="G27" s="415">
        <v>96.808727232951838</v>
      </c>
      <c r="H27" s="416">
        <v>99.779549036678688</v>
      </c>
      <c r="I27" s="416">
        <v>94.332103975272616</v>
      </c>
      <c r="J27" s="414">
        <v>96.082298038550462</v>
      </c>
    </row>
    <row r="28" spans="1:10" x14ac:dyDescent="0.2">
      <c r="A28" s="406"/>
      <c r="B28" s="412" t="s">
        <v>20</v>
      </c>
      <c r="C28" s="413">
        <v>97.42779862288117</v>
      </c>
      <c r="D28" s="413">
        <v>101.55881608330672</v>
      </c>
      <c r="E28" s="413">
        <v>95.54626094945209</v>
      </c>
      <c r="F28" s="413">
        <v>97.018822264282718</v>
      </c>
      <c r="G28" s="415">
        <v>97.181104423351883</v>
      </c>
      <c r="H28" s="416">
        <v>101.30166185019307</v>
      </c>
      <c r="I28" s="416">
        <v>95.304330938755854</v>
      </c>
      <c r="J28" s="414">
        <v>96.773163622333911</v>
      </c>
    </row>
    <row r="29" spans="1:10" x14ac:dyDescent="0.2">
      <c r="A29" s="406"/>
      <c r="B29" s="412" t="s">
        <v>21</v>
      </c>
      <c r="C29" s="413">
        <v>97.83598489883245</v>
      </c>
      <c r="D29" s="413">
        <v>100.02885176595147</v>
      </c>
      <c r="E29" s="413">
        <v>95.7039216837494</v>
      </c>
      <c r="F29" s="413">
        <v>97.286453442611801</v>
      </c>
      <c r="G29" s="415">
        <v>97.590162099214297</v>
      </c>
      <c r="H29" s="416">
        <v>99.777519166712779</v>
      </c>
      <c r="I29" s="416">
        <v>95.463455908430973</v>
      </c>
      <c r="J29" s="414">
        <v>97.042011396314479</v>
      </c>
    </row>
    <row r="30" spans="1:10" x14ac:dyDescent="0.2">
      <c r="A30" s="406"/>
      <c r="B30" s="412" t="s">
        <v>22</v>
      </c>
      <c r="C30" s="413">
        <v>98.429447830139637</v>
      </c>
      <c r="D30" s="413">
        <v>99.00501938424874</v>
      </c>
      <c r="E30" s="413">
        <v>95.900768236058752</v>
      </c>
      <c r="F30" s="413">
        <v>97.916262335183063</v>
      </c>
      <c r="G30" s="415">
        <v>98.184269152063095</v>
      </c>
      <c r="H30" s="416">
        <v>98.758407010505991</v>
      </c>
      <c r="I30" s="416">
        <v>95.661888265674051</v>
      </c>
      <c r="J30" s="414">
        <v>97.672361954852107</v>
      </c>
    </row>
    <row r="31" spans="1:10" x14ac:dyDescent="0.2">
      <c r="A31" s="406"/>
      <c r="B31" s="412" t="s">
        <v>23</v>
      </c>
      <c r="C31" s="413">
        <v>98.79778569735241</v>
      </c>
      <c r="D31" s="413">
        <v>100.13272678914069</v>
      </c>
      <c r="E31" s="413">
        <v>96.105493381537627</v>
      </c>
      <c r="F31" s="413">
        <v>98.543212482861023</v>
      </c>
      <c r="G31" s="415">
        <v>98.553709024896534</v>
      </c>
      <c r="H31" s="416">
        <v>99.88535218872704</v>
      </c>
      <c r="I31" s="416">
        <v>95.868067928489936</v>
      </c>
      <c r="J31" s="414">
        <v>98.2997647251389</v>
      </c>
    </row>
    <row r="32" spans="1:10" x14ac:dyDescent="0.2">
      <c r="A32" s="406"/>
      <c r="B32" s="412" t="s">
        <v>24</v>
      </c>
      <c r="C32" s="413">
        <v>99.015017231913887</v>
      </c>
      <c r="D32" s="413">
        <v>100.12010865534403</v>
      </c>
      <c r="E32" s="413">
        <v>96.853155251761805</v>
      </c>
      <c r="F32" s="413">
        <v>99.037589217577803</v>
      </c>
      <c r="G32" s="415">
        <v>98.776570254676813</v>
      </c>
      <c r="H32" s="416">
        <v>99.879000407959623</v>
      </c>
      <c r="I32" s="416">
        <v>96.619914448989732</v>
      </c>
      <c r="J32" s="414">
        <v>98.799087882709884</v>
      </c>
    </row>
    <row r="33" spans="1:10" x14ac:dyDescent="0.2">
      <c r="A33" s="406"/>
      <c r="B33" s="412" t="s">
        <v>25</v>
      </c>
      <c r="C33" s="413">
        <v>99.17335989369009</v>
      </c>
      <c r="D33" s="413">
        <v>101.34324310378356</v>
      </c>
      <c r="E33" s="413">
        <v>96.843019955511778</v>
      </c>
      <c r="F33" s="413">
        <v>99.498481177142409</v>
      </c>
      <c r="G33" s="415">
        <v>98.938018236289352</v>
      </c>
      <c r="H33" s="416">
        <v>101.1027522418829</v>
      </c>
      <c r="I33" s="416">
        <v>96.613208271724289</v>
      </c>
      <c r="J33" s="414">
        <v>99.262367996201576</v>
      </c>
    </row>
    <row r="34" spans="1:10" x14ac:dyDescent="0.2">
      <c r="A34" s="406"/>
      <c r="B34" s="412" t="s">
        <v>26</v>
      </c>
      <c r="C34" s="413">
        <v>99.6550030391993</v>
      </c>
      <c r="D34" s="413">
        <v>102.32305905811549</v>
      </c>
      <c r="E34" s="413">
        <v>97.20343428056519</v>
      </c>
      <c r="F34" s="413">
        <v>99.743059629297775</v>
      </c>
      <c r="G34" s="415">
        <v>99.423376580147078</v>
      </c>
      <c r="H34" s="416">
        <v>102.08523128102227</v>
      </c>
      <c r="I34" s="416">
        <v>96.977505961830673</v>
      </c>
      <c r="J34" s="414">
        <v>99.511228501783947</v>
      </c>
    </row>
    <row r="35" spans="1:10" x14ac:dyDescent="0.2">
      <c r="A35" s="406"/>
      <c r="B35" s="412" t="s">
        <v>27</v>
      </c>
      <c r="C35" s="413">
        <v>99.314872905257843</v>
      </c>
      <c r="D35" s="413">
        <v>104.0538367575386</v>
      </c>
      <c r="E35" s="413">
        <v>97.822274538226239</v>
      </c>
      <c r="F35" s="413">
        <v>100.11346170895979</v>
      </c>
      <c r="G35" s="415">
        <v>99.087290947601687</v>
      </c>
      <c r="H35" s="416">
        <v>103.81539537229398</v>
      </c>
      <c r="I35" s="416">
        <v>97.598112898679716</v>
      </c>
      <c r="J35" s="414">
        <v>99.884049769569828</v>
      </c>
    </row>
    <row r="36" spans="1:10" x14ac:dyDescent="0.2">
      <c r="A36" s="406"/>
      <c r="B36" s="412" t="s">
        <v>28</v>
      </c>
      <c r="C36" s="413">
        <v>99.817771067406198</v>
      </c>
      <c r="D36" s="413">
        <v>106.83807269800126</v>
      </c>
      <c r="E36" s="413">
        <v>98.780642795061681</v>
      </c>
      <c r="F36" s="413">
        <v>100.33868748925937</v>
      </c>
      <c r="G36" s="415">
        <v>99.604121220842174</v>
      </c>
      <c r="H36" s="416">
        <v>106.60939660560767</v>
      </c>
      <c r="I36" s="416">
        <v>98.569212816702219</v>
      </c>
      <c r="J36" s="414">
        <v>100.1239226737633</v>
      </c>
    </row>
    <row r="37" spans="1:10" x14ac:dyDescent="0.2">
      <c r="A37" s="406"/>
      <c r="B37" s="412" t="s">
        <v>29</v>
      </c>
      <c r="C37" s="413">
        <v>100.27074068304681</v>
      </c>
      <c r="D37" s="413">
        <v>104.8908569851401</v>
      </c>
      <c r="E37" s="413">
        <v>98.639677113243835</v>
      </c>
      <c r="F37" s="413">
        <v>100.87718389388255</v>
      </c>
      <c r="G37" s="415">
        <v>100.07125270098935</v>
      </c>
      <c r="H37" s="416">
        <v>104.68217731195013</v>
      </c>
      <c r="I37" s="416">
        <v>98.44343412147883</v>
      </c>
      <c r="J37" s="414">
        <v>100.67648939702782</v>
      </c>
    </row>
    <row r="38" spans="1:10" x14ac:dyDescent="0.2">
      <c r="A38" s="406"/>
      <c r="B38" s="412" t="s">
        <v>30</v>
      </c>
      <c r="C38" s="413">
        <v>100.16758743931995</v>
      </c>
      <c r="D38" s="413">
        <v>103.20310510921853</v>
      </c>
      <c r="E38" s="413">
        <v>99.48090586262947</v>
      </c>
      <c r="F38" s="413">
        <v>100.99576756652311</v>
      </c>
      <c r="G38" s="415">
        <v>99.984014396076589</v>
      </c>
      <c r="H38" s="416">
        <v>103.01396899681539</v>
      </c>
      <c r="I38" s="416">
        <v>99.298591272644131</v>
      </c>
      <c r="J38" s="414">
        <v>100.81067675141168</v>
      </c>
    </row>
    <row r="39" spans="1:10" x14ac:dyDescent="0.2">
      <c r="A39" s="406"/>
      <c r="B39" s="412" t="s">
        <v>52</v>
      </c>
      <c r="C39" s="413">
        <v>100.51533898771009</v>
      </c>
      <c r="D39" s="413">
        <v>104.16521602360922</v>
      </c>
      <c r="E39" s="413">
        <v>100.08238526924805</v>
      </c>
      <c r="F39" s="413">
        <v>100.94726192473948</v>
      </c>
      <c r="G39" s="415">
        <v>100.3469349394438</v>
      </c>
      <c r="H39" s="416">
        <v>103.99069694777879</v>
      </c>
      <c r="I39" s="416">
        <v>99.914706594438428</v>
      </c>
      <c r="J39" s="414">
        <v>100.77813422999422</v>
      </c>
    </row>
    <row r="40" spans="1:10" x14ac:dyDescent="0.2">
      <c r="A40" s="406"/>
      <c r="B40" s="412" t="s">
        <v>53</v>
      </c>
      <c r="C40" s="413">
        <v>100.5668051281616</v>
      </c>
      <c r="D40" s="413">
        <v>104.84639169267889</v>
      </c>
      <c r="E40" s="413">
        <v>101.0711648492836</v>
      </c>
      <c r="F40" s="413">
        <v>101.27231199148929</v>
      </c>
      <c r="G40" s="415">
        <v>100.39785361669361</v>
      </c>
      <c r="H40" s="416">
        <v>104.67025050647061</v>
      </c>
      <c r="I40" s="416">
        <v>100.9013660171007</v>
      </c>
      <c r="J40" s="414">
        <v>101.10217523354994</v>
      </c>
    </row>
    <row r="41" spans="1:10" x14ac:dyDescent="0.2">
      <c r="A41" s="406"/>
      <c r="B41" s="412" t="s">
        <v>54</v>
      </c>
      <c r="C41" s="413">
        <v>100.5267586521949</v>
      </c>
      <c r="D41" s="413">
        <v>102.49492030239298</v>
      </c>
      <c r="E41" s="413">
        <v>100.94738939588885</v>
      </c>
      <c r="F41" s="413">
        <v>101.871350883658</v>
      </c>
      <c r="G41" s="415">
        <v>100.37745338474026</v>
      </c>
      <c r="H41" s="416">
        <v>102.34269186397843</v>
      </c>
      <c r="I41" s="416">
        <v>100.79745939541246</v>
      </c>
      <c r="J41" s="414">
        <v>101.72004858869114</v>
      </c>
    </row>
    <row r="42" spans="1:10" x14ac:dyDescent="0.2">
      <c r="A42" s="406"/>
      <c r="B42" s="412" t="s">
        <v>55</v>
      </c>
      <c r="C42" s="413">
        <v>100.69540475515792</v>
      </c>
      <c r="D42" s="413">
        <v>101.89988696426106</v>
      </c>
      <c r="E42" s="413">
        <v>101.49154481013323</v>
      </c>
      <c r="F42" s="413">
        <v>102.15267440805879</v>
      </c>
      <c r="G42" s="415">
        <v>100.56703758820228</v>
      </c>
      <c r="H42" s="416">
        <v>101.769984315431</v>
      </c>
      <c r="I42" s="416">
        <v>101.36216271857784</v>
      </c>
      <c r="J42" s="414">
        <v>102.02244950412603</v>
      </c>
    </row>
    <row r="43" spans="1:10" x14ac:dyDescent="0.2">
      <c r="A43" s="406"/>
      <c r="B43" s="412" t="s">
        <v>85</v>
      </c>
      <c r="C43" s="413">
        <v>100.92116166553586</v>
      </c>
      <c r="D43" s="413">
        <v>104.08616774271179</v>
      </c>
      <c r="E43" s="413">
        <v>101.71269661598598</v>
      </c>
      <c r="F43" s="413">
        <v>102.26765585904495</v>
      </c>
      <c r="G43" s="415">
        <v>100.81198664975366</v>
      </c>
      <c r="H43" s="416">
        <v>103.97356887029999</v>
      </c>
      <c r="I43" s="416">
        <v>101.60266532943464</v>
      </c>
      <c r="J43" s="414">
        <v>102.15702422581592</v>
      </c>
    </row>
    <row r="44" spans="1:10" x14ac:dyDescent="0.2">
      <c r="A44" s="406"/>
      <c r="B44" s="412" t="s">
        <v>86</v>
      </c>
      <c r="C44" s="413">
        <v>100.75290867458196</v>
      </c>
      <c r="D44" s="413">
        <v>103.90422384953679</v>
      </c>
      <c r="E44" s="413">
        <v>102.01465858716459</v>
      </c>
      <c r="F44" s="413">
        <v>102.63238103606945</v>
      </c>
      <c r="G44" s="415">
        <v>100.67055902250461</v>
      </c>
      <c r="H44" s="416">
        <v>103.81929849307861</v>
      </c>
      <c r="I44" s="416">
        <v>101.93127765303602</v>
      </c>
      <c r="J44" s="414">
        <v>102.54849521102098</v>
      </c>
    </row>
    <row r="45" spans="1:10" x14ac:dyDescent="0.2">
      <c r="A45" s="406"/>
      <c r="B45" s="412" t="s">
        <v>87</v>
      </c>
      <c r="C45" s="413">
        <v>100.87403531716713</v>
      </c>
      <c r="D45" s="413">
        <v>104.13786038620454</v>
      </c>
      <c r="E45" s="413">
        <v>102.17949913281774</v>
      </c>
      <c r="F45" s="413">
        <v>102.87733179690744</v>
      </c>
      <c r="G45" s="415">
        <v>100.81841357009019</v>
      </c>
      <c r="H45" s="416">
        <v>104.08043897232602</v>
      </c>
      <c r="I45" s="416">
        <v>102.12315755552922</v>
      </c>
      <c r="J45" s="414">
        <v>102.82060543604386</v>
      </c>
    </row>
    <row r="46" spans="1:10" x14ac:dyDescent="0.2">
      <c r="A46" s="406"/>
      <c r="B46" s="412" t="s">
        <v>88</v>
      </c>
      <c r="C46" s="413">
        <v>101.30632448131892</v>
      </c>
      <c r="D46" s="413">
        <v>103.83534528797105</v>
      </c>
      <c r="E46" s="413">
        <v>102.41670010392485</v>
      </c>
      <c r="F46" s="413">
        <v>102.82294184710149</v>
      </c>
      <c r="G46" s="415">
        <v>101.27656517092365</v>
      </c>
      <c r="H46" s="416">
        <v>103.80484306329501</v>
      </c>
      <c r="I46" s="416">
        <v>102.3866146143597</v>
      </c>
      <c r="J46" s="414">
        <v>102.79273702170821</v>
      </c>
    </row>
    <row r="47" spans="1:10" x14ac:dyDescent="0.2">
      <c r="A47" s="406"/>
      <c r="B47" s="412" t="s">
        <v>99</v>
      </c>
      <c r="C47" s="413">
        <v>101.2788635129464</v>
      </c>
      <c r="D47" s="413">
        <v>104.72225252230066</v>
      </c>
      <c r="E47" s="413">
        <v>102.88710498489311</v>
      </c>
      <c r="F47" s="413">
        <v>103.08529852749444</v>
      </c>
      <c r="G47" s="415">
        <v>101.27517898425805</v>
      </c>
      <c r="H47" s="416">
        <v>104.71844272299651</v>
      </c>
      <c r="I47" s="416">
        <v>102.88336194832219</v>
      </c>
      <c r="J47" s="414">
        <v>103.0815482806353</v>
      </c>
    </row>
    <row r="48" spans="1:10" x14ac:dyDescent="0.2">
      <c r="A48" s="406"/>
      <c r="B48" s="412" t="s">
        <v>100</v>
      </c>
      <c r="C48" s="413">
        <v>101.26408917790599</v>
      </c>
      <c r="D48" s="413">
        <v>104.6724774022701</v>
      </c>
      <c r="E48" s="413">
        <v>103.09866709036093</v>
      </c>
      <c r="F48" s="413">
        <v>103.57064693674494</v>
      </c>
      <c r="G48" s="415">
        <v>101.28109908836748</v>
      </c>
      <c r="H48" s="416">
        <v>104.69005983927063</v>
      </c>
      <c r="I48" s="416">
        <v>103.11598516540739</v>
      </c>
      <c r="J48" s="414">
        <v>103.58804429295603</v>
      </c>
    </row>
    <row r="49" spans="1:10" x14ac:dyDescent="0.2">
      <c r="A49" s="406"/>
      <c r="B49" s="412" t="s">
        <v>101</v>
      </c>
      <c r="C49" s="413">
        <v>101.63136737180997</v>
      </c>
      <c r="D49" s="413">
        <v>104.68329014844461</v>
      </c>
      <c r="E49" s="413">
        <v>103.36102082684491</v>
      </c>
      <c r="F49" s="413">
        <v>103.59429518090877</v>
      </c>
      <c r="G49" s="415">
        <v>101.6707055356415</v>
      </c>
      <c r="H49" s="416">
        <v>104.72380961133062</v>
      </c>
      <c r="I49" s="416">
        <v>103.40102848271155</v>
      </c>
      <c r="J49" s="414">
        <v>103.63439312961503</v>
      </c>
    </row>
    <row r="50" spans="1:10" x14ac:dyDescent="0.2">
      <c r="A50" s="406"/>
      <c r="B50" s="412" t="s">
        <v>102</v>
      </c>
      <c r="C50" s="413">
        <v>101.35374194192835</v>
      </c>
      <c r="D50" s="413">
        <v>104.74894825515082</v>
      </c>
      <c r="E50" s="413">
        <v>103.27790644183661</v>
      </c>
      <c r="F50" s="413">
        <v>103.64542665196406</v>
      </c>
      <c r="G50" s="415">
        <v>101.41417372146448</v>
      </c>
      <c r="H50" s="416">
        <v>104.81140441341694</v>
      </c>
      <c r="I50" s="416">
        <v>103.33948549706879</v>
      </c>
      <c r="J50" s="414">
        <v>103.70722483971061</v>
      </c>
    </row>
    <row r="51" spans="1:10" x14ac:dyDescent="0.2">
      <c r="A51" s="406"/>
      <c r="B51" s="412" t="s">
        <v>139</v>
      </c>
      <c r="C51" s="413">
        <v>101.23166301026492</v>
      </c>
      <c r="D51" s="413">
        <v>104.40047954474603</v>
      </c>
      <c r="E51" s="413">
        <v>103.37040096958832</v>
      </c>
      <c r="F51" s="413">
        <v>103.79626869354834</v>
      </c>
      <c r="G51" s="415">
        <v>101.31297308023177</v>
      </c>
      <c r="H51" s="416">
        <v>104.4843348331402</v>
      </c>
      <c r="I51" s="416">
        <v>103.45342889074844</v>
      </c>
      <c r="J51" s="414">
        <v>103.87963867502239</v>
      </c>
    </row>
    <row r="52" spans="1:10" x14ac:dyDescent="0.2">
      <c r="A52" s="406"/>
      <c r="B52" s="412" t="s">
        <v>140</v>
      </c>
      <c r="C52" s="413">
        <v>101.13138821715043</v>
      </c>
      <c r="D52" s="413">
        <v>104.53992738710271</v>
      </c>
      <c r="E52" s="413">
        <v>103.56163539144423</v>
      </c>
      <c r="F52" s="413">
        <v>103.9985969902164</v>
      </c>
      <c r="G52" s="415">
        <v>101.22341490258709</v>
      </c>
      <c r="H52" s="416">
        <v>104.63505574618901</v>
      </c>
      <c r="I52" s="416">
        <v>103.65587353265313</v>
      </c>
      <c r="J52" s="414">
        <v>104.09323275404579</v>
      </c>
    </row>
    <row r="53" spans="1:10" x14ac:dyDescent="0.2">
      <c r="A53" s="406"/>
      <c r="B53" s="412" t="s">
        <v>141</v>
      </c>
      <c r="C53" s="413">
        <v>101.129201393635</v>
      </c>
      <c r="D53" s="413">
        <v>104.70227195269145</v>
      </c>
      <c r="E53" s="413">
        <v>103.71599679249873</v>
      </c>
      <c r="F53" s="413">
        <v>104.20679084505041</v>
      </c>
      <c r="G53" s="415">
        <v>101.23181271959849</v>
      </c>
      <c r="H53" s="416">
        <v>104.80850871525253</v>
      </c>
      <c r="I53" s="416">
        <v>103.82123282529469</v>
      </c>
      <c r="J53" s="414">
        <v>104.31252486485515</v>
      </c>
    </row>
    <row r="54" spans="1:10" x14ac:dyDescent="0.2">
      <c r="A54" s="406"/>
      <c r="B54" s="412" t="s">
        <v>142</v>
      </c>
      <c r="C54" s="413">
        <v>101.12050292711861</v>
      </c>
      <c r="D54" s="413">
        <v>104.92839334603745</v>
      </c>
      <c r="E54" s="413">
        <v>103.9315195457857</v>
      </c>
      <c r="F54" s="413">
        <v>104.42080961352633</v>
      </c>
      <c r="G54" s="415">
        <v>101.23348141572407</v>
      </c>
      <c r="H54" s="416">
        <v>105.04562626071719</v>
      </c>
      <c r="I54" s="416">
        <v>104.04763868737267</v>
      </c>
      <c r="J54" s="414">
        <v>104.53747542221579</v>
      </c>
    </row>
    <row r="55" spans="1:10" x14ac:dyDescent="0.2">
      <c r="A55" s="406"/>
      <c r="B55" s="412" t="s">
        <v>150</v>
      </c>
      <c r="C55" s="413">
        <v>101.1130899127499</v>
      </c>
      <c r="D55" s="413">
        <v>104.94455315632985</v>
      </c>
      <c r="E55" s="413">
        <v>104.25699793376999</v>
      </c>
      <c r="F55" s="413">
        <v>104.67408011162821</v>
      </c>
      <c r="G55" s="415">
        <v>101.23622617360199</v>
      </c>
      <c r="H55" s="416">
        <v>105.07235540115894</v>
      </c>
      <c r="I55" s="416">
        <v>104.38396286881741</v>
      </c>
      <c r="J55" s="414">
        <v>104.80155297240402</v>
      </c>
    </row>
    <row r="56" spans="1:10" x14ac:dyDescent="0.2">
      <c r="A56" s="406"/>
      <c r="B56" s="412" t="s">
        <v>151</v>
      </c>
      <c r="C56" s="413">
        <v>101.10862686259165</v>
      </c>
      <c r="D56" s="413">
        <v>105.29145419087216</v>
      </c>
      <c r="E56" s="413">
        <v>104.56876546416775</v>
      </c>
      <c r="F56" s="413">
        <v>104.94326268031475</v>
      </c>
      <c r="G56" s="415">
        <v>101.23451033211313</v>
      </c>
      <c r="H56" s="416">
        <v>105.42254541400305</v>
      </c>
      <c r="I56" s="416">
        <v>104.69895691675353</v>
      </c>
      <c r="J56" s="414">
        <v>105.0739203938948</v>
      </c>
    </row>
    <row r="57" spans="1:10" x14ac:dyDescent="0.2">
      <c r="A57" s="406"/>
      <c r="B57" s="412" t="s">
        <v>152</v>
      </c>
      <c r="C57" s="413">
        <v>101.10653687907802</v>
      </c>
      <c r="D57" s="413">
        <v>105.57293444460308</v>
      </c>
      <c r="E57" s="413">
        <v>104.84776783030519</v>
      </c>
      <c r="F57" s="413">
        <v>105.21960276039115</v>
      </c>
      <c r="G57" s="415">
        <v>101.23498778151308</v>
      </c>
      <c r="H57" s="416">
        <v>105.7070596863601</v>
      </c>
      <c r="I57" s="416">
        <v>104.9809717834007</v>
      </c>
      <c r="J57" s="414">
        <v>105.35327911155107</v>
      </c>
    </row>
    <row r="58" spans="1:10" x14ac:dyDescent="0.2">
      <c r="A58" s="406"/>
      <c r="B58" s="412" t="s">
        <v>153</v>
      </c>
      <c r="C58" s="413">
        <v>101.10441039760174</v>
      </c>
      <c r="D58" s="413">
        <v>105.94636684981801</v>
      </c>
      <c r="E58" s="413">
        <v>105.12456252992635</v>
      </c>
      <c r="F58" s="413">
        <v>105.49688434208123</v>
      </c>
      <c r="G58" s="415">
        <v>101.23524650703538</v>
      </c>
      <c r="H58" s="416">
        <v>106.0834687862493</v>
      </c>
      <c r="I58" s="416">
        <v>105.26060099465036</v>
      </c>
      <c r="J58" s="414">
        <v>105.63340461701672</v>
      </c>
    </row>
    <row r="59" spans="1:10" x14ac:dyDescent="0.2">
      <c r="A59" s="406"/>
      <c r="B59" s="412" t="s">
        <v>167</v>
      </c>
      <c r="C59" s="413">
        <v>101.09728817957401</v>
      </c>
      <c r="D59" s="413">
        <v>106.13230288717376</v>
      </c>
      <c r="E59" s="413">
        <v>105.40227708525215</v>
      </c>
      <c r="F59" s="413">
        <v>105.775096892452</v>
      </c>
      <c r="G59" s="415">
        <v>101.23032122791712</v>
      </c>
      <c r="H59" s="416">
        <v>106.2719614678834</v>
      </c>
      <c r="I59" s="416">
        <v>105.54097503131415</v>
      </c>
      <c r="J59" s="414">
        <v>105.91428542887822</v>
      </c>
    </row>
    <row r="60" spans="1:10" x14ac:dyDescent="0.2">
      <c r="A60" s="406"/>
      <c r="B60" s="412" t="s">
        <v>168</v>
      </c>
      <c r="C60" s="413">
        <v>101.08868178504972</v>
      </c>
      <c r="D60" s="413">
        <v>106.49087216155009</v>
      </c>
      <c r="E60" s="413">
        <v>105.68746263538262</v>
      </c>
      <c r="F60" s="413">
        <v>106.06075879134235</v>
      </c>
      <c r="G60" s="415">
        <v>101.20956172681106</v>
      </c>
      <c r="H60" s="416">
        <v>106.61821194081811</v>
      </c>
      <c r="I60" s="416">
        <v>105.81384171267064</v>
      </c>
      <c r="J60" s="414">
        <v>106.18758424914294</v>
      </c>
    </row>
    <row r="61" spans="1:10" x14ac:dyDescent="0.2">
      <c r="A61" s="406"/>
      <c r="B61" s="412" t="s">
        <v>169</v>
      </c>
      <c r="C61" s="413">
        <v>101.06504264298071</v>
      </c>
      <c r="D61" s="413">
        <v>106.79786261470686</v>
      </c>
      <c r="E61" s="413">
        <v>105.98414712804062</v>
      </c>
      <c r="F61" s="413">
        <v>106.34739709464603</v>
      </c>
      <c r="G61" s="415">
        <v>101.17359260107355</v>
      </c>
      <c r="H61" s="416">
        <v>106.91256996759624</v>
      </c>
      <c r="I61" s="416">
        <v>106.09798050136516</v>
      </c>
      <c r="J61" s="414">
        <v>106.4616206203677</v>
      </c>
    </row>
    <row r="62" spans="1:10" x14ac:dyDescent="0.2">
      <c r="A62" s="406"/>
      <c r="B62" s="412" t="s">
        <v>170</v>
      </c>
      <c r="C62" s="413">
        <v>101.03596691432652</v>
      </c>
      <c r="D62" s="413">
        <v>107.10781423790746</v>
      </c>
      <c r="E62" s="413">
        <v>106.28183655285324</v>
      </c>
      <c r="F62" s="413">
        <v>106.6349613861052</v>
      </c>
      <c r="G62" s="415">
        <v>101.13202521584353</v>
      </c>
      <c r="H62" s="416">
        <v>107.20964524946808</v>
      </c>
      <c r="I62" s="416">
        <v>106.38288227956971</v>
      </c>
      <c r="J62" s="414">
        <v>106.73634284051099</v>
      </c>
    </row>
    <row r="63" spans="1:10" x14ac:dyDescent="0.2">
      <c r="A63" s="406"/>
      <c r="B63" s="412" t="s">
        <v>172</v>
      </c>
      <c r="C63" s="413">
        <v>100.99868334651063</v>
      </c>
      <c r="D63" s="413">
        <v>107.47802896575806</v>
      </c>
      <c r="E63" s="413">
        <v>106.58053425950274</v>
      </c>
      <c r="F63" s="413">
        <v>106.92350608965901</v>
      </c>
      <c r="G63" s="415">
        <v>101.0820886575726</v>
      </c>
      <c r="H63" s="416">
        <v>107.56678495881849</v>
      </c>
      <c r="I63" s="416">
        <v>106.66854909611752</v>
      </c>
      <c r="J63" s="414">
        <v>107.01180415444308</v>
      </c>
    </row>
    <row r="64" spans="1:10" x14ac:dyDescent="0.2">
      <c r="A64" s="406"/>
      <c r="B64" s="412" t="s">
        <v>173</v>
      </c>
      <c r="C64" s="413">
        <v>100.96988848507414</v>
      </c>
      <c r="D64" s="413">
        <v>107.78253664429481</v>
      </c>
      <c r="E64" s="413">
        <v>106.88684435697726</v>
      </c>
      <c r="F64" s="413">
        <v>107.2195778758684</v>
      </c>
      <c r="G64" s="415">
        <v>101.03269386302256</v>
      </c>
      <c r="H64" s="416">
        <v>107.84957963158291</v>
      </c>
      <c r="I64" s="416">
        <v>106.95333020496881</v>
      </c>
      <c r="J64" s="414">
        <v>107.28627069105312</v>
      </c>
    </row>
    <row r="65" spans="1:10" x14ac:dyDescent="0.2">
      <c r="A65" s="406"/>
      <c r="B65" s="412" t="s">
        <v>174</v>
      </c>
      <c r="C65" s="413">
        <v>100.94013041859274</v>
      </c>
      <c r="D65" s="413">
        <v>108.11235253604484</v>
      </c>
      <c r="E65" s="413">
        <v>107.18230039104088</v>
      </c>
      <c r="F65" s="413">
        <v>107.51506268221554</v>
      </c>
      <c r="G65" s="415">
        <v>100.98220453003587</v>
      </c>
      <c r="H65" s="416">
        <v>108.15741619061039</v>
      </c>
      <c r="I65" s="416">
        <v>107.22697637900197</v>
      </c>
      <c r="J65" s="414">
        <v>107.5598773729668</v>
      </c>
    </row>
    <row r="66" spans="1:10" x14ac:dyDescent="0.2">
      <c r="A66" s="406"/>
      <c r="B66" s="412" t="s">
        <v>175</v>
      </c>
      <c r="C66" s="413">
        <v>100.90084934463677</v>
      </c>
      <c r="D66" s="413">
        <v>108.48932251201754</v>
      </c>
      <c r="E66" s="413">
        <v>107.48075876412068</v>
      </c>
      <c r="F66" s="413">
        <v>107.80343762718823</v>
      </c>
      <c r="G66" s="415">
        <v>100.922060218746</v>
      </c>
      <c r="H66" s="416">
        <v>108.51212859716892</v>
      </c>
      <c r="I66" s="416">
        <v>107.50335283402302</v>
      </c>
      <c r="J66" s="414">
        <v>107.82609952903444</v>
      </c>
    </row>
    <row r="67" spans="1:10" x14ac:dyDescent="0.2">
      <c r="A67" s="406"/>
      <c r="B67" s="412" t="s">
        <v>196</v>
      </c>
      <c r="C67" s="413">
        <v>100.85943034929198</v>
      </c>
      <c r="D67" s="413">
        <v>108.82001609949501</v>
      </c>
      <c r="E67" s="413">
        <v>107.79012522096295</v>
      </c>
      <c r="F67" s="413">
        <v>108.10245078029475</v>
      </c>
      <c r="G67" s="415">
        <v>100.85965254174315</v>
      </c>
      <c r="H67" s="416">
        <v>108.82025582904762</v>
      </c>
      <c r="I67" s="416">
        <v>107.79036268167472</v>
      </c>
      <c r="J67" s="414">
        <v>108.10268892905711</v>
      </c>
    </row>
    <row r="68" spans="1:10" x14ac:dyDescent="0.2">
      <c r="A68" s="406"/>
      <c r="B68" s="412" t="s">
        <v>197</v>
      </c>
      <c r="C68" s="413">
        <v>100.82709262260695</v>
      </c>
      <c r="D68" s="413">
        <v>109.1863745113865</v>
      </c>
      <c r="E68" s="413">
        <v>108.11522381824683</v>
      </c>
      <c r="F68" s="413">
        <v>108.40688388521122</v>
      </c>
      <c r="G68" s="415">
        <v>100.79354669773609</v>
      </c>
      <c r="H68" s="416">
        <v>109.15004739115518</v>
      </c>
      <c r="I68" s="416">
        <v>108.07925307783094</v>
      </c>
      <c r="J68" s="414">
        <v>108.37081610731828</v>
      </c>
    </row>
    <row r="69" spans="1:10" x14ac:dyDescent="0.2">
      <c r="A69" s="406"/>
      <c r="B69" s="412" t="s">
        <v>198</v>
      </c>
      <c r="C69" s="413">
        <v>100.793391209143</v>
      </c>
      <c r="D69" s="413">
        <v>109.55055832366764</v>
      </c>
      <c r="E69" s="413">
        <v>108.44145366558031</v>
      </c>
      <c r="F69" s="413">
        <v>108.72318320846887</v>
      </c>
      <c r="G69" s="415">
        <v>100.72597102635284</v>
      </c>
      <c r="H69" s="416">
        <v>109.47728051667715</v>
      </c>
      <c r="I69" s="416">
        <v>108.36891773301103</v>
      </c>
      <c r="J69" s="414">
        <v>108.65045882845236</v>
      </c>
    </row>
    <row r="70" spans="1:10" x14ac:dyDescent="0.2">
      <c r="A70" s="406"/>
      <c r="B70" s="412" t="s">
        <v>199</v>
      </c>
      <c r="C70" s="413">
        <v>100.76050235819589</v>
      </c>
      <c r="D70" s="413">
        <v>109.91156774227967</v>
      </c>
      <c r="E70" s="413">
        <v>108.76881872886882</v>
      </c>
      <c r="F70" s="413">
        <v>109.04054300581384</v>
      </c>
      <c r="G70" s="417">
        <v>100.65910155806606</v>
      </c>
      <c r="H70" s="418">
        <v>109.80095772494407</v>
      </c>
      <c r="I70" s="418">
        <v>108.65935872231699</v>
      </c>
      <c r="J70" s="419">
        <v>108.93080954827235</v>
      </c>
    </row>
    <row r="71" spans="1:10" x14ac:dyDescent="0.2">
      <c r="A71" s="406"/>
      <c r="B71" s="420"/>
      <c r="C71" s="568" t="s">
        <v>378</v>
      </c>
      <c r="D71" s="568"/>
      <c r="E71" s="568"/>
      <c r="F71" s="569"/>
      <c r="G71" s="570" t="s">
        <v>378</v>
      </c>
      <c r="H71" s="568"/>
      <c r="I71" s="568"/>
      <c r="J71" s="569"/>
    </row>
    <row r="72" spans="1:10" x14ac:dyDescent="0.2">
      <c r="A72" s="406"/>
      <c r="B72" s="421">
        <v>2008</v>
      </c>
      <c r="C72" s="413">
        <f>100</f>
        <v>100</v>
      </c>
      <c r="D72" s="413">
        <v>100</v>
      </c>
      <c r="E72" s="413">
        <v>100</v>
      </c>
      <c r="F72" s="414">
        <v>100</v>
      </c>
      <c r="G72" s="413">
        <f>100</f>
        <v>100</v>
      </c>
      <c r="H72" s="413">
        <v>100</v>
      </c>
      <c r="I72" s="413">
        <v>100</v>
      </c>
      <c r="J72" s="414">
        <v>100</v>
      </c>
    </row>
    <row r="73" spans="1:10" x14ac:dyDescent="0.2">
      <c r="A73" s="406"/>
      <c r="B73" s="90">
        <v>2009</v>
      </c>
      <c r="C73" s="416">
        <v>97.690518595873769</v>
      </c>
      <c r="D73" s="416">
        <v>100.99541387942945</v>
      </c>
      <c r="E73" s="416">
        <v>96.35039528165639</v>
      </c>
      <c r="F73" s="414">
        <v>95.057506639107515</v>
      </c>
      <c r="G73" s="415">
        <v>97.600001703206416</v>
      </c>
      <c r="H73" s="416">
        <v>100.90183477708241</v>
      </c>
      <c r="I73" s="416">
        <v>96.261120104151743</v>
      </c>
      <c r="J73" s="414">
        <v>94.969429410637957</v>
      </c>
    </row>
    <row r="74" spans="1:10" x14ac:dyDescent="0.2">
      <c r="A74" s="406"/>
      <c r="B74" s="90">
        <v>2010</v>
      </c>
      <c r="C74" s="416">
        <v>97.154333128485504</v>
      </c>
      <c r="D74" s="416">
        <v>99.670179873469124</v>
      </c>
      <c r="E74" s="416">
        <v>96.27322697966423</v>
      </c>
      <c r="F74" s="414">
        <v>95.91507725880534</v>
      </c>
      <c r="G74" s="415">
        <v>96.980052360698494</v>
      </c>
      <c r="H74" s="416">
        <v>99.491386041897613</v>
      </c>
      <c r="I74" s="416">
        <v>96.100526788380307</v>
      </c>
      <c r="J74" s="414">
        <v>95.743019536120883</v>
      </c>
    </row>
    <row r="75" spans="1:10" x14ac:dyDescent="0.2">
      <c r="A75" s="406"/>
      <c r="B75" s="90">
        <v>2011</v>
      </c>
      <c r="C75" s="416">
        <v>96.872936586833433</v>
      </c>
      <c r="D75" s="416">
        <v>96.9605297994827</v>
      </c>
      <c r="E75" s="416">
        <v>94.880050696726784</v>
      </c>
      <c r="F75" s="414">
        <v>96.717179636470036</v>
      </c>
      <c r="G75" s="415">
        <v>96.637710566766074</v>
      </c>
      <c r="H75" s="416">
        <v>96.725091086340058</v>
      </c>
      <c r="I75" s="416">
        <v>94.649663784803479</v>
      </c>
      <c r="J75" s="414">
        <v>96.48233182407165</v>
      </c>
    </row>
    <row r="76" spans="1:10" x14ac:dyDescent="0.2">
      <c r="A76" s="406"/>
      <c r="B76" s="90">
        <v>2012</v>
      </c>
      <c r="C76" s="416">
        <v>97.275674339196314</v>
      </c>
      <c r="D76" s="416">
        <v>99.038368286581715</v>
      </c>
      <c r="E76" s="416">
        <v>95.697013538224567</v>
      </c>
      <c r="F76" s="414">
        <v>97.465743130873662</v>
      </c>
      <c r="G76" s="415">
        <v>97.058826750647427</v>
      </c>
      <c r="H76" s="416">
        <v>98.817591288810675</v>
      </c>
      <c r="I76" s="416">
        <v>95.483685110968111</v>
      </c>
      <c r="J76" s="414">
        <v>97.248471839693948</v>
      </c>
    </row>
    <row r="77" spans="1:10" x14ac:dyDescent="0.2">
      <c r="A77" s="406"/>
      <c r="B77" s="90">
        <v>2013</v>
      </c>
      <c r="C77" s="416">
        <v>97.768910615391704</v>
      </c>
      <c r="D77" s="416">
        <v>99.685497358784602</v>
      </c>
      <c r="E77" s="416">
        <v>96.827279026037431</v>
      </c>
      <c r="F77" s="414">
        <v>98.810401300002908</v>
      </c>
      <c r="G77" s="415">
        <v>97.562690322050756</v>
      </c>
      <c r="H77" s="416">
        <v>99.475234480966208</v>
      </c>
      <c r="I77" s="416">
        <v>96.623044880863176</v>
      </c>
      <c r="J77" s="414">
        <v>98.60198422945399</v>
      </c>
    </row>
    <row r="78" spans="1:10" x14ac:dyDescent="0.2">
      <c r="A78" s="406"/>
      <c r="B78" s="412">
        <v>2014</v>
      </c>
      <c r="C78" s="416">
        <v>99.321730526603019</v>
      </c>
      <c r="D78" s="416">
        <v>100.0029276524473</v>
      </c>
      <c r="E78" s="416">
        <v>98.047847915913223</v>
      </c>
      <c r="F78" s="414">
        <v>100.95324257361148</v>
      </c>
      <c r="G78" s="415">
        <v>99.128723615330486</v>
      </c>
      <c r="H78" s="416">
        <v>99.808597005145131</v>
      </c>
      <c r="I78" s="416">
        <v>97.857316476490709</v>
      </c>
      <c r="J78" s="414">
        <v>100.75706522723652</v>
      </c>
    </row>
    <row r="79" spans="1:10" x14ac:dyDescent="0.2">
      <c r="A79" s="406"/>
      <c r="B79" s="412">
        <v>2015</v>
      </c>
      <c r="C79" s="416">
        <v>100.23673370760302</v>
      </c>
      <c r="D79" s="416">
        <v>104.37353448993431</v>
      </c>
      <c r="E79" s="416">
        <v>99.762562514569282</v>
      </c>
      <c r="F79" s="414">
        <v>102.50597846950713</v>
      </c>
      <c r="G79" s="415">
        <v>100.06696037384587</v>
      </c>
      <c r="H79" s="416">
        <v>104.19675455855645</v>
      </c>
      <c r="I79" s="416">
        <v>99.593592295810353</v>
      </c>
      <c r="J79" s="414">
        <v>102.33236166206439</v>
      </c>
    </row>
    <row r="80" spans="1:10" x14ac:dyDescent="0.2">
      <c r="A80" s="406"/>
      <c r="B80" s="412">
        <v>2016</v>
      </c>
      <c r="C80" s="416">
        <v>100.91911425104347</v>
      </c>
      <c r="D80" s="416">
        <v>103.52289543571733</v>
      </c>
      <c r="E80" s="416">
        <v>102.08470961928644</v>
      </c>
      <c r="F80" s="414">
        <v>103.53160074657578</v>
      </c>
      <c r="G80" s="415">
        <v>100.80048965724004</v>
      </c>
      <c r="H80" s="416">
        <v>103.40121024742021</v>
      </c>
      <c r="I80" s="416">
        <v>101.96471493540518</v>
      </c>
      <c r="J80" s="414">
        <v>103.4099053256882</v>
      </c>
    </row>
    <row r="81" spans="1:10" x14ac:dyDescent="0.2">
      <c r="A81" s="406"/>
      <c r="B81" s="412">
        <v>2017</v>
      </c>
      <c r="C81" s="416">
        <v>101.28742391851576</v>
      </c>
      <c r="D81" s="416">
        <v>103.35424067815038</v>
      </c>
      <c r="E81" s="416">
        <v>103.56262202126095</v>
      </c>
      <c r="F81" s="414">
        <v>104.76936188842213</v>
      </c>
      <c r="G81" s="415">
        <v>101.24307157325774</v>
      </c>
      <c r="H81" s="416">
        <v>103.30898330276166</v>
      </c>
      <c r="I81" s="416">
        <v>103.51727339859869</v>
      </c>
      <c r="J81" s="414">
        <v>104.72348485126226</v>
      </c>
    </row>
    <row r="82" spans="1:10" x14ac:dyDescent="0.2">
      <c r="A82" s="406"/>
      <c r="B82" s="412">
        <v>2018</v>
      </c>
      <c r="C82" s="416">
        <v>101.84946366554652</v>
      </c>
      <c r="D82" s="416">
        <v>104.32332600906558</v>
      </c>
      <c r="E82" s="416">
        <v>104.67236935305789</v>
      </c>
      <c r="F82" s="414">
        <v>105.57271675139432</v>
      </c>
      <c r="G82" s="415">
        <v>101.90549369874856</v>
      </c>
      <c r="H82" s="416">
        <v>104.38071697814551</v>
      </c>
      <c r="I82" s="416">
        <v>104.72995233993983</v>
      </c>
      <c r="J82" s="414">
        <v>105.63079504274633</v>
      </c>
    </row>
    <row r="83" spans="1:10" x14ac:dyDescent="0.2">
      <c r="A83" s="406"/>
      <c r="B83" s="412">
        <v>2019</v>
      </c>
      <c r="C83" s="416">
        <v>101.68972520400206</v>
      </c>
      <c r="D83" s="416">
        <v>104.44222567221597</v>
      </c>
      <c r="E83" s="416">
        <v>105.22175347970341</v>
      </c>
      <c r="F83" s="414">
        <v>106.23034875051158</v>
      </c>
      <c r="G83" s="415">
        <v>101.82448015521294</v>
      </c>
      <c r="H83" s="416">
        <v>104.5806281213974</v>
      </c>
      <c r="I83" s="416">
        <v>105.36118892638237</v>
      </c>
      <c r="J83" s="414">
        <v>106.37112074526598</v>
      </c>
    </row>
    <row r="84" spans="1:10" x14ac:dyDescent="0.2">
      <c r="A84" s="406"/>
      <c r="B84" s="412">
        <v>2020</v>
      </c>
      <c r="C84" s="416">
        <v>101.5900807888997</v>
      </c>
      <c r="D84" s="416">
        <v>105.02817055989318</v>
      </c>
      <c r="E84" s="416">
        <v>106.1572514155925</v>
      </c>
      <c r="F84" s="414">
        <v>107.15326986488574</v>
      </c>
      <c r="G84" s="415">
        <v>101.76347678709328</v>
      </c>
      <c r="H84" s="416">
        <v>105.2074347590282</v>
      </c>
      <c r="I84" s="416">
        <v>106.33844275269696</v>
      </c>
      <c r="J84" s="414">
        <v>107.33616122636167</v>
      </c>
    </row>
    <row r="85" spans="1:10" x14ac:dyDescent="0.2">
      <c r="A85" s="406"/>
      <c r="B85" s="412">
        <v>2021</v>
      </c>
      <c r="C85" s="416">
        <v>101.56662460285897</v>
      </c>
      <c r="D85" s="416">
        <v>106.18404618651756</v>
      </c>
      <c r="E85" s="416">
        <v>107.32484670604653</v>
      </c>
      <c r="F85" s="414">
        <v>108.28353235355232</v>
      </c>
      <c r="G85" s="415">
        <v>101.74070166231346</v>
      </c>
      <c r="H85" s="416">
        <v>106.36603713672793</v>
      </c>
      <c r="I85" s="416">
        <v>107.50879289697336</v>
      </c>
      <c r="J85" s="414">
        <v>108.46912165489179</v>
      </c>
    </row>
    <row r="86" spans="1:10" x14ac:dyDescent="0.2">
      <c r="A86" s="406"/>
      <c r="B86" s="412">
        <v>2022</v>
      </c>
      <c r="C86" s="416">
        <v>101.46342261530182</v>
      </c>
      <c r="D86" s="416">
        <v>107.46051352370039</v>
      </c>
      <c r="E86" s="416">
        <v>108.52800688255884</v>
      </c>
      <c r="F86" s="414">
        <v>109.46249419124224</v>
      </c>
      <c r="G86" s="415">
        <v>101.58491264156277</v>
      </c>
      <c r="H86" s="416">
        <v>107.58918433209124</v>
      </c>
      <c r="I86" s="416">
        <v>108.65795588355202</v>
      </c>
      <c r="J86" s="414">
        <v>109.59356212637688</v>
      </c>
    </row>
    <row r="87" spans="1:10" x14ac:dyDescent="0.2">
      <c r="A87" s="406"/>
      <c r="B87" s="412">
        <v>2023</v>
      </c>
      <c r="C87" s="416">
        <v>101.32177574797218</v>
      </c>
      <c r="D87" s="416">
        <v>108.84984525548425</v>
      </c>
      <c r="E87" s="416">
        <v>109.77261457785869</v>
      </c>
      <c r="F87" s="419">
        <v>110.67466338144983</v>
      </c>
      <c r="G87" s="417">
        <v>101.35172201837345</v>
      </c>
      <c r="H87" s="418">
        <v>108.88201649286238</v>
      </c>
      <c r="I87" s="418">
        <v>109.80505854535271</v>
      </c>
      <c r="J87" s="419">
        <v>110.70737395498374</v>
      </c>
    </row>
    <row r="88" spans="1:10" x14ac:dyDescent="0.2">
      <c r="A88" s="406"/>
      <c r="B88" s="420"/>
      <c r="C88" s="568" t="s">
        <v>379</v>
      </c>
      <c r="D88" s="568"/>
      <c r="E88" s="568"/>
      <c r="F88" s="569"/>
      <c r="G88" s="568" t="s">
        <v>379</v>
      </c>
      <c r="H88" s="568"/>
      <c r="I88" s="568"/>
      <c r="J88" s="569"/>
    </row>
    <row r="89" spans="1:10" x14ac:dyDescent="0.2">
      <c r="A89" s="406"/>
      <c r="B89" s="421" t="s">
        <v>178</v>
      </c>
      <c r="C89" s="416">
        <f>100</f>
        <v>100</v>
      </c>
      <c r="D89" s="416">
        <v>100</v>
      </c>
      <c r="E89" s="416">
        <v>100</v>
      </c>
      <c r="F89" s="414">
        <v>100</v>
      </c>
      <c r="G89" s="415">
        <f>100</f>
        <v>100</v>
      </c>
      <c r="H89" s="416">
        <v>100</v>
      </c>
      <c r="I89" s="416">
        <v>100</v>
      </c>
      <c r="J89" s="414">
        <v>100</v>
      </c>
    </row>
    <row r="90" spans="1:10" x14ac:dyDescent="0.2">
      <c r="A90" s="406"/>
      <c r="B90" s="412" t="s">
        <v>104</v>
      </c>
      <c r="C90" s="416">
        <v>97.646061072109831</v>
      </c>
      <c r="D90" s="416">
        <v>101.53974313742813</v>
      </c>
      <c r="E90" s="416">
        <v>97.119766768601394</v>
      </c>
      <c r="F90" s="414">
        <v>96.725490663047538</v>
      </c>
      <c r="G90" s="415">
        <v>97.562443104658215</v>
      </c>
      <c r="H90" s="416">
        <v>101.45279086466374</v>
      </c>
      <c r="I90" s="416">
        <v>97.036599486609703</v>
      </c>
      <c r="J90" s="414">
        <v>96.642661014404268</v>
      </c>
    </row>
    <row r="91" spans="1:10" x14ac:dyDescent="0.2">
      <c r="A91" s="406"/>
      <c r="B91" s="412" t="s">
        <v>105</v>
      </c>
      <c r="C91" s="416">
        <v>97.749874318559606</v>
      </c>
      <c r="D91" s="416">
        <v>99.119984768404251</v>
      </c>
      <c r="E91" s="416">
        <v>97.337744689651416</v>
      </c>
      <c r="F91" s="414">
        <v>97.966128799615973</v>
      </c>
      <c r="G91" s="415">
        <v>97.583131294678935</v>
      </c>
      <c r="H91" s="416">
        <v>98.950904592061207</v>
      </c>
      <c r="I91" s="416">
        <v>97.171704681923273</v>
      </c>
      <c r="J91" s="414">
        <v>97.799016885991449</v>
      </c>
    </row>
    <row r="92" spans="1:10" x14ac:dyDescent="0.2">
      <c r="A92" s="406"/>
      <c r="B92" s="412" t="s">
        <v>106</v>
      </c>
      <c r="C92" s="416">
        <v>97.150733333288912</v>
      </c>
      <c r="D92" s="416">
        <v>97.512759912925503</v>
      </c>
      <c r="E92" s="416">
        <v>96.037751815345601</v>
      </c>
      <c r="F92" s="414">
        <v>98.549845823167018</v>
      </c>
      <c r="G92" s="415">
        <v>96.940402535095373</v>
      </c>
      <c r="H92" s="416">
        <v>97.301645329197356</v>
      </c>
      <c r="I92" s="416">
        <v>95.829830615958073</v>
      </c>
      <c r="J92" s="414">
        <v>98.336485954202118</v>
      </c>
    </row>
    <row r="93" spans="1:10" x14ac:dyDescent="0.2">
      <c r="A93" s="406"/>
      <c r="B93" s="412" t="s">
        <v>107</v>
      </c>
      <c r="C93" s="416">
        <v>97.877290187225398</v>
      </c>
      <c r="D93" s="416">
        <v>99.22107480294062</v>
      </c>
      <c r="E93" s="416">
        <v>97.157386878168353</v>
      </c>
      <c r="F93" s="414">
        <v>99.407991088147426</v>
      </c>
      <c r="G93" s="415">
        <v>97.690285206013968</v>
      </c>
      <c r="H93" s="416">
        <v>99.031502378184967</v>
      </c>
      <c r="I93" s="416">
        <v>96.971757348857196</v>
      </c>
      <c r="J93" s="414">
        <v>99.218061539933075</v>
      </c>
    </row>
    <row r="94" spans="1:10" x14ac:dyDescent="0.2">
      <c r="A94" s="406"/>
      <c r="B94" s="412" t="s">
        <v>108</v>
      </c>
      <c r="C94" s="416">
        <v>98.597762980291293</v>
      </c>
      <c r="D94" s="416">
        <v>100.27487114108989</v>
      </c>
      <c r="E94" s="416">
        <v>98.189135648314192</v>
      </c>
      <c r="F94" s="414">
        <v>101.05780076770594</v>
      </c>
      <c r="G94" s="415">
        <v>98.422055962198527</v>
      </c>
      <c r="H94" s="416">
        <v>100.09617541752299</v>
      </c>
      <c r="I94" s="416">
        <v>98.014156828182948</v>
      </c>
      <c r="J94" s="414">
        <v>100.87770981745331</v>
      </c>
    </row>
    <row r="95" spans="1:10" x14ac:dyDescent="0.2">
      <c r="A95" s="406"/>
      <c r="B95" s="412" t="s">
        <v>109</v>
      </c>
      <c r="C95" s="416">
        <v>100.08055504226627</v>
      </c>
      <c r="D95" s="416">
        <v>101.09834563833934</v>
      </c>
      <c r="E95" s="416">
        <v>99.543906644395747</v>
      </c>
      <c r="F95" s="414">
        <v>103.20572176500563</v>
      </c>
      <c r="G95" s="415">
        <v>99.918428499208119</v>
      </c>
      <c r="H95" s="416">
        <v>100.93457031474799</v>
      </c>
      <c r="I95" s="416">
        <v>99.382649450528831</v>
      </c>
      <c r="J95" s="414">
        <v>103.03853257539218</v>
      </c>
    </row>
    <row r="96" spans="1:10" x14ac:dyDescent="0.2">
      <c r="A96" s="406"/>
      <c r="B96" s="412" t="s">
        <v>110</v>
      </c>
      <c r="C96" s="416">
        <v>100.81989940250793</v>
      </c>
      <c r="D96" s="416">
        <v>104.8662873710411</v>
      </c>
      <c r="E96" s="416">
        <v>101.52963112645523</v>
      </c>
      <c r="F96" s="414">
        <v>104.63667379506653</v>
      </c>
      <c r="G96" s="415">
        <v>100.68994472015514</v>
      </c>
      <c r="H96" s="416">
        <v>104.73111698160818</v>
      </c>
      <c r="I96" s="416">
        <v>101.39876161517198</v>
      </c>
      <c r="J96" s="414">
        <v>104.50179937259564</v>
      </c>
    </row>
    <row r="97" spans="1:10" x14ac:dyDescent="0.2">
      <c r="A97" s="406"/>
      <c r="B97" s="412" t="s">
        <v>111</v>
      </c>
      <c r="C97" s="416">
        <v>101.50888157562629</v>
      </c>
      <c r="D97" s="416">
        <v>103.46926565357541</v>
      </c>
      <c r="E97" s="416">
        <v>103.8103604059434</v>
      </c>
      <c r="F97" s="414">
        <v>105.6557512873737</v>
      </c>
      <c r="G97" s="415">
        <v>101.43234013758715</v>
      </c>
      <c r="H97" s="416">
        <v>103.39124601368722</v>
      </c>
      <c r="I97" s="416">
        <v>103.7320835680402</v>
      </c>
      <c r="J97" s="414">
        <v>105.57608295673005</v>
      </c>
    </row>
    <row r="98" spans="1:10" ht="15" customHeight="1" x14ac:dyDescent="0.2">
      <c r="A98" s="406"/>
      <c r="B98" s="412" t="s">
        <v>112</v>
      </c>
      <c r="C98" s="416">
        <v>101.9001709345348</v>
      </c>
      <c r="D98" s="416">
        <v>104.11090066838788</v>
      </c>
      <c r="E98" s="416">
        <v>105.02694159990747</v>
      </c>
      <c r="F98" s="414">
        <v>106.78841810050572</v>
      </c>
      <c r="G98" s="415">
        <v>101.90930272581103</v>
      </c>
      <c r="H98" s="416">
        <v>104.12023057437096</v>
      </c>
      <c r="I98" s="416">
        <v>105.03635359696572</v>
      </c>
      <c r="J98" s="414">
        <v>106.79798795240957</v>
      </c>
    </row>
    <row r="99" spans="1:10" ht="13.5" customHeight="1" x14ac:dyDescent="0.2">
      <c r="A99" s="406"/>
      <c r="B99" s="412" t="s">
        <v>113</v>
      </c>
      <c r="C99" s="416">
        <v>102.32231272740414</v>
      </c>
      <c r="D99" s="416">
        <v>104.82769133840274</v>
      </c>
      <c r="E99" s="416">
        <v>106.13306303102932</v>
      </c>
      <c r="F99" s="414">
        <v>107.64540155713347</v>
      </c>
      <c r="G99" s="415">
        <v>102.43026909837582</v>
      </c>
      <c r="H99" s="416">
        <v>104.93829103882567</v>
      </c>
      <c r="I99" s="416">
        <v>106.24503997935597</v>
      </c>
      <c r="J99" s="414">
        <v>107.75897411617898</v>
      </c>
    </row>
    <row r="100" spans="1:10" ht="14.25" customHeight="1" x14ac:dyDescent="0.2">
      <c r="A100" s="406"/>
      <c r="B100" s="412" t="s">
        <v>143</v>
      </c>
      <c r="C100" s="416">
        <v>102.09119039411976</v>
      </c>
      <c r="D100" s="416">
        <v>104.763941864768</v>
      </c>
      <c r="E100" s="416">
        <v>106.63594173064034</v>
      </c>
      <c r="F100" s="414">
        <v>108.30262295080858</v>
      </c>
      <c r="G100" s="415">
        <v>102.2686220172808</v>
      </c>
      <c r="H100" s="416">
        <v>104.94601865495973</v>
      </c>
      <c r="I100" s="416">
        <v>106.82127200405111</v>
      </c>
      <c r="J100" s="414">
        <v>108.49084986939563</v>
      </c>
    </row>
    <row r="101" spans="1:10" ht="16.5" customHeight="1" x14ac:dyDescent="0.2">
      <c r="A101" s="406"/>
      <c r="B101" s="412" t="s">
        <v>154</v>
      </c>
      <c r="C101" s="416">
        <v>102.04580638712201</v>
      </c>
      <c r="D101" s="416">
        <v>105.56115691887827</v>
      </c>
      <c r="E101" s="416">
        <v>107.72116500325299</v>
      </c>
      <c r="F101" s="414">
        <v>109.3199698701596</v>
      </c>
      <c r="G101" s="415">
        <v>102.25333003282607</v>
      </c>
      <c r="H101" s="416">
        <v>105.77582949489219</v>
      </c>
      <c r="I101" s="416">
        <v>107.94023024142808</v>
      </c>
      <c r="J101" s="414">
        <v>109.54228648951833</v>
      </c>
    </row>
    <row r="102" spans="1:10" ht="14.25" customHeight="1" x14ac:dyDescent="0.2">
      <c r="A102" s="406"/>
      <c r="B102" s="421" t="s">
        <v>171</v>
      </c>
      <c r="C102" s="416">
        <v>102.00901891174463</v>
      </c>
      <c r="D102" s="416">
        <v>106.75588416996575</v>
      </c>
      <c r="E102" s="416">
        <v>108.89343367198948</v>
      </c>
      <c r="F102" s="414">
        <v>110.4862540891782</v>
      </c>
      <c r="G102" s="415">
        <v>102.20391322060836</v>
      </c>
      <c r="H102" s="416">
        <v>106.95984764774845</v>
      </c>
      <c r="I102" s="416">
        <v>109.10148106546225</v>
      </c>
      <c r="J102" s="414">
        <v>110.69734466096666</v>
      </c>
    </row>
    <row r="103" spans="1:10" ht="15" customHeight="1" x14ac:dyDescent="0.2">
      <c r="B103" s="90" t="s">
        <v>176</v>
      </c>
      <c r="C103" s="416">
        <v>101.88853924818234</v>
      </c>
      <c r="D103" s="416">
        <v>108.0907634159306</v>
      </c>
      <c r="E103" s="416">
        <v>110.12154003634562</v>
      </c>
      <c r="F103" s="414">
        <v>111.69387695084902</v>
      </c>
      <c r="G103" s="415">
        <v>102.02043721757074</v>
      </c>
      <c r="H103" s="416">
        <v>108.23069036266477</v>
      </c>
      <c r="I103" s="416">
        <v>110.26409588829812</v>
      </c>
      <c r="J103" s="414">
        <v>111.83846824317345</v>
      </c>
    </row>
    <row r="104" spans="1:10" ht="15" customHeight="1" thickBot="1" x14ac:dyDescent="0.25">
      <c r="B104" s="90" t="s">
        <v>200</v>
      </c>
      <c r="C104" s="416">
        <v>101.74493601187676</v>
      </c>
      <c r="D104" s="416">
        <v>109.49398043393823</v>
      </c>
      <c r="E104" s="416">
        <v>111.40382826835746</v>
      </c>
      <c r="F104" s="414">
        <v>112.94525478568798</v>
      </c>
      <c r="G104" s="415">
        <v>101.7727440205739</v>
      </c>
      <c r="H104" s="416">
        <v>109.52390634160045</v>
      </c>
      <c r="I104" s="416">
        <v>111.43427615841283</v>
      </c>
      <c r="J104" s="414">
        <v>112.97612396454345</v>
      </c>
    </row>
    <row r="105" spans="1:10" ht="20.25" customHeight="1" x14ac:dyDescent="0.25">
      <c r="B105" s="422" t="s">
        <v>31</v>
      </c>
      <c r="C105" s="423"/>
      <c r="D105" s="424"/>
      <c r="E105" s="423"/>
      <c r="F105" s="425"/>
      <c r="G105" s="424" t="s">
        <v>31</v>
      </c>
      <c r="H105" s="424"/>
      <c r="I105" s="423"/>
      <c r="J105" s="425"/>
    </row>
    <row r="106" spans="1:10" ht="37.5" customHeight="1" x14ac:dyDescent="0.2">
      <c r="B106" s="576" t="s">
        <v>380</v>
      </c>
      <c r="C106" s="577"/>
      <c r="D106" s="577"/>
      <c r="E106" s="577"/>
      <c r="F106" s="578"/>
      <c r="G106" s="579" t="s">
        <v>381</v>
      </c>
      <c r="H106" s="579"/>
      <c r="I106" s="579"/>
      <c r="J106" s="580"/>
    </row>
    <row r="107" spans="1:10" ht="47.25" customHeight="1" x14ac:dyDescent="0.2">
      <c r="B107" s="576" t="s">
        <v>382</v>
      </c>
      <c r="C107" s="577"/>
      <c r="D107" s="577"/>
      <c r="E107" s="577"/>
      <c r="F107" s="578"/>
      <c r="G107" s="579" t="s">
        <v>383</v>
      </c>
      <c r="H107" s="579"/>
      <c r="I107" s="579"/>
      <c r="J107" s="580"/>
    </row>
    <row r="108" spans="1:10" ht="44.25" customHeight="1" x14ac:dyDescent="0.2">
      <c r="B108" s="576" t="s">
        <v>384</v>
      </c>
      <c r="C108" s="577"/>
      <c r="D108" s="577"/>
      <c r="E108" s="577"/>
      <c r="F108" s="578"/>
      <c r="G108" s="576" t="s">
        <v>385</v>
      </c>
      <c r="H108" s="579"/>
      <c r="I108" s="579"/>
      <c r="J108" s="580"/>
    </row>
    <row r="109" spans="1:10" ht="40.5" customHeight="1" thickBot="1" x14ac:dyDescent="0.25">
      <c r="B109" s="581" t="s">
        <v>386</v>
      </c>
      <c r="C109" s="582"/>
      <c r="D109" s="582"/>
      <c r="E109" s="582"/>
      <c r="F109" s="583"/>
      <c r="G109" s="581" t="s">
        <v>387</v>
      </c>
      <c r="H109" s="584"/>
      <c r="I109" s="584"/>
      <c r="J109" s="585"/>
    </row>
  </sheetData>
  <mergeCells count="17">
    <mergeCell ref="B108:F108"/>
    <mergeCell ref="G108:J108"/>
    <mergeCell ref="B109:F109"/>
    <mergeCell ref="G109:J109"/>
    <mergeCell ref="C88:F88"/>
    <mergeCell ref="G88:J88"/>
    <mergeCell ref="B106:F106"/>
    <mergeCell ref="G106:J106"/>
    <mergeCell ref="B107:F107"/>
    <mergeCell ref="G107:J107"/>
    <mergeCell ref="C71:F71"/>
    <mergeCell ref="G71:J71"/>
    <mergeCell ref="B2:J2"/>
    <mergeCell ref="C3:F3"/>
    <mergeCell ref="G3:J3"/>
    <mergeCell ref="C4:F4"/>
    <mergeCell ref="G4:J4"/>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rowBreaks count="1" manualBreakCount="1">
    <brk id="70"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D120"/>
  <sheetViews>
    <sheetView showGridLines="0" zoomScaleNormal="100" zoomScaleSheetLayoutView="25" workbookViewId="0"/>
  </sheetViews>
  <sheetFormatPr defaultRowHeight="15.75" x14ac:dyDescent="0.25"/>
  <cols>
    <col min="1" max="1" width="9.33203125" style="3" customWidth="1"/>
    <col min="2" max="2" width="6.6640625" style="3" customWidth="1"/>
    <col min="3" max="5" width="10.44140625" style="3" customWidth="1"/>
    <col min="6" max="7" width="12.5546875" style="3" customWidth="1"/>
    <col min="8" max="8" width="10.88671875" style="3" customWidth="1"/>
    <col min="9" max="10" width="8.33203125" style="3" customWidth="1"/>
    <col min="11" max="11" width="8.33203125" style="446" customWidth="1"/>
    <col min="12" max="12" width="12.44140625" style="446" customWidth="1"/>
    <col min="13" max="13" width="10.44140625" style="446" customWidth="1"/>
    <col min="14" max="15" width="11.44140625" style="446" customWidth="1"/>
    <col min="16" max="16" width="8.33203125" style="3" customWidth="1"/>
    <col min="17" max="18" width="12" style="3" customWidth="1"/>
    <col min="19" max="19" width="11.88671875" style="3" customWidth="1"/>
    <col min="20" max="20" width="13.109375" style="3" customWidth="1"/>
    <col min="21" max="21" width="10.88671875" style="3" customWidth="1"/>
    <col min="22" max="22" width="12.5546875" style="3" customWidth="1"/>
    <col min="23" max="16384" width="8.88671875" style="3"/>
  </cols>
  <sheetData>
    <row r="1" spans="1:30" ht="33.75" customHeight="1" thickBot="1" x14ac:dyDescent="0.3">
      <c r="A1" s="48" t="s">
        <v>92</v>
      </c>
      <c r="B1" s="426"/>
      <c r="C1" s="504"/>
      <c r="D1" s="504"/>
      <c r="E1" s="504"/>
      <c r="F1" s="504"/>
      <c r="G1" s="504"/>
      <c r="H1" s="504"/>
      <c r="I1" s="504"/>
      <c r="J1" s="504"/>
      <c r="K1" s="504"/>
      <c r="L1" s="505"/>
      <c r="M1" s="506"/>
      <c r="N1" s="506"/>
      <c r="O1" s="506"/>
      <c r="P1" s="504"/>
      <c r="Q1" s="504"/>
      <c r="R1" s="504"/>
      <c r="S1" s="504"/>
      <c r="T1" s="504"/>
      <c r="U1" s="506"/>
      <c r="V1" s="506"/>
    </row>
    <row r="2" spans="1:30" ht="19.5" thickBot="1" x14ac:dyDescent="0.35">
      <c r="A2" s="35"/>
      <c r="B2" s="589" t="s">
        <v>388</v>
      </c>
      <c r="C2" s="590"/>
      <c r="D2" s="590"/>
      <c r="E2" s="590"/>
      <c r="F2" s="590"/>
      <c r="G2" s="590"/>
      <c r="H2" s="590"/>
      <c r="I2" s="590"/>
      <c r="J2" s="590"/>
      <c r="K2" s="590"/>
      <c r="L2" s="590"/>
      <c r="M2" s="590"/>
      <c r="N2" s="590"/>
      <c r="O2" s="590"/>
      <c r="P2" s="590"/>
      <c r="Q2" s="590"/>
      <c r="R2" s="590"/>
      <c r="S2" s="590"/>
      <c r="T2" s="590"/>
      <c r="U2" s="590"/>
      <c r="V2" s="591"/>
    </row>
    <row r="3" spans="1:30" ht="95.25" customHeight="1" x14ac:dyDescent="0.25">
      <c r="A3" s="35"/>
      <c r="B3" s="374"/>
      <c r="C3" s="250" t="s">
        <v>389</v>
      </c>
      <c r="D3" s="250" t="s">
        <v>390</v>
      </c>
      <c r="E3" s="250" t="s">
        <v>391</v>
      </c>
      <c r="F3" s="250" t="s">
        <v>392</v>
      </c>
      <c r="G3" s="250" t="s">
        <v>393</v>
      </c>
      <c r="H3" s="250" t="s">
        <v>394</v>
      </c>
      <c r="I3" s="250" t="s">
        <v>395</v>
      </c>
      <c r="J3" s="64" t="s">
        <v>396</v>
      </c>
      <c r="K3" s="427" t="s">
        <v>397</v>
      </c>
      <c r="L3" s="427" t="s">
        <v>398</v>
      </c>
      <c r="M3" s="427" t="s">
        <v>399</v>
      </c>
      <c r="N3" s="427" t="s">
        <v>400</v>
      </c>
      <c r="O3" s="251" t="s">
        <v>401</v>
      </c>
      <c r="P3" s="64" t="s">
        <v>402</v>
      </c>
      <c r="Q3" s="64" t="s">
        <v>403</v>
      </c>
      <c r="R3" s="64" t="s">
        <v>404</v>
      </c>
      <c r="S3" s="428" t="s">
        <v>405</v>
      </c>
      <c r="T3" s="428" t="s">
        <v>406</v>
      </c>
      <c r="U3" s="428" t="s">
        <v>407</v>
      </c>
      <c r="V3" s="429" t="s">
        <v>408</v>
      </c>
    </row>
    <row r="4" spans="1:30" x14ac:dyDescent="0.25">
      <c r="A4" s="35"/>
      <c r="B4" s="430" t="s">
        <v>132</v>
      </c>
      <c r="C4" s="431">
        <v>29.683561392152246</v>
      </c>
      <c r="D4" s="431">
        <v>60.336140508434916</v>
      </c>
      <c r="E4" s="431">
        <v>25.805561392152246</v>
      </c>
      <c r="F4" s="431">
        <v>1.6224866594816956</v>
      </c>
      <c r="G4" s="431">
        <v>5.1826620108858306</v>
      </c>
      <c r="H4" s="431">
        <v>63.634079787561653</v>
      </c>
      <c r="I4" s="431">
        <v>32.174860270807251</v>
      </c>
      <c r="J4" s="431">
        <v>955.06444013242731</v>
      </c>
      <c r="K4" s="431">
        <v>62.134292366308415</v>
      </c>
      <c r="L4" s="431">
        <f t="shared" ref="L4:L7" si="0">M4+N4</f>
        <v>200.05200000000002</v>
      </c>
      <c r="M4" s="431">
        <v>166.97300000000001</v>
      </c>
      <c r="N4" s="431">
        <v>33.079000000000001</v>
      </c>
      <c r="O4" s="431">
        <v>23.856999999999999</v>
      </c>
      <c r="P4" s="431">
        <v>3.2696818360011548</v>
      </c>
      <c r="Q4" s="431">
        <v>100</v>
      </c>
      <c r="R4" s="431">
        <v>100</v>
      </c>
      <c r="S4" s="431">
        <v>100</v>
      </c>
      <c r="T4" s="432">
        <v>100</v>
      </c>
      <c r="U4" s="432">
        <v>100</v>
      </c>
      <c r="V4" s="433">
        <v>100</v>
      </c>
      <c r="W4" s="8"/>
      <c r="X4" s="434"/>
      <c r="Y4" s="8"/>
      <c r="Z4" s="434"/>
      <c r="AA4" s="434"/>
      <c r="AB4" s="434"/>
      <c r="AC4" s="434"/>
      <c r="AD4" s="434"/>
    </row>
    <row r="5" spans="1:30" x14ac:dyDescent="0.25">
      <c r="A5" s="35"/>
      <c r="B5" s="430" t="s">
        <v>133</v>
      </c>
      <c r="C5" s="431">
        <v>29.721697310264091</v>
      </c>
      <c r="D5" s="431">
        <v>60.269314457375451</v>
      </c>
      <c r="E5" s="431">
        <v>25.862697310264092</v>
      </c>
      <c r="F5" s="432">
        <v>1.6801523185291591</v>
      </c>
      <c r="G5" s="432">
        <v>5.350488389666638</v>
      </c>
      <c r="H5" s="432">
        <v>63.676307919581014</v>
      </c>
      <c r="I5" s="432">
        <v>31.780376448496426</v>
      </c>
      <c r="J5" s="432">
        <v>944.56672920845642</v>
      </c>
      <c r="K5" s="432">
        <v>62.020551201803407</v>
      </c>
      <c r="L5" s="432">
        <f t="shared" si="0"/>
        <v>197.334</v>
      </c>
      <c r="M5" s="432">
        <v>165.809</v>
      </c>
      <c r="N5" s="432">
        <v>31.524999999999999</v>
      </c>
      <c r="O5" s="432">
        <v>24.417999999999999</v>
      </c>
      <c r="P5" s="431">
        <v>1.8130418649439974</v>
      </c>
      <c r="Q5" s="431">
        <v>99.083501197502031</v>
      </c>
      <c r="R5" s="432">
        <v>100.31340602080311</v>
      </c>
      <c r="S5" s="432">
        <v>100.37747655127293</v>
      </c>
      <c r="T5" s="432">
        <v>99.146786183371361</v>
      </c>
      <c r="U5" s="432">
        <v>98.423434590483566</v>
      </c>
      <c r="V5" s="433">
        <v>97.464725470022501</v>
      </c>
      <c r="W5" s="8"/>
      <c r="X5" s="434"/>
      <c r="Y5" s="8"/>
      <c r="Z5" s="434"/>
      <c r="AA5" s="434"/>
      <c r="AB5" s="434"/>
      <c r="AC5" s="434"/>
    </row>
    <row r="6" spans="1:30" x14ac:dyDescent="0.25">
      <c r="A6" s="35"/>
      <c r="B6" s="42" t="s">
        <v>134</v>
      </c>
      <c r="C6" s="431">
        <v>29.580175113325865</v>
      </c>
      <c r="D6" s="431">
        <v>59.855537579424954</v>
      </c>
      <c r="E6" s="431">
        <v>25.762175113325867</v>
      </c>
      <c r="F6" s="432">
        <v>1.8397852978706808</v>
      </c>
      <c r="G6" s="432">
        <v>5.855466632653906</v>
      </c>
      <c r="H6" s="432">
        <v>63.578346440862774</v>
      </c>
      <c r="I6" s="432">
        <v>31.95276559403111</v>
      </c>
      <c r="J6" s="432">
        <v>945.16840162649396</v>
      </c>
      <c r="K6" s="432">
        <v>62.099448748718267</v>
      </c>
      <c r="L6" s="432">
        <f t="shared" si="0"/>
        <v>197.27599999999998</v>
      </c>
      <c r="M6" s="432">
        <v>165.64699999999999</v>
      </c>
      <c r="N6" s="432">
        <v>31.629000000000001</v>
      </c>
      <c r="O6" s="432">
        <v>24.986000000000001</v>
      </c>
      <c r="P6" s="431">
        <v>0.59530482827057085</v>
      </c>
      <c r="Q6" s="431">
        <v>99.372932987283917</v>
      </c>
      <c r="R6" s="432">
        <v>100.06364626426645</v>
      </c>
      <c r="S6" s="432">
        <v>98.875584549654974</v>
      </c>
      <c r="T6" s="432">
        <v>98.193072153119971</v>
      </c>
      <c r="U6" s="432">
        <v>97.346863111135363</v>
      </c>
      <c r="V6" s="433">
        <v>96.627120108248803</v>
      </c>
      <c r="W6" s="8"/>
      <c r="X6" s="434"/>
      <c r="Y6" s="8"/>
      <c r="Z6" s="434"/>
      <c r="AA6" s="434"/>
      <c r="AB6" s="434"/>
      <c r="AC6" s="434"/>
    </row>
    <row r="7" spans="1:30" x14ac:dyDescent="0.25">
      <c r="A7" s="35"/>
      <c r="B7" s="42" t="s">
        <v>148</v>
      </c>
      <c r="C7" s="431">
        <v>29.52832885019297</v>
      </c>
      <c r="D7" s="431">
        <v>59.632456776528755</v>
      </c>
      <c r="E7" s="431">
        <v>25.700328850192971</v>
      </c>
      <c r="F7" s="432">
        <v>2.0031737920852262</v>
      </c>
      <c r="G7" s="432">
        <v>6.3529284183219437</v>
      </c>
      <c r="H7" s="432">
        <v>63.677866023304226</v>
      </c>
      <c r="I7" s="432">
        <v>31.815636719024791</v>
      </c>
      <c r="J7" s="432">
        <v>939.46258361763853</v>
      </c>
      <c r="K7" s="432">
        <v>62.259516871620804</v>
      </c>
      <c r="L7" s="432">
        <f t="shared" si="0"/>
        <v>195.523</v>
      </c>
      <c r="M7" s="432">
        <v>163.959</v>
      </c>
      <c r="N7" s="432">
        <v>31.564</v>
      </c>
      <c r="O7" s="432">
        <v>24.763000000000002</v>
      </c>
      <c r="P7" s="431">
        <v>-0.49868726014163656</v>
      </c>
      <c r="Q7" s="431">
        <v>98.596986557572208</v>
      </c>
      <c r="R7" s="432">
        <v>99.710224052048616</v>
      </c>
      <c r="S7" s="432">
        <v>97.49913745875979</v>
      </c>
      <c r="T7" s="432">
        <v>96.410586143886164</v>
      </c>
      <c r="U7" s="432">
        <v>95.859083294418781</v>
      </c>
      <c r="V7" s="433">
        <v>95.197809075900537</v>
      </c>
      <c r="W7" s="8"/>
      <c r="X7" s="434"/>
      <c r="Y7" s="8"/>
      <c r="Z7" s="434"/>
      <c r="AA7" s="434"/>
      <c r="AB7" s="434"/>
      <c r="AC7" s="434"/>
    </row>
    <row r="8" spans="1:30" x14ac:dyDescent="0.25">
      <c r="A8" s="35"/>
      <c r="B8" s="42" t="s">
        <v>2</v>
      </c>
      <c r="C8" s="431">
        <v>29.366018245031938</v>
      </c>
      <c r="D8" s="431">
        <v>59.187801501723627</v>
      </c>
      <c r="E8" s="431">
        <v>25.522018245031937</v>
      </c>
      <c r="F8" s="432">
        <v>2.2347037190747923</v>
      </c>
      <c r="G8" s="432">
        <v>7.071685645704715</v>
      </c>
      <c r="H8" s="432">
        <v>63.691891877072315</v>
      </c>
      <c r="I8" s="432">
        <v>31.448790374293562</v>
      </c>
      <c r="J8" s="432">
        <v>923.52575191568951</v>
      </c>
      <c r="K8" s="432">
        <v>61.858940527710658</v>
      </c>
      <c r="L8" s="432">
        <f>M8+N8</f>
        <v>193.148</v>
      </c>
      <c r="M8" s="432">
        <v>160.874</v>
      </c>
      <c r="N8" s="432">
        <v>32.274000000000001</v>
      </c>
      <c r="O8" s="432">
        <v>23.687999999999999</v>
      </c>
      <c r="P8" s="431">
        <v>-2.5822921537048131</v>
      </c>
      <c r="Q8" s="431">
        <v>97.417707846295187</v>
      </c>
      <c r="R8" s="432">
        <v>99.666826626786559</v>
      </c>
      <c r="S8" s="432">
        <v>97.301606678038027</v>
      </c>
      <c r="T8" s="432">
        <v>95.105862333020994</v>
      </c>
      <c r="U8" s="432">
        <v>94.417323236517603</v>
      </c>
      <c r="V8" s="433">
        <v>95.493163630102487</v>
      </c>
      <c r="W8" s="8"/>
      <c r="X8" s="434"/>
      <c r="Y8" s="8"/>
      <c r="Z8" s="434"/>
      <c r="AA8" s="434"/>
      <c r="AB8" s="434"/>
      <c r="AC8" s="434"/>
    </row>
    <row r="9" spans="1:30" x14ac:dyDescent="0.25">
      <c r="A9" s="35"/>
      <c r="B9" s="42" t="s">
        <v>3</v>
      </c>
      <c r="C9" s="431">
        <v>29.087482072181693</v>
      </c>
      <c r="D9" s="431">
        <v>58.51168484785844</v>
      </c>
      <c r="E9" s="431">
        <v>25.244482072181693</v>
      </c>
      <c r="F9" s="432">
        <v>2.448383462885813</v>
      </c>
      <c r="G9" s="432">
        <v>7.7638061342037386</v>
      </c>
      <c r="H9" s="432">
        <v>63.436794598217034</v>
      </c>
      <c r="I9" s="432">
        <v>31.631590476689464</v>
      </c>
      <c r="J9" s="432">
        <v>920.08332090529802</v>
      </c>
      <c r="K9" s="432">
        <v>63.680490846796737</v>
      </c>
      <c r="L9" s="432">
        <f t="shared" ref="L9:L68" si="1">M9+N9</f>
        <v>198.654</v>
      </c>
      <c r="M9" s="432">
        <v>166.86500000000001</v>
      </c>
      <c r="N9" s="432">
        <v>31.789000000000001</v>
      </c>
      <c r="O9" s="432">
        <v>23.454000000000001</v>
      </c>
      <c r="P9" s="431">
        <v>3.1013862852498306</v>
      </c>
      <c r="Q9" s="431">
        <v>102.15646331458672</v>
      </c>
      <c r="R9" s="432">
        <v>103.9109916186129</v>
      </c>
      <c r="S9" s="432">
        <v>97.356388973535857</v>
      </c>
      <c r="T9" s="432">
        <v>95.712534580741732</v>
      </c>
      <c r="U9" s="432">
        <v>98.391751100175199</v>
      </c>
      <c r="V9" s="433">
        <v>98.997250815733068</v>
      </c>
      <c r="W9" s="8"/>
      <c r="X9" s="434"/>
      <c r="Y9" s="8"/>
      <c r="Z9" s="434"/>
      <c r="AA9" s="434"/>
      <c r="AB9" s="434"/>
      <c r="AC9" s="434"/>
    </row>
    <row r="10" spans="1:30" x14ac:dyDescent="0.25">
      <c r="A10" s="35"/>
      <c r="B10" s="42" t="s">
        <v>4</v>
      </c>
      <c r="C10" s="431">
        <v>29.069187595632112</v>
      </c>
      <c r="D10" s="431">
        <v>58.348981170882034</v>
      </c>
      <c r="E10" s="431">
        <v>25.188187595632112</v>
      </c>
      <c r="F10" s="432">
        <v>2.4754394634614552</v>
      </c>
      <c r="G10" s="432">
        <v>7.8474202875314836</v>
      </c>
      <c r="H10" s="432">
        <v>63.317794632489537</v>
      </c>
      <c r="I10" s="432">
        <v>31.485030666880903</v>
      </c>
      <c r="J10" s="432">
        <v>915.24426290979102</v>
      </c>
      <c r="K10" s="432">
        <v>63.521845692063195</v>
      </c>
      <c r="L10" s="432">
        <f t="shared" si="1"/>
        <v>199.89400000000001</v>
      </c>
      <c r="M10" s="432">
        <v>168.02</v>
      </c>
      <c r="N10" s="432">
        <v>31.873999999999999</v>
      </c>
      <c r="O10" s="432">
        <v>22.738</v>
      </c>
      <c r="P10" s="431">
        <v>3.7440060781239453</v>
      </c>
      <c r="Q10" s="431">
        <v>103.09346163833786</v>
      </c>
      <c r="R10" s="432">
        <v>105.35221509364825</v>
      </c>
      <c r="S10" s="432">
        <v>98.136911618316503</v>
      </c>
      <c r="T10" s="432">
        <v>96.032854404006187</v>
      </c>
      <c r="U10" s="432">
        <v>98.901852031920598</v>
      </c>
      <c r="V10" s="433">
        <v>99.984929222072694</v>
      </c>
      <c r="W10" s="8"/>
      <c r="X10" s="434"/>
      <c r="Y10" s="8"/>
      <c r="Z10" s="434"/>
      <c r="AA10" s="434"/>
      <c r="AB10" s="434"/>
      <c r="AC10" s="434"/>
    </row>
    <row r="11" spans="1:30" x14ac:dyDescent="0.25">
      <c r="A11" s="35"/>
      <c r="B11" s="42" t="s">
        <v>5</v>
      </c>
      <c r="C11" s="431">
        <v>29.101654140436494</v>
      </c>
      <c r="D11" s="431">
        <v>58.283110681680562</v>
      </c>
      <c r="E11" s="431">
        <v>25.189654140436495</v>
      </c>
      <c r="F11" s="432">
        <v>2.4526141823600232</v>
      </c>
      <c r="G11" s="432">
        <v>7.7726859557320864</v>
      </c>
      <c r="H11" s="432">
        <v>63.195064591933601</v>
      </c>
      <c r="I11" s="432">
        <v>31.461343954132303</v>
      </c>
      <c r="J11" s="432">
        <v>915.57715054647099</v>
      </c>
      <c r="K11" s="432">
        <v>64.040458268130266</v>
      </c>
      <c r="L11" s="432">
        <f t="shared" si="1"/>
        <v>201.83500000000001</v>
      </c>
      <c r="M11" s="432">
        <v>167.464</v>
      </c>
      <c r="N11" s="432">
        <v>34.371000000000002</v>
      </c>
      <c r="O11" s="432">
        <v>22.427</v>
      </c>
      <c r="P11" s="431">
        <v>4.2083874166729771</v>
      </c>
      <c r="Q11" s="431">
        <v>102.74632973307982</v>
      </c>
      <c r="R11" s="432">
        <v>105.07652843183529</v>
      </c>
      <c r="S11" s="432">
        <v>98.310927991443407</v>
      </c>
      <c r="T11" s="432">
        <v>96.130764639094807</v>
      </c>
      <c r="U11" s="432">
        <v>100.07513296225426</v>
      </c>
      <c r="V11" s="433">
        <v>100.66031981458381</v>
      </c>
      <c r="W11" s="8"/>
      <c r="X11" s="434"/>
      <c r="Y11" s="8"/>
      <c r="Z11" s="434"/>
      <c r="AA11" s="434"/>
      <c r="AB11" s="434"/>
      <c r="AC11" s="434"/>
    </row>
    <row r="12" spans="1:30" x14ac:dyDescent="0.25">
      <c r="A12" s="35"/>
      <c r="B12" s="42" t="s">
        <v>6</v>
      </c>
      <c r="C12" s="431">
        <v>29.012557192340982</v>
      </c>
      <c r="D12" s="431">
        <v>57.975349504174567</v>
      </c>
      <c r="E12" s="431">
        <v>25.058557192340981</v>
      </c>
      <c r="F12" s="432">
        <v>2.5261175029004272</v>
      </c>
      <c r="G12" s="432">
        <v>8.0095867290250169</v>
      </c>
      <c r="H12" s="432">
        <v>63.023251491867228</v>
      </c>
      <c r="I12" s="432">
        <v>31.518480382769365</v>
      </c>
      <c r="J12" s="432">
        <v>914.43171472077336</v>
      </c>
      <c r="K12" s="432">
        <v>63.528600456335916</v>
      </c>
      <c r="L12" s="432">
        <f t="shared" si="1"/>
        <v>201.43600000000001</v>
      </c>
      <c r="M12" s="432">
        <v>165.28700000000001</v>
      </c>
      <c r="N12" s="432">
        <v>36.149000000000001</v>
      </c>
      <c r="O12" s="432">
        <v>22.420999999999999</v>
      </c>
      <c r="P12" s="431">
        <v>4.6433874335845928</v>
      </c>
      <c r="Q12" s="431">
        <v>101.94118945051621</v>
      </c>
      <c r="R12" s="432">
        <v>104.06413908848664</v>
      </c>
      <c r="S12" s="432">
        <v>98.937303216772861</v>
      </c>
      <c r="T12" s="432">
        <v>96.918943060377188</v>
      </c>
      <c r="U12" s="432">
        <v>100.28997204303624</v>
      </c>
      <c r="V12" s="433">
        <v>100.56812746530166</v>
      </c>
      <c r="W12" s="8"/>
      <c r="X12" s="434"/>
      <c r="Y12" s="8"/>
      <c r="Z12" s="434"/>
      <c r="AA12" s="434"/>
      <c r="AB12" s="434"/>
      <c r="AC12" s="434"/>
    </row>
    <row r="13" spans="1:30" x14ac:dyDescent="0.25">
      <c r="A13" s="35"/>
      <c r="B13" s="42" t="s">
        <v>7</v>
      </c>
      <c r="C13" s="431">
        <v>29.191922665253408</v>
      </c>
      <c r="D13" s="431">
        <v>58.203731555060415</v>
      </c>
      <c r="E13" s="431">
        <v>25.24292266525341</v>
      </c>
      <c r="F13" s="432">
        <v>2.4875864343604315</v>
      </c>
      <c r="G13" s="432">
        <v>7.8523515832849649</v>
      </c>
      <c r="H13" s="432">
        <v>63.163556048493369</v>
      </c>
      <c r="I13" s="432">
        <v>31.593212394612198</v>
      </c>
      <c r="J13" s="432">
        <v>922.26661297044473</v>
      </c>
      <c r="K13" s="432">
        <v>63.003337165619079</v>
      </c>
      <c r="L13" s="432">
        <f t="shared" si="1"/>
        <v>203.63499999999999</v>
      </c>
      <c r="M13" s="432">
        <v>167.244</v>
      </c>
      <c r="N13" s="432">
        <v>36.390999999999998</v>
      </c>
      <c r="O13" s="432">
        <v>21.594999999999999</v>
      </c>
      <c r="P13" s="431">
        <v>0.23332134735051113</v>
      </c>
      <c r="Q13" s="431">
        <v>102.39481615119794</v>
      </c>
      <c r="R13" s="432">
        <v>104.27995928269804</v>
      </c>
      <c r="S13" s="432">
        <v>99.056885664936971</v>
      </c>
      <c r="T13" s="432">
        <v>97.266163757069577</v>
      </c>
      <c r="U13" s="432">
        <v>100.2057829880669</v>
      </c>
      <c r="V13" s="433">
        <v>100.00921606799456</v>
      </c>
      <c r="W13" s="8"/>
      <c r="X13" s="434"/>
      <c r="Y13" s="434"/>
      <c r="Z13" s="434"/>
      <c r="AA13" s="434"/>
      <c r="AB13" s="434"/>
      <c r="AC13" s="434"/>
    </row>
    <row r="14" spans="1:30" x14ac:dyDescent="0.25">
      <c r="A14" s="35"/>
      <c r="B14" s="42" t="s">
        <v>8</v>
      </c>
      <c r="C14" s="431">
        <v>29.385322428071625</v>
      </c>
      <c r="D14" s="431">
        <v>58.457042697465859</v>
      </c>
      <c r="E14" s="431">
        <v>25.339322428071625</v>
      </c>
      <c r="F14" s="432">
        <v>2.470289915312855</v>
      </c>
      <c r="G14" s="432">
        <v>7.7546458334707395</v>
      </c>
      <c r="H14" s="432">
        <v>63.371259426175733</v>
      </c>
      <c r="I14" s="432">
        <v>31.544556035232837</v>
      </c>
      <c r="J14" s="432">
        <v>926.94694994568965</v>
      </c>
      <c r="K14" s="432">
        <v>63.742024717797705</v>
      </c>
      <c r="L14" s="432">
        <f t="shared" si="1"/>
        <v>205.833</v>
      </c>
      <c r="M14" s="432">
        <v>169.94399999999999</v>
      </c>
      <c r="N14" s="432">
        <v>35.889000000000003</v>
      </c>
      <c r="O14" s="432">
        <v>22.751000000000001</v>
      </c>
      <c r="P14" s="431">
        <v>0.54182802576940503</v>
      </c>
      <c r="Q14" s="431">
        <v>103.65205090623022</v>
      </c>
      <c r="R14" s="432">
        <v>105.7231634823337</v>
      </c>
      <c r="S14" s="432">
        <v>99.320709845920888</v>
      </c>
      <c r="T14" s="432">
        <v>97.375021082419366</v>
      </c>
      <c r="U14" s="432">
        <v>101.34363776505029</v>
      </c>
      <c r="V14" s="433">
        <v>100.43827915418963</v>
      </c>
      <c r="W14" s="8"/>
      <c r="X14" s="434"/>
      <c r="Y14" s="434"/>
      <c r="Z14" s="434"/>
      <c r="AA14" s="434"/>
      <c r="AB14" s="434"/>
      <c r="AC14" s="434"/>
    </row>
    <row r="15" spans="1:30" x14ac:dyDescent="0.25">
      <c r="A15" s="35"/>
      <c r="B15" s="42" t="s">
        <v>9</v>
      </c>
      <c r="C15" s="431">
        <v>29.324410555294413</v>
      </c>
      <c r="D15" s="431">
        <v>58.202956200555349</v>
      </c>
      <c r="E15" s="431">
        <v>25.315410555294413</v>
      </c>
      <c r="F15" s="432">
        <v>2.5026470354963859</v>
      </c>
      <c r="G15" s="432">
        <v>7.8632686303383874</v>
      </c>
      <c r="H15" s="432">
        <v>63.170198611712607</v>
      </c>
      <c r="I15" s="432">
        <v>31.743787091399774</v>
      </c>
      <c r="J15" s="432">
        <v>930.86784524806205</v>
      </c>
      <c r="K15" s="432">
        <v>62.956317561580718</v>
      </c>
      <c r="L15" s="432">
        <f t="shared" si="1"/>
        <v>204.96900000000002</v>
      </c>
      <c r="M15" s="432">
        <v>169.32400000000001</v>
      </c>
      <c r="N15" s="432">
        <v>35.645000000000003</v>
      </c>
      <c r="O15" s="432">
        <v>22.399000000000001</v>
      </c>
      <c r="P15" s="431">
        <v>0.60841070173167111</v>
      </c>
      <c r="Q15" s="431">
        <v>103.37144939881237</v>
      </c>
      <c r="R15" s="432">
        <v>104.7752094235379</v>
      </c>
      <c r="S15" s="432">
        <v>99.249091328500086</v>
      </c>
      <c r="T15" s="432">
        <v>97.919369272454432</v>
      </c>
      <c r="U15" s="432">
        <v>100.57341685973023</v>
      </c>
      <c r="V15" s="433">
        <v>99.180733829157646</v>
      </c>
      <c r="W15" s="8"/>
      <c r="X15" s="434"/>
      <c r="Y15" s="434"/>
      <c r="Z15" s="434"/>
      <c r="AA15" s="434"/>
      <c r="AB15" s="434"/>
      <c r="AC15" s="434"/>
    </row>
    <row r="16" spans="1:30" ht="18.75" customHeight="1" x14ac:dyDescent="0.25">
      <c r="A16" s="35"/>
      <c r="B16" s="42" t="s">
        <v>10</v>
      </c>
      <c r="C16" s="431">
        <v>29.441076067412187</v>
      </c>
      <c r="D16" s="431">
        <v>58.302926552230339</v>
      </c>
      <c r="E16" s="431">
        <v>25.45807606741219</v>
      </c>
      <c r="F16" s="432">
        <v>2.4832208035362267</v>
      </c>
      <c r="G16" s="432">
        <v>7.7784667069550855</v>
      </c>
      <c r="H16" s="432">
        <v>63.220513117002561</v>
      </c>
      <c r="I16" s="432">
        <v>31.632474925519233</v>
      </c>
      <c r="J16" s="432">
        <v>931.29410048272041</v>
      </c>
      <c r="K16" s="432">
        <v>62.59596791958684</v>
      </c>
      <c r="L16" s="432">
        <f t="shared" si="1"/>
        <v>207.07499999999999</v>
      </c>
      <c r="M16" s="432">
        <v>171.74299999999999</v>
      </c>
      <c r="N16" s="432">
        <v>35.332000000000001</v>
      </c>
      <c r="O16" s="432">
        <v>23.091000000000001</v>
      </c>
      <c r="P16" s="431">
        <v>2.2753159244121264</v>
      </c>
      <c r="Q16" s="431">
        <v>104.26067356761894</v>
      </c>
      <c r="R16" s="432">
        <v>106.04837628661528</v>
      </c>
      <c r="S16" s="432">
        <v>99.849916198748772</v>
      </c>
      <c r="T16" s="432">
        <v>98.166703565698882</v>
      </c>
      <c r="U16" s="432">
        <v>99.841030559189932</v>
      </c>
      <c r="V16" s="433">
        <v>98.165604434300064</v>
      </c>
      <c r="W16" s="8"/>
      <c r="X16" s="434"/>
      <c r="Y16" s="434"/>
      <c r="Z16" s="434"/>
      <c r="AA16" s="434"/>
      <c r="AB16" s="434"/>
      <c r="AC16" s="434"/>
    </row>
    <row r="17" spans="1:29" x14ac:dyDescent="0.25">
      <c r="A17" s="35"/>
      <c r="B17" s="42" t="s">
        <v>11</v>
      </c>
      <c r="C17" s="431">
        <v>29.446562507603996</v>
      </c>
      <c r="D17" s="431">
        <v>58.182166863575198</v>
      </c>
      <c r="E17" s="431">
        <v>25.438562507603997</v>
      </c>
      <c r="F17" s="432">
        <v>2.5397216542911889</v>
      </c>
      <c r="G17" s="432">
        <v>7.9400334263169077</v>
      </c>
      <c r="H17" s="432">
        <v>63.200291102655648</v>
      </c>
      <c r="I17" s="432">
        <v>31.289712146138282</v>
      </c>
      <c r="J17" s="432">
        <v>921.37446455619693</v>
      </c>
      <c r="K17" s="432">
        <v>62.946454239552729</v>
      </c>
      <c r="L17" s="432">
        <f t="shared" si="1"/>
        <v>206.726</v>
      </c>
      <c r="M17" s="432">
        <v>170.82499999999999</v>
      </c>
      <c r="N17" s="432">
        <v>35.901000000000003</v>
      </c>
      <c r="O17" s="432">
        <v>23.178999999999998</v>
      </c>
      <c r="P17" s="431">
        <v>1.3556477957025663</v>
      </c>
      <c r="Q17" s="431">
        <v>103.78292921926536</v>
      </c>
      <c r="R17" s="432">
        <v>106.71882280441687</v>
      </c>
      <c r="S17" s="432">
        <v>101.0109431253487</v>
      </c>
      <c r="T17" s="432">
        <v>98.232076453484112</v>
      </c>
      <c r="U17" s="432">
        <v>100.39764202472274</v>
      </c>
      <c r="V17" s="433">
        <v>97.14338202550995</v>
      </c>
      <c r="W17" s="8"/>
      <c r="X17" s="434"/>
      <c r="Y17" s="434"/>
      <c r="Z17" s="434"/>
      <c r="AA17" s="434"/>
      <c r="AB17" s="434"/>
      <c r="AC17" s="434"/>
    </row>
    <row r="18" spans="1:29" x14ac:dyDescent="0.25">
      <c r="A18" s="35"/>
      <c r="B18" s="42" t="s">
        <v>12</v>
      </c>
      <c r="C18" s="431">
        <v>29.280635587570554</v>
      </c>
      <c r="D18" s="431">
        <v>57.751339819890646</v>
      </c>
      <c r="E18" s="431">
        <v>25.159635587570556</v>
      </c>
      <c r="F18" s="432">
        <v>2.6617300666210921</v>
      </c>
      <c r="G18" s="432">
        <v>8.3329146483294529</v>
      </c>
      <c r="H18" s="432">
        <v>63.001173865552808</v>
      </c>
      <c r="I18" s="432">
        <v>31.65852968697919</v>
      </c>
      <c r="J18" s="432">
        <v>926.98187100272185</v>
      </c>
      <c r="K18" s="432">
        <v>62.824031633532641</v>
      </c>
      <c r="L18" s="432">
        <f t="shared" si="1"/>
        <v>206.00800000000001</v>
      </c>
      <c r="M18" s="432">
        <v>170.16200000000001</v>
      </c>
      <c r="N18" s="432">
        <v>35.845999999999997</v>
      </c>
      <c r="O18" s="432">
        <v>23.573</v>
      </c>
      <c r="P18" s="431">
        <v>0.84338066751267604</v>
      </c>
      <c r="Q18" s="431">
        <v>104.52623226505375</v>
      </c>
      <c r="R18" s="432">
        <v>106.23098896299226</v>
      </c>
      <c r="S18" s="432">
        <v>100.50821273719689</v>
      </c>
      <c r="T18" s="432">
        <v>98.895293093558294</v>
      </c>
      <c r="U18" s="432">
        <v>101.15811248949529</v>
      </c>
      <c r="V18" s="433">
        <v>97.264040867822317</v>
      </c>
      <c r="W18" s="8"/>
      <c r="X18" s="434"/>
      <c r="Y18" s="434"/>
      <c r="Z18" s="434"/>
      <c r="AA18" s="434"/>
      <c r="AB18" s="434"/>
      <c r="AC18" s="434"/>
    </row>
    <row r="19" spans="1:29" x14ac:dyDescent="0.25">
      <c r="A19" s="35"/>
      <c r="B19" s="42" t="s">
        <v>13</v>
      </c>
      <c r="C19" s="431">
        <v>29.342014970700976</v>
      </c>
      <c r="D19" s="431">
        <v>57.783624699233606</v>
      </c>
      <c r="E19" s="431">
        <v>25.224014970700978</v>
      </c>
      <c r="F19" s="432">
        <v>2.6886796609461805</v>
      </c>
      <c r="G19" s="432">
        <v>8.3940722855560388</v>
      </c>
      <c r="H19" s="432">
        <v>63.078477715282801</v>
      </c>
      <c r="I19" s="432">
        <v>31.55982610490333</v>
      </c>
      <c r="J19" s="432">
        <v>926.02889004279302</v>
      </c>
      <c r="K19" s="432">
        <v>62.311730297230959</v>
      </c>
      <c r="L19" s="432">
        <f t="shared" si="1"/>
        <v>207.12699999999998</v>
      </c>
      <c r="M19" s="432">
        <v>169.64599999999999</v>
      </c>
      <c r="N19" s="432">
        <v>37.481000000000002</v>
      </c>
      <c r="O19" s="432">
        <v>23.393999999999998</v>
      </c>
      <c r="P19" s="431">
        <v>0.55319260269986614</v>
      </c>
      <c r="Q19" s="431">
        <v>103.94329261019027</v>
      </c>
      <c r="R19" s="432">
        <v>105.9689272274191</v>
      </c>
      <c r="S19" s="432">
        <v>100.63394259303844</v>
      </c>
      <c r="T19" s="432">
        <v>98.710288149059735</v>
      </c>
      <c r="U19" s="432">
        <v>100.25321345920352</v>
      </c>
      <c r="V19" s="433">
        <v>97.103833363676998</v>
      </c>
      <c r="W19" s="8"/>
      <c r="X19" s="434"/>
      <c r="Y19" s="434"/>
      <c r="Z19" s="434"/>
      <c r="AA19" s="434"/>
      <c r="AB19" s="434"/>
      <c r="AC19" s="434"/>
    </row>
    <row r="20" spans="1:29" ht="18.75" customHeight="1" x14ac:dyDescent="0.25">
      <c r="A20" s="35"/>
      <c r="B20" s="42" t="s">
        <v>14</v>
      </c>
      <c r="C20" s="431">
        <v>29.453641886692598</v>
      </c>
      <c r="D20" s="431">
        <v>57.914484719088222</v>
      </c>
      <c r="E20" s="431">
        <v>25.267641886692594</v>
      </c>
      <c r="F20" s="432">
        <v>2.6345568834079893</v>
      </c>
      <c r="G20" s="432">
        <v>8.2103607693394096</v>
      </c>
      <c r="H20" s="432">
        <v>63.094795016628616</v>
      </c>
      <c r="I20" s="432">
        <v>31.740082111898658</v>
      </c>
      <c r="J20" s="432">
        <v>934.86101197808068</v>
      </c>
      <c r="K20" s="432">
        <v>62.534874238132026</v>
      </c>
      <c r="L20" s="432">
        <f t="shared" si="1"/>
        <v>209.126</v>
      </c>
      <c r="M20" s="432">
        <v>170.334</v>
      </c>
      <c r="N20" s="432">
        <v>38.792000000000002</v>
      </c>
      <c r="O20" s="432">
        <v>23.984000000000002</v>
      </c>
      <c r="P20" s="431">
        <v>-7.2926882275865523E-2</v>
      </c>
      <c r="Q20" s="431">
        <v>104.18463950894628</v>
      </c>
      <c r="R20" s="432">
        <v>105.61176895343102</v>
      </c>
      <c r="S20" s="432">
        <v>100.57272185863881</v>
      </c>
      <c r="T20" s="432">
        <v>99.213684943541494</v>
      </c>
      <c r="U20" s="432">
        <v>101.15430086147883</v>
      </c>
      <c r="V20" s="433">
        <v>97.242752564936197</v>
      </c>
      <c r="W20" s="8"/>
      <c r="X20" s="434"/>
      <c r="Y20" s="434"/>
      <c r="Z20" s="434"/>
      <c r="AA20" s="434"/>
      <c r="AB20" s="434"/>
      <c r="AC20" s="434"/>
    </row>
    <row r="21" spans="1:29" x14ac:dyDescent="0.25">
      <c r="A21" s="35"/>
      <c r="B21" s="42" t="s">
        <v>15</v>
      </c>
      <c r="C21" s="431">
        <v>29.666915533186391</v>
      </c>
      <c r="D21" s="431">
        <v>58.245037933862946</v>
      </c>
      <c r="E21" s="431">
        <v>25.444915533186393</v>
      </c>
      <c r="F21" s="432">
        <v>2.5768029351959587</v>
      </c>
      <c r="G21" s="432">
        <v>7.9916432024511321</v>
      </c>
      <c r="H21" s="432">
        <v>63.304073631075447</v>
      </c>
      <c r="I21" s="432">
        <v>31.729837714318922</v>
      </c>
      <c r="J21" s="432">
        <v>941.32641535241146</v>
      </c>
      <c r="K21" s="432">
        <v>63.021936864633496</v>
      </c>
      <c r="L21" s="432">
        <f t="shared" si="1"/>
        <v>210.441</v>
      </c>
      <c r="M21" s="432">
        <v>172.822</v>
      </c>
      <c r="N21" s="432">
        <v>37.619</v>
      </c>
      <c r="O21" s="432">
        <v>25.135000000000002</v>
      </c>
      <c r="P21" s="431">
        <v>1.1437729939193986</v>
      </c>
      <c r="Q21" s="431">
        <v>104.9699703359738</v>
      </c>
      <c r="R21" s="432">
        <v>106.44221248779348</v>
      </c>
      <c r="S21" s="432">
        <v>99.748831725561757</v>
      </c>
      <c r="T21" s="432">
        <v>98.369168232772353</v>
      </c>
      <c r="U21" s="432">
        <v>100.54238518728764</v>
      </c>
      <c r="V21" s="433">
        <v>96.527146300184754</v>
      </c>
      <c r="W21" s="8"/>
      <c r="X21" s="434"/>
      <c r="Y21" s="434"/>
      <c r="Z21" s="434"/>
      <c r="AA21" s="434"/>
      <c r="AB21" s="434"/>
      <c r="AC21" s="434"/>
    </row>
    <row r="22" spans="1:29" x14ac:dyDescent="0.25">
      <c r="A22" s="35"/>
      <c r="B22" s="42" t="s">
        <v>16</v>
      </c>
      <c r="C22" s="431">
        <v>29.758629557692956</v>
      </c>
      <c r="D22" s="431">
        <v>58.333914819531337</v>
      </c>
      <c r="E22" s="431">
        <v>25.526629557692956</v>
      </c>
      <c r="F22" s="432">
        <v>2.5385226223377786</v>
      </c>
      <c r="G22" s="432">
        <v>7.8598961548917696</v>
      </c>
      <c r="H22" s="432">
        <v>63.310016361163797</v>
      </c>
      <c r="I22" s="432">
        <v>31.951349241958525</v>
      </c>
      <c r="J22" s="432">
        <v>950.82836595991728</v>
      </c>
      <c r="K22" s="432">
        <v>62.653515335267862</v>
      </c>
      <c r="L22" s="432">
        <f t="shared" si="1"/>
        <v>214.964</v>
      </c>
      <c r="M22" s="432">
        <v>175.48599999999999</v>
      </c>
      <c r="N22" s="432">
        <v>39.478000000000002</v>
      </c>
      <c r="O22" s="432">
        <v>25.779</v>
      </c>
      <c r="P22" s="431">
        <v>1.646110271639472</v>
      </c>
      <c r="Q22" s="431">
        <v>106.24684931092654</v>
      </c>
      <c r="R22" s="432">
        <v>106.99008373341019</v>
      </c>
      <c r="S22" s="432">
        <v>99.791074356991814</v>
      </c>
      <c r="T22" s="432">
        <v>99.097849724103881</v>
      </c>
      <c r="U22" s="432">
        <v>100.65759810086618</v>
      </c>
      <c r="V22" s="433">
        <v>98.541075086873832</v>
      </c>
      <c r="W22" s="8"/>
      <c r="X22" s="434"/>
      <c r="Y22" s="434"/>
      <c r="Z22" s="434"/>
      <c r="AA22" s="434"/>
      <c r="AB22" s="434"/>
      <c r="AC22" s="434"/>
    </row>
    <row r="23" spans="1:29" x14ac:dyDescent="0.25">
      <c r="A23" s="35"/>
      <c r="B23" s="42" t="s">
        <v>17</v>
      </c>
      <c r="C23" s="431">
        <v>29.907774228539154</v>
      </c>
      <c r="D23" s="431">
        <v>58.534311974618205</v>
      </c>
      <c r="E23" s="431">
        <v>25.649774228539155</v>
      </c>
      <c r="F23" s="432">
        <v>2.5349366339579613</v>
      </c>
      <c r="G23" s="432">
        <v>7.8135783557109546</v>
      </c>
      <c r="H23" s="432">
        <v>63.495589622166882</v>
      </c>
      <c r="I23" s="432">
        <v>31.887161435979426</v>
      </c>
      <c r="J23" s="432">
        <v>953.67402501625304</v>
      </c>
      <c r="K23" s="432">
        <v>62.129097597742238</v>
      </c>
      <c r="L23" s="432">
        <f t="shared" si="1"/>
        <v>212.71800000000002</v>
      </c>
      <c r="M23" s="432">
        <v>175.489</v>
      </c>
      <c r="N23" s="432">
        <v>37.228999999999999</v>
      </c>
      <c r="O23" s="432">
        <v>25.917999999999999</v>
      </c>
      <c r="P23" s="431">
        <v>1.7271655613875225</v>
      </c>
      <c r="Q23" s="431">
        <v>105.73856536352572</v>
      </c>
      <c r="R23" s="432">
        <v>106.69258135872582</v>
      </c>
      <c r="S23" s="432">
        <v>99.370376376274578</v>
      </c>
      <c r="T23" s="432">
        <v>98.481833543167212</v>
      </c>
      <c r="U23" s="432">
        <v>99.023894263787824</v>
      </c>
      <c r="V23" s="433">
        <v>96.233213218331514</v>
      </c>
      <c r="W23" s="8"/>
      <c r="X23" s="434"/>
      <c r="Y23" s="434"/>
      <c r="Z23" s="434"/>
      <c r="AA23" s="434"/>
      <c r="AB23" s="434"/>
      <c r="AC23" s="434"/>
    </row>
    <row r="24" spans="1:29" ht="18.75" customHeight="1" x14ac:dyDescent="0.25">
      <c r="A24" s="35"/>
      <c r="B24" s="42" t="s">
        <v>18</v>
      </c>
      <c r="C24" s="431">
        <v>29.839224150246256</v>
      </c>
      <c r="D24" s="431">
        <v>58.309167131640152</v>
      </c>
      <c r="E24" s="431">
        <v>25.654224150246257</v>
      </c>
      <c r="F24" s="432">
        <v>2.5400584513825875</v>
      </c>
      <c r="G24" s="432">
        <v>7.8447026842244156</v>
      </c>
      <c r="H24" s="432">
        <v>63.272724227496475</v>
      </c>
      <c r="I24" s="432">
        <v>31.988779712613976</v>
      </c>
      <c r="J24" s="432">
        <v>954.52036813753841</v>
      </c>
      <c r="K24" s="432">
        <v>62.002183693539521</v>
      </c>
      <c r="L24" s="432">
        <f t="shared" si="1"/>
        <v>214.80599999999998</v>
      </c>
      <c r="M24" s="432">
        <v>174.98099999999999</v>
      </c>
      <c r="N24" s="432">
        <v>39.825000000000003</v>
      </c>
      <c r="O24" s="432">
        <v>25.401</v>
      </c>
      <c r="P24" s="431">
        <v>1.1801635433105702</v>
      </c>
      <c r="Q24" s="431">
        <v>105.41418864216038</v>
      </c>
      <c r="R24" s="432">
        <v>106.02738899679251</v>
      </c>
      <c r="S24" s="432">
        <v>99.713392572424269</v>
      </c>
      <c r="T24" s="432">
        <v>99.136708677201355</v>
      </c>
      <c r="U24" s="432">
        <v>99.457827577088111</v>
      </c>
      <c r="V24" s="433">
        <v>96.310633736665309</v>
      </c>
      <c r="W24" s="8"/>
      <c r="X24" s="434"/>
      <c r="Y24" s="434"/>
      <c r="Z24" s="434"/>
      <c r="AA24" s="434"/>
      <c r="AB24" s="434"/>
      <c r="AC24" s="434"/>
    </row>
    <row r="25" spans="1:29" x14ac:dyDescent="0.25">
      <c r="A25" s="35"/>
      <c r="B25" s="42" t="s">
        <v>19</v>
      </c>
      <c r="C25" s="431">
        <v>29.938306652332191</v>
      </c>
      <c r="D25" s="431">
        <v>58.410649687701309</v>
      </c>
      <c r="E25" s="431">
        <v>25.742306652332189</v>
      </c>
      <c r="F25" s="432">
        <v>2.5145216716221785</v>
      </c>
      <c r="G25" s="432">
        <v>7.7482358286970552</v>
      </c>
      <c r="H25" s="432">
        <v>63.316566585369756</v>
      </c>
      <c r="I25" s="432">
        <v>31.968728129988772</v>
      </c>
      <c r="J25" s="432">
        <v>957.08958604064208</v>
      </c>
      <c r="K25" s="432">
        <v>63.597763872533548</v>
      </c>
      <c r="L25" s="432">
        <f t="shared" si="1"/>
        <v>221.214</v>
      </c>
      <c r="M25" s="432">
        <v>181.37</v>
      </c>
      <c r="N25" s="432">
        <v>39.844000000000001</v>
      </c>
      <c r="O25" s="432">
        <v>26.678000000000001</v>
      </c>
      <c r="P25" s="431">
        <v>3.7337266562381615</v>
      </c>
      <c r="Q25" s="431">
        <v>108.88926209945333</v>
      </c>
      <c r="R25" s="432">
        <v>109.59137250614322</v>
      </c>
      <c r="S25" s="432">
        <v>99.722447715388171</v>
      </c>
      <c r="T25" s="432">
        <v>99.083563771146714</v>
      </c>
      <c r="U25" s="432">
        <v>101.75635483022593</v>
      </c>
      <c r="V25" s="433">
        <v>98.163065992268528</v>
      </c>
      <c r="W25" s="8"/>
      <c r="X25" s="434"/>
      <c r="Y25" s="434"/>
      <c r="Z25" s="434"/>
      <c r="AA25" s="434"/>
      <c r="AB25" s="434"/>
      <c r="AC25" s="434"/>
    </row>
    <row r="26" spans="1:29" x14ac:dyDescent="0.25">
      <c r="A26" s="35"/>
      <c r="B26" s="42" t="s">
        <v>20</v>
      </c>
      <c r="C26" s="431">
        <v>30.106409866758316</v>
      </c>
      <c r="D26" s="431">
        <v>58.635327712522447</v>
      </c>
      <c r="E26" s="431">
        <v>25.862409866758316</v>
      </c>
      <c r="F26" s="432">
        <v>2.4827028518296546</v>
      </c>
      <c r="G26" s="432">
        <v>7.6181971361668479</v>
      </c>
      <c r="H26" s="432">
        <v>63.470646701870955</v>
      </c>
      <c r="I26" s="432">
        <v>32.166577700582472</v>
      </c>
      <c r="J26" s="432">
        <v>968.42017226466419</v>
      </c>
      <c r="K26" s="432">
        <v>62.747145747251693</v>
      </c>
      <c r="L26" s="432">
        <f t="shared" si="1"/>
        <v>221.892</v>
      </c>
      <c r="M26" s="432">
        <v>182.81200000000001</v>
      </c>
      <c r="N26" s="432">
        <v>39.08</v>
      </c>
      <c r="O26" s="432">
        <v>26.853999999999999</v>
      </c>
      <c r="P26" s="431">
        <v>2.8221571626763478</v>
      </c>
      <c r="Q26" s="431">
        <v>109.24530237887279</v>
      </c>
      <c r="R26" s="432">
        <v>109.27343194544039</v>
      </c>
      <c r="S26" s="432">
        <v>99.232547982246402</v>
      </c>
      <c r="T26" s="432">
        <v>99.20700317675761</v>
      </c>
      <c r="U26" s="432">
        <v>100.6535434356048</v>
      </c>
      <c r="V26" s="433">
        <v>97.810893277952587</v>
      </c>
      <c r="W26" s="8"/>
      <c r="X26" s="434"/>
      <c r="Y26" s="434"/>
      <c r="Z26" s="434"/>
      <c r="AA26" s="434"/>
      <c r="AB26" s="434"/>
      <c r="AC26" s="434"/>
    </row>
    <row r="27" spans="1:29" x14ac:dyDescent="0.25">
      <c r="A27" s="35"/>
      <c r="B27" s="42" t="s">
        <v>21</v>
      </c>
      <c r="C27" s="431">
        <v>30.290440550124877</v>
      </c>
      <c r="D27" s="431">
        <v>58.882137326591327</v>
      </c>
      <c r="E27" s="431">
        <v>25.866440550124878</v>
      </c>
      <c r="F27" s="432">
        <v>2.3573675580622631</v>
      </c>
      <c r="G27" s="432">
        <v>7.2205997727336015</v>
      </c>
      <c r="H27" s="432">
        <v>63.464666922137312</v>
      </c>
      <c r="I27" s="432">
        <v>32.027369948618599</v>
      </c>
      <c r="J27" s="432">
        <v>970.12314540548778</v>
      </c>
      <c r="K27" s="432">
        <v>62.777184127087402</v>
      </c>
      <c r="L27" s="432">
        <f t="shared" si="1"/>
        <v>222.76999999999998</v>
      </c>
      <c r="M27" s="432">
        <v>183.56899999999999</v>
      </c>
      <c r="N27" s="432">
        <v>39.201000000000001</v>
      </c>
      <c r="O27" s="432">
        <v>28.087</v>
      </c>
      <c r="P27" s="431">
        <v>3.7280753064381287</v>
      </c>
      <c r="Q27" s="431">
        <v>109.68057870822527</v>
      </c>
      <c r="R27" s="432">
        <v>110.18567244266136</v>
      </c>
      <c r="S27" s="432">
        <v>99.553976468661119</v>
      </c>
      <c r="T27" s="432">
        <v>99.097618680594962</v>
      </c>
      <c r="U27" s="432">
        <v>100.72519062658128</v>
      </c>
      <c r="V27" s="433">
        <v>97.718488064638393</v>
      </c>
      <c r="W27" s="8"/>
      <c r="X27" s="434"/>
      <c r="Y27" s="434"/>
      <c r="Z27" s="434"/>
      <c r="AA27" s="434"/>
      <c r="AB27" s="434"/>
      <c r="AC27" s="434"/>
    </row>
    <row r="28" spans="1:29" ht="18.75" customHeight="1" x14ac:dyDescent="0.25">
      <c r="A28" s="35"/>
      <c r="B28" s="42" t="s">
        <v>22</v>
      </c>
      <c r="C28" s="431">
        <v>30.531952868128464</v>
      </c>
      <c r="D28" s="431">
        <v>59.240598592768698</v>
      </c>
      <c r="E28" s="431">
        <v>25.952952868128463</v>
      </c>
      <c r="F28" s="432">
        <v>2.2116767849763588</v>
      </c>
      <c r="G28" s="432">
        <v>6.7545254096979512</v>
      </c>
      <c r="H28" s="432">
        <v>63.531875249772163</v>
      </c>
      <c r="I28" s="432">
        <v>32.062713807335385</v>
      </c>
      <c r="J28" s="432">
        <v>978.9372667898557</v>
      </c>
      <c r="K28" s="432">
        <v>62.251992706176523</v>
      </c>
      <c r="L28" s="432">
        <f t="shared" si="1"/>
        <v>223.08200000000002</v>
      </c>
      <c r="M28" s="432">
        <v>183.99100000000001</v>
      </c>
      <c r="N28" s="432">
        <v>39.091000000000001</v>
      </c>
      <c r="O28" s="432">
        <v>28.867999999999999</v>
      </c>
      <c r="P28" s="431">
        <v>3.9388225365959499</v>
      </c>
      <c r="Q28" s="431">
        <v>109.56626646116756</v>
      </c>
      <c r="R28" s="432">
        <v>109.94949881552382</v>
      </c>
      <c r="S28" s="432">
        <v>99.698120277590135</v>
      </c>
      <c r="T28" s="432">
        <v>99.350619417918367</v>
      </c>
      <c r="U28" s="432">
        <v>100.32423725870592</v>
      </c>
      <c r="V28" s="433">
        <v>96.892255134062253</v>
      </c>
      <c r="W28" s="8"/>
      <c r="X28" s="434"/>
      <c r="Y28" s="434"/>
      <c r="Z28" s="434"/>
      <c r="AA28" s="434"/>
      <c r="AB28" s="434"/>
      <c r="AC28" s="434"/>
    </row>
    <row r="29" spans="1:29" x14ac:dyDescent="0.25">
      <c r="A29" s="35"/>
      <c r="B29" s="42" t="s">
        <v>23</v>
      </c>
      <c r="C29" s="431">
        <v>30.704673222773852</v>
      </c>
      <c r="D29" s="431">
        <v>59.463504353535647</v>
      </c>
      <c r="E29" s="431">
        <v>26.098673222773854</v>
      </c>
      <c r="F29" s="432">
        <v>2.0606971442135475</v>
      </c>
      <c r="G29" s="432">
        <v>6.2892533218235602</v>
      </c>
      <c r="H29" s="432">
        <v>63.454306428425504</v>
      </c>
      <c r="I29" s="432">
        <v>32.189258347592535</v>
      </c>
      <c r="J29" s="432">
        <v>988.3606588462743</v>
      </c>
      <c r="K29" s="432">
        <v>61.292237043090786</v>
      </c>
      <c r="L29" s="432">
        <f t="shared" si="1"/>
        <v>223.12799999999999</v>
      </c>
      <c r="M29" s="432">
        <v>185.66499999999999</v>
      </c>
      <c r="N29" s="432">
        <v>37.463000000000001</v>
      </c>
      <c r="O29" s="432">
        <v>28.864000000000001</v>
      </c>
      <c r="P29" s="431">
        <v>0.97029351277737419</v>
      </c>
      <c r="Q29" s="431">
        <v>109.94580754571548</v>
      </c>
      <c r="R29" s="432">
        <v>109.89662939559565</v>
      </c>
      <c r="S29" s="432">
        <v>99.779826648649987</v>
      </c>
      <c r="T29" s="432">
        <v>99.82447758399573</v>
      </c>
      <c r="U29" s="432">
        <v>99.175592574336036</v>
      </c>
      <c r="V29" s="433">
        <v>95.68064814904136</v>
      </c>
      <c r="W29" s="8"/>
      <c r="X29" s="434"/>
      <c r="Y29" s="434"/>
      <c r="Z29" s="434"/>
      <c r="AA29" s="434"/>
      <c r="AB29" s="434"/>
      <c r="AC29" s="434"/>
    </row>
    <row r="30" spans="1:29" x14ac:dyDescent="0.25">
      <c r="A30" s="35"/>
      <c r="B30" s="42" t="s">
        <v>24</v>
      </c>
      <c r="C30" s="431">
        <v>30.833160675289072</v>
      </c>
      <c r="D30" s="431">
        <v>59.59797021827471</v>
      </c>
      <c r="E30" s="431">
        <v>26.303160675289075</v>
      </c>
      <c r="F30" s="432">
        <v>1.9613003800591913</v>
      </c>
      <c r="G30" s="432">
        <v>5.9805842722923286</v>
      </c>
      <c r="H30" s="432">
        <v>63.389002959641978</v>
      </c>
      <c r="I30" s="432">
        <v>32.160651186660914</v>
      </c>
      <c r="J30" s="432">
        <v>991.61452546024213</v>
      </c>
      <c r="K30" s="432">
        <v>61.230507772818967</v>
      </c>
      <c r="L30" s="432">
        <f t="shared" si="1"/>
        <v>226.25299999999999</v>
      </c>
      <c r="M30" s="432">
        <v>187.429</v>
      </c>
      <c r="N30" s="432">
        <v>38.823999999999998</v>
      </c>
      <c r="O30" s="432">
        <v>28.111999999999998</v>
      </c>
      <c r="P30" s="431">
        <v>0.80756867509795427</v>
      </c>
      <c r="Q30" s="431">
        <v>110.12753321990061</v>
      </c>
      <c r="R30" s="432">
        <v>110.17618930516664</v>
      </c>
      <c r="S30" s="432">
        <v>100.41690869651056</v>
      </c>
      <c r="T30" s="432">
        <v>100.37256251152719</v>
      </c>
      <c r="U30" s="432">
        <v>99.681367892523738</v>
      </c>
      <c r="V30" s="433">
        <v>96.221772288227541</v>
      </c>
      <c r="W30" s="8"/>
      <c r="X30" s="434"/>
      <c r="Y30" s="434"/>
      <c r="Z30" s="434"/>
      <c r="AA30" s="434"/>
      <c r="AB30" s="434"/>
      <c r="AC30" s="434"/>
    </row>
    <row r="31" spans="1:29" x14ac:dyDescent="0.25">
      <c r="A31" s="35"/>
      <c r="B31" s="42" t="s">
        <v>25</v>
      </c>
      <c r="C31" s="431">
        <v>30.944018621853264</v>
      </c>
      <c r="D31" s="431">
        <v>59.69538169930847</v>
      </c>
      <c r="E31" s="431">
        <v>26.428018621853266</v>
      </c>
      <c r="F31" s="432">
        <v>1.86998858456656</v>
      </c>
      <c r="G31" s="432">
        <v>5.6987510632371361</v>
      </c>
      <c r="H31" s="432">
        <v>63.302853750472998</v>
      </c>
      <c r="I31" s="432">
        <v>32.236231913323536</v>
      </c>
      <c r="J31" s="432">
        <v>997.51856062426407</v>
      </c>
      <c r="K31" s="432">
        <v>61.786218122626153</v>
      </c>
      <c r="L31" s="432">
        <f t="shared" si="1"/>
        <v>227.506</v>
      </c>
      <c r="M31" s="432">
        <v>189.34100000000001</v>
      </c>
      <c r="N31" s="432">
        <v>38.164999999999999</v>
      </c>
      <c r="O31" s="432">
        <v>28.706</v>
      </c>
      <c r="P31" s="431">
        <v>0.9525725291487106</v>
      </c>
      <c r="Q31" s="431">
        <v>110.72536577081114</v>
      </c>
      <c r="R31" s="432">
        <v>110.51456577458816</v>
      </c>
      <c r="S31" s="432">
        <v>100.7323480848294</v>
      </c>
      <c r="T31" s="432">
        <v>100.92448907952077</v>
      </c>
      <c r="U31" s="432">
        <v>100.88766933429569</v>
      </c>
      <c r="V31" s="433">
        <v>95.999115196889804</v>
      </c>
      <c r="W31" s="8"/>
      <c r="X31" s="434"/>
      <c r="Y31" s="434"/>
      <c r="Z31" s="434"/>
      <c r="AA31" s="434"/>
      <c r="AB31" s="434"/>
      <c r="AC31" s="434"/>
    </row>
    <row r="32" spans="1:29" ht="18.75" customHeight="1" x14ac:dyDescent="0.25">
      <c r="A32" s="35"/>
      <c r="B32" s="42" t="s">
        <v>26</v>
      </c>
      <c r="C32" s="431">
        <v>31.155670357464412</v>
      </c>
      <c r="D32" s="431">
        <v>59.988228191627897</v>
      </c>
      <c r="E32" s="431">
        <v>26.630670357464414</v>
      </c>
      <c r="F32" s="432">
        <v>1.8259652005981684</v>
      </c>
      <c r="G32" s="432">
        <v>5.5363088267215987</v>
      </c>
      <c r="H32" s="432">
        <v>63.50400608588243</v>
      </c>
      <c r="I32" s="432">
        <v>32.105569376513586</v>
      </c>
      <c r="J32" s="432">
        <v>1000.2705361333615</v>
      </c>
      <c r="K32" s="432">
        <v>61.590398497789316</v>
      </c>
      <c r="L32" s="432">
        <f t="shared" si="1"/>
        <v>228.32000000000002</v>
      </c>
      <c r="M32" s="432">
        <v>189.99100000000001</v>
      </c>
      <c r="N32" s="432">
        <v>38.329000000000001</v>
      </c>
      <c r="O32" s="432">
        <v>28.831</v>
      </c>
      <c r="P32" s="431">
        <v>0.63316411675745599</v>
      </c>
      <c r="Q32" s="431">
        <v>110.26000074447056</v>
      </c>
      <c r="R32" s="432">
        <v>110.49796612570417</v>
      </c>
      <c r="S32" s="432">
        <v>100.77337363139355</v>
      </c>
      <c r="T32" s="432">
        <v>100.55635086513637</v>
      </c>
      <c r="U32" s="432">
        <v>100.06679085279823</v>
      </c>
      <c r="V32" s="433">
        <v>95.771778977235499</v>
      </c>
      <c r="W32" s="8"/>
      <c r="X32" s="434"/>
      <c r="Y32" s="434"/>
      <c r="Z32" s="434"/>
      <c r="AA32" s="434"/>
      <c r="AB32" s="434"/>
      <c r="AC32" s="434"/>
    </row>
    <row r="33" spans="1:29" x14ac:dyDescent="0.25">
      <c r="A33" s="35"/>
      <c r="B33" s="42" t="s">
        <v>27</v>
      </c>
      <c r="C33" s="431">
        <v>31.110493915747725</v>
      </c>
      <c r="D33" s="431">
        <v>59.78544709214664</v>
      </c>
      <c r="E33" s="431">
        <v>26.592493915747724</v>
      </c>
      <c r="F33" s="432">
        <v>1.848596385412036</v>
      </c>
      <c r="G33" s="432">
        <v>5.608760340533391</v>
      </c>
      <c r="H33" s="432">
        <v>63.337919183849479</v>
      </c>
      <c r="I33" s="432">
        <v>32.110555337663342</v>
      </c>
      <c r="J33" s="432">
        <v>998.97523646365607</v>
      </c>
      <c r="K33" s="432">
        <v>61.327481784581025</v>
      </c>
      <c r="L33" s="432">
        <f t="shared" si="1"/>
        <v>230.77199999999999</v>
      </c>
      <c r="M33" s="432">
        <v>191.917</v>
      </c>
      <c r="N33" s="432">
        <v>38.854999999999997</v>
      </c>
      <c r="O33" s="432">
        <v>29.565000000000001</v>
      </c>
      <c r="P33" s="431">
        <v>1.4478308564612234</v>
      </c>
      <c r="Q33" s="431">
        <v>111.5376368727478</v>
      </c>
      <c r="R33" s="432">
        <v>111.76100330807439</v>
      </c>
      <c r="S33" s="432">
        <v>101.50033002169543</v>
      </c>
      <c r="T33" s="432">
        <v>101.29747065008685</v>
      </c>
      <c r="U33" s="432">
        <v>100.36211601992497</v>
      </c>
      <c r="V33" s="433">
        <v>96.750755528640838</v>
      </c>
      <c r="W33" s="8"/>
      <c r="X33" s="434"/>
      <c r="Y33" s="434"/>
      <c r="Z33" s="434"/>
      <c r="AA33" s="434"/>
      <c r="AB33" s="434"/>
      <c r="AC33" s="434"/>
    </row>
    <row r="34" spans="1:29" x14ac:dyDescent="0.25">
      <c r="A34" s="35"/>
      <c r="B34" s="42" t="s">
        <v>28</v>
      </c>
      <c r="C34" s="431">
        <v>31.332858894480211</v>
      </c>
      <c r="D34" s="431">
        <v>60.097282531999141</v>
      </c>
      <c r="E34" s="431">
        <v>26.75685889448021</v>
      </c>
      <c r="F34" s="432">
        <v>1.7603334830445798</v>
      </c>
      <c r="G34" s="432">
        <v>5.3193220616579397</v>
      </c>
      <c r="H34" s="432">
        <v>63.473650422249499</v>
      </c>
      <c r="I34" s="432">
        <v>31.893964411046184</v>
      </c>
      <c r="J34" s="432">
        <v>999.32908647688373</v>
      </c>
      <c r="K34" s="432">
        <v>62.471456878656348</v>
      </c>
      <c r="L34" s="432">
        <f t="shared" si="1"/>
        <v>234.18299999999999</v>
      </c>
      <c r="M34" s="432">
        <v>195.52199999999999</v>
      </c>
      <c r="N34" s="432">
        <v>38.661000000000001</v>
      </c>
      <c r="O34" s="432">
        <v>30.646000000000001</v>
      </c>
      <c r="P34" s="431">
        <v>2.5490525948403615</v>
      </c>
      <c r="Q34" s="431">
        <v>112.93474196307616</v>
      </c>
      <c r="R34" s="432">
        <v>113.92937847272326</v>
      </c>
      <c r="S34" s="432">
        <v>101.77477889215163</v>
      </c>
      <c r="T34" s="432">
        <v>100.8862555612565</v>
      </c>
      <c r="U34" s="432">
        <v>101.63222370425554</v>
      </c>
      <c r="V34" s="433">
        <v>97.880434921604191</v>
      </c>
      <c r="W34" s="8"/>
      <c r="X34" s="434"/>
      <c r="Y34" s="434"/>
      <c r="Z34" s="434"/>
      <c r="AA34" s="434"/>
      <c r="AB34" s="434"/>
      <c r="AC34" s="434"/>
    </row>
    <row r="35" spans="1:29" x14ac:dyDescent="0.25">
      <c r="A35" s="35"/>
      <c r="B35" s="42" t="s">
        <v>29</v>
      </c>
      <c r="C35" s="431">
        <v>31.539689694471885</v>
      </c>
      <c r="D35" s="431">
        <v>60.37913163821986</v>
      </c>
      <c r="E35" s="431">
        <v>26.859689694471886</v>
      </c>
      <c r="F35" s="432">
        <v>1.6875594028044012</v>
      </c>
      <c r="G35" s="432">
        <v>5.0788417598576769</v>
      </c>
      <c r="H35" s="432">
        <v>63.609771264553977</v>
      </c>
      <c r="I35" s="432">
        <v>32.309507574803682</v>
      </c>
      <c r="J35" s="432">
        <v>1019.0318430904971</v>
      </c>
      <c r="K35" s="432">
        <v>62.431412491961943</v>
      </c>
      <c r="L35" s="432">
        <f t="shared" si="1"/>
        <v>235.184</v>
      </c>
      <c r="M35" s="432">
        <v>195.93299999999999</v>
      </c>
      <c r="N35" s="432">
        <v>39.250999999999998</v>
      </c>
      <c r="O35" s="432">
        <v>30.835000000000001</v>
      </c>
      <c r="P35" s="431">
        <v>1.818462513766903</v>
      </c>
      <c r="Q35" s="431">
        <v>112.73886504058464</v>
      </c>
      <c r="R35" s="432">
        <v>112.26903478402046</v>
      </c>
      <c r="S35" s="432">
        <v>100.31981028345155</v>
      </c>
      <c r="T35" s="432">
        <v>100.73963470159693</v>
      </c>
      <c r="U35" s="432">
        <v>101.67588767027044</v>
      </c>
      <c r="V35" s="433">
        <v>96.970699024186018</v>
      </c>
      <c r="W35" s="8"/>
      <c r="X35" s="434"/>
      <c r="Y35" s="434"/>
      <c r="Z35" s="434"/>
      <c r="AA35" s="434"/>
      <c r="AB35" s="434"/>
      <c r="AC35" s="434"/>
    </row>
    <row r="36" spans="1:29" ht="18.75" customHeight="1" x14ac:dyDescent="0.25">
      <c r="A36" s="35"/>
      <c r="B36" s="42" t="s">
        <v>30</v>
      </c>
      <c r="C36" s="431">
        <v>31.572302105042482</v>
      </c>
      <c r="D36" s="431">
        <v>60.326495411990528</v>
      </c>
      <c r="E36" s="431">
        <v>26.858302105042483</v>
      </c>
      <c r="F36" s="432">
        <v>1.686569129284347</v>
      </c>
      <c r="G36" s="432">
        <v>5.0710353860224249</v>
      </c>
      <c r="H36" s="432">
        <v>63.549092373759976</v>
      </c>
      <c r="I36" s="432">
        <v>32.115042041276702</v>
      </c>
      <c r="J36" s="432">
        <v>1013.9458094433282</v>
      </c>
      <c r="K36" s="432">
        <v>61.127123207884267</v>
      </c>
      <c r="L36" s="432">
        <f t="shared" si="1"/>
        <v>233.322</v>
      </c>
      <c r="M36" s="432">
        <v>194.39</v>
      </c>
      <c r="N36" s="432">
        <v>38.932000000000002</v>
      </c>
      <c r="O36" s="432">
        <v>31.15</v>
      </c>
      <c r="P36" s="431">
        <v>1.448220955006903</v>
      </c>
      <c r="Q36" s="431">
        <v>111.85680918024275</v>
      </c>
      <c r="R36" s="432">
        <v>112.06515629302245</v>
      </c>
      <c r="S36" s="432">
        <v>101.13221373870596</v>
      </c>
      <c r="T36" s="432">
        <v>100.94419272094748</v>
      </c>
      <c r="U36" s="432">
        <v>99.658289882362581</v>
      </c>
      <c r="V36" s="433">
        <v>96.015379416445484</v>
      </c>
      <c r="W36" s="8"/>
      <c r="X36" s="434"/>
      <c r="Y36" s="434"/>
      <c r="Z36" s="434"/>
      <c r="AA36" s="434"/>
      <c r="AB36" s="434"/>
      <c r="AC36" s="434"/>
    </row>
    <row r="37" spans="1:29" x14ac:dyDescent="0.25">
      <c r="A37" s="35"/>
      <c r="B37" s="42" t="s">
        <v>52</v>
      </c>
      <c r="C37" s="431">
        <v>31.746712635236928</v>
      </c>
      <c r="D37" s="431">
        <v>60.545467660970552</v>
      </c>
      <c r="E37" s="431">
        <v>26.961712635236928</v>
      </c>
      <c r="F37" s="432">
        <v>1.6432407394571729</v>
      </c>
      <c r="G37" s="432">
        <v>4.9213627854376334</v>
      </c>
      <c r="H37" s="432">
        <v>63.679359985291555</v>
      </c>
      <c r="I37" s="432">
        <v>32.019638270406347</v>
      </c>
      <c r="J37" s="432">
        <v>1016.5182548548249</v>
      </c>
      <c r="K37" s="432">
        <v>62.315440777250622</v>
      </c>
      <c r="L37" s="432">
        <f t="shared" si="1"/>
        <v>240.39800000000002</v>
      </c>
      <c r="M37" s="432">
        <v>199.22800000000001</v>
      </c>
      <c r="N37" s="432">
        <v>41.17</v>
      </c>
      <c r="O37" s="432">
        <v>31.617000000000001</v>
      </c>
      <c r="P37" s="431">
        <v>2.3878732079589895</v>
      </c>
      <c r="Q37" s="431">
        <v>114.20101422042275</v>
      </c>
      <c r="R37" s="432">
        <v>114.75462790354449</v>
      </c>
      <c r="S37" s="432">
        <v>101.30889691102816</v>
      </c>
      <c r="T37" s="432">
        <v>100.82014981144225</v>
      </c>
      <c r="U37" s="432">
        <v>101.77487211515783</v>
      </c>
      <c r="V37" s="433">
        <v>98.165283073084012</v>
      </c>
      <c r="W37" s="8"/>
      <c r="X37" s="434"/>
      <c r="Y37" s="434"/>
      <c r="Z37" s="434"/>
      <c r="AA37" s="434"/>
      <c r="AB37" s="434"/>
      <c r="AC37" s="434"/>
    </row>
    <row r="38" spans="1:29" x14ac:dyDescent="0.25">
      <c r="A38" s="35"/>
      <c r="B38" s="42" t="s">
        <v>53</v>
      </c>
      <c r="C38" s="431">
        <v>31.810383754582872</v>
      </c>
      <c r="D38" s="431">
        <v>60.576190025621024</v>
      </c>
      <c r="E38" s="431">
        <v>27.023383754582873</v>
      </c>
      <c r="F38" s="432">
        <v>1.6175381620811093</v>
      </c>
      <c r="G38" s="432">
        <v>4.8388833924933827</v>
      </c>
      <c r="H38" s="432">
        <v>63.656451484768077</v>
      </c>
      <c r="I38" s="432">
        <v>32.029133932930201</v>
      </c>
      <c r="J38" s="432">
        <v>1018.8590417334419</v>
      </c>
      <c r="K38" s="432">
        <v>62.719116068246869</v>
      </c>
      <c r="L38" s="432">
        <f t="shared" si="1"/>
        <v>245.06599999999997</v>
      </c>
      <c r="M38" s="432">
        <v>202.89699999999999</v>
      </c>
      <c r="N38" s="432">
        <v>42.168999999999997</v>
      </c>
      <c r="O38" s="432">
        <v>31.26</v>
      </c>
      <c r="P38" s="431">
        <v>2.7484772805971858</v>
      </c>
      <c r="Q38" s="431">
        <v>116.03872768783235</v>
      </c>
      <c r="R38" s="432">
        <v>116.56668135880173</v>
      </c>
      <c r="S38" s="432">
        <v>101.67290992706941</v>
      </c>
      <c r="T38" s="432">
        <v>101.21241310749447</v>
      </c>
      <c r="U38" s="432">
        <v>103.20441845435937</v>
      </c>
      <c r="V38" s="433">
        <v>99.703636718902359</v>
      </c>
      <c r="W38" s="8"/>
      <c r="X38" s="434"/>
      <c r="Y38" s="434"/>
      <c r="Z38" s="434"/>
      <c r="AA38" s="434"/>
      <c r="AB38" s="434"/>
      <c r="AC38" s="434"/>
    </row>
    <row r="39" spans="1:29" x14ac:dyDescent="0.25">
      <c r="A39" s="35"/>
      <c r="B39" s="42" t="s">
        <v>54</v>
      </c>
      <c r="C39" s="431">
        <v>31.845113813633496</v>
      </c>
      <c r="D39" s="431">
        <v>60.563881313005602</v>
      </c>
      <c r="E39" s="431">
        <v>27.042113813633495</v>
      </c>
      <c r="F39" s="432">
        <v>1.5853060524847655</v>
      </c>
      <c r="G39" s="432">
        <v>4.7421063176399816</v>
      </c>
      <c r="H39" s="432">
        <v>63.57885837257485</v>
      </c>
      <c r="I39" s="432">
        <v>32.119748314560852</v>
      </c>
      <c r="J39" s="432">
        <v>1022.8570407424529</v>
      </c>
      <c r="K39" s="432">
        <v>61.724953842293004</v>
      </c>
      <c r="L39" s="432">
        <f t="shared" si="1"/>
        <v>244.62</v>
      </c>
      <c r="M39" s="432">
        <v>202.06800000000001</v>
      </c>
      <c r="N39" s="432">
        <v>42.552</v>
      </c>
      <c r="O39" s="432">
        <v>30.856000000000002</v>
      </c>
      <c r="P39" s="431">
        <v>2.4354570551740835</v>
      </c>
      <c r="Q39" s="431">
        <v>115.48457168313875</v>
      </c>
      <c r="R39" s="432">
        <v>115.68272331868098</v>
      </c>
      <c r="S39" s="432">
        <v>102.27110013267016</v>
      </c>
      <c r="T39" s="432">
        <v>102.09592111562571</v>
      </c>
      <c r="U39" s="432">
        <v>102.63794372711095</v>
      </c>
      <c r="V39" s="433">
        <v>98.469473245492949</v>
      </c>
      <c r="W39" s="8"/>
      <c r="X39" s="434"/>
      <c r="Y39" s="434"/>
      <c r="Z39" s="434"/>
      <c r="AA39" s="434"/>
      <c r="AB39" s="434"/>
      <c r="AC39" s="434"/>
    </row>
    <row r="40" spans="1:29" ht="18.75" customHeight="1" x14ac:dyDescent="0.25">
      <c r="A40" s="35"/>
      <c r="B40" s="42" t="s">
        <v>55</v>
      </c>
      <c r="C40" s="431">
        <v>31.946014654268463</v>
      </c>
      <c r="D40" s="431">
        <v>60.678269104388256</v>
      </c>
      <c r="E40" s="431">
        <v>27.148014654268465</v>
      </c>
      <c r="F40" s="432">
        <v>1.5274967111448958</v>
      </c>
      <c r="G40" s="432">
        <v>4.5632999014354612</v>
      </c>
      <c r="H40" s="432">
        <v>63.579596781658751</v>
      </c>
      <c r="I40" s="432">
        <v>32.219438345200828</v>
      </c>
      <c r="J40" s="432">
        <v>1029.2826495280849</v>
      </c>
      <c r="K40" s="432">
        <v>61.47710376323149</v>
      </c>
      <c r="L40" s="432">
        <f t="shared" si="1"/>
        <v>246.67500000000001</v>
      </c>
      <c r="M40" s="432">
        <v>203.34200000000001</v>
      </c>
      <c r="N40" s="432">
        <v>43.332999999999998</v>
      </c>
      <c r="O40" s="432">
        <v>31.172000000000001</v>
      </c>
      <c r="P40" s="431">
        <v>3.4888713619396867</v>
      </c>
      <c r="Q40" s="431">
        <v>115.75934936211176</v>
      </c>
      <c r="R40" s="432">
        <v>115.5991873868368</v>
      </c>
      <c r="S40" s="432">
        <v>102.02253714473444</v>
      </c>
      <c r="T40" s="432">
        <v>102.16388875317594</v>
      </c>
      <c r="U40" s="432">
        <v>102.18138520865368</v>
      </c>
      <c r="V40" s="433">
        <v>98.16197685530895</v>
      </c>
      <c r="W40" s="8"/>
      <c r="X40" s="434"/>
      <c r="Y40" s="434"/>
      <c r="Z40" s="434"/>
      <c r="AA40" s="434"/>
      <c r="AB40" s="434"/>
      <c r="AC40" s="434"/>
    </row>
    <row r="41" spans="1:29" x14ac:dyDescent="0.25">
      <c r="A41" s="35"/>
      <c r="B41" s="42" t="s">
        <v>85</v>
      </c>
      <c r="C41" s="431">
        <v>32.065220080439488</v>
      </c>
      <c r="D41" s="431">
        <v>60.826061914339981</v>
      </c>
      <c r="E41" s="431">
        <v>27.258220080439489</v>
      </c>
      <c r="F41" s="432">
        <v>1.4847196746502982</v>
      </c>
      <c r="G41" s="432">
        <v>4.4254019097755748</v>
      </c>
      <c r="H41" s="432">
        <v>63.642498247200479</v>
      </c>
      <c r="I41" s="432">
        <v>32.270282838345473</v>
      </c>
      <c r="J41" s="432">
        <v>1034.753721269577</v>
      </c>
      <c r="K41" s="432">
        <v>62.132583140052738</v>
      </c>
      <c r="L41" s="432">
        <f t="shared" si="1"/>
        <v>250.4</v>
      </c>
      <c r="M41" s="432">
        <v>206.61600000000001</v>
      </c>
      <c r="N41" s="432">
        <v>43.783999999999999</v>
      </c>
      <c r="O41" s="432">
        <v>31.416</v>
      </c>
      <c r="P41" s="431">
        <v>2.580203483301247</v>
      </c>
      <c r="Q41" s="431">
        <v>117.14763276730342</v>
      </c>
      <c r="R41" s="432">
        <v>116.80122960884091</v>
      </c>
      <c r="S41" s="432">
        <v>101.73654527437279</v>
      </c>
      <c r="T41" s="432">
        <v>102.03827035665253</v>
      </c>
      <c r="U41" s="432">
        <v>103.2032722307185</v>
      </c>
      <c r="V41" s="433">
        <v>99.049423079780098</v>
      </c>
      <c r="W41" s="8"/>
      <c r="X41" s="434"/>
      <c r="Y41" s="434"/>
      <c r="Z41" s="434"/>
      <c r="AA41" s="434"/>
      <c r="AB41" s="434"/>
      <c r="AC41" s="434"/>
    </row>
    <row r="42" spans="1:29" x14ac:dyDescent="0.25">
      <c r="A42" s="35"/>
      <c r="B42" s="42" t="s">
        <v>86</v>
      </c>
      <c r="C42" s="431">
        <v>32.063143514730235</v>
      </c>
      <c r="D42" s="431">
        <v>60.740729942445242</v>
      </c>
      <c r="E42" s="431">
        <v>27.253143514730233</v>
      </c>
      <c r="F42" s="432">
        <v>1.4290498070271807</v>
      </c>
      <c r="G42" s="432">
        <v>4.2668146373645586</v>
      </c>
      <c r="H42" s="432">
        <v>63.447935752226918</v>
      </c>
      <c r="I42" s="432">
        <v>31.953297336436311</v>
      </c>
      <c r="J42" s="432">
        <v>1024.5231582670049</v>
      </c>
      <c r="K42" s="432">
        <v>62.026284954792679</v>
      </c>
      <c r="L42" s="432">
        <f t="shared" si="1"/>
        <v>252.155</v>
      </c>
      <c r="M42" s="432">
        <v>208.053</v>
      </c>
      <c r="N42" s="432">
        <v>44.101999999999997</v>
      </c>
      <c r="O42" s="432">
        <v>31.582999999999998</v>
      </c>
      <c r="P42" s="431">
        <v>1.6767093127467945</v>
      </c>
      <c r="Q42" s="431">
        <v>117.98435984136712</v>
      </c>
      <c r="R42" s="432">
        <v>118.80245885321843</v>
      </c>
      <c r="S42" s="432">
        <v>103.28360922742684</v>
      </c>
      <c r="T42" s="432">
        <v>102.57237631638255</v>
      </c>
      <c r="U42" s="432">
        <v>103.53792950098955</v>
      </c>
      <c r="V42" s="433">
        <v>99.619758022870542</v>
      </c>
      <c r="W42" s="8"/>
      <c r="X42" s="434"/>
      <c r="Y42" s="434"/>
      <c r="Z42" s="434"/>
      <c r="AA42" s="434"/>
      <c r="AB42" s="434"/>
      <c r="AC42" s="434"/>
    </row>
    <row r="43" spans="1:29" x14ac:dyDescent="0.25">
      <c r="A43" s="35"/>
      <c r="B43" s="42" t="s">
        <v>87</v>
      </c>
      <c r="C43" s="431">
        <v>32.153619078553106</v>
      </c>
      <c r="D43" s="431">
        <v>60.829939670024608</v>
      </c>
      <c r="E43" s="431">
        <v>27.377619078553103</v>
      </c>
      <c r="F43" s="432">
        <v>1.4630712513441526</v>
      </c>
      <c r="G43" s="432">
        <v>4.3522168214250376</v>
      </c>
      <c r="H43" s="432">
        <v>63.597856268612894</v>
      </c>
      <c r="I43" s="432">
        <v>31.936089943986318</v>
      </c>
      <c r="J43" s="432">
        <v>1026.8608709173463</v>
      </c>
      <c r="K43" s="432">
        <v>61.870680771914515</v>
      </c>
      <c r="L43" s="432">
        <f t="shared" si="1"/>
        <v>254.70699999999999</v>
      </c>
      <c r="M43" s="432">
        <v>211.33500000000001</v>
      </c>
      <c r="N43" s="432">
        <v>43.372</v>
      </c>
      <c r="O43" s="432">
        <v>31.693000000000001</v>
      </c>
      <c r="P43" s="431">
        <v>3.3044060101889698</v>
      </c>
      <c r="Q43" s="431">
        <v>119.30065081067738</v>
      </c>
      <c r="R43" s="432">
        <v>120.19260268812941</v>
      </c>
      <c r="S43" s="432">
        <v>103.51486703875432</v>
      </c>
      <c r="T43" s="432">
        <v>102.74668099456832</v>
      </c>
      <c r="U43" s="432">
        <v>103.2993144632121</v>
      </c>
      <c r="V43" s="433">
        <v>99.449816462813374</v>
      </c>
      <c r="W43" s="8"/>
      <c r="X43" s="434"/>
      <c r="Y43" s="434"/>
      <c r="Z43" s="434"/>
      <c r="AA43" s="434"/>
      <c r="AB43" s="434"/>
      <c r="AC43" s="434"/>
    </row>
    <row r="44" spans="1:29" ht="18.75" customHeight="1" x14ac:dyDescent="0.25">
      <c r="A44" s="35"/>
      <c r="B44" s="42" t="s">
        <v>88</v>
      </c>
      <c r="C44" s="431">
        <v>32.34307525535224</v>
      </c>
      <c r="D44" s="431">
        <v>61.106370663645116</v>
      </c>
      <c r="E44" s="431">
        <v>27.592075255352238</v>
      </c>
      <c r="F44" s="432">
        <v>1.4172712813921022</v>
      </c>
      <c r="G44" s="432">
        <v>4.1980353485103059</v>
      </c>
      <c r="H44" s="432">
        <v>63.784047525475181</v>
      </c>
      <c r="I44" s="432">
        <v>31.904305941076231</v>
      </c>
      <c r="J44" s="432">
        <v>1031.88336802201</v>
      </c>
      <c r="K44" s="432">
        <v>62.075522372025567</v>
      </c>
      <c r="L44" s="432">
        <f t="shared" si="1"/>
        <v>257.28300000000002</v>
      </c>
      <c r="M44" s="432">
        <v>213.697</v>
      </c>
      <c r="N44" s="432">
        <v>43.585999999999999</v>
      </c>
      <c r="O44" s="432">
        <v>31.632000000000001</v>
      </c>
      <c r="P44" s="431">
        <v>3.4010725526334369</v>
      </c>
      <c r="Q44" s="431">
        <v>119.69640882037358</v>
      </c>
      <c r="R44" s="432">
        <v>120.71145618480823</v>
      </c>
      <c r="S44" s="432">
        <v>103.05978583061508</v>
      </c>
      <c r="T44" s="432">
        <v>102.19316912916125</v>
      </c>
      <c r="U44" s="432">
        <v>102.93168508630066</v>
      </c>
      <c r="V44" s="433">
        <v>98.806045853559283</v>
      </c>
      <c r="W44" s="8"/>
      <c r="X44" s="434"/>
      <c r="Y44" s="434"/>
      <c r="Z44" s="434"/>
      <c r="AA44" s="434"/>
      <c r="AB44" s="434"/>
      <c r="AC44" s="434"/>
    </row>
    <row r="45" spans="1:29" x14ac:dyDescent="0.25">
      <c r="A45" s="35"/>
      <c r="B45" s="42" t="s">
        <v>99</v>
      </c>
      <c r="C45" s="431">
        <v>32.386445239196121</v>
      </c>
      <c r="D45" s="431">
        <v>61.105534292110853</v>
      </c>
      <c r="E45" s="431">
        <v>27.61544523919612</v>
      </c>
      <c r="F45" s="432">
        <v>1.3622820205269695</v>
      </c>
      <c r="G45" s="432">
        <v>4.0365433933052772</v>
      </c>
      <c r="H45" s="432">
        <v>63.675837087185471</v>
      </c>
      <c r="I45" s="432">
        <v>31.915172637459037</v>
      </c>
      <c r="J45" s="432">
        <v>1033.6189909225575</v>
      </c>
      <c r="K45" s="432">
        <v>62.197209465336293</v>
      </c>
      <c r="L45" s="432">
        <f t="shared" si="1"/>
        <v>259.142</v>
      </c>
      <c r="M45" s="432">
        <v>214.624</v>
      </c>
      <c r="N45" s="432">
        <v>44.518000000000001</v>
      </c>
      <c r="O45" s="432">
        <v>31.902999999999999</v>
      </c>
      <c r="P45" s="431">
        <v>2.5320826959085139</v>
      </c>
      <c r="Q45" s="431">
        <v>120.11390770527078</v>
      </c>
      <c r="R45" s="432">
        <v>121.09125151532984</v>
      </c>
      <c r="S45" s="432">
        <v>103.31677829979806</v>
      </c>
      <c r="T45" s="432">
        <v>102.4828946584702</v>
      </c>
      <c r="U45" s="432">
        <v>103.28771744624154</v>
      </c>
      <c r="V45" s="433">
        <v>99.17674768797923</v>
      </c>
      <c r="W45" s="8"/>
      <c r="X45" s="434"/>
      <c r="Y45" s="434"/>
      <c r="Z45" s="434"/>
      <c r="AA45" s="434"/>
      <c r="AB45" s="434"/>
      <c r="AC45" s="434"/>
    </row>
    <row r="46" spans="1:29" x14ac:dyDescent="0.25">
      <c r="A46" s="35"/>
      <c r="B46" s="42" t="s">
        <v>100</v>
      </c>
      <c r="C46" s="431">
        <v>32.430613077781793</v>
      </c>
      <c r="D46" s="431">
        <v>61.109106254444569</v>
      </c>
      <c r="E46" s="431">
        <v>27.670613077781795</v>
      </c>
      <c r="F46" s="432">
        <v>1.3771132620262867</v>
      </c>
      <c r="G46" s="432">
        <v>4.0733684607614586</v>
      </c>
      <c r="H46" s="432">
        <v>63.704005106702873</v>
      </c>
      <c r="I46" s="432">
        <v>32.15212550769089</v>
      </c>
      <c r="J46" s="432">
        <v>1042.7131419682019</v>
      </c>
      <c r="K46" s="432">
        <v>62.292660902734703</v>
      </c>
      <c r="L46" s="432">
        <f t="shared" si="1"/>
        <v>263.01300000000003</v>
      </c>
      <c r="M46" s="432">
        <v>217.703</v>
      </c>
      <c r="N46" s="432">
        <v>45.31</v>
      </c>
      <c r="O46" s="432">
        <v>32.243000000000002</v>
      </c>
      <c r="P46" s="431">
        <v>3.0595526383935834</v>
      </c>
      <c r="Q46" s="431">
        <v>121.59415343578546</v>
      </c>
      <c r="R46" s="432">
        <v>121.68013264341315</v>
      </c>
      <c r="S46" s="432">
        <v>103.04841918828336</v>
      </c>
      <c r="T46" s="432">
        <v>102.97560515334918</v>
      </c>
      <c r="U46" s="432">
        <v>104.01917221623745</v>
      </c>
      <c r="V46" s="433">
        <v>99.941725400752929</v>
      </c>
      <c r="W46" s="8"/>
      <c r="X46" s="434"/>
      <c r="Y46" s="434"/>
      <c r="Z46" s="434"/>
      <c r="AA46" s="434"/>
      <c r="AB46" s="434"/>
      <c r="AC46" s="434"/>
    </row>
    <row r="47" spans="1:29" x14ac:dyDescent="0.25">
      <c r="A47" s="35"/>
      <c r="B47" s="42" t="s">
        <v>101</v>
      </c>
      <c r="C47" s="431">
        <v>32.597306409532059</v>
      </c>
      <c r="D47" s="431">
        <v>61.344179747901748</v>
      </c>
      <c r="E47" s="431">
        <v>27.75730640953206</v>
      </c>
      <c r="F47" s="432">
        <v>1.3630116749775303</v>
      </c>
      <c r="G47" s="432">
        <v>4.0135421334561769</v>
      </c>
      <c r="H47" s="432">
        <v>63.909202518122427</v>
      </c>
      <c r="I47" s="432">
        <v>31.964756972672454</v>
      </c>
      <c r="J47" s="432">
        <v>1041.9649773444305</v>
      </c>
      <c r="K47" s="432">
        <v>62.639167615946562</v>
      </c>
      <c r="L47" s="432">
        <f t="shared" si="1"/>
        <v>265.488</v>
      </c>
      <c r="M47" s="432">
        <v>220.32801177038584</v>
      </c>
      <c r="N47" s="432">
        <v>45.159988229614157</v>
      </c>
      <c r="O47" s="432">
        <v>33.076581308474374</v>
      </c>
      <c r="P47" s="431">
        <v>2.82924432837072</v>
      </c>
      <c r="Q47" s="431">
        <v>122.67595770744781</v>
      </c>
      <c r="R47" s="432">
        <v>123.48230274983982</v>
      </c>
      <c r="S47" s="432">
        <v>103.31532779469339</v>
      </c>
      <c r="T47" s="432">
        <v>102.64067401423122</v>
      </c>
      <c r="U47" s="432">
        <v>104.52387107371963</v>
      </c>
      <c r="V47" s="433">
        <v>99.969984984685937</v>
      </c>
      <c r="W47" s="8"/>
      <c r="X47" s="434"/>
      <c r="Y47" s="434"/>
      <c r="Z47" s="434"/>
      <c r="AA47" s="434"/>
      <c r="AB47" s="434"/>
      <c r="AC47" s="434"/>
    </row>
    <row r="48" spans="1:29" ht="18.75" customHeight="1" x14ac:dyDescent="0.25">
      <c r="A48" s="35"/>
      <c r="B48" s="42" t="s">
        <v>102</v>
      </c>
      <c r="C48" s="431">
        <v>32.557239318961912</v>
      </c>
      <c r="D48" s="431">
        <v>61.18947930150398</v>
      </c>
      <c r="E48" s="431">
        <v>27.715320800579963</v>
      </c>
      <c r="F48" s="432">
        <v>1.3844435304464238</v>
      </c>
      <c r="G48" s="432">
        <v>4.0788888888888932</v>
      </c>
      <c r="H48" s="432">
        <v>63.791462163761409</v>
      </c>
      <c r="I48" s="432">
        <v>31.980799999999999</v>
      </c>
      <c r="J48" s="432">
        <v>1041.206559211857</v>
      </c>
      <c r="K48" s="432">
        <v>62.436646219113719</v>
      </c>
      <c r="L48" s="432">
        <f t="shared" si="1"/>
        <v>266.88007344281249</v>
      </c>
      <c r="M48" s="432">
        <v>221.53685680385038</v>
      </c>
      <c r="N48" s="432">
        <v>45.343216638962083</v>
      </c>
      <c r="O48" s="432">
        <v>33.32164358843194</v>
      </c>
      <c r="P48" s="431">
        <v>3.2076810917148322</v>
      </c>
      <c r="Q48" s="431">
        <v>123.5358878935664</v>
      </c>
      <c r="R48" s="432">
        <v>124.2855066604215</v>
      </c>
      <c r="S48" s="432">
        <v>103.59446033751701</v>
      </c>
      <c r="T48" s="432">
        <v>102.96963807386072</v>
      </c>
      <c r="U48" s="432">
        <v>104.52765509254237</v>
      </c>
      <c r="V48" s="433">
        <v>100.15762316336796</v>
      </c>
      <c r="W48" s="8"/>
      <c r="X48" s="434"/>
      <c r="Y48" s="434"/>
      <c r="Z48" s="434"/>
      <c r="AA48" s="434"/>
      <c r="AB48" s="434"/>
      <c r="AC48" s="434"/>
    </row>
    <row r="49" spans="1:29" x14ac:dyDescent="0.25">
      <c r="A49" s="35"/>
      <c r="B49" s="42" t="s">
        <v>139</v>
      </c>
      <c r="C49" s="431">
        <v>32.566826150176681</v>
      </c>
      <c r="D49" s="431">
        <v>61.12827748223625</v>
      </c>
      <c r="E49" s="431">
        <v>27.71561193889497</v>
      </c>
      <c r="F49" s="432">
        <v>1.3900732432837013</v>
      </c>
      <c r="G49" s="432">
        <v>4.0936400793748842</v>
      </c>
      <c r="H49" s="432">
        <v>63.737459677155698</v>
      </c>
      <c r="I49" s="432">
        <v>31.987200000000001</v>
      </c>
      <c r="J49" s="432">
        <v>1041.7215814309318</v>
      </c>
      <c r="K49" s="432">
        <v>62.781671818563233</v>
      </c>
      <c r="L49" s="432">
        <f t="shared" si="1"/>
        <v>271.08676489497742</v>
      </c>
      <c r="M49" s="432">
        <v>222.93579282576667</v>
      </c>
      <c r="N49" s="432">
        <v>48.150972069210752</v>
      </c>
      <c r="O49" s="432">
        <v>33.596082519927037</v>
      </c>
      <c r="P49" s="431">
        <v>3.4973176052120465</v>
      </c>
      <c r="Q49" s="431">
        <v>124.31467254575537</v>
      </c>
      <c r="R49" s="432">
        <v>125.04399318386218</v>
      </c>
      <c r="S49" s="432">
        <v>103.85189238871813</v>
      </c>
      <c r="T49" s="432">
        <v>103.24617494082624</v>
      </c>
      <c r="U49" s="432">
        <v>105.50199121951394</v>
      </c>
      <c r="V49" s="433">
        <v>101.13603233328868</v>
      </c>
      <c r="W49" s="8"/>
      <c r="X49" s="434"/>
      <c r="Y49" s="434"/>
      <c r="Z49" s="434"/>
      <c r="AA49" s="434"/>
      <c r="AB49" s="434"/>
      <c r="AC49" s="434"/>
    </row>
    <row r="50" spans="1:29" x14ac:dyDescent="0.25">
      <c r="A50" s="35"/>
      <c r="B50" s="42" t="s">
        <v>140</v>
      </c>
      <c r="C50" s="431">
        <v>32.581723962237916</v>
      </c>
      <c r="D50" s="431">
        <v>61.074370065679339</v>
      </c>
      <c r="E50" s="431">
        <v>27.720417007761942</v>
      </c>
      <c r="F50" s="432">
        <v>1.3904464649150914</v>
      </c>
      <c r="G50" s="432">
        <v>4.092898532628773</v>
      </c>
      <c r="H50" s="432">
        <v>63.680758912787695</v>
      </c>
      <c r="I50" s="432">
        <v>31.993600000000001</v>
      </c>
      <c r="J50" s="432">
        <v>1042.4066437582549</v>
      </c>
      <c r="K50" s="432">
        <v>62.703314061529255</v>
      </c>
      <c r="L50" s="432">
        <f t="shared" si="1"/>
        <v>272.92428704770674</v>
      </c>
      <c r="M50" s="432">
        <v>224.41002408404165</v>
      </c>
      <c r="N50" s="432">
        <v>48.514262963665097</v>
      </c>
      <c r="O50" s="432">
        <v>33.882730060376872</v>
      </c>
      <c r="P50" s="431">
        <v>2.8956135046751399</v>
      </c>
      <c r="Q50" s="431">
        <v>125.11505016356747</v>
      </c>
      <c r="R50" s="432">
        <v>125.82389155293005</v>
      </c>
      <c r="S50" s="432">
        <v>104.13898624468057</v>
      </c>
      <c r="T50" s="432">
        <v>103.55230892302552</v>
      </c>
      <c r="U50" s="432">
        <v>105.69000108627593</v>
      </c>
      <c r="V50" s="433">
        <v>101.31228918033884</v>
      </c>
      <c r="W50" s="8"/>
      <c r="X50" s="434"/>
      <c r="Y50" s="434"/>
      <c r="Z50" s="434"/>
      <c r="AA50" s="434"/>
      <c r="AB50" s="434"/>
      <c r="AC50" s="434"/>
    </row>
    <row r="51" spans="1:29" x14ac:dyDescent="0.25">
      <c r="A51" s="35"/>
      <c r="B51" s="42" t="s">
        <v>141</v>
      </c>
      <c r="C51" s="431">
        <v>32.628104006059694</v>
      </c>
      <c r="D51" s="431">
        <v>61.079431803209069</v>
      </c>
      <c r="E51" s="431">
        <v>27.75199224140707</v>
      </c>
      <c r="F51" s="432">
        <v>1.3941213455716037</v>
      </c>
      <c r="G51" s="432">
        <v>4.0976783004723654</v>
      </c>
      <c r="H51" s="432">
        <v>63.689210772787696</v>
      </c>
      <c r="I51" s="432">
        <v>32</v>
      </c>
      <c r="J51" s="432">
        <v>1044.0993281939102</v>
      </c>
      <c r="K51" s="432">
        <v>62.755854635578913</v>
      </c>
      <c r="L51" s="432">
        <f t="shared" si="1"/>
        <v>275.215799745075</v>
      </c>
      <c r="M51" s="432">
        <v>226.22096920234517</v>
      </c>
      <c r="N51" s="432">
        <v>48.994830542729815</v>
      </c>
      <c r="O51" s="432">
        <v>34.221197533547375</v>
      </c>
      <c r="P51" s="431">
        <v>2.6942901819314784</v>
      </c>
      <c r="Q51" s="431">
        <v>125.98120399154999</v>
      </c>
      <c r="R51" s="432">
        <v>126.6696135992558</v>
      </c>
      <c r="S51" s="432">
        <v>104.33136670159813</v>
      </c>
      <c r="T51" s="432">
        <v>103.76435845722402</v>
      </c>
      <c r="U51" s="432">
        <v>106.00415721174008</v>
      </c>
      <c r="V51" s="433">
        <v>101.61598843039171</v>
      </c>
      <c r="W51" s="8"/>
      <c r="X51" s="434"/>
      <c r="Y51" s="434"/>
      <c r="Z51" s="434"/>
      <c r="AA51" s="434"/>
      <c r="AB51" s="434"/>
      <c r="AC51" s="434"/>
    </row>
    <row r="52" spans="1:29" ht="18.75" customHeight="1" x14ac:dyDescent="0.25">
      <c r="A52" s="35"/>
      <c r="B52" s="42" t="s">
        <v>142</v>
      </c>
      <c r="C52" s="431">
        <v>32.67239256256368</v>
      </c>
      <c r="D52" s="431">
        <v>61.080460534824319</v>
      </c>
      <c r="E52" s="431">
        <v>27.781766639837716</v>
      </c>
      <c r="F52" s="432">
        <v>1.3984258036090125</v>
      </c>
      <c r="G52" s="432">
        <v>4.104467901473841</v>
      </c>
      <c r="H52" s="432">
        <v>63.694792862787693</v>
      </c>
      <c r="I52" s="432">
        <v>32</v>
      </c>
      <c r="J52" s="432">
        <v>1045.5165620020377</v>
      </c>
      <c r="K52" s="432">
        <v>62.851534617626669</v>
      </c>
      <c r="L52" s="432">
        <f t="shared" si="1"/>
        <v>277.64740496346548</v>
      </c>
      <c r="M52" s="432">
        <v>228.16081513605738</v>
      </c>
      <c r="N52" s="432">
        <v>49.486589827408082</v>
      </c>
      <c r="O52" s="432">
        <v>34.580279930974221</v>
      </c>
      <c r="P52" s="431">
        <v>2.7436809632892363</v>
      </c>
      <c r="Q52" s="431">
        <v>126.9253185325325</v>
      </c>
      <c r="R52" s="432">
        <v>127.61888714412297</v>
      </c>
      <c r="S52" s="432">
        <v>104.55751594097784</v>
      </c>
      <c r="T52" s="432">
        <v>103.98927864644136</v>
      </c>
      <c r="U52" s="432">
        <v>106.4038955623495</v>
      </c>
      <c r="V52" s="433">
        <v>101.99709836850406</v>
      </c>
      <c r="W52" s="8"/>
      <c r="X52" s="434"/>
      <c r="Y52" s="434"/>
      <c r="Z52" s="434"/>
      <c r="AA52" s="434"/>
      <c r="AB52" s="434"/>
      <c r="AC52" s="434"/>
    </row>
    <row r="53" spans="1:29" ht="18.75" customHeight="1" x14ac:dyDescent="0.25">
      <c r="A53" s="35"/>
      <c r="B53" s="42" t="s">
        <v>150</v>
      </c>
      <c r="C53" s="431">
        <v>32.717071369822158</v>
      </c>
      <c r="D53" s="431">
        <v>61.08210563833223</v>
      </c>
      <c r="E53" s="431">
        <v>27.811851374224123</v>
      </c>
      <c r="F53" s="432">
        <v>1.4008721998794897</v>
      </c>
      <c r="G53" s="432">
        <v>4.1059690394808275</v>
      </c>
      <c r="H53" s="432">
        <v>63.697505492787691</v>
      </c>
      <c r="I53" s="432">
        <v>32</v>
      </c>
      <c r="J53" s="432">
        <v>1046.946283834309</v>
      </c>
      <c r="K53" s="432">
        <v>62.918849152514149</v>
      </c>
      <c r="L53" s="432">
        <f t="shared" si="1"/>
        <v>280.37662836360022</v>
      </c>
      <c r="M53" s="432">
        <v>230.27898951832449</v>
      </c>
      <c r="N53" s="432">
        <v>50.097638845275725</v>
      </c>
      <c r="O53" s="432">
        <v>34.967595007425601</v>
      </c>
      <c r="P53" s="431">
        <v>2.9364262015308356</v>
      </c>
      <c r="Q53" s="431">
        <v>127.9650811627362</v>
      </c>
      <c r="R53" s="432">
        <v>128.66433143604829</v>
      </c>
      <c r="S53" s="432">
        <v>104.82235137085422</v>
      </c>
      <c r="T53" s="432">
        <v>104.25267477884765</v>
      </c>
      <c r="U53" s="432">
        <v>106.79828518587642</v>
      </c>
      <c r="V53" s="433">
        <v>102.33682018995492</v>
      </c>
      <c r="W53" s="8"/>
      <c r="X53" s="434"/>
      <c r="Y53" s="434"/>
      <c r="Z53" s="434"/>
      <c r="AA53" s="434"/>
      <c r="AB53" s="434"/>
      <c r="AC53" s="434"/>
    </row>
    <row r="54" spans="1:29" ht="18.75" customHeight="1" x14ac:dyDescent="0.25">
      <c r="A54" s="35"/>
      <c r="B54" s="42" t="s">
        <v>151</v>
      </c>
      <c r="C54" s="431">
        <v>32.759625518327525</v>
      </c>
      <c r="D54" s="431">
        <v>61.08106658768412</v>
      </c>
      <c r="E54" s="431">
        <v>27.840108916380526</v>
      </c>
      <c r="F54" s="432">
        <v>1.4032302021265453</v>
      </c>
      <c r="G54" s="432">
        <v>4.1074733728609223</v>
      </c>
      <c r="H54" s="432">
        <v>63.697421202787694</v>
      </c>
      <c r="I54" s="432">
        <v>32</v>
      </c>
      <c r="J54" s="432">
        <v>1048.3080165864808</v>
      </c>
      <c r="K54" s="432">
        <v>62.935303211212933</v>
      </c>
      <c r="L54" s="432">
        <f t="shared" si="1"/>
        <v>282.88505152140476</v>
      </c>
      <c r="M54" s="432">
        <v>232.27885812600263</v>
      </c>
      <c r="N54" s="432">
        <v>50.606193395402116</v>
      </c>
      <c r="O54" s="432">
        <v>35.33816883246341</v>
      </c>
      <c r="P54" s="431">
        <v>3.0614525872187102</v>
      </c>
      <c r="Q54" s="431">
        <v>128.94538810380001</v>
      </c>
      <c r="R54" s="432">
        <v>129.64999515014927</v>
      </c>
      <c r="S54" s="432">
        <v>105.10012238619085</v>
      </c>
      <c r="T54" s="432">
        <v>104.52893619586577</v>
      </c>
      <c r="U54" s="432">
        <v>107.11671003054965</v>
      </c>
      <c r="V54" s="433">
        <v>102.6235572371689</v>
      </c>
      <c r="W54" s="8"/>
      <c r="X54" s="434"/>
      <c r="Y54" s="434"/>
      <c r="Z54" s="434"/>
      <c r="AA54" s="434"/>
      <c r="AB54" s="434"/>
      <c r="AC54" s="434"/>
    </row>
    <row r="55" spans="1:29" ht="18.75" customHeight="1" x14ac:dyDescent="0.25">
      <c r="A55" s="253"/>
      <c r="B55" s="42" t="s">
        <v>152</v>
      </c>
      <c r="C55" s="431">
        <v>32.80296064316358</v>
      </c>
      <c r="D55" s="431">
        <v>61.081378723019256</v>
      </c>
      <c r="E55" s="431">
        <v>27.869009399989658</v>
      </c>
      <c r="F55" s="432">
        <v>1.4027681404575505</v>
      </c>
      <c r="G55" s="432">
        <v>4.1009742822063302</v>
      </c>
      <c r="H55" s="432">
        <v>63.693429902787692</v>
      </c>
      <c r="I55" s="432">
        <v>32</v>
      </c>
      <c r="J55" s="432">
        <v>1049.6947405812346</v>
      </c>
      <c r="K55" s="432">
        <v>62.94398850932545</v>
      </c>
      <c r="L55" s="432">
        <f t="shared" si="1"/>
        <v>285.37071958811418</v>
      </c>
      <c r="M55" s="432">
        <v>234.2437117034446</v>
      </c>
      <c r="N55" s="432">
        <v>51.127007884669595</v>
      </c>
      <c r="O55" s="432">
        <v>35.704595796024726</v>
      </c>
      <c r="P55" s="431">
        <v>3.1116450544812864</v>
      </c>
      <c r="Q55" s="431">
        <v>129.90129189512905</v>
      </c>
      <c r="R55" s="432">
        <v>130.61112236634759</v>
      </c>
      <c r="S55" s="432">
        <v>105.38334441573976</v>
      </c>
      <c r="T55" s="432">
        <v>104.81061900254412</v>
      </c>
      <c r="U55" s="432">
        <v>107.42765679611175</v>
      </c>
      <c r="V55" s="433">
        <v>102.92127780560668</v>
      </c>
      <c r="W55" s="8"/>
      <c r="X55" s="434"/>
      <c r="Y55" s="434"/>
      <c r="Z55" s="434"/>
      <c r="AA55" s="434"/>
      <c r="AB55" s="434"/>
      <c r="AC55" s="434"/>
    </row>
    <row r="56" spans="1:29" ht="18.75" customHeight="1" x14ac:dyDescent="0.25">
      <c r="A56" s="435"/>
      <c r="B56" s="42" t="s">
        <v>153</v>
      </c>
      <c r="C56" s="431">
        <v>32.846253975744922</v>
      </c>
      <c r="D56" s="431">
        <v>61.081506540362767</v>
      </c>
      <c r="E56" s="431">
        <v>27.897853443187703</v>
      </c>
      <c r="F56" s="432">
        <v>1.3996204650235409</v>
      </c>
      <c r="G56" s="432">
        <v>4.0869754032542502</v>
      </c>
      <c r="H56" s="432">
        <v>63.684266862787695</v>
      </c>
      <c r="I56" s="432">
        <v>32</v>
      </c>
      <c r="J56" s="432">
        <v>1051.0801272238375</v>
      </c>
      <c r="K56" s="432">
        <v>62.960760472207987</v>
      </c>
      <c r="L56" s="432">
        <f t="shared" si="1"/>
        <v>287.86533103628483</v>
      </c>
      <c r="M56" s="432">
        <v>236.28020508284388</v>
      </c>
      <c r="N56" s="432">
        <v>51.585125953440972</v>
      </c>
      <c r="O56" s="432">
        <v>36.083134240137611</v>
      </c>
      <c r="P56" s="431">
        <v>3.127704258628242</v>
      </c>
      <c r="Q56" s="431">
        <v>130.89516712555198</v>
      </c>
      <c r="R56" s="432">
        <v>131.61042851214367</v>
      </c>
      <c r="S56" s="432">
        <v>105.68058620111907</v>
      </c>
      <c r="T56" s="432">
        <v>105.1062453720786</v>
      </c>
      <c r="U56" s="432">
        <v>107.75030511610697</v>
      </c>
      <c r="V56" s="433">
        <v>103.23732088529343</v>
      </c>
      <c r="W56" s="8"/>
      <c r="X56" s="434"/>
      <c r="Y56" s="434"/>
      <c r="Z56" s="434"/>
      <c r="AA56" s="434"/>
      <c r="AB56" s="434"/>
      <c r="AC56" s="434"/>
    </row>
    <row r="57" spans="1:29" ht="18.75" customHeight="1" x14ac:dyDescent="0.25">
      <c r="A57" s="435"/>
      <c r="B57" s="42" t="s">
        <v>167</v>
      </c>
      <c r="C57" s="431">
        <v>32.887909007799131</v>
      </c>
      <c r="D57" s="431">
        <v>61.078485636980048</v>
      </c>
      <c r="E57" s="431">
        <v>27.925285473237526</v>
      </c>
      <c r="F57" s="432">
        <v>1.3946046051708645</v>
      </c>
      <c r="G57" s="432">
        <v>4.067976522711124</v>
      </c>
      <c r="H57" s="432">
        <v>63.668505492787695</v>
      </c>
      <c r="I57" s="432">
        <v>32</v>
      </c>
      <c r="J57" s="432">
        <v>1052.4130882495722</v>
      </c>
      <c r="K57" s="432">
        <v>62.963946405719184</v>
      </c>
      <c r="L57" s="432">
        <f t="shared" si="1"/>
        <v>290.49355777681558</v>
      </c>
      <c r="M57" s="432">
        <v>238.43192056579969</v>
      </c>
      <c r="N57" s="432">
        <v>52.061637211015913</v>
      </c>
      <c r="O57" s="432">
        <v>36.480515338061309</v>
      </c>
      <c r="P57" s="431">
        <v>3.1198708272757045</v>
      </c>
      <c r="Q57" s="431">
        <v>131.95742639903204</v>
      </c>
      <c r="R57" s="432">
        <v>132.67849237763087</v>
      </c>
      <c r="S57" s="432">
        <v>105.98371334512593</v>
      </c>
      <c r="T57" s="432">
        <v>105.407725115163</v>
      </c>
      <c r="U57" s="432">
        <v>108.05580308006898</v>
      </c>
      <c r="V57" s="433">
        <v>103.52606637344826</v>
      </c>
      <c r="W57" s="8"/>
      <c r="X57" s="434"/>
      <c r="Y57" s="434"/>
      <c r="Z57" s="434"/>
      <c r="AA57" s="434"/>
      <c r="AB57" s="434"/>
      <c r="AC57" s="434"/>
    </row>
    <row r="58" spans="1:29" ht="18.75" customHeight="1" x14ac:dyDescent="0.25">
      <c r="A58" s="435"/>
      <c r="B58" s="42" t="s">
        <v>168</v>
      </c>
      <c r="C58" s="431">
        <v>32.927085122162133</v>
      </c>
      <c r="D58" s="431">
        <v>61.066005644370392</v>
      </c>
      <c r="E58" s="431">
        <v>27.950593108816161</v>
      </c>
      <c r="F58" s="432">
        <v>1.3903636719172077</v>
      </c>
      <c r="G58" s="432">
        <v>4.0514773701857525</v>
      </c>
      <c r="H58" s="432">
        <v>63.644550192787698</v>
      </c>
      <c r="I58" s="432">
        <v>32</v>
      </c>
      <c r="J58" s="432">
        <v>1053.6667239091882</v>
      </c>
      <c r="K58" s="432">
        <v>62.949930356614452</v>
      </c>
      <c r="L58" s="432">
        <f t="shared" si="1"/>
        <v>293.00258822024102</v>
      </c>
      <c r="M58" s="432">
        <v>240.47162659392771</v>
      </c>
      <c r="N58" s="432">
        <v>52.530961626313321</v>
      </c>
      <c r="O58" s="432">
        <v>36.862007473314897</v>
      </c>
      <c r="P58" s="431">
        <v>3.1179001482264681</v>
      </c>
      <c r="Q58" s="431">
        <v>132.96577655061958</v>
      </c>
      <c r="R58" s="432">
        <v>133.69235254111138</v>
      </c>
      <c r="S58" s="432">
        <v>106.29547478660267</v>
      </c>
      <c r="T58" s="432">
        <v>105.71779223101952</v>
      </c>
      <c r="U58" s="432">
        <v>108.34175190938804</v>
      </c>
      <c r="V58" s="433">
        <v>103.79816136520873</v>
      </c>
      <c r="W58" s="8"/>
      <c r="X58" s="434"/>
      <c r="Y58" s="434"/>
      <c r="Z58" s="434"/>
      <c r="AA58" s="434"/>
      <c r="AB58" s="434"/>
      <c r="AC58" s="434"/>
    </row>
    <row r="59" spans="1:29" ht="18.75" customHeight="1" x14ac:dyDescent="0.25">
      <c r="A59" s="253"/>
      <c r="B59" s="42" t="s">
        <v>169</v>
      </c>
      <c r="C59" s="431">
        <v>32.961317044995255</v>
      </c>
      <c r="D59" s="431">
        <v>61.044285143655102</v>
      </c>
      <c r="E59" s="431">
        <v>27.971686062389107</v>
      </c>
      <c r="F59" s="432">
        <v>1.3875493656885476</v>
      </c>
      <c r="G59" s="432">
        <v>4.0395783345472118</v>
      </c>
      <c r="H59" s="432">
        <v>63.614023452787698</v>
      </c>
      <c r="I59" s="432">
        <v>32</v>
      </c>
      <c r="J59" s="432">
        <v>1054.7621454398482</v>
      </c>
      <c r="K59" s="432">
        <v>62.935976518805788</v>
      </c>
      <c r="L59" s="432">
        <f t="shared" si="1"/>
        <v>295.4788715936179</v>
      </c>
      <c r="M59" s="432">
        <v>242.44558592715867</v>
      </c>
      <c r="N59" s="432">
        <v>53.033285666459221</v>
      </c>
      <c r="O59" s="432">
        <v>37.234619690210124</v>
      </c>
      <c r="P59" s="431">
        <v>3.1215013370214848</v>
      </c>
      <c r="Q59" s="431">
        <v>133.95616245844366</v>
      </c>
      <c r="R59" s="432">
        <v>134.68815029731189</v>
      </c>
      <c r="S59" s="432">
        <v>106.62119457083922</v>
      </c>
      <c r="T59" s="432">
        <v>106.04174183042234</v>
      </c>
      <c r="U59" s="432">
        <v>108.64694894943841</v>
      </c>
      <c r="V59" s="433">
        <v>104.08635854800913</v>
      </c>
      <c r="W59" s="8"/>
      <c r="X59" s="434"/>
      <c r="Y59" s="434"/>
      <c r="Z59" s="434"/>
      <c r="AA59" s="434"/>
      <c r="AB59" s="434"/>
      <c r="AC59" s="434"/>
    </row>
    <row r="60" spans="1:29" ht="18.75" customHeight="1" x14ac:dyDescent="0.25">
      <c r="A60" s="253"/>
      <c r="B60" s="42" t="s">
        <v>170</v>
      </c>
      <c r="C60" s="431">
        <v>32.993773983337974</v>
      </c>
      <c r="D60" s="431">
        <v>61.019223865512529</v>
      </c>
      <c r="E60" s="431">
        <v>27.991256610060102</v>
      </c>
      <c r="F60" s="432">
        <v>1.384043775263599</v>
      </c>
      <c r="G60" s="432">
        <v>4.0259791502248614</v>
      </c>
      <c r="H60" s="432">
        <v>63.578897002787699</v>
      </c>
      <c r="I60" s="432">
        <v>32</v>
      </c>
      <c r="J60" s="432">
        <v>1055.8007674668152</v>
      </c>
      <c r="K60" s="432">
        <v>62.925708929070197</v>
      </c>
      <c r="L60" s="432">
        <f t="shared" si="1"/>
        <v>297.97660191926673</v>
      </c>
      <c r="M60" s="432">
        <v>244.48343636248995</v>
      </c>
      <c r="N60" s="432">
        <v>53.493165556776802</v>
      </c>
      <c r="O60" s="432">
        <v>37.618243173208199</v>
      </c>
      <c r="P60" s="431">
        <v>3.1265513699041634</v>
      </c>
      <c r="Q60" s="431">
        <v>134.98767176645424</v>
      </c>
      <c r="R60" s="432">
        <v>135.72529616772681</v>
      </c>
      <c r="S60" s="432">
        <v>106.94919410726189</v>
      </c>
      <c r="T60" s="432">
        <v>106.36795879227341</v>
      </c>
      <c r="U60" s="432">
        <v>108.96292924623654</v>
      </c>
      <c r="V60" s="433">
        <v>104.38753852149597</v>
      </c>
      <c r="W60" s="8"/>
      <c r="X60" s="434"/>
      <c r="Y60" s="434"/>
      <c r="Z60" s="434"/>
      <c r="AA60" s="434"/>
      <c r="AB60" s="434"/>
      <c r="AC60" s="434"/>
    </row>
    <row r="61" spans="1:29" x14ac:dyDescent="0.25">
      <c r="A61" s="35"/>
      <c r="B61" s="42" t="s">
        <v>172</v>
      </c>
      <c r="C61" s="431">
        <v>33.023492177665396</v>
      </c>
      <c r="D61" s="431">
        <v>60.989055832808859</v>
      </c>
      <c r="E61" s="431">
        <v>28.008488637262364</v>
      </c>
      <c r="F61" s="432">
        <v>1.3820643757998954</v>
      </c>
      <c r="G61" s="432">
        <v>4.0169801457860599</v>
      </c>
      <c r="H61" s="432">
        <v>63.541505492787699</v>
      </c>
      <c r="I61" s="432">
        <v>32</v>
      </c>
      <c r="J61" s="432">
        <v>1056.7517496852927</v>
      </c>
      <c r="K61" s="432">
        <v>62.924594144658073</v>
      </c>
      <c r="L61" s="432">
        <f t="shared" si="1"/>
        <v>300.61872898676432</v>
      </c>
      <c r="M61" s="432">
        <v>246.63793024840831</v>
      </c>
      <c r="N61" s="432">
        <v>53.980798738356008</v>
      </c>
      <c r="O61" s="432">
        <v>38.021066519303332</v>
      </c>
      <c r="P61" s="431">
        <v>3.1343693088638389</v>
      </c>
      <c r="Q61" s="431">
        <v>136.0934594728499</v>
      </c>
      <c r="R61" s="432">
        <v>136.83712632217856</v>
      </c>
      <c r="S61" s="432">
        <v>107.28708211780842</v>
      </c>
      <c r="T61" s="432">
        <v>106.70401048749399</v>
      </c>
      <c r="U61" s="432">
        <v>109.30490587441544</v>
      </c>
      <c r="V61" s="433">
        <v>104.70726205729356</v>
      </c>
      <c r="W61" s="8"/>
      <c r="X61" s="434"/>
      <c r="Y61" s="434"/>
      <c r="Z61" s="434"/>
      <c r="AA61" s="434"/>
      <c r="AB61" s="434"/>
      <c r="AC61" s="434"/>
    </row>
    <row r="62" spans="1:29" x14ac:dyDescent="0.25">
      <c r="A62" s="35"/>
      <c r="B62" s="42" t="s">
        <v>173</v>
      </c>
      <c r="C62" s="431">
        <v>33.053968302297378</v>
      </c>
      <c r="D62" s="431">
        <v>60.959309139050909</v>
      </c>
      <c r="E62" s="431">
        <v>28.026348947926977</v>
      </c>
      <c r="F62" s="432">
        <v>1.3801115668765054</v>
      </c>
      <c r="G62" s="432">
        <v>4.0079815465375939</v>
      </c>
      <c r="H62" s="432">
        <v>63.5045601927877</v>
      </c>
      <c r="I62" s="432">
        <v>32</v>
      </c>
      <c r="J62" s="432">
        <v>1057.7269856735161</v>
      </c>
      <c r="K62" s="432">
        <v>62.90987570267766</v>
      </c>
      <c r="L62" s="432">
        <f t="shared" si="1"/>
        <v>303.18629878998843</v>
      </c>
      <c r="M62" s="432">
        <v>248.72873139794962</v>
      </c>
      <c r="N62" s="432">
        <v>54.45756739203884</v>
      </c>
      <c r="O62" s="432">
        <v>38.415339675221325</v>
      </c>
      <c r="P62" s="431">
        <v>3.1541291031690122</v>
      </c>
      <c r="Q62" s="431">
        <v>137.15968880605735</v>
      </c>
      <c r="R62" s="432">
        <v>137.90918194132189</v>
      </c>
      <c r="S62" s="432">
        <v>107.62353688307333</v>
      </c>
      <c r="T62" s="432">
        <v>107.03863672667131</v>
      </c>
      <c r="U62" s="432">
        <v>109.62197619907626</v>
      </c>
      <c r="V62" s="433">
        <v>105.00726773439476</v>
      </c>
      <c r="W62" s="8"/>
      <c r="X62" s="8"/>
      <c r="Y62" s="8"/>
      <c r="Z62" s="8"/>
      <c r="AA62" s="8"/>
      <c r="AB62" s="8"/>
      <c r="AC62" s="434"/>
    </row>
    <row r="63" spans="1:29" x14ac:dyDescent="0.25">
      <c r="A63" s="35"/>
      <c r="B63" s="42" t="s">
        <v>174</v>
      </c>
      <c r="C63" s="431">
        <v>33.084059548665174</v>
      </c>
      <c r="D63" s="431">
        <v>60.928816351476186</v>
      </c>
      <c r="E63" s="431">
        <v>28.043868285190882</v>
      </c>
      <c r="F63" s="432">
        <v>1.3785024811943845</v>
      </c>
      <c r="G63" s="432">
        <v>4.0000000000000062</v>
      </c>
      <c r="H63" s="432">
        <v>63.467517032787697</v>
      </c>
      <c r="I63" s="432">
        <v>32</v>
      </c>
      <c r="J63" s="432">
        <v>1058.6899055572856</v>
      </c>
      <c r="K63" s="432">
        <v>62.902866818944666</v>
      </c>
      <c r="L63" s="432">
        <f t="shared" si="1"/>
        <v>305.78436457693584</v>
      </c>
      <c r="M63" s="432">
        <v>250.80162508409128</v>
      </c>
      <c r="N63" s="432">
        <v>54.982739492844559</v>
      </c>
      <c r="O63" s="432">
        <v>38.808093068195454</v>
      </c>
      <c r="P63" s="431">
        <v>3.180301195792623</v>
      </c>
      <c r="Q63" s="431">
        <v>138.21637189494743</v>
      </c>
      <c r="R63" s="432">
        <v>138.97163915180826</v>
      </c>
      <c r="S63" s="432">
        <v>107.960653197014</v>
      </c>
      <c r="T63" s="432">
        <v>107.37392091921494</v>
      </c>
      <c r="U63" s="432">
        <v>109.95546205338383</v>
      </c>
      <c r="V63" s="433">
        <v>105.31992074824949</v>
      </c>
      <c r="W63" s="8"/>
      <c r="X63" s="8"/>
      <c r="Y63" s="8"/>
      <c r="Z63" s="8"/>
      <c r="AA63" s="8"/>
      <c r="AB63" s="8"/>
      <c r="AC63" s="434"/>
    </row>
    <row r="64" spans="1:29" x14ac:dyDescent="0.25">
      <c r="A64" s="35"/>
      <c r="B64" s="42" t="s">
        <v>175</v>
      </c>
      <c r="C64" s="431">
        <v>33.111031444327118</v>
      </c>
      <c r="D64" s="431">
        <v>60.89255182347619</v>
      </c>
      <c r="E64" s="431">
        <v>28.058729699656375</v>
      </c>
      <c r="F64" s="432">
        <v>1.379626310180299</v>
      </c>
      <c r="G64" s="432">
        <v>4.0000000000000062</v>
      </c>
      <c r="H64" s="432">
        <v>63.429741482787698</v>
      </c>
      <c r="I64" s="432">
        <v>32</v>
      </c>
      <c r="J64" s="432">
        <v>1059.5530062184678</v>
      </c>
      <c r="K64" s="432">
        <v>62.903578478779856</v>
      </c>
      <c r="L64" s="432">
        <f t="shared" si="1"/>
        <v>308.43184471968596</v>
      </c>
      <c r="M64" s="432">
        <v>252.9576668185118</v>
      </c>
      <c r="N64" s="432">
        <v>55.474177901174173</v>
      </c>
      <c r="O64" s="432">
        <v>39.214978425286624</v>
      </c>
      <c r="P64" s="431">
        <v>3.217371657997333</v>
      </c>
      <c r="Q64" s="431">
        <v>139.33072685965863</v>
      </c>
      <c r="R64" s="432">
        <v>140.09208337936022</v>
      </c>
      <c r="S64" s="432">
        <v>108.30404670313258</v>
      </c>
      <c r="T64" s="432">
        <v>107.71544818936643</v>
      </c>
      <c r="U64" s="432">
        <v>110.30351500579397</v>
      </c>
      <c r="V64" s="433">
        <v>105.65379653183227</v>
      </c>
      <c r="W64" s="8"/>
      <c r="X64" s="8"/>
      <c r="Y64" s="8"/>
      <c r="Z64" s="8"/>
      <c r="AA64" s="8"/>
      <c r="AB64" s="8"/>
      <c r="AC64" s="434"/>
    </row>
    <row r="65" spans="1:29" x14ac:dyDescent="0.25">
      <c r="A65" s="35"/>
      <c r="B65" s="42" t="s">
        <v>196</v>
      </c>
      <c r="C65" s="431">
        <v>33.137250133691026</v>
      </c>
      <c r="D65" s="431">
        <v>60.854885273076185</v>
      </c>
      <c r="E65" s="431">
        <v>28.072939983285345</v>
      </c>
      <c r="F65" s="432">
        <v>1.3807187555704619</v>
      </c>
      <c r="G65" s="432">
        <v>4.0000000000000062</v>
      </c>
      <c r="H65" s="432">
        <v>63.390505492787696</v>
      </c>
      <c r="I65" s="432">
        <v>32</v>
      </c>
      <c r="J65" s="432">
        <v>1060.3920042781128</v>
      </c>
      <c r="K65" s="432">
        <v>62.922357661522121</v>
      </c>
      <c r="L65" s="432">
        <f t="shared" si="1"/>
        <v>311.29742864420979</v>
      </c>
      <c r="M65" s="432">
        <v>255.23605957044865</v>
      </c>
      <c r="N65" s="432">
        <v>56.061369073761163</v>
      </c>
      <c r="O65" s="432">
        <v>39.642157935574602</v>
      </c>
      <c r="P65" s="431">
        <v>3.2485452735401168</v>
      </c>
      <c r="Q65" s="431">
        <v>140.51451711815238</v>
      </c>
      <c r="R65" s="432">
        <v>141.28234232176584</v>
      </c>
      <c r="S65" s="432">
        <v>108.66096729901345</v>
      </c>
      <c r="T65" s="432">
        <v>108.07042903379143</v>
      </c>
      <c r="U65" s="432">
        <v>110.69965808127742</v>
      </c>
      <c r="V65" s="433">
        <v>106.04281775837079</v>
      </c>
      <c r="W65" s="8"/>
      <c r="X65" s="8"/>
      <c r="Y65" s="8"/>
      <c r="Z65" s="8"/>
      <c r="AA65" s="8"/>
      <c r="AB65" s="8"/>
      <c r="AC65" s="434"/>
    </row>
    <row r="66" spans="1:29" x14ac:dyDescent="0.25">
      <c r="A66" s="35"/>
      <c r="B66" s="42" t="s">
        <v>197</v>
      </c>
      <c r="C66" s="431">
        <v>33.165742411796494</v>
      </c>
      <c r="D66" s="431">
        <v>60.815025026676182</v>
      </c>
      <c r="E66" s="431">
        <v>28.089063165735201</v>
      </c>
      <c r="F66" s="432">
        <v>1.381905933824856</v>
      </c>
      <c r="G66" s="432">
        <v>4.0000000000000062</v>
      </c>
      <c r="H66" s="432">
        <v>63.348984402787693</v>
      </c>
      <c r="I66" s="432">
        <v>32</v>
      </c>
      <c r="J66" s="432">
        <v>1061.3037571774878</v>
      </c>
      <c r="K66" s="432">
        <v>62.911974305157095</v>
      </c>
      <c r="L66" s="432">
        <f t="shared" si="1"/>
        <v>314.02342943003055</v>
      </c>
      <c r="M66" s="432">
        <v>257.45963751232637</v>
      </c>
      <c r="N66" s="432">
        <v>56.563791917704151</v>
      </c>
      <c r="O66" s="432">
        <v>40.06217113864102</v>
      </c>
      <c r="P66" s="431">
        <v>3.2791057455587662</v>
      </c>
      <c r="Q66" s="431">
        <v>141.65730004228729</v>
      </c>
      <c r="R66" s="432">
        <v>142.43136985001286</v>
      </c>
      <c r="S66" s="432">
        <v>109.01361553258999</v>
      </c>
      <c r="T66" s="432">
        <v>108.42116073486081</v>
      </c>
      <c r="U66" s="432">
        <v>111.03749184411573</v>
      </c>
      <c r="V66" s="433">
        <v>106.37644351190242</v>
      </c>
      <c r="W66" s="8"/>
      <c r="X66" s="8"/>
      <c r="Y66" s="8"/>
      <c r="Z66" s="8"/>
      <c r="AA66" s="8"/>
      <c r="AB66" s="8"/>
      <c r="AC66" s="434"/>
    </row>
    <row r="67" spans="1:29" x14ac:dyDescent="0.25">
      <c r="A67" s="35"/>
      <c r="B67" s="42" t="s">
        <v>198</v>
      </c>
      <c r="C67" s="431">
        <v>33.19372719578692</v>
      </c>
      <c r="D67" s="431">
        <v>60.774216866676184</v>
      </c>
      <c r="E67" s="431">
        <v>28.104742888213135</v>
      </c>
      <c r="F67" s="432">
        <v>1.383071966491124</v>
      </c>
      <c r="G67" s="432">
        <v>4.0000000000000062</v>
      </c>
      <c r="H67" s="432">
        <v>63.306475902787696</v>
      </c>
      <c r="I67" s="432">
        <v>32</v>
      </c>
      <c r="J67" s="432">
        <v>1062.1992702651814</v>
      </c>
      <c r="K67" s="432">
        <v>62.902153732321551</v>
      </c>
      <c r="L67" s="432">
        <f t="shared" si="1"/>
        <v>316.79223732234442</v>
      </c>
      <c r="M67" s="432">
        <v>259.67547630669389</v>
      </c>
      <c r="N67" s="432">
        <v>57.116761015650525</v>
      </c>
      <c r="O67" s="432">
        <v>40.482310386824857</v>
      </c>
      <c r="P67" s="431">
        <v>3.3139325287454113</v>
      </c>
      <c r="Q67" s="431">
        <v>142.79676920322586</v>
      </c>
      <c r="R67" s="432">
        <v>143.57706550739076</v>
      </c>
      <c r="S67" s="432">
        <v>109.37989009433218</v>
      </c>
      <c r="T67" s="432">
        <v>108.78544470927744</v>
      </c>
      <c r="U67" s="432">
        <v>111.3922148327707</v>
      </c>
      <c r="V67" s="433">
        <v>106.72536621826559</v>
      </c>
      <c r="W67" s="8"/>
      <c r="X67" s="8"/>
      <c r="Y67" s="8"/>
      <c r="Z67" s="8"/>
      <c r="AA67" s="8"/>
      <c r="AB67" s="8"/>
      <c r="AC67" s="434"/>
    </row>
    <row r="68" spans="1:29" x14ac:dyDescent="0.25">
      <c r="A68" s="35"/>
      <c r="B68" s="388" t="s">
        <v>199</v>
      </c>
      <c r="C68" s="431">
        <v>33.221968957954296</v>
      </c>
      <c r="D68" s="431">
        <v>60.733862709876192</v>
      </c>
      <c r="E68" s="431">
        <v>28.120626603697541</v>
      </c>
      <c r="F68" s="432">
        <v>1.3842487065814315</v>
      </c>
      <c r="G68" s="432">
        <v>4.0000000000000062</v>
      </c>
      <c r="H68" s="432">
        <v>63.264440322787699</v>
      </c>
      <c r="I68" s="432">
        <v>32</v>
      </c>
      <c r="J68" s="432">
        <v>1063.1030066545375</v>
      </c>
      <c r="K68" s="432">
        <v>62.900512468119146</v>
      </c>
      <c r="L68" s="432">
        <f t="shared" si="1"/>
        <v>319.60907030950824</v>
      </c>
      <c r="M68" s="432">
        <v>261.97357062424976</v>
      </c>
      <c r="N68" s="432">
        <v>57.635499685258473</v>
      </c>
      <c r="O68" s="432">
        <v>40.916625996429815</v>
      </c>
      <c r="P68" s="431">
        <v>3.3362373881742684</v>
      </c>
      <c r="Q68" s="431">
        <v>143.97913066236552</v>
      </c>
      <c r="R68" s="432">
        <v>144.76588784293469</v>
      </c>
      <c r="S68" s="432">
        <v>109.74460827527443</v>
      </c>
      <c r="T68" s="432">
        <v>109.14818076133552</v>
      </c>
      <c r="U68" s="432">
        <v>111.75985473900793</v>
      </c>
      <c r="V68" s="433">
        <v>107.08111028956982</v>
      </c>
      <c r="W68" s="8"/>
      <c r="X68" s="8"/>
      <c r="Y68" s="8"/>
      <c r="Z68" s="8"/>
      <c r="AA68" s="8"/>
      <c r="AB68" s="8"/>
      <c r="AC68" s="434"/>
    </row>
    <row r="69" spans="1:29" x14ac:dyDescent="0.25">
      <c r="A69" s="35"/>
      <c r="B69" s="42">
        <v>2008</v>
      </c>
      <c r="C69" s="436">
        <v>29.628440666483794</v>
      </c>
      <c r="D69" s="436">
        <v>60.023362330441017</v>
      </c>
      <c r="E69" s="436">
        <v>25.782690666483795</v>
      </c>
      <c r="F69" s="436">
        <v>1.7863995169916902</v>
      </c>
      <c r="G69" s="436">
        <v>5.6853863628820793</v>
      </c>
      <c r="H69" s="436">
        <v>63.641650042827415</v>
      </c>
      <c r="I69" s="436">
        <v>31.930909758089896</v>
      </c>
      <c r="J69" s="436">
        <v>946.06553864625403</v>
      </c>
      <c r="K69" s="145">
        <f ca="1">AVERAGE(OFFSET(K$4,4*(ROW()-ROW(K$69)),0):OFFSET(K$7,4*(ROW()-ROW(K$69)),0))</f>
        <v>62.128452297112723</v>
      </c>
      <c r="L69" s="436">
        <f ca="1">SUM(OFFSET(L$4,4*(ROW()-ROW(L$69)),0):OFFSET(L$7,4*(ROW()-ROW(L$69)),0))</f>
        <v>790.18500000000006</v>
      </c>
      <c r="M69" s="436">
        <f ca="1">SUM(OFFSET(M$4,4*(ROW()-ROW(M$69)),0):OFFSET(M$7,4*(ROW()-ROW(M$69)),0))</f>
        <v>662.38800000000003</v>
      </c>
      <c r="N69" s="436">
        <f ca="1">SUM(OFFSET(N$4,4*(ROW()-ROW(N$69)),0):OFFSET(N$7,4*(ROW()-ROW(N$69)),0))</f>
        <v>127.797</v>
      </c>
      <c r="O69" s="436">
        <f ca="1">SUM(OFFSET(O$4,4*(ROW()-ROW(O$69)),0):OFFSET(O$7,4*(ROW()-ROW(O$69)),0))</f>
        <v>98.024000000000001</v>
      </c>
      <c r="P69" s="436">
        <v>1.2775008933199388</v>
      </c>
      <c r="Q69" s="436">
        <f ca="1">AVERAGE(OFFSET(Q$4,4*(ROW()-ROW(Q$69)),0):OFFSET(Q$7,4*(ROW()-ROW(Q$69)),0))</f>
        <v>99.263355185589546</v>
      </c>
      <c r="R69" s="436">
        <f ca="1">AVERAGE(OFFSET(R$4,4*(ROW()-ROW(R$69)),0):OFFSET(R$7,4*(ROW()-ROW(R$69)),0))</f>
        <v>100.02181908427954</v>
      </c>
      <c r="S69" s="436">
        <f ca="1">AVERAGE(OFFSET(S$4,4*(ROW()-ROW(S$69)),0):OFFSET(S$7,4*(ROW()-ROW(S$69)),0))</f>
        <v>99.188049639921914</v>
      </c>
      <c r="T69" s="436">
        <f ca="1">AVERAGE(OFFSET(T$4,4*(ROW()-ROW(T$69)),0):OFFSET(T$7,4*(ROW()-ROW(T$69)),0))</f>
        <v>98.437611120094388</v>
      </c>
      <c r="U69" s="436">
        <f ca="1">AVERAGE(OFFSET(U$4,4*(ROW()-ROW(U$69)),0):OFFSET(U$7,4*(ROW()-ROW(U$69)),0))</f>
        <v>97.907345249009424</v>
      </c>
      <c r="V69" s="437">
        <f ca="1">AVERAGE(OFFSET(V$4,4*(ROW()-ROW(V$69)),0):OFFSET(V$7,4*(ROW()-ROW(V$69)),0))</f>
        <v>97.32241366354296</v>
      </c>
      <c r="W69" s="8"/>
      <c r="X69" s="8"/>
      <c r="Y69" s="8"/>
      <c r="Z69" s="8"/>
      <c r="AA69" s="8"/>
      <c r="AB69" s="8"/>
      <c r="AC69" s="434"/>
    </row>
    <row r="70" spans="1:29" x14ac:dyDescent="0.25">
      <c r="A70" s="35"/>
      <c r="B70" s="42">
        <v>2009</v>
      </c>
      <c r="C70" s="432">
        <v>29.156085513320562</v>
      </c>
      <c r="D70" s="27">
        <v>58.582894550536167</v>
      </c>
      <c r="E70" s="27">
        <v>25.286085513320561</v>
      </c>
      <c r="F70" s="27">
        <v>2.4027852069455209</v>
      </c>
      <c r="G70" s="27">
        <v>7.6138995057930057</v>
      </c>
      <c r="H70" s="27">
        <v>63.41038642492812</v>
      </c>
      <c r="I70" s="27">
        <v>31.50668886799906</v>
      </c>
      <c r="J70" s="27">
        <v>918.6076215693123</v>
      </c>
      <c r="K70" s="27">
        <f ca="1">AVERAGE(OFFSET(K$4,4*(ROW()-ROW(K$69)),0):OFFSET(K$7,4*(ROW()-ROW(K$69)),0))</f>
        <v>63.275433833675216</v>
      </c>
      <c r="L70" s="27">
        <f ca="1">SUM(OFFSET(L$4,4*(ROW()-ROW(L$69)),0):OFFSET(L$7,4*(ROW()-ROW(L$69)),0))</f>
        <v>793.53100000000006</v>
      </c>
      <c r="M70" s="27">
        <f ca="1">SUM(OFFSET(M$4,4*(ROW()-ROW(M$69)),0):OFFSET(M$7,4*(ROW()-ROW(M$69)),0))</f>
        <v>663.22299999999996</v>
      </c>
      <c r="N70" s="27">
        <f ca="1">SUM(OFFSET(N$4,4*(ROW()-ROW(N$69)),0):OFFSET(N$7,4*(ROW()-ROW(N$69)),0))</f>
        <v>130.30799999999999</v>
      </c>
      <c r="O70" s="27">
        <f ca="1">SUM(OFFSET(O$4,4*(ROW()-ROW(O$69)),0):OFFSET(O$7,4*(ROW()-ROW(O$69)),0))</f>
        <v>92.306999999999988</v>
      </c>
      <c r="P70" s="27">
        <v>2.0924811276944979</v>
      </c>
      <c r="Q70" s="27">
        <f ca="1">AVERAGE(OFFSET(Q$4,4*(ROW()-ROW(Q$69)),0):OFFSET(Q$7,4*(ROW()-ROW(Q$69)),0))</f>
        <v>101.3534906330749</v>
      </c>
      <c r="R70" s="27">
        <f ca="1">AVERAGE(OFFSET(R$4,4*(ROW()-ROW(R$69)),0):OFFSET(R$7,4*(ROW()-ROW(R$69)),0))</f>
        <v>103.50164044272074</v>
      </c>
      <c r="S70" s="27">
        <f ca="1">AVERAGE(OFFSET(S$4,4*(ROW()-ROW(S$69)),0):OFFSET(S$7,4*(ROW()-ROW(S$69)),0))</f>
        <v>97.776458815333442</v>
      </c>
      <c r="T70" s="27">
        <f ca="1">AVERAGE(OFFSET(T$4,4*(ROW()-ROW(T$69)),0):OFFSET(T$7,4*(ROW()-ROW(T$69)),0))</f>
        <v>95.745503989215933</v>
      </c>
      <c r="U70" s="27">
        <f ca="1">AVERAGE(OFFSET(U$4,4*(ROW()-ROW(U$69)),0):OFFSET(U$7,4*(ROW()-ROW(U$69)),0))</f>
        <v>97.946514832716915</v>
      </c>
      <c r="V70" s="92">
        <f ca="1">AVERAGE(OFFSET(V$4,4*(ROW()-ROW(V$69)),0):OFFSET(V$7,4*(ROW()-ROW(V$69)),0))</f>
        <v>98.783915870623019</v>
      </c>
      <c r="W70" s="8"/>
      <c r="X70" s="8"/>
      <c r="Y70" s="8"/>
      <c r="Z70" s="8"/>
      <c r="AA70" s="8"/>
      <c r="AB70" s="8"/>
      <c r="AC70" s="434"/>
    </row>
    <row r="71" spans="1:29" x14ac:dyDescent="0.25">
      <c r="A71" s="35"/>
      <c r="B71" s="42">
        <v>2010</v>
      </c>
      <c r="C71" s="432">
        <v>29.228553210240104</v>
      </c>
      <c r="D71" s="27">
        <v>58.209769989314047</v>
      </c>
      <c r="E71" s="27">
        <v>25.239053210240105</v>
      </c>
      <c r="F71" s="27">
        <v>2.4966602220175251</v>
      </c>
      <c r="G71" s="27">
        <v>7.8699631940297774</v>
      </c>
      <c r="H71" s="27">
        <v>63.182066394562234</v>
      </c>
      <c r="I71" s="27">
        <v>31.600008976003544</v>
      </c>
      <c r="J71" s="27">
        <v>923.6282807212425</v>
      </c>
      <c r="K71" s="27">
        <f ca="1">AVERAGE(OFFSET(K$4,4*(ROW()-ROW(K$69)),0):OFFSET(K$7,4*(ROW()-ROW(K$69)),0))</f>
        <v>63.307569975333351</v>
      </c>
      <c r="L71" s="27">
        <f ca="1">SUM(OFFSET(L$4,4*(ROW()-ROW(L$69)),0):OFFSET(L$7,4*(ROW()-ROW(L$69)),0))</f>
        <v>815.87300000000005</v>
      </c>
      <c r="M71" s="27">
        <f ca="1">SUM(OFFSET(M$4,4*(ROW()-ROW(M$69)),0):OFFSET(M$7,4*(ROW()-ROW(M$69)),0))</f>
        <v>671.79899999999998</v>
      </c>
      <c r="N71" s="27">
        <f ca="1">SUM(OFFSET(N$4,4*(ROW()-ROW(N$69)),0):OFFSET(N$7,4*(ROW()-ROW(N$69)),0))</f>
        <v>144.07400000000001</v>
      </c>
      <c r="O71" s="27">
        <f ca="1">SUM(OFFSET(O$4,4*(ROW()-ROW(O$69)),0):OFFSET(O$7,4*(ROW()-ROW(O$69)),0))</f>
        <v>89.165999999999997</v>
      </c>
      <c r="P71" s="27">
        <v>1.4818363558299836</v>
      </c>
      <c r="Q71" s="27">
        <f ca="1">AVERAGE(OFFSET(Q$4,4*(ROW()-ROW(Q$69)),0):OFFSET(Q$7,4*(ROW()-ROW(Q$69)),0))</f>
        <v>102.83987647668918</v>
      </c>
      <c r="R71" s="27">
        <f ca="1">AVERAGE(OFFSET(R$4,4*(ROW()-ROW(R$69)),0):OFFSET(R$7,4*(ROW()-ROW(R$69)),0))</f>
        <v>104.71061781926407</v>
      </c>
      <c r="S71" s="27">
        <f ca="1">AVERAGE(OFFSET(S$4,4*(ROW()-ROW(S$69)),0):OFFSET(S$7,4*(ROW()-ROW(S$69)),0))</f>
        <v>99.140997514032691</v>
      </c>
      <c r="T71" s="27">
        <f ca="1">AVERAGE(OFFSET(T$4,4*(ROW()-ROW(T$69)),0):OFFSET(T$7,4*(ROW()-ROW(T$69)),0))</f>
        <v>97.369874293080144</v>
      </c>
      <c r="U71" s="27">
        <f ca="1">AVERAGE(OFFSET(U$4,4*(ROW()-ROW(U$69)),0):OFFSET(U$7,4*(ROW()-ROW(U$69)),0))</f>
        <v>100.60320241397092</v>
      </c>
      <c r="V71" s="92">
        <f ca="1">AVERAGE(OFFSET(V$4,4*(ROW()-ROW(V$69)),0):OFFSET(V$7,4*(ROW()-ROW(V$69)),0))</f>
        <v>100.04908912916088</v>
      </c>
      <c r="W71" s="8"/>
      <c r="X71" s="8"/>
      <c r="Y71" s="8"/>
      <c r="Z71" s="8"/>
      <c r="AA71" s="8"/>
      <c r="AB71" s="8"/>
      <c r="AC71" s="434"/>
    </row>
    <row r="72" spans="1:29" x14ac:dyDescent="0.25">
      <c r="A72" s="35"/>
      <c r="B72" s="42">
        <v>2011</v>
      </c>
      <c r="C72" s="432">
        <v>29.377572283321932</v>
      </c>
      <c r="D72" s="27">
        <v>58.005014483732445</v>
      </c>
      <c r="E72" s="27">
        <v>25.320072283321934</v>
      </c>
      <c r="F72" s="27">
        <v>2.5933380463486717</v>
      </c>
      <c r="G72" s="27">
        <v>8.1113717667893717</v>
      </c>
      <c r="H72" s="27">
        <v>63.125113950123449</v>
      </c>
      <c r="I72" s="27">
        <v>31.535135715885012</v>
      </c>
      <c r="J72" s="27">
        <v>926.41983152110811</v>
      </c>
      <c r="K72" s="27">
        <f ca="1">AVERAGE(OFFSET(K$4,4*(ROW()-ROW(K$69)),0):OFFSET(K$7,4*(ROW()-ROW(K$69)),0))</f>
        <v>62.669546022475785</v>
      </c>
      <c r="L72" s="27">
        <f ca="1">SUM(OFFSET(L$4,4*(ROW()-ROW(L$69)),0):OFFSET(L$7,4*(ROW()-ROW(L$69)),0))</f>
        <v>826.93599999999992</v>
      </c>
      <c r="M72" s="27">
        <f ca="1">SUM(OFFSET(M$4,4*(ROW()-ROW(M$69)),0):OFFSET(M$7,4*(ROW()-ROW(M$69)),0))</f>
        <v>682.37599999999998</v>
      </c>
      <c r="N72" s="27">
        <f ca="1">SUM(OFFSET(N$4,4*(ROW()-ROW(N$69)),0):OFFSET(N$7,4*(ROW()-ROW(N$69)),0))</f>
        <v>144.56</v>
      </c>
      <c r="O72" s="27">
        <f ca="1">SUM(OFFSET(O$4,4*(ROW()-ROW(O$69)),0):OFFSET(O$7,4*(ROW()-ROW(O$69)),0))</f>
        <v>93.236999999999995</v>
      </c>
      <c r="P72" s="27">
        <v>1.2494117755711045</v>
      </c>
      <c r="Q72" s="27">
        <f ca="1">AVERAGE(OFFSET(Q$4,4*(ROW()-ROW(Q$69)),0):OFFSET(Q$7,4*(ROW()-ROW(Q$69)),0))</f>
        <v>104.12828191553209</v>
      </c>
      <c r="R72" s="27">
        <f ca="1">AVERAGE(OFFSET(R$4,4*(ROW()-ROW(R$69)),0):OFFSET(R$7,4*(ROW()-ROW(R$69)),0))</f>
        <v>106.24177882036088</v>
      </c>
      <c r="S72" s="27">
        <f ca="1">AVERAGE(OFFSET(S$4,4*(ROW()-ROW(S$69)),0):OFFSET(S$7,4*(ROW()-ROW(S$69)),0))</f>
        <v>100.5007536635832</v>
      </c>
      <c r="T72" s="27">
        <f ca="1">AVERAGE(OFFSET(T$4,4*(ROW()-ROW(T$69)),0):OFFSET(T$7,4*(ROW()-ROW(T$69)),0))</f>
        <v>98.501090315450256</v>
      </c>
      <c r="U72" s="27">
        <f ca="1">AVERAGE(OFFSET(U$4,4*(ROW()-ROW(U$69)),0):OFFSET(U$7,4*(ROW()-ROW(U$69)),0))</f>
        <v>100.41249963315286</v>
      </c>
      <c r="V72" s="92">
        <f ca="1">AVERAGE(OFFSET(V$4,4*(ROW()-ROW(V$69)),0):OFFSET(V$7,4*(ROW()-ROW(V$69)),0))</f>
        <v>97.419215172827322</v>
      </c>
      <c r="W72" s="8"/>
      <c r="X72" s="8"/>
      <c r="Y72" s="8"/>
      <c r="Z72" s="8"/>
      <c r="AA72" s="8"/>
      <c r="AB72" s="8"/>
      <c r="AC72" s="434"/>
    </row>
    <row r="73" spans="1:29" x14ac:dyDescent="0.25">
      <c r="A73" s="35"/>
      <c r="B73" s="42">
        <v>2012</v>
      </c>
      <c r="C73" s="432">
        <v>29.696740301527775</v>
      </c>
      <c r="D73" s="27">
        <v>58.256937361775172</v>
      </c>
      <c r="E73" s="27">
        <v>25.472240301527773</v>
      </c>
      <c r="F73" s="27">
        <v>2.5712047687249218</v>
      </c>
      <c r="G73" s="27">
        <v>7.9688696205983165</v>
      </c>
      <c r="H73" s="27">
        <v>63.301118657758686</v>
      </c>
      <c r="I73" s="27">
        <v>31.827107626038881</v>
      </c>
      <c r="J73" s="27">
        <v>945.17245457666559</v>
      </c>
      <c r="K73" s="27">
        <f ca="1">AVERAGE(OFFSET(K$4,4*(ROW()-ROW(K$69)),0):OFFSET(K$7,4*(ROW()-ROW(K$69)),0))</f>
        <v>62.584856008943902</v>
      </c>
      <c r="L73" s="27">
        <f ca="1">SUM(OFFSET(L$4,4*(ROW()-ROW(L$69)),0):OFFSET(L$7,4*(ROW()-ROW(L$69)),0))</f>
        <v>847.24900000000002</v>
      </c>
      <c r="M73" s="27">
        <f ca="1">SUM(OFFSET(M$4,4*(ROW()-ROW(M$69)),0):OFFSET(M$7,4*(ROW()-ROW(M$69)),0))</f>
        <v>694.13100000000009</v>
      </c>
      <c r="N73" s="27">
        <f ca="1">SUM(OFFSET(N$4,4*(ROW()-ROW(N$69)),0):OFFSET(N$7,4*(ROW()-ROW(N$69)),0))</f>
        <v>153.11799999999999</v>
      </c>
      <c r="O73" s="27">
        <f ca="1">SUM(OFFSET(O$4,4*(ROW()-ROW(O$69)),0):OFFSET(O$7,4*(ROW()-ROW(O$69)),0))</f>
        <v>100.816</v>
      </c>
      <c r="P73" s="27">
        <v>1.1149787094614538</v>
      </c>
      <c r="Q73" s="27">
        <f ca="1">AVERAGE(OFFSET(Q$4,4*(ROW()-ROW(Q$69)),0):OFFSET(Q$7,4*(ROW()-ROW(Q$69)),0))</f>
        <v>105.28500612984308</v>
      </c>
      <c r="R73" s="27">
        <f ca="1">AVERAGE(OFFSET(R$4,4*(ROW()-ROW(R$69)),0):OFFSET(R$7,4*(ROW()-ROW(R$69)),0))</f>
        <v>106.43416163334012</v>
      </c>
      <c r="S73" s="27">
        <f ca="1">AVERAGE(OFFSET(S$4,4*(ROW()-ROW(S$69)),0):OFFSET(S$7,4*(ROW()-ROW(S$69)),0))</f>
        <v>99.870751079366741</v>
      </c>
      <c r="T73" s="27">
        <f ca="1">AVERAGE(OFFSET(T$4,4*(ROW()-ROW(T$69)),0):OFFSET(T$7,4*(ROW()-ROW(T$69)),0))</f>
        <v>98.790634110896235</v>
      </c>
      <c r="U73" s="27">
        <f ca="1">AVERAGE(OFFSET(U$4,4*(ROW()-ROW(U$69)),0):OFFSET(U$7,4*(ROW()-ROW(U$69)),0))</f>
        <v>100.34454460335513</v>
      </c>
      <c r="V73" s="92">
        <f ca="1">AVERAGE(OFFSET(V$4,4*(ROW()-ROW(V$69)),0):OFFSET(V$7,4*(ROW()-ROW(V$69)),0))</f>
        <v>97.136046792581581</v>
      </c>
      <c r="W73" s="8"/>
      <c r="X73" s="8"/>
      <c r="Y73" s="8"/>
      <c r="Z73" s="8"/>
      <c r="AA73" s="8"/>
      <c r="AB73" s="8"/>
      <c r="AC73" s="434"/>
    </row>
    <row r="74" spans="1:29" x14ac:dyDescent="0.25">
      <c r="A74" s="35"/>
      <c r="B74" s="42">
        <v>2013</v>
      </c>
      <c r="C74" s="432">
        <v>30.043595304865413</v>
      </c>
      <c r="D74" s="27">
        <v>58.559320464613812</v>
      </c>
      <c r="E74" s="27">
        <v>25.781345304865411</v>
      </c>
      <c r="F74" s="27">
        <v>2.4736626332241709</v>
      </c>
      <c r="G74" s="27">
        <v>7.6079338554554798</v>
      </c>
      <c r="H74" s="27">
        <v>63.381151109218621</v>
      </c>
      <c r="I74" s="27">
        <v>32.037863872950958</v>
      </c>
      <c r="J74" s="27">
        <v>962.53831796208306</v>
      </c>
      <c r="K74" s="27">
        <f ca="1">AVERAGE(OFFSET(K$4,4*(ROW()-ROW(K$69)),0):OFFSET(K$7,4*(ROW()-ROW(K$69)),0))</f>
        <v>62.781069360103039</v>
      </c>
      <c r="L74" s="27">
        <f ca="1">SUM(OFFSET(L$4,4*(ROW()-ROW(L$69)),0):OFFSET(L$7,4*(ROW()-ROW(L$69)),0))</f>
        <v>880.68200000000002</v>
      </c>
      <c r="M74" s="27">
        <f ca="1">SUM(OFFSET(M$4,4*(ROW()-ROW(M$69)),0):OFFSET(M$7,4*(ROW()-ROW(M$69)),0))</f>
        <v>722.73199999999997</v>
      </c>
      <c r="N74" s="27">
        <f ca="1">SUM(OFFSET(N$4,4*(ROW()-ROW(N$69)),0):OFFSET(N$7,4*(ROW()-ROW(N$69)),0))</f>
        <v>157.95000000000002</v>
      </c>
      <c r="O74" s="27">
        <f ca="1">SUM(OFFSET(O$4,4*(ROW()-ROW(O$69)),0):OFFSET(O$7,4*(ROW()-ROW(O$69)),0))</f>
        <v>107.02</v>
      </c>
      <c r="P74" s="27">
        <v>2.8720539658819035</v>
      </c>
      <c r="Q74" s="27">
        <f ca="1">AVERAGE(OFFSET(Q$4,4*(ROW()-ROW(Q$69)),0):OFFSET(Q$7,4*(ROW()-ROW(Q$69)),0))</f>
        <v>108.30733295717793</v>
      </c>
      <c r="R74" s="27">
        <f ca="1">AVERAGE(OFFSET(R$4,4*(ROW()-ROW(R$69)),0):OFFSET(R$7,4*(ROW()-ROW(R$69)),0))</f>
        <v>108.76946647275938</v>
      </c>
      <c r="S74" s="27">
        <f ca="1">AVERAGE(OFFSET(S$4,4*(ROW()-ROW(S$69)),0):OFFSET(S$7,4*(ROW()-ROW(S$69)),0))</f>
        <v>99.555591184679983</v>
      </c>
      <c r="T74" s="27">
        <f ca="1">AVERAGE(OFFSET(T$4,4*(ROW()-ROW(T$69)),0):OFFSET(T$7,4*(ROW()-ROW(T$69)),0))</f>
        <v>99.131223576425157</v>
      </c>
      <c r="U74" s="27">
        <f ca="1">AVERAGE(OFFSET(U$4,4*(ROW()-ROW(U$69)),0):OFFSET(U$7,4*(ROW()-ROW(U$69)),0))</f>
        <v>100.64822911737502</v>
      </c>
      <c r="V74" s="92">
        <f ca="1">AVERAGE(OFFSET(V$4,4*(ROW()-ROW(V$69)),0):OFFSET(V$7,4*(ROW()-ROW(V$69)),0))</f>
        <v>97.500770267881208</v>
      </c>
      <c r="W74" s="8"/>
      <c r="X74" s="8"/>
      <c r="Y74" s="8"/>
      <c r="Z74" s="8"/>
      <c r="AA74" s="8"/>
      <c r="AB74" s="8"/>
      <c r="AC74" s="434"/>
    </row>
    <row r="75" spans="1:29" x14ac:dyDescent="0.25">
      <c r="A75" s="35"/>
      <c r="B75" s="42">
        <v>2014</v>
      </c>
      <c r="C75" s="432">
        <v>30.753451347011165</v>
      </c>
      <c r="D75" s="27">
        <v>59.499363715971882</v>
      </c>
      <c r="E75" s="27">
        <v>26.195701347011163</v>
      </c>
      <c r="F75" s="27">
        <v>2.0259157234539145</v>
      </c>
      <c r="G75" s="27">
        <v>6.1807785167627438</v>
      </c>
      <c r="H75" s="27">
        <v>63.419509597078161</v>
      </c>
      <c r="I75" s="27">
        <v>32.162213813728094</v>
      </c>
      <c r="J75" s="27">
        <v>989.10775293015899</v>
      </c>
      <c r="K75" s="27">
        <f ca="1">AVERAGE(OFFSET(K$4,4*(ROW()-ROW(K$69)),0):OFFSET(K$7,4*(ROW()-ROW(K$69)),0))</f>
        <v>61.640238911178116</v>
      </c>
      <c r="L75" s="27">
        <f ca="1">SUM(OFFSET(L$4,4*(ROW()-ROW(L$69)),0):OFFSET(L$7,4*(ROW()-ROW(L$69)),0))</f>
        <v>899.96899999999994</v>
      </c>
      <c r="M75" s="27">
        <f ca="1">SUM(OFFSET(M$4,4*(ROW()-ROW(M$69)),0):OFFSET(M$7,4*(ROW()-ROW(M$69)),0))</f>
        <v>746.42600000000004</v>
      </c>
      <c r="N75" s="27">
        <f ca="1">SUM(OFFSET(N$4,4*(ROW()-ROW(N$69)),0):OFFSET(N$7,4*(ROW()-ROW(N$69)),0))</f>
        <v>153.54300000000001</v>
      </c>
      <c r="O75" s="27">
        <f ca="1">SUM(OFFSET(O$4,4*(ROW()-ROW(O$69)),0):OFFSET(O$7,4*(ROW()-ROW(O$69)),0))</f>
        <v>114.55</v>
      </c>
      <c r="P75" s="27">
        <v>1.6447658327660832</v>
      </c>
      <c r="Q75" s="27">
        <f ca="1">AVERAGE(OFFSET(Q$4,4*(ROW()-ROW(Q$69)),0):OFFSET(Q$7,4*(ROW()-ROW(Q$69)),0))</f>
        <v>110.0912432493987</v>
      </c>
      <c r="R75" s="27">
        <f ca="1">AVERAGE(OFFSET(R$4,4*(ROW()-ROW(R$69)),0):OFFSET(R$7,4*(ROW()-ROW(R$69)),0))</f>
        <v>110.13422082271858</v>
      </c>
      <c r="S75" s="27">
        <f ca="1">AVERAGE(OFFSET(S$4,4*(ROW()-ROW(S$69)),0):OFFSET(S$7,4*(ROW()-ROW(S$69)),0))</f>
        <v>100.15680092689502</v>
      </c>
      <c r="T75" s="27">
        <f ca="1">AVERAGE(OFFSET(T$4,4*(ROW()-ROW(T$69)),0):OFFSET(T$7,4*(ROW()-ROW(T$69)),0))</f>
        <v>100.1180371482405</v>
      </c>
      <c r="U75" s="27">
        <f ca="1">AVERAGE(OFFSET(U$4,4*(ROW()-ROW(U$69)),0):OFFSET(U$7,4*(ROW()-ROW(U$69)),0))</f>
        <v>100.01721676496535</v>
      </c>
      <c r="V75" s="92">
        <f ca="1">AVERAGE(OFFSET(V$4,4*(ROW()-ROW(V$69)),0):OFFSET(V$7,4*(ROW()-ROW(V$69)),0))</f>
        <v>96.19844769205524</v>
      </c>
      <c r="W75" s="8"/>
      <c r="X75" s="8"/>
      <c r="Y75" s="8"/>
      <c r="Z75" s="8"/>
      <c r="AA75" s="8"/>
      <c r="AB75" s="8"/>
      <c r="AC75" s="434"/>
    </row>
    <row r="76" spans="1:29" x14ac:dyDescent="0.25">
      <c r="A76" s="438"/>
      <c r="B76" s="42">
        <v>2015</v>
      </c>
      <c r="C76" s="432">
        <v>31.284678215541064</v>
      </c>
      <c r="D76" s="27">
        <v>60.062522363498388</v>
      </c>
      <c r="E76" s="27">
        <v>26.709928215541062</v>
      </c>
      <c r="F76" s="27">
        <v>1.7806136179647964</v>
      </c>
      <c r="G76" s="27">
        <v>5.3858082471926521</v>
      </c>
      <c r="H76" s="27">
        <v>63.481336739133852</v>
      </c>
      <c r="I76" s="27">
        <v>32.1048991750067</v>
      </c>
      <c r="J76" s="27">
        <v>1004.4016755410996</v>
      </c>
      <c r="K76" s="27">
        <f ca="1">AVERAGE(OFFSET(K$4,4*(ROW()-ROW(K$69)),0):OFFSET(K$7,4*(ROW()-ROW(K$69)),0))</f>
        <v>61.955187413247153</v>
      </c>
      <c r="L76" s="27">
        <f ca="1">SUM(OFFSET(L$4,4*(ROW()-ROW(L$69)),0):OFFSET(L$7,4*(ROW()-ROW(L$69)),0))</f>
        <v>928.45899999999995</v>
      </c>
      <c r="M76" s="27">
        <f ca="1">SUM(OFFSET(M$4,4*(ROW()-ROW(M$69)),0):OFFSET(M$7,4*(ROW()-ROW(M$69)),0))</f>
        <v>773.36300000000006</v>
      </c>
      <c r="N76" s="27">
        <f ca="1">SUM(OFFSET(N$4,4*(ROW()-ROW(N$69)),0):OFFSET(N$7,4*(ROW()-ROW(N$69)),0))</f>
        <v>155.096</v>
      </c>
      <c r="O76" s="27">
        <f ca="1">SUM(OFFSET(O$4,4*(ROW()-ROW(O$69)),0):OFFSET(O$7,4*(ROW()-ROW(O$69)),0))</f>
        <v>119.87700000000001</v>
      </c>
      <c r="P76" s="27">
        <v>1.6140921236630703</v>
      </c>
      <c r="Q76" s="27">
        <f ca="1">AVERAGE(OFFSET(Q$4,4*(ROW()-ROW(Q$69)),0):OFFSET(Q$7,4*(ROW()-ROW(Q$69)),0))</f>
        <v>111.86781115521978</v>
      </c>
      <c r="R76" s="27">
        <f ca="1">AVERAGE(OFFSET(R$4,4*(ROW()-ROW(R$69)),0):OFFSET(R$7,4*(ROW()-ROW(R$69)),0))</f>
        <v>112.11434567263056</v>
      </c>
      <c r="S76" s="27">
        <f ca="1">AVERAGE(OFFSET(S$4,4*(ROW()-ROW(S$69)),0):OFFSET(S$7,4*(ROW()-ROW(S$69)),0))</f>
        <v>101.09207320717304</v>
      </c>
      <c r="T76" s="27">
        <f ca="1">AVERAGE(OFFSET(T$4,4*(ROW()-ROW(T$69)),0):OFFSET(T$7,4*(ROW()-ROW(T$69)),0))</f>
        <v>100.86992794451916</v>
      </c>
      <c r="U76" s="27">
        <f ca="1">AVERAGE(OFFSET(U$4,4*(ROW()-ROW(U$69)),0):OFFSET(U$7,4*(ROW()-ROW(U$69)),0))</f>
        <v>100.93425456181228</v>
      </c>
      <c r="V76" s="92">
        <f ca="1">AVERAGE(OFFSET(V$4,4*(ROW()-ROW(V$69)),0):OFFSET(V$7,4*(ROW()-ROW(V$69)),0))</f>
        <v>96.843417112916626</v>
      </c>
      <c r="W76" s="8"/>
      <c r="X76" s="8"/>
      <c r="Y76" s="8"/>
      <c r="Z76" s="8"/>
      <c r="AA76" s="8"/>
      <c r="AB76" s="8"/>
      <c r="AC76" s="434"/>
    </row>
    <row r="77" spans="1:29" x14ac:dyDescent="0.25">
      <c r="A77" s="438"/>
      <c r="B77" s="42">
        <v>2016</v>
      </c>
      <c r="C77" s="432">
        <v>31.743628077123944</v>
      </c>
      <c r="D77" s="27">
        <v>60.503008602896927</v>
      </c>
      <c r="E77" s="27">
        <v>26.971378077123944</v>
      </c>
      <c r="F77" s="27">
        <v>1.6331635208268485</v>
      </c>
      <c r="G77" s="27">
        <v>4.8933469703983556</v>
      </c>
      <c r="H77" s="27">
        <v>63.615940554098614</v>
      </c>
      <c r="I77" s="27">
        <v>32.070890639793518</v>
      </c>
      <c r="J77" s="27">
        <v>1018.045036693512</v>
      </c>
      <c r="K77" s="27">
        <f ca="1">AVERAGE(OFFSET(K$4,4*(ROW()-ROW(K$69)),0):OFFSET(K$7,4*(ROW()-ROW(K$69)),0))</f>
        <v>61.971658473918694</v>
      </c>
      <c r="L77" s="27">
        <f ca="1">SUM(OFFSET(L$4,4*(ROW()-ROW(L$69)),0):OFFSET(L$7,4*(ROW()-ROW(L$69)),0))</f>
        <v>963.40600000000006</v>
      </c>
      <c r="M77" s="27">
        <f ca="1">SUM(OFFSET(M$4,4*(ROW()-ROW(M$69)),0):OFFSET(M$7,4*(ROW()-ROW(M$69)),0))</f>
        <v>798.58299999999997</v>
      </c>
      <c r="N77" s="27">
        <f ca="1">SUM(OFFSET(N$4,4*(ROW()-ROW(N$69)),0):OFFSET(N$7,4*(ROW()-ROW(N$69)),0))</f>
        <v>164.82300000000001</v>
      </c>
      <c r="O77" s="27">
        <f ca="1">SUM(OFFSET(O$4,4*(ROW()-ROW(O$69)),0):OFFSET(O$7,4*(ROW()-ROW(O$69)),0))</f>
        <v>124.88300000000001</v>
      </c>
      <c r="P77" s="27">
        <v>2.2601097470450355</v>
      </c>
      <c r="Q77" s="27">
        <f ca="1">AVERAGE(OFFSET(Q$4,4*(ROW()-ROW(Q$69)),0):OFFSET(Q$7,4*(ROW()-ROW(Q$69)),0))</f>
        <v>114.39528069290915</v>
      </c>
      <c r="R77" s="27">
        <f ca="1">AVERAGE(OFFSET(R$4,4*(ROW()-ROW(R$69)),0):OFFSET(R$7,4*(ROW()-ROW(R$69)),0))</f>
        <v>114.76729721851241</v>
      </c>
      <c r="S77" s="27">
        <f ca="1">AVERAGE(OFFSET(S$4,4*(ROW()-ROW(S$69)),0):OFFSET(S$7,4*(ROW()-ROW(S$69)),0))</f>
        <v>101.59628017736843</v>
      </c>
      <c r="T77" s="27">
        <f ca="1">AVERAGE(OFFSET(T$4,4*(ROW()-ROW(T$69)),0):OFFSET(T$7,4*(ROW()-ROW(T$69)),0))</f>
        <v>101.26816918887747</v>
      </c>
      <c r="U77" s="27">
        <f ca="1">AVERAGE(OFFSET(U$4,4*(ROW()-ROW(U$69)),0):OFFSET(U$7,4*(ROW()-ROW(U$69)),0))</f>
        <v>101.81888104474768</v>
      </c>
      <c r="V77" s="92">
        <f ca="1">AVERAGE(OFFSET(V$4,4*(ROW()-ROW(V$69)),0):OFFSET(V$7,4*(ROW()-ROW(V$69)),0))</f>
        <v>98.088443113481205</v>
      </c>
      <c r="W77" s="8"/>
      <c r="X77" s="8"/>
      <c r="Y77" s="8"/>
      <c r="Z77" s="8"/>
      <c r="AA77" s="8"/>
      <c r="AB77" s="8"/>
      <c r="AC77" s="434"/>
    </row>
    <row r="78" spans="1:29" x14ac:dyDescent="0.25">
      <c r="A78" s="438"/>
      <c r="B78" s="42">
        <v>2017</v>
      </c>
      <c r="C78" s="432">
        <v>32.056999331997822</v>
      </c>
      <c r="D78" s="27">
        <v>60.768750157799516</v>
      </c>
      <c r="E78" s="27">
        <v>27.259249331997825</v>
      </c>
      <c r="F78" s="27">
        <v>1.4760843610416319</v>
      </c>
      <c r="G78" s="27">
        <v>4.4019333175001583</v>
      </c>
      <c r="H78" s="27">
        <v>63.566971762424764</v>
      </c>
      <c r="I78" s="27">
        <v>32.09477711599223</v>
      </c>
      <c r="J78" s="27">
        <v>1028.8550999955032</v>
      </c>
      <c r="K78" s="27">
        <f ca="1">AVERAGE(OFFSET(K$4,4*(ROW()-ROW(K$69)),0):OFFSET(K$7,4*(ROW()-ROW(K$69)),0))</f>
        <v>61.876663157497859</v>
      </c>
      <c r="L78" s="27">
        <f ca="1">SUM(OFFSET(L$4,4*(ROW()-ROW(L$69)),0):OFFSET(L$7,4*(ROW()-ROW(L$69)),0))</f>
        <v>1003.937</v>
      </c>
      <c r="M78" s="27">
        <f ca="1">SUM(OFFSET(M$4,4*(ROW()-ROW(M$69)),0):OFFSET(M$7,4*(ROW()-ROW(M$69)),0))</f>
        <v>829.346</v>
      </c>
      <c r="N78" s="27">
        <f ca="1">SUM(OFFSET(N$4,4*(ROW()-ROW(N$69)),0):OFFSET(N$7,4*(ROW()-ROW(N$69)),0))</f>
        <v>174.59100000000001</v>
      </c>
      <c r="O78" s="27">
        <f ca="1">SUM(OFFSET(O$4,4*(ROW()-ROW(O$69)),0):OFFSET(O$7,4*(ROW()-ROW(O$69)),0))</f>
        <v>125.86399999999999</v>
      </c>
      <c r="P78" s="27">
        <v>2.7554672486319305</v>
      </c>
      <c r="Q78" s="27">
        <f ca="1">AVERAGE(OFFSET(Q$4,4*(ROW()-ROW(Q$69)),0):OFFSET(Q$7,4*(ROW()-ROW(Q$69)),0))</f>
        <v>117.54799819536493</v>
      </c>
      <c r="R78" s="27">
        <f ca="1">AVERAGE(OFFSET(R$4,4*(ROW()-ROW(R$69)),0):OFFSET(R$7,4*(ROW()-ROW(R$69)),0))</f>
        <v>117.84886963425639</v>
      </c>
      <c r="S78" s="27">
        <f ca="1">AVERAGE(OFFSET(S$4,4*(ROW()-ROW(S$69)),0):OFFSET(S$7,4*(ROW()-ROW(S$69)),0))</f>
        <v>102.63938967132211</v>
      </c>
      <c r="T78" s="27">
        <f ca="1">AVERAGE(OFFSET(T$4,4*(ROW()-ROW(T$69)),0):OFFSET(T$7,4*(ROW()-ROW(T$69)),0))</f>
        <v>102.38030410519482</v>
      </c>
      <c r="U78" s="27">
        <f ca="1">AVERAGE(OFFSET(U$4,4*(ROW()-ROW(U$69)),0):OFFSET(U$7,4*(ROW()-ROW(U$69)),0))</f>
        <v>103.05547535089346</v>
      </c>
      <c r="V78" s="92">
        <f ca="1">AVERAGE(OFFSET(V$4,4*(ROW()-ROW(V$69)),0):OFFSET(V$7,4*(ROW()-ROW(V$69)),0))</f>
        <v>99.070243605193241</v>
      </c>
      <c r="W78" s="8"/>
      <c r="X78" s="8"/>
      <c r="Y78" s="8"/>
      <c r="Z78" s="8"/>
      <c r="AA78" s="8"/>
      <c r="AB78" s="8"/>
      <c r="AC78" s="434"/>
    </row>
    <row r="79" spans="1:29" x14ac:dyDescent="0.25">
      <c r="A79" s="438"/>
      <c r="B79" s="42">
        <v>2018</v>
      </c>
      <c r="C79" s="432">
        <v>32.439359995465551</v>
      </c>
      <c r="D79" s="27">
        <v>61.166297739525575</v>
      </c>
      <c r="E79" s="27">
        <v>27.658859995465551</v>
      </c>
      <c r="F79" s="27">
        <v>1.3799195597307221</v>
      </c>
      <c r="G79" s="27">
        <v>4.0803723340083042</v>
      </c>
      <c r="H79" s="27">
        <v>63.768273059371495</v>
      </c>
      <c r="I79" s="27">
        <v>31.984090264724657</v>
      </c>
      <c r="J79" s="27">
        <v>1037.5451195643</v>
      </c>
      <c r="K79" s="27">
        <f ca="1">AVERAGE(OFFSET(K$4,4*(ROW()-ROW(K$69)),0):OFFSET(K$7,4*(ROW()-ROW(K$69)),0))</f>
        <v>62.301140089010786</v>
      </c>
      <c r="L79" s="27">
        <f ca="1">SUM(OFFSET(L$4,4*(ROW()-ROW(L$69)),0):OFFSET(L$7,4*(ROW()-ROW(L$69)),0))</f>
        <v>1044.9259999999999</v>
      </c>
      <c r="M79" s="27">
        <f ca="1">SUM(OFFSET(M$4,4*(ROW()-ROW(M$69)),0):OFFSET(M$7,4*(ROW()-ROW(M$69)),0))</f>
        <v>866.35201177038584</v>
      </c>
      <c r="N79" s="27">
        <f ca="1">SUM(OFFSET(N$4,4*(ROW()-ROW(N$69)),0):OFFSET(N$7,4*(ROW()-ROW(N$69)),0))</f>
        <v>178.57398822961414</v>
      </c>
      <c r="O79" s="27">
        <f ca="1">SUM(OFFSET(O$4,4*(ROW()-ROW(O$69)),0):OFFSET(O$7,4*(ROW()-ROW(O$69)),0))</f>
        <v>128.85458130847437</v>
      </c>
      <c r="P79" s="27">
        <v>2.9528206912062416</v>
      </c>
      <c r="Q79" s="27">
        <f ca="1">AVERAGE(OFFSET(Q$4,4*(ROW()-ROW(Q$69)),0):OFFSET(Q$7,4*(ROW()-ROW(Q$69)),0))</f>
        <v>121.02010691721941</v>
      </c>
      <c r="R79" s="27">
        <f ca="1">AVERAGE(OFFSET(R$4,4*(ROW()-ROW(R$69)),0):OFFSET(R$7,4*(ROW()-ROW(R$69)),0))</f>
        <v>121.74128577334776</v>
      </c>
      <c r="S79" s="27">
        <f ca="1">AVERAGE(OFFSET(S$4,4*(ROW()-ROW(S$69)),0):OFFSET(S$7,4*(ROW()-ROW(S$69)),0))</f>
        <v>103.18507777834748</v>
      </c>
      <c r="T79" s="27">
        <f ca="1">AVERAGE(OFFSET(T$4,4*(ROW()-ROW(T$69)),0):OFFSET(T$7,4*(ROW()-ROW(T$69)),0))</f>
        <v>102.57308573880297</v>
      </c>
      <c r="U79" s="27">
        <f ca="1">AVERAGE(OFFSET(U$4,4*(ROW()-ROW(U$69)),0):OFFSET(U$7,4*(ROW()-ROW(U$69)),0))</f>
        <v>103.69061145562483</v>
      </c>
      <c r="V79" s="92">
        <f ca="1">AVERAGE(OFFSET(V$4,4*(ROW()-ROW(V$69)),0):OFFSET(V$7,4*(ROW()-ROW(V$69)),0))</f>
        <v>99.473625981744348</v>
      </c>
      <c r="W79" s="434"/>
      <c r="X79" s="434"/>
      <c r="Y79" s="434"/>
      <c r="Z79" s="434"/>
      <c r="AA79" s="434"/>
      <c r="AB79" s="434"/>
      <c r="AC79" s="434"/>
    </row>
    <row r="80" spans="1:29" x14ac:dyDescent="0.25">
      <c r="A80" s="35"/>
      <c r="B80" s="42">
        <v>2019</v>
      </c>
      <c r="C80" s="432">
        <v>32.583473359359047</v>
      </c>
      <c r="D80" s="27">
        <v>61.117889663157165</v>
      </c>
      <c r="E80" s="27">
        <v>27.725835497160986</v>
      </c>
      <c r="F80" s="27">
        <v>1.389771146054205</v>
      </c>
      <c r="G80" s="27">
        <v>4.0907764503412292</v>
      </c>
      <c r="H80" s="27">
        <v>63.724722881623123</v>
      </c>
      <c r="I80" s="27">
        <v>31.990400000000001</v>
      </c>
      <c r="J80" s="27">
        <v>1042.3585281487385</v>
      </c>
      <c r="K80" s="27">
        <f ca="1">AVERAGE(OFFSET(K$4,4*(ROW()-ROW(K$69)),0):OFFSET(K$7,4*(ROW()-ROW(K$69)),0))</f>
        <v>62.669371683696276</v>
      </c>
      <c r="L80" s="27">
        <f ca="1">SUM(OFFSET(L$4,4*(ROW()-ROW(L$69)),0):OFFSET(L$7,4*(ROW()-ROW(L$69)),0))</f>
        <v>1086.1069251305717</v>
      </c>
      <c r="M80" s="27">
        <f ca="1">SUM(OFFSET(M$4,4*(ROW()-ROW(M$69)),0):OFFSET(M$7,4*(ROW()-ROW(M$69)),0))</f>
        <v>895.10364291600388</v>
      </c>
      <c r="N80" s="27">
        <f ca="1">SUM(OFFSET(N$4,4*(ROW()-ROW(N$69)),0):OFFSET(N$7,4*(ROW()-ROW(N$69)),0))</f>
        <v>191.00328221456772</v>
      </c>
      <c r="O80" s="27">
        <f ca="1">SUM(OFFSET(O$4,4*(ROW()-ROW(O$69)),0):OFFSET(O$7,4*(ROW()-ROW(O$69)),0))</f>
        <v>135.02165370228323</v>
      </c>
      <c r="P80" s="27">
        <v>3.0691205187947475</v>
      </c>
      <c r="Q80" s="27">
        <f ca="1">AVERAGE(OFFSET(Q$4,4*(ROW()-ROW(Q$69)),0):OFFSET(Q$7,4*(ROW()-ROW(Q$69)),0))</f>
        <v>124.7367036486098</v>
      </c>
      <c r="R80" s="27">
        <f ca="1">AVERAGE(OFFSET(R$4,4*(ROW()-ROW(R$69)),0):OFFSET(R$7,4*(ROW()-ROW(R$69)),0))</f>
        <v>125.45575124911738</v>
      </c>
      <c r="S80" s="27">
        <f ca="1">AVERAGE(OFFSET(S$4,4*(ROW()-ROW(S$69)),0):OFFSET(S$7,4*(ROW()-ROW(S$69)),0))</f>
        <v>103.97917641812846</v>
      </c>
      <c r="T80" s="27">
        <f ca="1">AVERAGE(OFFSET(T$4,4*(ROW()-ROW(T$69)),0):OFFSET(T$7,4*(ROW()-ROW(T$69)),0))</f>
        <v>103.38312009873412</v>
      </c>
      <c r="U80" s="27">
        <f ca="1">AVERAGE(OFFSET(U$4,4*(ROW()-ROW(U$69)),0):OFFSET(U$7,4*(ROW()-ROW(U$69)),0))</f>
        <v>105.43095115251808</v>
      </c>
      <c r="V80" s="92">
        <f ca="1">AVERAGE(OFFSET(V$4,4*(ROW()-ROW(V$69)),0):OFFSET(V$7,4*(ROW()-ROW(V$69)),0))</f>
        <v>101.0554832768468</v>
      </c>
      <c r="W80" s="434"/>
      <c r="X80" s="434"/>
      <c r="Y80" s="434"/>
      <c r="Z80" s="434"/>
      <c r="AA80" s="434"/>
      <c r="AB80" s="434"/>
      <c r="AC80" s="434"/>
    </row>
    <row r="81" spans="1:29" x14ac:dyDescent="0.25">
      <c r="A81" s="35"/>
      <c r="B81" s="42">
        <v>2020</v>
      </c>
      <c r="C81" s="432">
        <v>32.738012523469237</v>
      </c>
      <c r="D81" s="27">
        <v>61.081252870964988</v>
      </c>
      <c r="E81" s="27">
        <v>27.825684082608007</v>
      </c>
      <c r="F81" s="27">
        <v>1.4013240865181495</v>
      </c>
      <c r="G81" s="27">
        <v>4.1047211490054805</v>
      </c>
      <c r="H81" s="27">
        <v>63.695787365287693</v>
      </c>
      <c r="I81" s="27">
        <v>32</v>
      </c>
      <c r="J81" s="27">
        <v>1047.6164007510156</v>
      </c>
      <c r="K81" s="27">
        <f ca="1">AVERAGE(OFFSET(K$4,4*(ROW()-ROW(K$69)),0):OFFSET(K$7,4*(ROW()-ROW(K$69)),0))</f>
        <v>62.912418872669804</v>
      </c>
      <c r="L81" s="27">
        <f ca="1">SUM(OFFSET(L$4,4*(ROW()-ROW(L$69)),0):OFFSET(L$7,4*(ROW()-ROW(L$69)),0))</f>
        <v>1126.2798044365845</v>
      </c>
      <c r="M81" s="27">
        <f ca="1">SUM(OFFSET(M$4,4*(ROW()-ROW(M$69)),0):OFFSET(M$7,4*(ROW()-ROW(M$69)),0))</f>
        <v>924.96237448382908</v>
      </c>
      <c r="N81" s="27">
        <f ca="1">SUM(OFFSET(N$4,4*(ROW()-ROW(N$69)),0):OFFSET(N$7,4*(ROW()-ROW(N$69)),0))</f>
        <v>201.3174299527555</v>
      </c>
      <c r="O81" s="27">
        <f ca="1">SUM(OFFSET(O$4,4*(ROW()-ROW(O$69)),0):OFFSET(O$7,4*(ROW()-ROW(O$69)),0))</f>
        <v>140.59063956688794</v>
      </c>
      <c r="P81" s="27">
        <v>2.9649787860819004</v>
      </c>
      <c r="Q81" s="27">
        <f ca="1">AVERAGE(OFFSET(Q$4,4*(ROW()-ROW(Q$69)),0):OFFSET(Q$7,4*(ROW()-ROW(Q$69)),0))</f>
        <v>128.43426992354944</v>
      </c>
      <c r="R81" s="27">
        <f ca="1">AVERAGE(OFFSET(R$4,4*(ROW()-ROW(R$69)),0):OFFSET(R$7,4*(ROW()-ROW(R$69)),0))</f>
        <v>129.13608402416702</v>
      </c>
      <c r="S81" s="27">
        <f ca="1">AVERAGE(OFFSET(S$4,4*(ROW()-ROW(S$69)),0):OFFSET(S$7,4*(ROW()-ROW(S$69)),0))</f>
        <v>104.96583352844067</v>
      </c>
      <c r="T81" s="27">
        <f ca="1">AVERAGE(OFFSET(T$4,4*(ROW()-ROW(T$69)),0):OFFSET(T$7,4*(ROW()-ROW(T$69)),0))</f>
        <v>104.39537715592472</v>
      </c>
      <c r="U81" s="27">
        <f ca="1">AVERAGE(OFFSET(U$4,4*(ROW()-ROW(U$69)),0):OFFSET(U$7,4*(ROW()-ROW(U$69)),0))</f>
        <v>106.93663689372184</v>
      </c>
      <c r="V81" s="92">
        <f ca="1">AVERAGE(OFFSET(V$4,4*(ROW()-ROW(V$69)),0):OFFSET(V$7,4*(ROW()-ROW(V$69)),0))</f>
        <v>102.46968840030864</v>
      </c>
      <c r="W81" s="434"/>
      <c r="X81" s="434"/>
      <c r="Y81" s="434"/>
      <c r="Z81" s="434"/>
      <c r="AA81" s="434"/>
      <c r="AB81" s="434"/>
      <c r="AC81" s="434"/>
    </row>
    <row r="82" spans="1:29" x14ac:dyDescent="0.25">
      <c r="A82" s="35"/>
      <c r="B82" s="42">
        <v>2021</v>
      </c>
      <c r="C82" s="432">
        <v>32.905641287675358</v>
      </c>
      <c r="D82" s="27">
        <v>61.067570741342081</v>
      </c>
      <c r="E82" s="27">
        <v>27.936354521907624</v>
      </c>
      <c r="F82" s="27">
        <v>1.3930345269500402</v>
      </c>
      <c r="G82" s="27">
        <v>4.0615019076745842</v>
      </c>
      <c r="H82" s="27">
        <v>63.652836500287698</v>
      </c>
      <c r="I82" s="27">
        <v>32</v>
      </c>
      <c r="J82" s="27">
        <v>1052.9805212056117</v>
      </c>
      <c r="K82" s="27">
        <f ca="1">AVERAGE(OFFSET(K$4,4*(ROW()-ROW(K$69)),0):OFFSET(K$7,4*(ROW()-ROW(K$69)),0))</f>
        <v>62.952653438336853</v>
      </c>
      <c r="L82" s="27">
        <f ca="1">SUM(OFFSET(L$4,4*(ROW()-ROW(L$69)),0):OFFSET(L$7,4*(ROW()-ROW(L$69)),0))</f>
        <v>1166.8403486269594</v>
      </c>
      <c r="M82" s="27">
        <f ca="1">SUM(OFFSET(M$4,4*(ROW()-ROW(M$69)),0):OFFSET(M$7,4*(ROW()-ROW(M$69)),0))</f>
        <v>957.62933816972986</v>
      </c>
      <c r="N82" s="27">
        <f ca="1">SUM(OFFSET(N$4,4*(ROW()-ROW(N$69)),0):OFFSET(N$7,4*(ROW()-ROW(N$69)),0))</f>
        <v>209.21101045722943</v>
      </c>
      <c r="O82" s="27">
        <f ca="1">SUM(OFFSET(O$4,4*(ROW()-ROW(O$69)),0):OFFSET(O$7,4*(ROW()-ROW(O$69)),0))</f>
        <v>146.66027674172392</v>
      </c>
      <c r="P82" s="27">
        <v>3.1215643242058064</v>
      </c>
      <c r="Q82" s="27">
        <f ca="1">AVERAGE(OFFSET(Q$4,4*(ROW()-ROW(Q$69)),0):OFFSET(Q$7,4*(ROW()-ROW(Q$69)),0))</f>
        <v>132.44363313341182</v>
      </c>
      <c r="R82" s="27">
        <f ca="1">AVERAGE(OFFSET(R$4,4*(ROW()-ROW(R$69)),0):OFFSET(R$7,4*(ROW()-ROW(R$69)),0))</f>
        <v>133.16735593204947</v>
      </c>
      <c r="S82" s="27">
        <f ca="1">AVERAGE(OFFSET(S$4,4*(ROW()-ROW(S$69)),0):OFFSET(S$7,4*(ROW()-ROW(S$69)),0))</f>
        <v>106.14524222592172</v>
      </c>
      <c r="T82" s="27">
        <f ca="1">AVERAGE(OFFSET(T$4,4*(ROW()-ROW(T$69)),0):OFFSET(T$7,4*(ROW()-ROW(T$69)),0))</f>
        <v>105.56837613717086</v>
      </c>
      <c r="U82" s="27">
        <f ca="1">AVERAGE(OFFSET(U$4,4*(ROW()-ROW(U$69)),0):OFFSET(U$7,4*(ROW()-ROW(U$69)),0))</f>
        <v>108.1987022637506</v>
      </c>
      <c r="V82" s="92">
        <f ca="1">AVERAGE(OFFSET(V$4,4*(ROW()-ROW(V$69)),0):OFFSET(V$7,4*(ROW()-ROW(V$69)),0))</f>
        <v>103.66197679298989</v>
      </c>
      <c r="W82" s="434"/>
      <c r="X82" s="434"/>
      <c r="Y82" s="434"/>
      <c r="Z82" s="434"/>
      <c r="AA82" s="434"/>
      <c r="AB82" s="434"/>
      <c r="AC82" s="434"/>
    </row>
    <row r="83" spans="1:29" x14ac:dyDescent="0.25">
      <c r="A83" s="35"/>
      <c r="B83" s="42">
        <v>2022</v>
      </c>
      <c r="C83" s="432">
        <v>33.038823502991477</v>
      </c>
      <c r="D83" s="27">
        <v>60.974101297212115</v>
      </c>
      <c r="E83" s="27">
        <v>28.017490620110081</v>
      </c>
      <c r="F83" s="27">
        <v>1.3811805497835958</v>
      </c>
      <c r="G83" s="27">
        <v>4.0127352106371301</v>
      </c>
      <c r="H83" s="27">
        <v>63.523119930287699</v>
      </c>
      <c r="I83" s="27">
        <v>32</v>
      </c>
      <c r="J83" s="27">
        <v>1057.2423520957273</v>
      </c>
      <c r="K83" s="27">
        <f ca="1">AVERAGE(OFFSET(K$4,4*(ROW()-ROW(K$69)),0):OFFSET(K$7,4*(ROW()-ROW(K$69)),0))</f>
        <v>62.915761398837645</v>
      </c>
      <c r="L83" s="27">
        <f ca="1">SUM(OFFSET(L$4,4*(ROW()-ROW(L$69)),0):OFFSET(L$7,4*(ROW()-ROW(L$69)),0))</f>
        <v>1207.5659942729553</v>
      </c>
      <c r="M83" s="27">
        <f ca="1">SUM(OFFSET(M$4,4*(ROW()-ROW(M$69)),0):OFFSET(M$7,4*(ROW()-ROW(M$69)),0))</f>
        <v>990.65172309293916</v>
      </c>
      <c r="N83" s="27">
        <f ca="1">SUM(OFFSET(N$4,4*(ROW()-ROW(N$69)),0):OFFSET(N$7,4*(ROW()-ROW(N$69)),0))</f>
        <v>216.91427118001621</v>
      </c>
      <c r="O83" s="27">
        <f ca="1">SUM(OFFSET(O$4,4*(ROW()-ROW(O$69)),0):OFFSET(O$7,4*(ROW()-ROW(O$69)),0))</f>
        <v>152.86274243592831</v>
      </c>
      <c r="P83" s="27">
        <v>3.1487702662010548</v>
      </c>
      <c r="Q83" s="27">
        <f ca="1">AVERAGE(OFFSET(Q$4,4*(ROW()-ROW(Q$69)),0):OFFSET(Q$7,4*(ROW()-ROW(Q$69)),0))</f>
        <v>136.61429798507723</v>
      </c>
      <c r="R83" s="27">
        <f ca="1">AVERAGE(OFFSET(R$4,4*(ROW()-ROW(R$69)),0):OFFSET(R$7,4*(ROW()-ROW(R$69)),0))</f>
        <v>137.36081089575887</v>
      </c>
      <c r="S83" s="27">
        <f ca="1">AVERAGE(OFFSET(S$4,4*(ROW()-ROW(S$69)),0):OFFSET(S$7,4*(ROW()-ROW(S$69)),0))</f>
        <v>107.4551165762894</v>
      </c>
      <c r="T83" s="27">
        <f ca="1">AVERAGE(OFFSET(T$4,4*(ROW()-ROW(T$69)),0):OFFSET(T$7,4*(ROW()-ROW(T$69)),0))</f>
        <v>106.87113173141341</v>
      </c>
      <c r="U83" s="27">
        <f ca="1">AVERAGE(OFFSET(U$4,4*(ROW()-ROW(U$69)),0):OFFSET(U$7,4*(ROW()-ROW(U$69)),0))</f>
        <v>109.46131834327801</v>
      </c>
      <c r="V83" s="92">
        <f ca="1">AVERAGE(OFFSET(V$4,4*(ROW()-ROW(V$69)),0):OFFSET(V$7,4*(ROW()-ROW(V$69)),0))</f>
        <v>104.85549726535845</v>
      </c>
      <c r="W83" s="434"/>
      <c r="X83" s="434"/>
      <c r="Y83" s="434"/>
      <c r="Z83" s="434"/>
      <c r="AA83" s="434"/>
      <c r="AB83" s="434"/>
      <c r="AC83" s="434"/>
    </row>
    <row r="84" spans="1:29" x14ac:dyDescent="0.25">
      <c r="A84" s="35"/>
      <c r="B84" s="439">
        <v>2023</v>
      </c>
      <c r="C84" s="440">
        <v>33.151937796400397</v>
      </c>
      <c r="D84" s="27">
        <v>60.834169747476182</v>
      </c>
      <c r="E84" s="27">
        <v>28.081368934222514</v>
      </c>
      <c r="F84" s="27">
        <v>1.3813307415166853</v>
      </c>
      <c r="G84" s="27">
        <v>4.0000000000000062</v>
      </c>
      <c r="H84" s="27">
        <v>63.368926820287697</v>
      </c>
      <c r="I84" s="27">
        <v>32</v>
      </c>
      <c r="J84" s="27">
        <v>1060.8620094848125</v>
      </c>
      <c r="K84" s="27">
        <f ca="1">AVERAGE(OFFSET(K$4,4*(ROW()-ROW(K$69)),0):OFFSET(K$7,4*(ROW()-ROW(K$69)),0))</f>
        <v>62.910016044445157</v>
      </c>
      <c r="L84" s="27">
        <f ca="1">SUM(OFFSET(L$4,4*(ROW()-ROW(L$69)),0):OFFSET(L$7,4*(ROW()-ROW(L$69)),0))</f>
        <v>1250.5449401162707</v>
      </c>
      <c r="M84" s="27">
        <f ca="1">SUM(OFFSET(M$4,4*(ROW()-ROW(M$69)),0):OFFSET(M$7,4*(ROW()-ROW(M$69)),0))</f>
        <v>1025.3288402079806</v>
      </c>
      <c r="N84" s="27">
        <f ca="1">SUM(OFFSET(N$4,4*(ROW()-ROW(N$69)),0):OFFSET(N$7,4*(ROW()-ROW(N$69)),0))</f>
        <v>225.21609990829</v>
      </c>
      <c r="O84" s="27">
        <f ca="1">SUM(OFFSET(O$4,4*(ROW()-ROW(O$69)),0):OFFSET(O$7,4*(ROW()-ROW(O$69)),0))</f>
        <v>159.4016178863271</v>
      </c>
      <c r="P84" s="27">
        <v>3.2649963195199376</v>
      </c>
      <c r="Q84" s="27">
        <f ca="1">AVERAGE(OFFSET(Q$4,4*(ROW()-ROW(Q$69)),0):OFFSET(Q$7,4*(ROW()-ROW(Q$69)),0))</f>
        <v>141.07482830583103</v>
      </c>
      <c r="R84" s="27">
        <f ca="1">AVERAGE(OFFSET(R$4,4*(ROW()-ROW(R$69)),0):OFFSET(R$7,4*(ROW()-ROW(R$69)),0))</f>
        <v>141.84571526463242</v>
      </c>
      <c r="S84" s="27">
        <f ca="1">AVERAGE(OFFSET(S$4,4*(ROW()-ROW(S$69)),0):OFFSET(S$7,4*(ROW()-ROW(S$69)),0))</f>
        <v>108.83962990726704</v>
      </c>
      <c r="T84" s="27">
        <f ca="1">AVERAGE(OFFSET(T$4,4*(ROW()-ROW(T$69)),0):OFFSET(T$7,4*(ROW()-ROW(T$69)),0))</f>
        <v>108.24812066682402</v>
      </c>
      <c r="U84" s="27">
        <f ca="1">AVERAGE(OFFSET(U$4,4*(ROW()-ROW(U$69)),0):OFFSET(U$7,4*(ROW()-ROW(U$69)),0))</f>
        <v>110.85821994098946</v>
      </c>
      <c r="V84" s="92">
        <f ca="1">AVERAGE(OFFSET(V$4,4*(ROW()-ROW(V$69)),0):OFFSET(V$7,4*(ROW()-ROW(V$69)),0))</f>
        <v>106.19960600509278</v>
      </c>
      <c r="W84" s="434"/>
      <c r="X84" s="434"/>
      <c r="Y84" s="434"/>
      <c r="Z84" s="434"/>
      <c r="AA84" s="434"/>
      <c r="AB84" s="434"/>
      <c r="AC84" s="434"/>
    </row>
    <row r="85" spans="1:29" x14ac:dyDescent="0.25">
      <c r="A85" s="35"/>
      <c r="B85" s="441" t="s">
        <v>178</v>
      </c>
      <c r="C85" s="145">
        <v>29.549054879703718</v>
      </c>
      <c r="D85" s="145">
        <v>59.736277578763193</v>
      </c>
      <c r="E85" s="145">
        <v>25.71180487970372</v>
      </c>
      <c r="F85" s="145">
        <v>1.9394537818899646</v>
      </c>
      <c r="G85" s="145">
        <v>6.1576422715868011</v>
      </c>
      <c r="H85" s="145">
        <v>63.656103065205087</v>
      </c>
      <c r="I85" s="145">
        <v>31.749392283961473</v>
      </c>
      <c r="J85" s="145">
        <v>938.18086659206961</v>
      </c>
      <c r="K85" s="145">
        <f ca="1">AVERAGE(OFFSET(K$5,4*(ROW()-ROW(K$85)),0):OFFSET(K$8,4*(ROW()-ROW(K$85)),0))</f>
        <v>62.059614337463287</v>
      </c>
      <c r="L85" s="145">
        <f ca="1">SUM(OFFSET(L$5,4*(ROW()-ROW(L$85)),0):OFFSET(L$8,4*(ROW()-ROW(L$85)),0))</f>
        <v>783.28100000000006</v>
      </c>
      <c r="M85" s="145">
        <f ca="1">SUM(OFFSET(M$5,4*(ROW()-ROW(M$85)),0):OFFSET(M$8,4*(ROW()-ROW(M$85)),0))</f>
        <v>656.28899999999999</v>
      </c>
      <c r="N85" s="145">
        <f ca="1">SUM(OFFSET(N$5,4*(ROW()-ROW(N$85)),0):OFFSET(N$8,4*(ROW()-ROW(N$85)),0))</f>
        <v>126.99199999999999</v>
      </c>
      <c r="O85" s="145">
        <f ca="1">SUM(OFFSET(O$5,4*(ROW()-ROW(O$85)),0):OFFSET(O$8,4*(ROW()-ROW(O$85)),0))</f>
        <v>97.855000000000004</v>
      </c>
      <c r="P85" s="145">
        <v>-0.18389349103080121</v>
      </c>
      <c r="Q85" s="145">
        <f ca="1">AVERAGE(OFFSET(Q$5,4*(ROW()-ROW(Q$85)),0):OFFSET(Q$8,4*(ROW()-ROW(Q$85)),0))</f>
        <v>98.617782147163339</v>
      </c>
      <c r="R85" s="145">
        <f ca="1">AVERAGE(OFFSET(R$5,4*(ROW()-ROW(R$85)),0):OFFSET(R$8,4*(ROW()-ROW(R$85)),0))</f>
        <v>99.938525740976189</v>
      </c>
      <c r="S85" s="145">
        <f ca="1">AVERAGE(OFFSET(S$5,4*(ROW()-ROW(S$85)),0):OFFSET(S$8,4*(ROW()-ROW(S$85)),0))</f>
        <v>98.513451309431431</v>
      </c>
      <c r="T85" s="145">
        <f ca="1">AVERAGE(OFFSET(T$5,4*(ROW()-ROW(T$85)),0):OFFSET(T$8,4*(ROW()-ROW(T$85)),0))</f>
        <v>97.214076703349619</v>
      </c>
      <c r="U85" s="145">
        <f ca="1">AVERAGE(OFFSET(U$5,4*(ROW()-ROW(U$85)),0):OFFSET(U$8,4*(ROW()-ROW(U$85)),0))</f>
        <v>96.511676058138818</v>
      </c>
      <c r="V85" s="442">
        <f ca="1">AVERAGE(OFFSET(V$5,4*(ROW()-ROW(V$85)),0):OFFSET(V$8,4*(ROW()-ROW(V$85)),0))</f>
        <v>96.195704571068575</v>
      </c>
      <c r="W85" s="434"/>
      <c r="X85" s="434"/>
      <c r="Y85" s="434"/>
      <c r="Z85" s="434"/>
      <c r="AA85" s="434"/>
      <c r="AB85" s="434"/>
      <c r="AC85" s="434"/>
    </row>
    <row r="86" spans="1:29" x14ac:dyDescent="0.25">
      <c r="A86" s="35"/>
      <c r="B86" s="42" t="s">
        <v>104</v>
      </c>
      <c r="C86" s="27">
        <v>29.067720250147826</v>
      </c>
      <c r="D86" s="27">
        <v>58.279781551148901</v>
      </c>
      <c r="E86" s="27">
        <v>25.170220250147825</v>
      </c>
      <c r="F86" s="27">
        <v>2.475638652901929</v>
      </c>
      <c r="G86" s="27">
        <v>7.8483747766230811</v>
      </c>
      <c r="H86" s="27">
        <v>63.243226328626854</v>
      </c>
      <c r="I86" s="27">
        <v>31.52411137011801</v>
      </c>
      <c r="J86" s="27">
        <v>916.33411227058332</v>
      </c>
      <c r="K86" s="27">
        <f ca="1">AVERAGE(OFFSET(K$5,4*(ROW()-ROW(K$85)),0):OFFSET(K$8,4*(ROW()-ROW(K$85)),0))</f>
        <v>63.692848815831525</v>
      </c>
      <c r="L86" s="27">
        <f ca="1">SUM(OFFSET(L$5,4*(ROW()-ROW(L$85)),0):OFFSET(L$8,4*(ROW()-ROW(L$85)),0))</f>
        <v>801.81900000000007</v>
      </c>
      <c r="M86" s="27">
        <f ca="1">SUM(OFFSET(M$5,4*(ROW()-ROW(M$85)),0):OFFSET(M$8,4*(ROW()-ROW(M$85)),0))</f>
        <v>667.63599999999997</v>
      </c>
      <c r="N86" s="27">
        <f ca="1">SUM(OFFSET(N$5,4*(ROW()-ROW(N$85)),0):OFFSET(N$8,4*(ROW()-ROW(N$85)),0))</f>
        <v>134.18299999999999</v>
      </c>
      <c r="O86" s="27">
        <f ca="1">SUM(OFFSET(O$5,4*(ROW()-ROW(O$85)),0):OFFSET(O$8,4*(ROW()-ROW(O$85)),0))</f>
        <v>91.039999999999992</v>
      </c>
      <c r="P86" s="27">
        <v>3.9178539102415755</v>
      </c>
      <c r="Q86" s="27">
        <f ca="1">AVERAGE(OFFSET(Q$5,4*(ROW()-ROW(Q$85)),0):OFFSET(Q$8,4*(ROW()-ROW(Q$85)),0))</f>
        <v>102.48436103413015</v>
      </c>
      <c r="R86" s="27">
        <f ca="1">AVERAGE(OFFSET(R$5,4*(ROW()-ROW(R$85)),0):OFFSET(R$8,4*(ROW()-ROW(R$85)),0))</f>
        <v>104.60096855814577</v>
      </c>
      <c r="S86" s="27">
        <f ca="1">AVERAGE(OFFSET(S$5,4*(ROW()-ROW(S$85)),0):OFFSET(S$8,4*(ROW()-ROW(S$85)),0))</f>
        <v>98.185382950017157</v>
      </c>
      <c r="T86" s="27">
        <f ca="1">AVERAGE(OFFSET(T$5,4*(ROW()-ROW(T$85)),0):OFFSET(T$8,4*(ROW()-ROW(T$85)),0))</f>
        <v>96.198774171054993</v>
      </c>
      <c r="U86" s="27">
        <f ca="1">AVERAGE(OFFSET(U$5,4*(ROW()-ROW(U$85)),0):OFFSET(U$8,4*(ROW()-ROW(U$85)),0))</f>
        <v>99.414677034346582</v>
      </c>
      <c r="V86" s="92">
        <f ca="1">AVERAGE(OFFSET(V$5,4*(ROW()-ROW(V$85)),0):OFFSET(V$8,4*(ROW()-ROW(V$85)),0))</f>
        <v>100.0526568294228</v>
      </c>
      <c r="W86" s="434"/>
      <c r="X86" s="434"/>
      <c r="Y86" s="434"/>
      <c r="Z86" s="434"/>
      <c r="AA86" s="434"/>
      <c r="AB86" s="434"/>
      <c r="AC86" s="434"/>
    </row>
    <row r="87" spans="1:29" x14ac:dyDescent="0.25">
      <c r="A87" s="35"/>
      <c r="B87" s="42" t="s">
        <v>105</v>
      </c>
      <c r="C87" s="27">
        <v>29.335682929007909</v>
      </c>
      <c r="D87" s="27">
        <v>58.291664251327987</v>
      </c>
      <c r="E87" s="27">
        <v>25.338932929007907</v>
      </c>
      <c r="F87" s="27">
        <v>2.4859360471764749</v>
      </c>
      <c r="G87" s="27">
        <v>7.8121831885122948</v>
      </c>
      <c r="H87" s="27">
        <v>63.231381800846066</v>
      </c>
      <c r="I87" s="27">
        <v>31.628507611691013</v>
      </c>
      <c r="J87" s="27">
        <v>927.84387716172921</v>
      </c>
      <c r="K87" s="27">
        <f ca="1">AVERAGE(OFFSET(K$5,4*(ROW()-ROW(K$85)),0):OFFSET(K$8,4*(ROW()-ROW(K$85)),0))</f>
        <v>63.074411841146087</v>
      </c>
      <c r="L87" s="27">
        <f ca="1">SUM(OFFSET(L$5,4*(ROW()-ROW(L$85)),0):OFFSET(L$8,4*(ROW()-ROW(L$85)),0))</f>
        <v>821.51199999999994</v>
      </c>
      <c r="M87" s="27">
        <f ca="1">SUM(OFFSET(M$5,4*(ROW()-ROW(M$85)),0):OFFSET(M$8,4*(ROW()-ROW(M$85)),0))</f>
        <v>678.255</v>
      </c>
      <c r="N87" s="27">
        <f ca="1">SUM(OFFSET(N$5,4*(ROW()-ROW(N$85)),0):OFFSET(N$8,4*(ROW()-ROW(N$85)),0))</f>
        <v>143.25700000000001</v>
      </c>
      <c r="O87" s="27">
        <f ca="1">SUM(OFFSET(O$5,4*(ROW()-ROW(O$85)),0):OFFSET(O$8,4*(ROW()-ROW(O$85)),0))</f>
        <v>89.836000000000013</v>
      </c>
      <c r="P87" s="27">
        <v>0.91412325108413484</v>
      </c>
      <c r="Q87" s="27">
        <f ca="1">AVERAGE(OFFSET(Q$5,4*(ROW()-ROW(Q$85)),0):OFFSET(Q$8,4*(ROW()-ROW(Q$85)),0))</f>
        <v>103.41974750596486</v>
      </c>
      <c r="R87" s="27">
        <f ca="1">AVERAGE(OFFSET(R$5,4*(ROW()-ROW(R$85)),0):OFFSET(R$8,4*(ROW()-ROW(R$85)),0))</f>
        <v>105.20667711879624</v>
      </c>
      <c r="S87" s="27">
        <f ca="1">AVERAGE(OFFSET(S$5,4*(ROW()-ROW(S$85)),0):OFFSET(S$8,4*(ROW()-ROW(S$85)),0))</f>
        <v>99.369150759526676</v>
      </c>
      <c r="T87" s="27">
        <f ca="1">AVERAGE(OFFSET(T$5,4*(ROW()-ROW(T$85)),0):OFFSET(T$8,4*(ROW()-ROW(T$85)),0))</f>
        <v>97.681814419410557</v>
      </c>
      <c r="U87" s="27">
        <f ca="1">AVERAGE(OFFSET(U$5,4*(ROW()-ROW(U$85)),0):OFFSET(U$8,4*(ROW()-ROW(U$85)),0))</f>
        <v>100.49096704300933</v>
      </c>
      <c r="V87" s="92">
        <f ca="1">AVERAGE(OFFSET(V$5,4*(ROW()-ROW(V$85)),0):OFFSET(V$8,4*(ROW()-ROW(V$85)),0))</f>
        <v>99.448458371410467</v>
      </c>
      <c r="W87" s="434"/>
      <c r="X87" s="434"/>
      <c r="Y87" s="434"/>
      <c r="Z87" s="434"/>
      <c r="AA87" s="434"/>
      <c r="AB87" s="434"/>
      <c r="AC87" s="434"/>
    </row>
    <row r="88" spans="1:29" x14ac:dyDescent="0.25">
      <c r="A88" s="35"/>
      <c r="B88" s="42" t="s">
        <v>106</v>
      </c>
      <c r="C88" s="27">
        <v>29.380713738142028</v>
      </c>
      <c r="D88" s="27">
        <v>57.907904025446918</v>
      </c>
      <c r="E88" s="27">
        <v>25.272463738142029</v>
      </c>
      <c r="F88" s="27">
        <v>2.6311720663166125</v>
      </c>
      <c r="G88" s="27">
        <v>8.2193452823854525</v>
      </c>
      <c r="H88" s="27">
        <v>63.093684425029963</v>
      </c>
      <c r="I88" s="27">
        <v>31.562037512479865</v>
      </c>
      <c r="J88" s="27">
        <v>927.31155939494806</v>
      </c>
      <c r="K88" s="27">
        <f ca="1">AVERAGE(OFFSET(K$5,4*(ROW()-ROW(K$85)),0):OFFSET(K$8,4*(ROW()-ROW(K$85)),0))</f>
        <v>62.654272602112087</v>
      </c>
      <c r="L88" s="27">
        <f ca="1">SUM(OFFSET(L$5,4*(ROW()-ROW(L$85)),0):OFFSET(L$8,4*(ROW()-ROW(L$85)),0))</f>
        <v>828.98699999999997</v>
      </c>
      <c r="M88" s="27">
        <f ca="1">SUM(OFFSET(M$5,4*(ROW()-ROW(M$85)),0):OFFSET(M$8,4*(ROW()-ROW(M$85)),0))</f>
        <v>680.96699999999987</v>
      </c>
      <c r="N88" s="27">
        <f ca="1">SUM(OFFSET(N$5,4*(ROW()-ROW(N$85)),0):OFFSET(N$8,4*(ROW()-ROW(N$85)),0))</f>
        <v>148.02000000000001</v>
      </c>
      <c r="O88" s="27">
        <f ca="1">SUM(OFFSET(O$5,4*(ROW()-ROW(O$85)),0):OFFSET(O$8,4*(ROW()-ROW(O$85)),0))</f>
        <v>94.13</v>
      </c>
      <c r="P88" s="27">
        <v>0.66391159221288376</v>
      </c>
      <c r="Q88" s="27">
        <f ca="1">AVERAGE(OFFSET(Q$5,4*(ROW()-ROW(Q$85)),0):OFFSET(Q$8,4*(ROW()-ROW(Q$85)),0))</f>
        <v>104.10927340086391</v>
      </c>
      <c r="R88" s="27">
        <f ca="1">AVERAGE(OFFSET(R$5,4*(ROW()-ROW(R$85)),0):OFFSET(R$8,4*(ROW()-ROW(R$85)),0))</f>
        <v>106.13262698706481</v>
      </c>
      <c r="S88" s="27">
        <f ca="1">AVERAGE(OFFSET(S$5,4*(ROW()-ROW(S$85)),0):OFFSET(S$8,4*(ROW()-ROW(S$85)),0))</f>
        <v>100.68145507855571</v>
      </c>
      <c r="T88" s="27">
        <f ca="1">AVERAGE(OFFSET(T$5,4*(ROW()-ROW(T$85)),0):OFFSET(T$8,4*(ROW()-ROW(T$85)),0))</f>
        <v>98.762835659910905</v>
      </c>
      <c r="U88" s="27">
        <f ca="1">AVERAGE(OFFSET(U$5,4*(ROW()-ROW(U$85)),0):OFFSET(U$8,4*(ROW()-ROW(U$85)),0))</f>
        <v>100.74081720872509</v>
      </c>
      <c r="V88" s="92">
        <f ca="1">AVERAGE(OFFSET(V$5,4*(ROW()-ROW(V$85)),0):OFFSET(V$8,4*(ROW()-ROW(V$85)),0))</f>
        <v>97.188502205486373</v>
      </c>
      <c r="W88" s="434"/>
      <c r="X88" s="434"/>
      <c r="Y88" s="434"/>
      <c r="Z88" s="434"/>
      <c r="AA88" s="434"/>
      <c r="AB88" s="434"/>
      <c r="AC88" s="434"/>
    </row>
    <row r="89" spans="1:29" x14ac:dyDescent="0.25">
      <c r="A89" s="35"/>
      <c r="B89" s="42" t="s">
        <v>107</v>
      </c>
      <c r="C89" s="27">
        <v>29.79313586741619</v>
      </c>
      <c r="D89" s="27">
        <v>58.355607964913162</v>
      </c>
      <c r="E89" s="27">
        <v>25.568885867416189</v>
      </c>
      <c r="F89" s="27">
        <v>2.5475801607185713</v>
      </c>
      <c r="G89" s="27">
        <v>7.877455099319568</v>
      </c>
      <c r="H89" s="27">
        <v>63.34560096047565</v>
      </c>
      <c r="I89" s="27">
        <v>31.88928202621771</v>
      </c>
      <c r="J89" s="27">
        <v>950.08729361653002</v>
      </c>
      <c r="K89" s="27">
        <f ca="1">AVERAGE(OFFSET(K$5,4*(ROW()-ROW(K$85)),0):OFFSET(K$8,4*(ROW()-ROW(K$85)),0))</f>
        <v>62.451683372795785</v>
      </c>
      <c r="L89" s="27">
        <f ca="1">SUM(OFFSET(L$5,4*(ROW()-ROW(L$85)),0):OFFSET(L$8,4*(ROW()-ROW(L$85)),0))</f>
        <v>852.92900000000009</v>
      </c>
      <c r="M89" s="27">
        <f ca="1">SUM(OFFSET(M$5,4*(ROW()-ROW(M$85)),0):OFFSET(M$8,4*(ROW()-ROW(M$85)),0))</f>
        <v>698.77800000000002</v>
      </c>
      <c r="N89" s="27">
        <f ca="1">SUM(OFFSET(N$5,4*(ROW()-ROW(N$85)),0):OFFSET(N$8,4*(ROW()-ROW(N$85)),0))</f>
        <v>154.15100000000001</v>
      </c>
      <c r="O89" s="27">
        <f ca="1">SUM(OFFSET(O$5,4*(ROW()-ROW(O$85)),0):OFFSET(O$8,4*(ROW()-ROW(O$85)),0))</f>
        <v>102.23299999999999</v>
      </c>
      <c r="P89" s="27">
        <v>1.4259150619224386</v>
      </c>
      <c r="Q89" s="27">
        <f ca="1">AVERAGE(OFFSET(Q$5,4*(ROW()-ROW(Q$85)),0):OFFSET(Q$8,4*(ROW()-ROW(Q$85)),0))</f>
        <v>105.5923934131466</v>
      </c>
      <c r="R89" s="27">
        <f ca="1">AVERAGE(OFFSET(R$5,4*(ROW()-ROW(R$85)),0):OFFSET(R$8,4*(ROW()-ROW(R$85)),0))</f>
        <v>106.5380666441805</v>
      </c>
      <c r="S89" s="27">
        <f ca="1">AVERAGE(OFFSET(S$5,4*(ROW()-ROW(S$85)),0):OFFSET(S$8,4*(ROW()-ROW(S$85)),0))</f>
        <v>99.655918757813097</v>
      </c>
      <c r="T89" s="27">
        <f ca="1">AVERAGE(OFFSET(T$5,4*(ROW()-ROW(T$85)),0):OFFSET(T$8,4*(ROW()-ROW(T$85)),0))</f>
        <v>98.771390044311204</v>
      </c>
      <c r="U89" s="27">
        <f ca="1">AVERAGE(OFFSET(U$5,4*(ROW()-ROW(U$85)),0):OFFSET(U$8,4*(ROW()-ROW(U$85)),0))</f>
        <v>99.920426282257438</v>
      </c>
      <c r="V89" s="92">
        <f ca="1">AVERAGE(OFFSET(V$5,4*(ROW()-ROW(V$85)),0):OFFSET(V$8,4*(ROW()-ROW(V$85)),0))</f>
        <v>96.903017085513852</v>
      </c>
      <c r="W89" s="434"/>
      <c r="X89" s="434"/>
      <c r="Y89" s="434"/>
      <c r="Z89" s="434"/>
      <c r="AA89" s="434"/>
      <c r="AB89" s="434"/>
      <c r="AC89" s="434"/>
    </row>
    <row r="90" spans="1:29" x14ac:dyDescent="0.25">
      <c r="A90" s="35"/>
      <c r="B90" s="42" t="s">
        <v>108</v>
      </c>
      <c r="C90" s="27">
        <v>30.216777484335957</v>
      </c>
      <c r="D90" s="27">
        <v>58.792178329895947</v>
      </c>
      <c r="E90" s="27">
        <v>25.856027484335957</v>
      </c>
      <c r="F90" s="27">
        <v>2.3915672166226134</v>
      </c>
      <c r="G90" s="27">
        <v>7.3353895368238637</v>
      </c>
      <c r="H90" s="27">
        <v>63.44593886478755</v>
      </c>
      <c r="I90" s="27">
        <v>32.05634739663131</v>
      </c>
      <c r="J90" s="27">
        <v>968.64254262516238</v>
      </c>
      <c r="K90" s="27">
        <f ca="1">AVERAGE(OFFSET(K$5,4*(ROW()-ROW(K$85)),0):OFFSET(K$8,4*(ROW()-ROW(K$85)),0))</f>
        <v>62.843521613262297</v>
      </c>
      <c r="L90" s="27">
        <f ca="1">SUM(OFFSET(L$5,4*(ROW()-ROW(L$85)),0):OFFSET(L$8,4*(ROW()-ROW(L$85)),0))</f>
        <v>888.95799999999997</v>
      </c>
      <c r="M90" s="27">
        <f ca="1">SUM(OFFSET(M$5,4*(ROW()-ROW(M$85)),0):OFFSET(M$8,4*(ROW()-ROW(M$85)),0))</f>
        <v>731.74199999999996</v>
      </c>
      <c r="N90" s="27">
        <f ca="1">SUM(OFFSET(N$5,4*(ROW()-ROW(N$85)),0):OFFSET(N$8,4*(ROW()-ROW(N$85)),0))</f>
        <v>157.21600000000001</v>
      </c>
      <c r="O90" s="27">
        <f ca="1">SUM(OFFSET(O$5,4*(ROW()-ROW(O$85)),0):OFFSET(O$8,4*(ROW()-ROW(O$85)),0))</f>
        <v>110.48699999999999</v>
      </c>
      <c r="P90" s="27">
        <v>3.5544493195390316</v>
      </c>
      <c r="Q90" s="27">
        <f ca="1">AVERAGE(OFFSET(Q$5,4*(ROW()-ROW(Q$85)),0):OFFSET(Q$8,4*(ROW()-ROW(Q$85)),0))</f>
        <v>109.34535241192974</v>
      </c>
      <c r="R90" s="27">
        <f ca="1">AVERAGE(OFFSET(R$5,4*(ROW()-ROW(R$85)),0):OFFSET(R$8,4*(ROW()-ROW(R$85)),0))</f>
        <v>109.7499939274422</v>
      </c>
      <c r="S90" s="27">
        <f ca="1">AVERAGE(OFFSET(S$5,4*(ROW()-ROW(S$85)),0):OFFSET(S$8,4*(ROW()-ROW(S$85)),0))</f>
        <v>99.551773110971453</v>
      </c>
      <c r="T90" s="27">
        <f ca="1">AVERAGE(OFFSET(T$5,4*(ROW()-ROW(T$85)),0):OFFSET(T$8,4*(ROW()-ROW(T$85)),0))</f>
        <v>99.184701261604417</v>
      </c>
      <c r="U90" s="27">
        <f ca="1">AVERAGE(OFFSET(U$5,4*(ROW()-ROW(U$85)),0):OFFSET(U$8,4*(ROW()-ROW(U$85)),0))</f>
        <v>100.86483153777948</v>
      </c>
      <c r="V90" s="92">
        <f ca="1">AVERAGE(OFFSET(V$5,4*(ROW()-ROW(V$85)),0):OFFSET(V$8,4*(ROW()-ROW(V$85)),0))</f>
        <v>97.646175617230426</v>
      </c>
      <c r="W90" s="434"/>
      <c r="X90" s="434"/>
      <c r="Y90" s="434"/>
      <c r="Z90" s="434"/>
      <c r="AA90" s="434"/>
      <c r="AB90" s="434"/>
      <c r="AC90" s="434"/>
    </row>
    <row r="91" spans="1:29" x14ac:dyDescent="0.25">
      <c r="A91" s="35"/>
      <c r="B91" s="42" t="s">
        <v>109</v>
      </c>
      <c r="C91" s="27">
        <v>30.909380719345151</v>
      </c>
      <c r="D91" s="27">
        <v>59.686271115686679</v>
      </c>
      <c r="E91" s="27">
        <v>26.365130719345149</v>
      </c>
      <c r="F91" s="27">
        <v>1.9294878273593667</v>
      </c>
      <c r="G91" s="27">
        <v>5.8762243710186555</v>
      </c>
      <c r="H91" s="27">
        <v>63.412542306105728</v>
      </c>
      <c r="I91" s="27">
        <v>32.172927706022641</v>
      </c>
      <c r="J91" s="27">
        <v>994.44107026603547</v>
      </c>
      <c r="K91" s="27">
        <f ca="1">AVERAGE(OFFSET(K$5,4*(ROW()-ROW(K$85)),0):OFFSET(K$8,4*(ROW()-ROW(K$85)),0))</f>
        <v>61.474840359081306</v>
      </c>
      <c r="L91" s="27">
        <f ca="1">SUM(OFFSET(L$5,4*(ROW()-ROW(L$85)),0):OFFSET(L$8,4*(ROW()-ROW(L$85)),0))</f>
        <v>905.20699999999999</v>
      </c>
      <c r="M91" s="27">
        <f ca="1">SUM(OFFSET(M$5,4*(ROW()-ROW(M$85)),0):OFFSET(M$8,4*(ROW()-ROW(M$85)),0))</f>
        <v>752.42599999999993</v>
      </c>
      <c r="N91" s="27">
        <f ca="1">SUM(OFFSET(N$5,4*(ROW()-ROW(N$85)),0):OFFSET(N$8,4*(ROW()-ROW(N$85)),0))</f>
        <v>152.78100000000001</v>
      </c>
      <c r="O91" s="27">
        <f ca="1">SUM(OFFSET(O$5,4*(ROW()-ROW(O$85)),0):OFFSET(O$8,4*(ROW()-ROW(O$85)),0))</f>
        <v>114.51300000000001</v>
      </c>
      <c r="P91" s="27">
        <v>0.84112518406872994</v>
      </c>
      <c r="Q91" s="27">
        <f ca="1">AVERAGE(OFFSET(Q$5,4*(ROW()-ROW(Q$85)),0):OFFSET(Q$8,4*(ROW()-ROW(Q$85)),0))</f>
        <v>110.26467682022445</v>
      </c>
      <c r="R91" s="27">
        <f ca="1">AVERAGE(OFFSET(R$5,4*(ROW()-ROW(R$85)),0):OFFSET(R$8,4*(ROW()-ROW(R$85)),0))</f>
        <v>110.27133765026366</v>
      </c>
      <c r="S91" s="27">
        <f ca="1">AVERAGE(OFFSET(S$5,4*(ROW()-ROW(S$85)),0):OFFSET(S$8,4*(ROW()-ROW(S$85)),0))</f>
        <v>100.42561426534589</v>
      </c>
      <c r="T91" s="27">
        <f ca="1">AVERAGE(OFFSET(T$5,4*(ROW()-ROW(T$85)),0):OFFSET(T$8,4*(ROW()-ROW(T$85)),0))</f>
        <v>100.41947001004502</v>
      </c>
      <c r="U91" s="27">
        <f ca="1">AVERAGE(OFFSET(U$5,4*(ROW()-ROW(U$85)),0):OFFSET(U$8,4*(ROW()-ROW(U$85)),0))</f>
        <v>99.952855163488437</v>
      </c>
      <c r="V91" s="92">
        <f ca="1">AVERAGE(OFFSET(V$5,4*(ROW()-ROW(V$85)),0):OFFSET(V$8,4*(ROW()-ROW(V$85)),0))</f>
        <v>95.918328652848558</v>
      </c>
      <c r="W91" s="434"/>
      <c r="X91" s="434"/>
      <c r="Y91" s="434"/>
      <c r="Z91" s="434"/>
      <c r="AA91" s="434"/>
      <c r="AB91" s="434"/>
      <c r="AC91" s="434"/>
    </row>
    <row r="92" spans="1:29" x14ac:dyDescent="0.25">
      <c r="A92" s="35"/>
      <c r="B92" s="42" t="s">
        <v>110</v>
      </c>
      <c r="C92" s="27">
        <v>31.38883615243558</v>
      </c>
      <c r="D92" s="27">
        <v>60.147089168589041</v>
      </c>
      <c r="E92" s="27">
        <v>26.76683615243558</v>
      </c>
      <c r="F92" s="27">
        <v>1.7457646001363407</v>
      </c>
      <c r="G92" s="27">
        <v>5.2694898870178584</v>
      </c>
      <c r="H92" s="27">
        <v>63.492608311103233</v>
      </c>
      <c r="I92" s="27">
        <v>32.107267341197478</v>
      </c>
      <c r="J92" s="27">
        <v>1007.8204938685913</v>
      </c>
      <c r="K92" s="27">
        <f ca="1">AVERAGE(OFFSET(K$5,4*(ROW()-ROW(K$85)),0):OFFSET(K$8,4*(ROW()-ROW(K$85)),0))</f>
        <v>61.839368590770896</v>
      </c>
      <c r="L92" s="27">
        <f ca="1">SUM(OFFSET(L$5,4*(ROW()-ROW(L$85)),0):OFFSET(L$8,4*(ROW()-ROW(L$85)),0))</f>
        <v>933.46100000000001</v>
      </c>
      <c r="M92" s="27">
        <f ca="1">SUM(OFFSET(M$5,4*(ROW()-ROW(M$85)),0):OFFSET(M$8,4*(ROW()-ROW(M$85)),0))</f>
        <v>777.76199999999994</v>
      </c>
      <c r="N92" s="27">
        <f ca="1">SUM(OFFSET(N$5,4*(ROW()-ROW(N$85)),0):OFFSET(N$8,4*(ROW()-ROW(N$85)),0))</f>
        <v>155.69900000000001</v>
      </c>
      <c r="O92" s="27">
        <f ca="1">SUM(OFFSET(O$5,4*(ROW()-ROW(O$85)),0):OFFSET(O$8,4*(ROW()-ROW(O$85)),0))</f>
        <v>122.196</v>
      </c>
      <c r="P92" s="27">
        <v>1.8159492915919344</v>
      </c>
      <c r="Q92" s="27">
        <f ca="1">AVERAGE(OFFSET(Q$5,4*(ROW()-ROW(Q$85)),0):OFFSET(Q$8,4*(ROW()-ROW(Q$85)),0))</f>
        <v>112.26701326416284</v>
      </c>
      <c r="R92" s="27">
        <f ca="1">AVERAGE(OFFSET(R$5,4*(ROW()-ROW(R$85)),0):OFFSET(R$8,4*(ROW()-ROW(R$85)),0))</f>
        <v>112.50614321446014</v>
      </c>
      <c r="S92" s="27">
        <f ca="1">AVERAGE(OFFSET(S$5,4*(ROW()-ROW(S$85)),0):OFFSET(S$8,4*(ROW()-ROW(S$85)),0))</f>
        <v>101.18178323400114</v>
      </c>
      <c r="T92" s="27">
        <f ca="1">AVERAGE(OFFSET(T$5,4*(ROW()-ROW(T$85)),0):OFFSET(T$8,4*(ROW()-ROW(T$85)),0))</f>
        <v>100.96688840847193</v>
      </c>
      <c r="U92" s="27">
        <f ca="1">AVERAGE(OFFSET(U$5,4*(ROW()-ROW(U$85)),0):OFFSET(U$8,4*(ROW()-ROW(U$85)),0))</f>
        <v>100.83212931920339</v>
      </c>
      <c r="V92" s="92">
        <f ca="1">AVERAGE(OFFSET(V$5,4*(ROW()-ROW(V$85)),0):OFFSET(V$8,4*(ROW()-ROW(V$85)),0))</f>
        <v>96.904317222719129</v>
      </c>
      <c r="W92" s="434"/>
      <c r="X92" s="434"/>
      <c r="Y92" s="434"/>
      <c r="Z92" s="434"/>
      <c r="AA92" s="434"/>
      <c r="AB92" s="434"/>
      <c r="AC92" s="434"/>
    </row>
    <row r="93" spans="1:29" ht="15" customHeight="1" x14ac:dyDescent="0.25">
      <c r="A93" s="35"/>
      <c r="B93" s="42" t="s">
        <v>111</v>
      </c>
      <c r="C93" s="27">
        <v>31.83705621443044</v>
      </c>
      <c r="D93" s="27">
        <v>60.590952025996359</v>
      </c>
      <c r="E93" s="27">
        <v>27.04380621443044</v>
      </c>
      <c r="F93" s="27">
        <v>1.5933954162919861</v>
      </c>
      <c r="G93" s="27">
        <v>4.7664130992516149</v>
      </c>
      <c r="H93" s="27">
        <v>63.623566656073308</v>
      </c>
      <c r="I93" s="27">
        <v>32.096989715774555</v>
      </c>
      <c r="J93" s="27">
        <v>1021.8792467147011</v>
      </c>
      <c r="K93" s="27">
        <f ca="1">AVERAGE(OFFSET(K$5,4*(ROW()-ROW(K$85)),0):OFFSET(K$8,4*(ROW()-ROW(K$85)),0))</f>
        <v>62.059153612755502</v>
      </c>
      <c r="L93" s="27">
        <f ca="1">SUM(OFFSET(L$5,4*(ROW()-ROW(L$85)),0):OFFSET(L$8,4*(ROW()-ROW(L$85)),0))</f>
        <v>976.75900000000001</v>
      </c>
      <c r="M93" s="27">
        <f ca="1">SUM(OFFSET(M$5,4*(ROW()-ROW(M$85)),0):OFFSET(M$8,4*(ROW()-ROW(M$85)),0))</f>
        <v>807.53499999999997</v>
      </c>
      <c r="N93" s="27">
        <f ca="1">SUM(OFFSET(N$5,4*(ROW()-ROW(N$85)),0):OFFSET(N$8,4*(ROW()-ROW(N$85)),0))</f>
        <v>169.22399999999999</v>
      </c>
      <c r="O93" s="27">
        <f ca="1">SUM(OFFSET(O$5,4*(ROW()-ROW(O$85)),0):OFFSET(O$8,4*(ROW()-ROW(O$85)),0))</f>
        <v>124.905</v>
      </c>
      <c r="P93" s="27">
        <v>2.7646764442928884</v>
      </c>
      <c r="Q93" s="27">
        <f ca="1">AVERAGE(OFFSET(Q$5,4*(ROW()-ROW(Q$85)),0):OFFSET(Q$8,4*(ROW()-ROW(Q$85)),0))</f>
        <v>115.37091573837641</v>
      </c>
      <c r="R93" s="27">
        <f ca="1">AVERAGE(OFFSET(R$5,4*(ROW()-ROW(R$85)),0):OFFSET(R$8,4*(ROW()-ROW(R$85)),0))</f>
        <v>115.650804991966</v>
      </c>
      <c r="S93" s="27">
        <f ca="1">AVERAGE(OFFSET(S$5,4*(ROW()-ROW(S$85)),0):OFFSET(S$8,4*(ROW()-ROW(S$85)),0))</f>
        <v>101.81886102887553</v>
      </c>
      <c r="T93" s="27">
        <f ca="1">AVERAGE(OFFSET(T$5,4*(ROW()-ROW(T$85)),0):OFFSET(T$8,4*(ROW()-ROW(T$85)),0))</f>
        <v>101.57309319693459</v>
      </c>
      <c r="U93" s="27">
        <f ca="1">AVERAGE(OFFSET(U$5,4*(ROW()-ROW(U$85)),0):OFFSET(U$8,4*(ROW()-ROW(U$85)),0))</f>
        <v>102.44965487632047</v>
      </c>
      <c r="V93" s="92">
        <f ca="1">AVERAGE(OFFSET(V$5,4*(ROW()-ROW(V$85)),0):OFFSET(V$8,4*(ROW()-ROW(V$85)),0))</f>
        <v>98.625092473197071</v>
      </c>
      <c r="W93" s="434"/>
      <c r="X93" s="434"/>
      <c r="Y93" s="434"/>
      <c r="Z93" s="434"/>
      <c r="AA93" s="434"/>
      <c r="AB93" s="434"/>
      <c r="AC93" s="434"/>
    </row>
    <row r="94" spans="1:29" ht="15" customHeight="1" x14ac:dyDescent="0.25">
      <c r="A94" s="35"/>
      <c r="B94" s="42" t="s">
        <v>112</v>
      </c>
      <c r="C94" s="27">
        <v>32.156264482268767</v>
      </c>
      <c r="D94" s="27">
        <v>60.875775547613735</v>
      </c>
      <c r="E94" s="27">
        <v>27.370264482268766</v>
      </c>
      <c r="F94" s="27">
        <v>1.4485280036034336</v>
      </c>
      <c r="G94" s="27">
        <v>4.3106171792688697</v>
      </c>
      <c r="H94" s="27">
        <v>63.618084448378873</v>
      </c>
      <c r="I94" s="27">
        <v>32.01599401496108</v>
      </c>
      <c r="J94" s="27">
        <v>1029.5052796189846</v>
      </c>
      <c r="K94" s="27">
        <f ca="1">AVERAGE(OFFSET(K$5,4*(ROW()-ROW(K$85)),0):OFFSET(K$8,4*(ROW()-ROW(K$85)),0))</f>
        <v>62.026267809696378</v>
      </c>
      <c r="L94" s="27">
        <f ca="1">SUM(OFFSET(L$5,4*(ROW()-ROW(L$85)),0):OFFSET(L$8,4*(ROW()-ROW(L$85)),0))</f>
        <v>1014.545</v>
      </c>
      <c r="M94" s="27">
        <f ca="1">SUM(OFFSET(M$5,4*(ROW()-ROW(M$85)),0):OFFSET(M$8,4*(ROW()-ROW(M$85)),0))</f>
        <v>839.70100000000002</v>
      </c>
      <c r="N94" s="27">
        <f ca="1">SUM(OFFSET(N$5,4*(ROW()-ROW(N$85)),0):OFFSET(N$8,4*(ROW()-ROW(N$85)),0))</f>
        <v>174.84399999999999</v>
      </c>
      <c r="O94" s="27">
        <f ca="1">SUM(OFFSET(O$5,4*(ROW()-ROW(O$85)),0):OFFSET(O$8,4*(ROW()-ROW(O$85)),0))</f>
        <v>126.324</v>
      </c>
      <c r="P94" s="27">
        <v>2.7429750484300968</v>
      </c>
      <c r="Q94" s="27">
        <f ca="1">AVERAGE(OFFSET(Q$5,4*(ROW()-ROW(Q$85)),0):OFFSET(Q$8,4*(ROW()-ROW(Q$85)),0))</f>
        <v>118.53226305993037</v>
      </c>
      <c r="R94" s="27">
        <f ca="1">AVERAGE(OFFSET(R$5,4*(ROW()-ROW(R$85)),0):OFFSET(R$8,4*(ROW()-ROW(R$85)),0))</f>
        <v>119.12693683374924</v>
      </c>
      <c r="S94" s="27">
        <f ca="1">AVERAGE(OFFSET(S$5,4*(ROW()-ROW(S$85)),0):OFFSET(S$8,4*(ROW()-ROW(S$85)),0))</f>
        <v>102.89870184279226</v>
      </c>
      <c r="T94" s="27">
        <f ca="1">AVERAGE(OFFSET(T$5,4*(ROW()-ROW(T$85)),0):OFFSET(T$8,4*(ROW()-ROW(T$85)),0))</f>
        <v>102.38762419919115</v>
      </c>
      <c r="U94" s="27">
        <f ca="1">AVERAGE(OFFSET(U$5,4*(ROW()-ROW(U$85)),0):OFFSET(U$8,4*(ROW()-ROW(U$85)),0))</f>
        <v>103.2430503203052</v>
      </c>
      <c r="V94" s="92">
        <f ca="1">AVERAGE(OFFSET(V$5,4*(ROW()-ROW(V$85)),0):OFFSET(V$8,4*(ROW()-ROW(V$85)),0))</f>
        <v>99.231260854755831</v>
      </c>
      <c r="W94" s="434"/>
      <c r="X94" s="434"/>
      <c r="Y94" s="434"/>
      <c r="Z94" s="434"/>
      <c r="AA94" s="434"/>
      <c r="AB94" s="434"/>
      <c r="AC94" s="434"/>
    </row>
    <row r="95" spans="1:29" ht="15" customHeight="1" x14ac:dyDescent="0.25">
      <c r="A95" s="35"/>
      <c r="B95" s="42" t="s">
        <v>113</v>
      </c>
      <c r="C95" s="27">
        <v>32.492901011367969</v>
      </c>
      <c r="D95" s="27">
        <v>61.187074898990289</v>
      </c>
      <c r="E95" s="27">
        <v>27.689671381772484</v>
      </c>
      <c r="F95" s="27">
        <v>1.3717126219943026</v>
      </c>
      <c r="G95" s="27">
        <v>4.0505857191029513</v>
      </c>
      <c r="H95" s="27">
        <v>63.770126718943047</v>
      </c>
      <c r="I95" s="27">
        <v>32.003213779455592</v>
      </c>
      <c r="J95" s="27">
        <v>1039.8759173617618</v>
      </c>
      <c r="K95" s="27">
        <f ca="1">AVERAGE(OFFSET(K$5,4*(ROW()-ROW(K$85)),0):OFFSET(K$8,4*(ROW()-ROW(K$85)),0))</f>
        <v>62.391421050782817</v>
      </c>
      <c r="L95" s="27">
        <f ca="1">SUM(OFFSET(L$5,4*(ROW()-ROW(L$85)),0):OFFSET(L$8,4*(ROW()-ROW(L$85)),0))</f>
        <v>1054.5230734428126</v>
      </c>
      <c r="M95" s="27">
        <f ca="1">SUM(OFFSET(M$5,4*(ROW()-ROW(M$85)),0):OFFSET(M$8,4*(ROW()-ROW(M$85)),0))</f>
        <v>874.1918685742362</v>
      </c>
      <c r="N95" s="27">
        <f ca="1">SUM(OFFSET(N$5,4*(ROW()-ROW(N$85)),0):OFFSET(N$8,4*(ROW()-ROW(N$85)),0))</f>
        <v>180.33120486857624</v>
      </c>
      <c r="O95" s="27">
        <f ca="1">SUM(OFFSET(O$5,4*(ROW()-ROW(O$85)),0):OFFSET(O$8,4*(ROW()-ROW(O$85)),0))</f>
        <v>130.54422489690631</v>
      </c>
      <c r="P95" s="27">
        <v>2.906613055357397</v>
      </c>
      <c r="Q95" s="27">
        <f ca="1">AVERAGE(OFFSET(Q$5,4*(ROW()-ROW(Q$85)),0):OFFSET(Q$8,4*(ROW()-ROW(Q$85)),0))</f>
        <v>121.97997668551761</v>
      </c>
      <c r="R95" s="27">
        <f ca="1">AVERAGE(OFFSET(R$5,4*(ROW()-ROW(R$85)),0):OFFSET(R$8,4*(ROW()-ROW(R$85)),0))</f>
        <v>122.63479839225108</v>
      </c>
      <c r="S95" s="27">
        <f ca="1">AVERAGE(OFFSET(S$5,4*(ROW()-ROW(S$85)),0):OFFSET(S$8,4*(ROW()-ROW(S$85)),0))</f>
        <v>103.31874640507297</v>
      </c>
      <c r="T95" s="27">
        <f ca="1">AVERAGE(OFFSET(T$5,4*(ROW()-ROW(T$85)),0):OFFSET(T$8,4*(ROW()-ROW(T$85)),0))</f>
        <v>102.76720297497782</v>
      </c>
      <c r="U95" s="27">
        <f ca="1">AVERAGE(OFFSET(U$5,4*(ROW()-ROW(U$85)),0):OFFSET(U$8,4*(ROW()-ROW(U$85)),0))</f>
        <v>104.08960395718525</v>
      </c>
      <c r="V95" s="92">
        <f ca="1">AVERAGE(OFFSET(V$5,4*(ROW()-ROW(V$85)),0):OFFSET(V$8,4*(ROW()-ROW(V$85)),0))</f>
        <v>99.81152030919651</v>
      </c>
      <c r="W95" s="434"/>
      <c r="X95" s="434"/>
      <c r="Y95" s="434"/>
      <c r="Z95" s="434"/>
      <c r="AA95" s="434"/>
      <c r="AB95" s="434"/>
      <c r="AC95" s="434"/>
    </row>
    <row r="96" spans="1:29" ht="15" customHeight="1" x14ac:dyDescent="0.25">
      <c r="A96" s="35"/>
      <c r="B96" s="42" t="s">
        <v>143</v>
      </c>
      <c r="C96" s="27">
        <v>32.612261670259493</v>
      </c>
      <c r="D96" s="27">
        <v>61.090634971487241</v>
      </c>
      <c r="E96" s="27">
        <v>27.742446956975424</v>
      </c>
      <c r="F96" s="27">
        <v>1.3932667143448521</v>
      </c>
      <c r="G96" s="27">
        <v>4.0971712034874663</v>
      </c>
      <c r="H96" s="27">
        <v>63.700555556379697</v>
      </c>
      <c r="I96" s="27">
        <v>31.995200000000001</v>
      </c>
      <c r="J96" s="27">
        <v>1043.4360288462838</v>
      </c>
      <c r="K96" s="27">
        <f ca="1">AVERAGE(OFFSET(K$5,4*(ROW()-ROW(K$85)),0):OFFSET(K$8,4*(ROW()-ROW(K$85)),0))</f>
        <v>62.773093783324519</v>
      </c>
      <c r="L96" s="27">
        <f ca="1">SUM(OFFSET(L$5,4*(ROW()-ROW(L$85)),0):OFFSET(L$8,4*(ROW()-ROW(L$85)),0))</f>
        <v>1096.8742566512246</v>
      </c>
      <c r="M96" s="27">
        <f ca="1">SUM(OFFSET(M$5,4*(ROW()-ROW(M$85)),0):OFFSET(M$8,4*(ROW()-ROW(M$85)),0))</f>
        <v>901.72760124821093</v>
      </c>
      <c r="N96" s="27">
        <f ca="1">SUM(OFFSET(N$5,4*(ROW()-ROW(N$85)),0):OFFSET(N$8,4*(ROW()-ROW(N$85)),0))</f>
        <v>195.14665540301371</v>
      </c>
      <c r="O96" s="27">
        <f ca="1">SUM(OFFSET(O$5,4*(ROW()-ROW(O$85)),0):OFFSET(O$8,4*(ROW()-ROW(O$85)),0))</f>
        <v>136.28029004482551</v>
      </c>
      <c r="P96" s="27">
        <v>2.9536238937667179</v>
      </c>
      <c r="Q96" s="27">
        <f ca="1">AVERAGE(OFFSET(Q$5,4*(ROW()-ROW(Q$85)),0):OFFSET(Q$8,4*(ROW()-ROW(Q$85)),0))</f>
        <v>125.58406130835134</v>
      </c>
      <c r="R96" s="27">
        <f ca="1">AVERAGE(OFFSET(R$5,4*(ROW()-ROW(R$85)),0):OFFSET(R$8,4*(ROW()-ROW(R$85)),0))</f>
        <v>126.28909637004276</v>
      </c>
      <c r="S96" s="27">
        <f ca="1">AVERAGE(OFFSET(S$5,4*(ROW()-ROW(S$85)),0):OFFSET(S$8,4*(ROW()-ROW(S$85)),0))</f>
        <v>104.21994031899366</v>
      </c>
      <c r="T96" s="27">
        <f ca="1">AVERAGE(OFFSET(T$5,4*(ROW()-ROW(T$85)),0):OFFSET(T$8,4*(ROW()-ROW(T$85)),0))</f>
        <v>103.63803024187928</v>
      </c>
      <c r="U96" s="27">
        <f ca="1">AVERAGE(OFFSET(U$5,4*(ROW()-ROW(U$85)),0):OFFSET(U$8,4*(ROW()-ROW(U$85)),0))</f>
        <v>105.90001126996987</v>
      </c>
      <c r="V96" s="92">
        <f ca="1">AVERAGE(OFFSET(V$5,4*(ROW()-ROW(V$85)),0):OFFSET(V$8,4*(ROW()-ROW(V$85)),0))</f>
        <v>101.51535207813082</v>
      </c>
      <c r="W96" s="434"/>
      <c r="X96" s="434"/>
      <c r="Y96" s="434"/>
      <c r="Z96" s="434"/>
      <c r="AA96" s="434"/>
      <c r="AB96" s="434"/>
      <c r="AC96" s="434"/>
    </row>
    <row r="97" spans="1:29" ht="15" customHeight="1" x14ac:dyDescent="0.25">
      <c r="A97" s="35"/>
      <c r="B97" s="42" t="s">
        <v>154</v>
      </c>
      <c r="C97" s="27">
        <v>32.781477876764548</v>
      </c>
      <c r="D97" s="27">
        <v>61.081514372349595</v>
      </c>
      <c r="E97" s="27">
        <v>27.8547057834455</v>
      </c>
      <c r="F97" s="27">
        <v>1.4016227518717814</v>
      </c>
      <c r="G97" s="27">
        <v>4.1003480244505823</v>
      </c>
      <c r="H97" s="27">
        <v>63.693155865287693</v>
      </c>
      <c r="I97" s="27">
        <v>32</v>
      </c>
      <c r="J97" s="27">
        <v>1049.0072920564655</v>
      </c>
      <c r="K97" s="27">
        <f ca="1">AVERAGE(OFFSET(K$5,4*(ROW()-ROW(K$85)),0):OFFSET(K$8,4*(ROW()-ROW(K$85)),0))</f>
        <v>62.939725336315135</v>
      </c>
      <c r="L97" s="27">
        <f ca="1">SUM(OFFSET(L$5,4*(ROW()-ROW(L$85)),0):OFFSET(L$8,4*(ROW()-ROW(L$85)),0))</f>
        <v>1136.4977305094039</v>
      </c>
      <c r="M97" s="27">
        <f ca="1">SUM(OFFSET(M$5,4*(ROW()-ROW(M$85)),0):OFFSET(M$8,4*(ROW()-ROW(M$85)),0))</f>
        <v>933.08176443061552</v>
      </c>
      <c r="N97" s="27">
        <f ca="1">SUM(OFFSET(N$5,4*(ROW()-ROW(N$85)),0):OFFSET(N$8,4*(ROW()-ROW(N$85)),0))</f>
        <v>203.41596607878841</v>
      </c>
      <c r="O97" s="27">
        <f ca="1">SUM(OFFSET(O$5,4*(ROW()-ROW(O$85)),0):OFFSET(O$8,4*(ROW()-ROW(O$85)),0))</f>
        <v>142.09349387605135</v>
      </c>
      <c r="P97" s="27">
        <v>3.0600923725820621</v>
      </c>
      <c r="Q97" s="27">
        <f ca="1">AVERAGE(OFFSET(Q$5,4*(ROW()-ROW(Q$85)),0):OFFSET(Q$8,4*(ROW()-ROW(Q$85)),0))</f>
        <v>129.42673207180431</v>
      </c>
      <c r="R97" s="27">
        <f ca="1">AVERAGE(OFFSET(R$5,4*(ROW()-ROW(R$85)),0):OFFSET(R$8,4*(ROW()-ROW(R$85)),0))</f>
        <v>130.13396936617221</v>
      </c>
      <c r="S97" s="27">
        <f ca="1">AVERAGE(OFFSET(S$5,4*(ROW()-ROW(S$85)),0):OFFSET(S$8,4*(ROW()-ROW(S$85)),0))</f>
        <v>105.24660109347597</v>
      </c>
      <c r="T97" s="27">
        <f ca="1">AVERAGE(OFFSET(T$5,4*(ROW()-ROW(T$85)),0):OFFSET(T$8,4*(ROW()-ROW(T$85)),0))</f>
        <v>104.67461883733404</v>
      </c>
      <c r="U97" s="27">
        <f ca="1">AVERAGE(OFFSET(U$5,4*(ROW()-ROW(U$85)),0):OFFSET(U$8,4*(ROW()-ROW(U$85)),0))</f>
        <v>107.2732392821612</v>
      </c>
      <c r="V97" s="92">
        <f ca="1">AVERAGE(OFFSET(V$5,4*(ROW()-ROW(V$85)),0):OFFSET(V$8,4*(ROW()-ROW(V$85)),0))</f>
        <v>102.77974402950599</v>
      </c>
      <c r="W97" s="434"/>
      <c r="X97" s="434"/>
      <c r="Y97" s="434"/>
      <c r="Z97" s="434"/>
      <c r="AA97" s="434"/>
      <c r="AB97" s="434"/>
      <c r="AC97" s="434"/>
    </row>
    <row r="98" spans="1:29" ht="15" customHeight="1" x14ac:dyDescent="0.25">
      <c r="A98" s="35"/>
      <c r="B98" s="42" t="s">
        <v>171</v>
      </c>
      <c r="C98" s="27">
        <v>32.942521289573627</v>
      </c>
      <c r="D98" s="27">
        <v>61.052000072629511</v>
      </c>
      <c r="E98" s="27">
        <v>27.959705313625722</v>
      </c>
      <c r="F98" s="27">
        <v>1.3891403545100547</v>
      </c>
      <c r="G98" s="27">
        <v>4.0462528444172374</v>
      </c>
      <c r="H98" s="27">
        <v>63.626494035287699</v>
      </c>
      <c r="I98" s="27">
        <v>32</v>
      </c>
      <c r="J98" s="27">
        <v>1054.1606812663558</v>
      </c>
      <c r="K98" s="27">
        <f ca="1">AVERAGE(OFFSET(K$5,4*(ROW()-ROW(K$85)),0):OFFSET(K$8,4*(ROW()-ROW(K$85)),0))</f>
        <v>62.943890552552404</v>
      </c>
      <c r="L98" s="27">
        <f ca="1">SUM(OFFSET(L$5,4*(ROW()-ROW(L$85)),0):OFFSET(L$8,4*(ROW()-ROW(L$85)),0))</f>
        <v>1176.9516195099413</v>
      </c>
      <c r="M98" s="27">
        <f ca="1">SUM(OFFSET(M$5,4*(ROW()-ROW(M$85)),0):OFFSET(M$8,4*(ROW()-ROW(M$85)),0))</f>
        <v>965.83256944937602</v>
      </c>
      <c r="N98" s="27">
        <f ca="1">SUM(OFFSET(N$5,4*(ROW()-ROW(N$85)),0):OFFSET(N$8,4*(ROW()-ROW(N$85)),0))</f>
        <v>211.11905006056526</v>
      </c>
      <c r="O98" s="27">
        <f ca="1">SUM(OFFSET(O$5,4*(ROW()-ROW(O$85)),0):OFFSET(O$8,4*(ROW()-ROW(O$85)),0))</f>
        <v>148.19538567479452</v>
      </c>
      <c r="P98" s="27">
        <v>3.1212408697362832</v>
      </c>
      <c r="Q98" s="27">
        <f ca="1">AVERAGE(OFFSET(Q$5,4*(ROW()-ROW(Q$85)),0):OFFSET(Q$8,4*(ROW()-ROW(Q$85)),0))</f>
        <v>133.46675929363738</v>
      </c>
      <c r="R98" s="27">
        <f ca="1">AVERAGE(OFFSET(R$5,4*(ROW()-ROW(R$85)),0):OFFSET(R$8,4*(ROW()-ROW(R$85)),0))</f>
        <v>134.19607284594525</v>
      </c>
      <c r="S98" s="27">
        <f ca="1">AVERAGE(OFFSET(S$5,4*(ROW()-ROW(S$85)),0):OFFSET(S$8,4*(ROW()-ROW(S$85)),0))</f>
        <v>106.46239420245743</v>
      </c>
      <c r="T98" s="27">
        <f ca="1">AVERAGE(OFFSET(T$5,4*(ROW()-ROW(T$85)),0):OFFSET(T$8,4*(ROW()-ROW(T$85)),0))</f>
        <v>105.88380449221955</v>
      </c>
      <c r="U98" s="27">
        <f ca="1">AVERAGE(OFFSET(U$5,4*(ROW()-ROW(U$85)),0):OFFSET(U$8,4*(ROW()-ROW(U$85)),0))</f>
        <v>108.50185829628299</v>
      </c>
      <c r="V98" s="92">
        <f ca="1">AVERAGE(OFFSET(V$5,4*(ROW()-ROW(V$85)),0):OFFSET(V$8,4*(ROW()-ROW(V$85)),0))</f>
        <v>103.94953120204052</v>
      </c>
      <c r="W98" s="434"/>
      <c r="X98" s="434"/>
      <c r="Y98" s="434"/>
      <c r="Z98" s="434"/>
      <c r="AA98" s="434"/>
      <c r="AB98" s="434"/>
      <c r="AC98" s="434"/>
    </row>
    <row r="99" spans="1:29" ht="15" customHeight="1" x14ac:dyDescent="0.25">
      <c r="A99" s="35"/>
      <c r="B99" s="443" t="s">
        <v>176</v>
      </c>
      <c r="C99" s="27">
        <v>33.068137868238765</v>
      </c>
      <c r="D99" s="27">
        <v>60.942433286703036</v>
      </c>
      <c r="E99" s="27">
        <v>28.034358892509147</v>
      </c>
      <c r="F99" s="27">
        <v>1.3800761835127711</v>
      </c>
      <c r="G99" s="27">
        <v>4.006240423080917</v>
      </c>
      <c r="H99" s="27">
        <v>63.4858310502877</v>
      </c>
      <c r="I99" s="27">
        <v>32</v>
      </c>
      <c r="J99" s="27">
        <v>1058.1804117836407</v>
      </c>
      <c r="K99" s="27">
        <f ca="1">AVERAGE(OFFSET(K$5,4*(ROW()-ROW(K$85)),0):OFFSET(K$8,4*(ROW()-ROW(K$85)),0))</f>
        <v>62.910228786265058</v>
      </c>
      <c r="L99" s="27">
        <f ca="1">SUM(OFFSET(L$5,4*(ROW()-ROW(L$85)),0):OFFSET(L$8,4*(ROW()-ROW(L$85)),0))</f>
        <v>1218.0212370733743</v>
      </c>
      <c r="M99" s="27">
        <f ca="1">SUM(OFFSET(M$5,4*(ROW()-ROW(M$85)),0):OFFSET(M$8,4*(ROW()-ROW(M$85)),0))</f>
        <v>999.12595354896098</v>
      </c>
      <c r="N99" s="27">
        <f ca="1">SUM(OFFSET(N$5,4*(ROW()-ROW(N$85)),0):OFFSET(N$8,4*(ROW()-ROW(N$85)),0))</f>
        <v>218.89528352441357</v>
      </c>
      <c r="O99" s="27">
        <f ca="1">SUM(OFFSET(O$5,4*(ROW()-ROW(O$85)),0):OFFSET(O$8,4*(ROW()-ROW(O$85)),0))</f>
        <v>154.45947768800676</v>
      </c>
      <c r="P99" s="27">
        <v>3.171644966289918</v>
      </c>
      <c r="Q99" s="27">
        <f ca="1">AVERAGE(OFFSET(Q$5,4*(ROW()-ROW(Q$85)),0):OFFSET(Q$8,4*(ROW()-ROW(Q$85)),0))</f>
        <v>137.70006175837833</v>
      </c>
      <c r="R99" s="27">
        <f ca="1">AVERAGE(OFFSET(R$5,4*(ROW()-ROW(R$85)),0):OFFSET(R$8,4*(ROW()-ROW(R$85)),0))</f>
        <v>138.45250769866723</v>
      </c>
      <c r="S99" s="27">
        <f ca="1">AVERAGE(OFFSET(S$5,4*(ROW()-ROW(S$85)),0):OFFSET(S$8,4*(ROW()-ROW(S$85)),0))</f>
        <v>107.79382972525708</v>
      </c>
      <c r="T99" s="27">
        <f ca="1">AVERAGE(OFFSET(T$5,4*(ROW()-ROW(T$85)),0):OFFSET(T$8,4*(ROW()-ROW(T$85)),0))</f>
        <v>107.20800408068666</v>
      </c>
      <c r="U99" s="27">
        <f ca="1">AVERAGE(OFFSET(U$5,4*(ROW()-ROW(U$85)),0):OFFSET(U$8,4*(ROW()-ROW(U$85)),0))</f>
        <v>109.79646478316738</v>
      </c>
      <c r="V99" s="92">
        <f ca="1">AVERAGE(OFFSET(V$5,4*(ROW()-ROW(V$85)),0):OFFSET(V$8,4*(ROW()-ROW(V$85)),0))</f>
        <v>105.17206176794252</v>
      </c>
      <c r="W99" s="434"/>
      <c r="X99" s="434"/>
      <c r="Y99" s="434"/>
      <c r="Z99" s="434"/>
      <c r="AA99" s="434"/>
      <c r="AB99" s="434"/>
      <c r="AC99" s="434"/>
    </row>
    <row r="100" spans="1:29" ht="15" customHeight="1" x14ac:dyDescent="0.25">
      <c r="A100" s="35"/>
      <c r="B100" s="443" t="s">
        <v>200</v>
      </c>
      <c r="C100" s="136">
        <v>33.179672174807187</v>
      </c>
      <c r="D100" s="27">
        <v>60.794497469076177</v>
      </c>
      <c r="E100" s="27">
        <v>28.096843160232805</v>
      </c>
      <c r="F100" s="27">
        <v>1.3824863406169681</v>
      </c>
      <c r="G100" s="27">
        <v>4.0000000000000062</v>
      </c>
      <c r="H100" s="27">
        <v>63.327601530287694</v>
      </c>
      <c r="I100" s="27">
        <v>32</v>
      </c>
      <c r="J100" s="27">
        <v>1061.7495095938298</v>
      </c>
      <c r="K100" s="27">
        <f ca="1">AVERAGE(OFFSET(K$5,4*(ROW()-ROW(K$85)),0):OFFSET(K$8,4*(ROW()-ROW(K$85)),0))</f>
        <v>62.909249541779971</v>
      </c>
      <c r="L100" s="27">
        <f ca="1">SUM(OFFSET(L$5,4*(ROW()-ROW(L$85)),0):OFFSET(L$8,4*(ROW()-ROW(L$85)),0))</f>
        <v>1261.7221657060929</v>
      </c>
      <c r="M100" s="27">
        <f ca="1">SUM(OFFSET(M$5,4*(ROW()-ROW(M$85)),0):OFFSET(M$8,4*(ROW()-ROW(M$85)),0))</f>
        <v>1034.3447440137188</v>
      </c>
      <c r="N100" s="27">
        <f ca="1">SUM(OFFSET(N$5,4*(ROW()-ROW(N$85)),0):OFFSET(N$8,4*(ROW()-ROW(N$85)),0))</f>
        <v>227.37742169237433</v>
      </c>
      <c r="O100" s="27">
        <f ca="1">SUM(OFFSET(O$5,4*(ROW()-ROW(O$85)),0):OFFSET(O$8,4*(ROW()-ROW(O$85)),0))</f>
        <v>161.10326545747029</v>
      </c>
      <c r="P100" s="27">
        <v>3.2947319786085529</v>
      </c>
      <c r="Q100" s="27">
        <f ca="1">AVERAGE(OFFSET(Q$5,4*(ROW()-ROW(Q$85)),0):OFFSET(Q$8,4*(ROW()-ROW(Q$85)),0))</f>
        <v>142.23692925650775</v>
      </c>
      <c r="R100" s="27">
        <f ca="1">AVERAGE(OFFSET(R$5,4*(ROW()-ROW(R$85)),0):OFFSET(R$8,4*(ROW()-ROW(R$85)),0))</f>
        <v>143.01416638052604</v>
      </c>
      <c r="S100" s="27">
        <f ca="1">AVERAGE(OFFSET(S$5,4*(ROW()-ROW(S$85)),0):OFFSET(S$8,4*(ROW()-ROW(S$85)),0))</f>
        <v>109.19977030030253</v>
      </c>
      <c r="T100" s="27">
        <f ca="1">AVERAGE(OFFSET(T$5,4*(ROW()-ROW(T$85)),0):OFFSET(T$8,4*(ROW()-ROW(T$85)),0))</f>
        <v>108.6063038098163</v>
      </c>
      <c r="U100" s="27">
        <f ca="1">AVERAGE(OFFSET(U$5,4*(ROW()-ROW(U$85)),0):OFFSET(U$8,4*(ROW()-ROW(U$85)),0))</f>
        <v>111.22230487429296</v>
      </c>
      <c r="V100" s="92">
        <f ca="1">AVERAGE(OFFSET(V$5,4*(ROW()-ROW(V$85)),0):OFFSET(V$8,4*(ROW()-ROW(V$85)),0))</f>
        <v>106.55643444452716</v>
      </c>
      <c r="W100" s="434"/>
      <c r="X100" s="434"/>
      <c r="Y100" s="434"/>
      <c r="Z100" s="434"/>
      <c r="AA100" s="434"/>
      <c r="AB100" s="434"/>
      <c r="AC100" s="434"/>
    </row>
    <row r="101" spans="1:29" ht="15" customHeight="1" x14ac:dyDescent="0.25">
      <c r="A101" s="35"/>
      <c r="B101" s="592" t="s">
        <v>31</v>
      </c>
      <c r="C101" s="593"/>
      <c r="D101" s="593"/>
      <c r="E101" s="593"/>
      <c r="F101" s="593"/>
      <c r="G101" s="593"/>
      <c r="H101" s="593"/>
      <c r="I101" s="593"/>
      <c r="J101" s="593"/>
      <c r="K101" s="593"/>
      <c r="L101" s="593"/>
      <c r="M101" s="593"/>
      <c r="N101" s="593"/>
      <c r="O101" s="593"/>
      <c r="P101" s="593"/>
      <c r="Q101" s="593"/>
      <c r="R101" s="593"/>
      <c r="S101" s="593"/>
      <c r="T101" s="593"/>
      <c r="U101" s="593"/>
      <c r="V101" s="594"/>
      <c r="W101" s="434"/>
      <c r="X101" s="434"/>
      <c r="Y101" s="434"/>
      <c r="Z101" s="434"/>
      <c r="AA101" s="434"/>
      <c r="AB101" s="434"/>
      <c r="AC101" s="434"/>
    </row>
    <row r="102" spans="1:29" ht="15" customHeight="1" x14ac:dyDescent="0.25">
      <c r="A102" s="35"/>
      <c r="B102" s="586" t="s">
        <v>409</v>
      </c>
      <c r="C102" s="587"/>
      <c r="D102" s="587"/>
      <c r="E102" s="587"/>
      <c r="F102" s="587"/>
      <c r="G102" s="587"/>
      <c r="H102" s="587"/>
      <c r="I102" s="587"/>
      <c r="J102" s="587"/>
      <c r="K102" s="587"/>
      <c r="L102" s="587"/>
      <c r="M102" s="587"/>
      <c r="N102" s="587"/>
      <c r="O102" s="587"/>
      <c r="P102" s="587"/>
      <c r="Q102" s="587"/>
      <c r="R102" s="587"/>
      <c r="S102" s="587"/>
      <c r="T102" s="587"/>
      <c r="U102" s="587"/>
      <c r="V102" s="588"/>
      <c r="W102" s="434"/>
      <c r="X102" s="434"/>
      <c r="Y102" s="434"/>
      <c r="Z102" s="434"/>
      <c r="AA102" s="434"/>
      <c r="AB102" s="434"/>
      <c r="AC102" s="434"/>
    </row>
    <row r="103" spans="1:29" ht="15" customHeight="1" x14ac:dyDescent="0.25">
      <c r="A103" s="35"/>
      <c r="B103" s="586" t="s">
        <v>410</v>
      </c>
      <c r="C103" s="587"/>
      <c r="D103" s="587"/>
      <c r="E103" s="587"/>
      <c r="F103" s="587"/>
      <c r="G103" s="587"/>
      <c r="H103" s="587"/>
      <c r="I103" s="587"/>
      <c r="J103" s="587"/>
      <c r="K103" s="587"/>
      <c r="L103" s="587"/>
      <c r="M103" s="587"/>
      <c r="N103" s="587"/>
      <c r="O103" s="587"/>
      <c r="P103" s="587"/>
      <c r="Q103" s="587"/>
      <c r="R103" s="587"/>
      <c r="S103" s="587"/>
      <c r="T103" s="587"/>
      <c r="U103" s="587"/>
      <c r="V103" s="588"/>
      <c r="W103" s="434"/>
      <c r="X103" s="434"/>
      <c r="Y103" s="434"/>
      <c r="Z103" s="434"/>
      <c r="AA103" s="434"/>
      <c r="AB103" s="434"/>
      <c r="AC103" s="434"/>
    </row>
    <row r="104" spans="1:29" ht="15" customHeight="1" x14ac:dyDescent="0.25">
      <c r="A104" s="35"/>
      <c r="B104" s="586" t="s">
        <v>411</v>
      </c>
      <c r="C104" s="587"/>
      <c r="D104" s="587"/>
      <c r="E104" s="587"/>
      <c r="F104" s="587"/>
      <c r="G104" s="587"/>
      <c r="H104" s="587"/>
      <c r="I104" s="587"/>
      <c r="J104" s="587"/>
      <c r="K104" s="587"/>
      <c r="L104" s="587"/>
      <c r="M104" s="587"/>
      <c r="N104" s="587"/>
      <c r="O104" s="587"/>
      <c r="P104" s="587"/>
      <c r="Q104" s="587"/>
      <c r="R104" s="587"/>
      <c r="S104" s="587"/>
      <c r="T104" s="587"/>
      <c r="U104" s="587"/>
      <c r="V104" s="588"/>
      <c r="W104" s="434"/>
      <c r="X104" s="434"/>
      <c r="Y104" s="434"/>
      <c r="Z104" s="434"/>
      <c r="AA104" s="434"/>
      <c r="AB104" s="434"/>
      <c r="AC104" s="434"/>
    </row>
    <row r="105" spans="1:29" ht="15" customHeight="1" x14ac:dyDescent="0.25">
      <c r="A105" s="35"/>
      <c r="B105" s="586" t="s">
        <v>412</v>
      </c>
      <c r="C105" s="587"/>
      <c r="D105" s="587"/>
      <c r="E105" s="587"/>
      <c r="F105" s="587"/>
      <c r="G105" s="587"/>
      <c r="H105" s="587"/>
      <c r="I105" s="587"/>
      <c r="J105" s="587"/>
      <c r="K105" s="587"/>
      <c r="L105" s="587"/>
      <c r="M105" s="587"/>
      <c r="N105" s="587"/>
      <c r="O105" s="587"/>
      <c r="P105" s="587"/>
      <c r="Q105" s="587"/>
      <c r="R105" s="587"/>
      <c r="S105" s="587"/>
      <c r="T105" s="587"/>
      <c r="U105" s="587"/>
      <c r="V105" s="588"/>
      <c r="W105" s="434"/>
      <c r="X105" s="434"/>
      <c r="Y105" s="434"/>
      <c r="Z105" s="434"/>
      <c r="AA105" s="434"/>
      <c r="AB105" s="434"/>
      <c r="AC105" s="434"/>
    </row>
    <row r="106" spans="1:29" ht="15" customHeight="1" x14ac:dyDescent="0.25">
      <c r="A106" s="35"/>
      <c r="B106" s="586" t="s">
        <v>413</v>
      </c>
      <c r="C106" s="587"/>
      <c r="D106" s="587"/>
      <c r="E106" s="587"/>
      <c r="F106" s="587"/>
      <c r="G106" s="587"/>
      <c r="H106" s="587"/>
      <c r="I106" s="587"/>
      <c r="J106" s="587"/>
      <c r="K106" s="587"/>
      <c r="L106" s="587"/>
      <c r="M106" s="587"/>
      <c r="N106" s="587"/>
      <c r="O106" s="587"/>
      <c r="P106" s="587"/>
      <c r="Q106" s="587"/>
      <c r="R106" s="587"/>
      <c r="S106" s="587"/>
      <c r="T106" s="587"/>
      <c r="U106" s="587"/>
      <c r="V106" s="588"/>
      <c r="W106" s="434"/>
      <c r="X106" s="434"/>
      <c r="Y106" s="434"/>
      <c r="Z106" s="434"/>
      <c r="AA106" s="434"/>
      <c r="AB106" s="434"/>
      <c r="AC106" s="434"/>
    </row>
    <row r="107" spans="1:29" ht="15" customHeight="1" x14ac:dyDescent="0.25">
      <c r="A107" s="35"/>
      <c r="B107" s="586" t="s">
        <v>414</v>
      </c>
      <c r="C107" s="587"/>
      <c r="D107" s="587"/>
      <c r="E107" s="587"/>
      <c r="F107" s="587"/>
      <c r="G107" s="587"/>
      <c r="H107" s="587"/>
      <c r="I107" s="587"/>
      <c r="J107" s="587"/>
      <c r="K107" s="587"/>
      <c r="L107" s="587"/>
      <c r="M107" s="587"/>
      <c r="N107" s="587"/>
      <c r="O107" s="587"/>
      <c r="P107" s="587"/>
      <c r="Q107" s="587"/>
      <c r="R107" s="587"/>
      <c r="S107" s="587"/>
      <c r="T107" s="587"/>
      <c r="U107" s="587"/>
      <c r="V107" s="588"/>
      <c r="W107" s="434"/>
      <c r="X107" s="434"/>
      <c r="Y107" s="434"/>
      <c r="Z107" s="434"/>
      <c r="AA107" s="434"/>
      <c r="AB107" s="434"/>
      <c r="AC107" s="434"/>
    </row>
    <row r="108" spans="1:29" ht="15" customHeight="1" x14ac:dyDescent="0.25">
      <c r="A108" s="35"/>
      <c r="B108" s="586" t="s">
        <v>415</v>
      </c>
      <c r="C108" s="587"/>
      <c r="D108" s="587"/>
      <c r="E108" s="587"/>
      <c r="F108" s="587"/>
      <c r="G108" s="587"/>
      <c r="H108" s="587"/>
      <c r="I108" s="587"/>
      <c r="J108" s="587"/>
      <c r="K108" s="587"/>
      <c r="L108" s="587"/>
      <c r="M108" s="587"/>
      <c r="N108" s="587"/>
      <c r="O108" s="587"/>
      <c r="P108" s="587"/>
      <c r="Q108" s="587"/>
      <c r="R108" s="587"/>
      <c r="S108" s="587"/>
      <c r="T108" s="587"/>
      <c r="U108" s="587"/>
      <c r="V108" s="588"/>
      <c r="W108" s="434"/>
      <c r="X108" s="434"/>
      <c r="Y108" s="434"/>
      <c r="Z108" s="434"/>
      <c r="AA108" s="434"/>
      <c r="AB108" s="434"/>
      <c r="AC108" s="434"/>
    </row>
    <row r="109" spans="1:29" x14ac:dyDescent="0.25">
      <c r="A109" s="35"/>
      <c r="B109" s="586" t="s">
        <v>416</v>
      </c>
      <c r="C109" s="587"/>
      <c r="D109" s="587"/>
      <c r="E109" s="587"/>
      <c r="F109" s="587"/>
      <c r="G109" s="587"/>
      <c r="H109" s="587"/>
      <c r="I109" s="587"/>
      <c r="J109" s="587"/>
      <c r="K109" s="587"/>
      <c r="L109" s="587"/>
      <c r="M109" s="587"/>
      <c r="N109" s="587"/>
      <c r="O109" s="587"/>
      <c r="P109" s="587"/>
      <c r="Q109" s="587"/>
      <c r="R109" s="587"/>
      <c r="S109" s="587"/>
      <c r="T109" s="587"/>
      <c r="U109" s="587"/>
      <c r="V109" s="588"/>
      <c r="W109" s="434"/>
      <c r="X109" s="434"/>
      <c r="Y109" s="434"/>
      <c r="Z109" s="434"/>
      <c r="AA109" s="434"/>
      <c r="AB109" s="434"/>
      <c r="AC109" s="434"/>
    </row>
    <row r="110" spans="1:29" x14ac:dyDescent="0.25">
      <c r="A110" s="35"/>
      <c r="B110" s="586" t="s">
        <v>417</v>
      </c>
      <c r="C110" s="587"/>
      <c r="D110" s="587"/>
      <c r="E110" s="587"/>
      <c r="F110" s="587"/>
      <c r="G110" s="587"/>
      <c r="H110" s="587"/>
      <c r="I110" s="587"/>
      <c r="J110" s="587"/>
      <c r="K110" s="587"/>
      <c r="L110" s="587"/>
      <c r="M110" s="587"/>
      <c r="N110" s="587"/>
      <c r="O110" s="587"/>
      <c r="P110" s="587"/>
      <c r="Q110" s="587"/>
      <c r="R110" s="587"/>
      <c r="S110" s="587"/>
      <c r="T110" s="587"/>
      <c r="U110" s="587"/>
      <c r="V110" s="588"/>
      <c r="W110" s="434"/>
      <c r="X110" s="434"/>
      <c r="Y110" s="434"/>
      <c r="Z110" s="434"/>
      <c r="AA110" s="434"/>
      <c r="AB110" s="434"/>
      <c r="AC110" s="434"/>
    </row>
    <row r="111" spans="1:29" ht="16.5" customHeight="1" x14ac:dyDescent="0.25">
      <c r="B111" s="586" t="s">
        <v>418</v>
      </c>
      <c r="C111" s="587"/>
      <c r="D111" s="587"/>
      <c r="E111" s="587"/>
      <c r="F111" s="587"/>
      <c r="G111" s="587"/>
      <c r="H111" s="587"/>
      <c r="I111" s="587"/>
      <c r="J111" s="587"/>
      <c r="K111" s="587"/>
      <c r="L111" s="587"/>
      <c r="M111" s="587"/>
      <c r="N111" s="587"/>
      <c r="O111" s="587"/>
      <c r="P111" s="587"/>
      <c r="Q111" s="587"/>
      <c r="R111" s="587"/>
      <c r="S111" s="587"/>
      <c r="T111" s="587"/>
      <c r="U111" s="587"/>
      <c r="V111" s="588"/>
    </row>
    <row r="112" spans="1:29" x14ac:dyDescent="0.25">
      <c r="B112" s="586" t="s">
        <v>419</v>
      </c>
      <c r="C112" s="587"/>
      <c r="D112" s="587"/>
      <c r="E112" s="587"/>
      <c r="F112" s="587"/>
      <c r="G112" s="587"/>
      <c r="H112" s="587"/>
      <c r="I112" s="587"/>
      <c r="J112" s="587"/>
      <c r="K112" s="587"/>
      <c r="L112" s="587"/>
      <c r="M112" s="587"/>
      <c r="N112" s="587"/>
      <c r="O112" s="587"/>
      <c r="P112" s="587"/>
      <c r="Q112" s="587"/>
      <c r="R112" s="587"/>
      <c r="S112" s="587"/>
      <c r="T112" s="587"/>
      <c r="U112" s="587"/>
      <c r="V112" s="588"/>
    </row>
    <row r="113" spans="2:22" x14ac:dyDescent="0.25">
      <c r="B113" s="586" t="s">
        <v>420</v>
      </c>
      <c r="C113" s="587"/>
      <c r="D113" s="587"/>
      <c r="E113" s="587"/>
      <c r="F113" s="587"/>
      <c r="G113" s="587"/>
      <c r="H113" s="587"/>
      <c r="I113" s="587"/>
      <c r="J113" s="587"/>
      <c r="K113" s="587"/>
      <c r="L113" s="587"/>
      <c r="M113" s="587"/>
      <c r="N113" s="587"/>
      <c r="O113" s="587"/>
      <c r="P113" s="587"/>
      <c r="Q113" s="587"/>
      <c r="R113" s="587"/>
      <c r="S113" s="587"/>
      <c r="T113" s="587"/>
      <c r="U113" s="587"/>
      <c r="V113" s="588"/>
    </row>
    <row r="114" spans="2:22" x14ac:dyDescent="0.25">
      <c r="B114" s="586" t="s">
        <v>421</v>
      </c>
      <c r="C114" s="587"/>
      <c r="D114" s="587"/>
      <c r="E114" s="587"/>
      <c r="F114" s="587"/>
      <c r="G114" s="587"/>
      <c r="H114" s="587"/>
      <c r="I114" s="587"/>
      <c r="J114" s="587"/>
      <c r="K114" s="587"/>
      <c r="L114" s="587"/>
      <c r="M114" s="587"/>
      <c r="N114" s="587"/>
      <c r="O114" s="587"/>
      <c r="P114" s="587"/>
      <c r="Q114" s="587"/>
      <c r="R114" s="587"/>
      <c r="S114" s="587"/>
      <c r="T114" s="587"/>
      <c r="U114" s="587"/>
      <c r="V114" s="588"/>
    </row>
    <row r="115" spans="2:22" x14ac:dyDescent="0.25">
      <c r="B115" s="586" t="s">
        <v>422</v>
      </c>
      <c r="C115" s="587"/>
      <c r="D115" s="587"/>
      <c r="E115" s="587"/>
      <c r="F115" s="587"/>
      <c r="G115" s="587"/>
      <c r="H115" s="587"/>
      <c r="I115" s="587"/>
      <c r="J115" s="587"/>
      <c r="K115" s="587"/>
      <c r="L115" s="587"/>
      <c r="M115" s="587"/>
      <c r="N115" s="587"/>
      <c r="O115" s="587"/>
      <c r="P115" s="587"/>
      <c r="Q115" s="587"/>
      <c r="R115" s="587"/>
      <c r="S115" s="587"/>
      <c r="T115" s="587"/>
      <c r="U115" s="587"/>
      <c r="V115" s="588"/>
    </row>
    <row r="116" spans="2:22" x14ac:dyDescent="0.25">
      <c r="B116" s="586" t="s">
        <v>423</v>
      </c>
      <c r="C116" s="587"/>
      <c r="D116" s="587"/>
      <c r="E116" s="587"/>
      <c r="F116" s="587"/>
      <c r="G116" s="587"/>
      <c r="H116" s="587"/>
      <c r="I116" s="587"/>
      <c r="J116" s="587"/>
      <c r="K116" s="587"/>
      <c r="L116" s="587"/>
      <c r="M116" s="587"/>
      <c r="N116" s="587"/>
      <c r="O116" s="587"/>
      <c r="P116" s="587"/>
      <c r="Q116" s="587"/>
      <c r="R116" s="587"/>
      <c r="S116" s="587"/>
      <c r="T116" s="587"/>
      <c r="U116" s="587"/>
      <c r="V116" s="588"/>
    </row>
    <row r="117" spans="2:22" x14ac:dyDescent="0.25">
      <c r="B117" s="586" t="s">
        <v>424</v>
      </c>
      <c r="C117" s="587"/>
      <c r="D117" s="587"/>
      <c r="E117" s="587"/>
      <c r="F117" s="587"/>
      <c r="G117" s="587"/>
      <c r="H117" s="587"/>
      <c r="I117" s="587"/>
      <c r="J117" s="587"/>
      <c r="K117" s="587"/>
      <c r="L117" s="587"/>
      <c r="M117" s="587"/>
      <c r="N117" s="587"/>
      <c r="O117" s="587"/>
      <c r="P117" s="587"/>
      <c r="Q117" s="587"/>
      <c r="R117" s="587"/>
      <c r="S117" s="587"/>
      <c r="T117" s="587"/>
      <c r="U117" s="587"/>
      <c r="V117" s="588"/>
    </row>
    <row r="118" spans="2:22" ht="28.5" customHeight="1" thickBot="1" x14ac:dyDescent="0.3">
      <c r="B118" s="595" t="s">
        <v>425</v>
      </c>
      <c r="C118" s="596"/>
      <c r="D118" s="596"/>
      <c r="E118" s="596"/>
      <c r="F118" s="596"/>
      <c r="G118" s="596"/>
      <c r="H118" s="596"/>
      <c r="I118" s="596"/>
      <c r="J118" s="596"/>
      <c r="K118" s="596"/>
      <c r="L118" s="596"/>
      <c r="M118" s="596"/>
      <c r="N118" s="596"/>
      <c r="O118" s="596"/>
      <c r="P118" s="596"/>
      <c r="Q118" s="596"/>
      <c r="R118" s="596"/>
      <c r="S118" s="596"/>
      <c r="T118" s="596"/>
      <c r="U118" s="596"/>
      <c r="V118" s="597"/>
    </row>
    <row r="119" spans="2:22" x14ac:dyDescent="0.25">
      <c r="B119" s="444"/>
      <c r="C119" s="444"/>
      <c r="D119" s="444"/>
      <c r="E119" s="444"/>
      <c r="F119" s="444"/>
      <c r="G119" s="444"/>
      <c r="H119" s="444"/>
      <c r="I119" s="444"/>
      <c r="J119" s="444"/>
      <c r="K119" s="445"/>
      <c r="L119" s="445"/>
      <c r="M119" s="445"/>
      <c r="N119" s="445"/>
      <c r="O119" s="445"/>
      <c r="P119" s="444"/>
      <c r="Q119" s="444"/>
      <c r="R119" s="444"/>
      <c r="S119" s="444"/>
      <c r="T119" s="444"/>
    </row>
    <row r="120" spans="2:22" x14ac:dyDescent="0.25">
      <c r="B120" s="16"/>
      <c r="C120" s="446"/>
      <c r="D120" s="446"/>
      <c r="E120" s="446"/>
      <c r="F120" s="446"/>
      <c r="G120" s="446"/>
      <c r="H120" s="446"/>
      <c r="I120" s="446"/>
      <c r="J120" s="446"/>
      <c r="P120" s="16"/>
      <c r="Q120" s="16"/>
      <c r="R120" s="16"/>
      <c r="S120" s="16"/>
      <c r="T120" s="16"/>
    </row>
  </sheetData>
  <mergeCells count="19">
    <mergeCell ref="B118:V118"/>
    <mergeCell ref="B112:V112"/>
    <mergeCell ref="B113:V113"/>
    <mergeCell ref="B114:V114"/>
    <mergeCell ref="B115:V115"/>
    <mergeCell ref="B116:V116"/>
    <mergeCell ref="B117:V117"/>
    <mergeCell ref="B111:V111"/>
    <mergeCell ref="B2:V2"/>
    <mergeCell ref="B101:V101"/>
    <mergeCell ref="B102:V102"/>
    <mergeCell ref="B103:V103"/>
    <mergeCell ref="B104:V104"/>
    <mergeCell ref="B105:V105"/>
    <mergeCell ref="B106:V106"/>
    <mergeCell ref="B107:V107"/>
    <mergeCell ref="B108:V108"/>
    <mergeCell ref="B109:V109"/>
    <mergeCell ref="B110:V110"/>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R116"/>
  <sheetViews>
    <sheetView showGridLines="0" zoomScaleNormal="100" zoomScaleSheetLayoutView="40" workbookViewId="0"/>
  </sheetViews>
  <sheetFormatPr defaultColWidth="8.88671875" defaultRowHeight="15.75" x14ac:dyDescent="0.25"/>
  <cols>
    <col min="1" max="1" width="9.33203125" style="3" customWidth="1"/>
    <col min="2" max="2" width="7.109375" style="3" bestFit="1" customWidth="1"/>
    <col min="3" max="5" width="10.88671875" style="3" customWidth="1"/>
    <col min="6" max="6" width="10.77734375" style="3" customWidth="1"/>
    <col min="7" max="8" width="14.33203125" style="3" customWidth="1"/>
    <col min="9" max="9" width="10.77734375" style="3" customWidth="1"/>
    <col min="10" max="14" width="10.88671875" style="373" customWidth="1"/>
    <col min="15" max="16" width="14.33203125" style="373" customWidth="1"/>
    <col min="17" max="18" width="10.88671875" style="373" customWidth="1"/>
    <col min="19" max="19" width="11.77734375" style="373" customWidth="1"/>
    <col min="20" max="20" width="9.44140625" style="373" bestFit="1" customWidth="1"/>
    <col min="21" max="21" width="10.6640625" style="373" bestFit="1" customWidth="1"/>
    <col min="22" max="44" width="8.88671875" style="373"/>
    <col min="45" max="16384" width="8.88671875" style="3"/>
  </cols>
  <sheetData>
    <row r="1" spans="1:26" ht="33.75" customHeight="1" thickBot="1" x14ac:dyDescent="0.3">
      <c r="A1" s="48" t="s">
        <v>92</v>
      </c>
      <c r="B1" s="248"/>
      <c r="C1" s="248"/>
      <c r="D1" s="248"/>
      <c r="E1" s="248"/>
      <c r="F1" s="248"/>
      <c r="G1" s="248"/>
      <c r="H1" s="248"/>
      <c r="I1" s="248"/>
      <c r="J1" s="369"/>
      <c r="K1" s="272"/>
      <c r="L1" s="370"/>
      <c r="M1" s="370"/>
      <c r="N1" s="370"/>
      <c r="O1" s="370"/>
      <c r="P1" s="370"/>
      <c r="Q1" s="371"/>
      <c r="R1" s="371"/>
      <c r="S1" s="372"/>
    </row>
    <row r="2" spans="1:26" ht="19.5" thickBot="1" x14ac:dyDescent="0.35">
      <c r="A2" s="35"/>
      <c r="B2" s="589" t="s">
        <v>347</v>
      </c>
      <c r="C2" s="590"/>
      <c r="D2" s="590"/>
      <c r="E2" s="590"/>
      <c r="F2" s="590"/>
      <c r="G2" s="590"/>
      <c r="H2" s="590"/>
      <c r="I2" s="590"/>
      <c r="J2" s="590"/>
      <c r="K2" s="590"/>
      <c r="L2" s="590"/>
      <c r="M2" s="590"/>
      <c r="N2" s="590"/>
      <c r="O2" s="590"/>
      <c r="P2" s="590"/>
      <c r="Q2" s="590"/>
      <c r="R2" s="591"/>
      <c r="S2" s="372"/>
    </row>
    <row r="3" spans="1:26" x14ac:dyDescent="0.25">
      <c r="A3" s="35"/>
      <c r="B3" s="374"/>
      <c r="C3" s="607" t="s">
        <v>348</v>
      </c>
      <c r="D3" s="607"/>
      <c r="E3" s="607"/>
      <c r="F3" s="607"/>
      <c r="G3" s="607"/>
      <c r="H3" s="607"/>
      <c r="I3" s="607"/>
      <c r="J3" s="608"/>
      <c r="K3" s="375" t="s">
        <v>349</v>
      </c>
      <c r="L3" s="375" t="s">
        <v>349</v>
      </c>
      <c r="M3" s="375" t="s">
        <v>350</v>
      </c>
      <c r="N3" s="375" t="s">
        <v>351</v>
      </c>
      <c r="O3" s="375" t="s">
        <v>349</v>
      </c>
      <c r="P3" s="375" t="s">
        <v>352</v>
      </c>
      <c r="Q3" s="375" t="s">
        <v>353</v>
      </c>
      <c r="R3" s="376" t="s">
        <v>353</v>
      </c>
      <c r="S3" s="372"/>
    </row>
    <row r="4" spans="1:26" ht="48.75" customHeight="1" x14ac:dyDescent="0.25">
      <c r="A4" s="35"/>
      <c r="B4" s="374"/>
      <c r="C4" s="377" t="s">
        <v>354</v>
      </c>
      <c r="D4" s="377" t="s">
        <v>355</v>
      </c>
      <c r="E4" s="377" t="s">
        <v>356</v>
      </c>
      <c r="F4" s="378" t="s">
        <v>357</v>
      </c>
      <c r="G4" s="379" t="s">
        <v>358</v>
      </c>
      <c r="H4" s="379" t="s">
        <v>359</v>
      </c>
      <c r="I4" s="380" t="s">
        <v>360</v>
      </c>
      <c r="J4" s="381" t="s">
        <v>361</v>
      </c>
      <c r="K4" s="73" t="s">
        <v>354</v>
      </c>
      <c r="L4" s="73" t="s">
        <v>355</v>
      </c>
      <c r="M4" s="73" t="s">
        <v>356</v>
      </c>
      <c r="N4" s="73" t="s">
        <v>357</v>
      </c>
      <c r="O4" s="379" t="s">
        <v>358</v>
      </c>
      <c r="P4" s="379" t="s">
        <v>359</v>
      </c>
      <c r="Q4" s="73" t="s">
        <v>360</v>
      </c>
      <c r="R4" s="382" t="s">
        <v>361</v>
      </c>
      <c r="S4" s="372"/>
    </row>
    <row r="5" spans="1:26" x14ac:dyDescent="0.25">
      <c r="A5" s="35"/>
      <c r="B5" s="42" t="s">
        <v>132</v>
      </c>
      <c r="C5" s="37">
        <v>3.9901477832512455</v>
      </c>
      <c r="D5" s="37">
        <v>3.4989858012170316</v>
      </c>
      <c r="E5" s="37">
        <v>2.3757201646090635</v>
      </c>
      <c r="F5" s="37">
        <v>5.4143646408839743</v>
      </c>
      <c r="G5" s="37">
        <v>11.749539594843455</v>
      </c>
      <c r="H5" s="37">
        <v>3.2925821906492514</v>
      </c>
      <c r="I5" s="37">
        <v>3.3365489997708409</v>
      </c>
      <c r="J5" s="92">
        <v>2.8235294117647101</v>
      </c>
      <c r="K5" s="37">
        <v>211.10000000000002</v>
      </c>
      <c r="L5" s="37">
        <v>204.1</v>
      </c>
      <c r="M5" s="37">
        <v>82.924333333333337</v>
      </c>
      <c r="N5" s="37">
        <v>95.4</v>
      </c>
      <c r="O5" s="37">
        <v>404.5</v>
      </c>
      <c r="P5" s="37">
        <v>83.36399999999999</v>
      </c>
      <c r="Q5" s="37">
        <v>85.157118285260651</v>
      </c>
      <c r="R5" s="92">
        <v>87.4</v>
      </c>
      <c r="S5" s="372"/>
      <c r="T5" s="383"/>
    </row>
    <row r="6" spans="1:26" x14ac:dyDescent="0.25">
      <c r="A6" s="35"/>
      <c r="B6" s="42" t="s">
        <v>133</v>
      </c>
      <c r="C6" s="37">
        <v>4.3625787687833366</v>
      </c>
      <c r="D6" s="37">
        <v>4.3833333333333258</v>
      </c>
      <c r="E6" s="37">
        <v>3.4197229013854979</v>
      </c>
      <c r="F6" s="37">
        <v>7.4398249452953991</v>
      </c>
      <c r="G6" s="37">
        <v>4.1721795889565243</v>
      </c>
      <c r="H6" s="37">
        <v>3.4293759333330787</v>
      </c>
      <c r="I6" s="37">
        <v>3.3956401685854161</v>
      </c>
      <c r="J6" s="92">
        <v>2.6963657678780777</v>
      </c>
      <c r="K6" s="37">
        <v>215.30000000000004</v>
      </c>
      <c r="L6" s="37">
        <v>208.76666666666665</v>
      </c>
      <c r="M6" s="37">
        <v>84.597333333333339</v>
      </c>
      <c r="N6" s="37">
        <v>98.2</v>
      </c>
      <c r="O6" s="37">
        <v>393.7</v>
      </c>
      <c r="P6" s="37">
        <v>84.728999999999999</v>
      </c>
      <c r="Q6" s="37">
        <v>85.994763962489486</v>
      </c>
      <c r="R6" s="92">
        <v>87.600000000000009</v>
      </c>
      <c r="S6" s="384"/>
      <c r="T6" s="385"/>
      <c r="V6" s="385"/>
      <c r="W6" s="385"/>
      <c r="X6" s="385"/>
      <c r="Y6" s="385"/>
      <c r="Z6" s="385"/>
    </row>
    <row r="7" spans="1:26" x14ac:dyDescent="0.25">
      <c r="A7" s="35"/>
      <c r="B7" s="42" t="s">
        <v>134</v>
      </c>
      <c r="C7" s="37">
        <v>4.9573474971833349</v>
      </c>
      <c r="D7" s="37">
        <v>5.3473263368315997</v>
      </c>
      <c r="E7" s="37">
        <v>4.8388412892696664</v>
      </c>
      <c r="F7" s="37">
        <v>8.5776330076004257</v>
      </c>
      <c r="G7" s="37">
        <v>-1.6894409937888213</v>
      </c>
      <c r="H7" s="37">
        <v>3.0344883288910385</v>
      </c>
      <c r="I7" s="37">
        <v>4.7790109650295705</v>
      </c>
      <c r="J7" s="92">
        <v>2.7874564459930156</v>
      </c>
      <c r="K7" s="37">
        <v>217.36666666666667</v>
      </c>
      <c r="L7" s="37">
        <v>210.80000000000004</v>
      </c>
      <c r="M7" s="37">
        <v>85.653333333333322</v>
      </c>
      <c r="N7" s="37">
        <v>100</v>
      </c>
      <c r="O7" s="37">
        <v>395.7</v>
      </c>
      <c r="P7" s="37">
        <v>85.044666666666672</v>
      </c>
      <c r="Q7" s="37">
        <v>87.05306369662506</v>
      </c>
      <c r="R7" s="92">
        <v>88.5</v>
      </c>
      <c r="S7" s="384"/>
      <c r="T7" s="385"/>
      <c r="V7" s="385"/>
      <c r="W7" s="385"/>
    </row>
    <row r="8" spans="1:26" x14ac:dyDescent="0.25">
      <c r="A8" s="35"/>
      <c r="B8" s="42" t="s">
        <v>148</v>
      </c>
      <c r="C8" s="37">
        <v>2.7327613600254068</v>
      </c>
      <c r="D8" s="37">
        <v>3.7860082304526657</v>
      </c>
      <c r="E8" s="37">
        <v>3.8240516545601224</v>
      </c>
      <c r="F8" s="37">
        <v>5.347593582887697</v>
      </c>
      <c r="G8" s="37">
        <v>-13.529838125151016</v>
      </c>
      <c r="H8" s="37">
        <v>3.5605923603994505</v>
      </c>
      <c r="I8" s="37">
        <v>4.6628002332657985</v>
      </c>
      <c r="J8" s="92">
        <v>3.1213872832369987</v>
      </c>
      <c r="K8" s="37">
        <v>215.53333333333333</v>
      </c>
      <c r="L8" s="37">
        <v>210.16666666666666</v>
      </c>
      <c r="M8" s="37">
        <v>85.75866666666667</v>
      </c>
      <c r="N8" s="37">
        <v>98.5</v>
      </c>
      <c r="O8" s="37">
        <v>357.9</v>
      </c>
      <c r="P8" s="37">
        <v>85.898333333333326</v>
      </c>
      <c r="Q8" s="37">
        <v>87.785662038651111</v>
      </c>
      <c r="R8" s="92">
        <v>89.2</v>
      </c>
      <c r="S8" s="384"/>
      <c r="T8" s="385"/>
      <c r="V8" s="385"/>
      <c r="W8" s="385"/>
    </row>
    <row r="9" spans="1:26" x14ac:dyDescent="0.25">
      <c r="A9" s="35"/>
      <c r="B9" s="42" t="s">
        <v>2</v>
      </c>
      <c r="C9" s="37">
        <v>-7.8951523764430931E-2</v>
      </c>
      <c r="D9" s="37">
        <v>2.3844520659807387</v>
      </c>
      <c r="E9" s="37">
        <v>3.00555124551299</v>
      </c>
      <c r="F9" s="37">
        <v>2.3060796645702197</v>
      </c>
      <c r="G9" s="37">
        <v>-38.900791034937377</v>
      </c>
      <c r="H9" s="37">
        <v>2.9169265710218717</v>
      </c>
      <c r="I9" s="37">
        <v>2.2288165222001766</v>
      </c>
      <c r="J9" s="92">
        <v>2.173913043478251</v>
      </c>
      <c r="K9" s="37">
        <v>210.93333333333331</v>
      </c>
      <c r="L9" s="37">
        <v>208.96666666666667</v>
      </c>
      <c r="M9" s="37">
        <v>85.416666666666671</v>
      </c>
      <c r="N9" s="37">
        <v>97.600000000000009</v>
      </c>
      <c r="O9" s="37">
        <v>247.2</v>
      </c>
      <c r="P9" s="37">
        <v>85.795666666666662</v>
      </c>
      <c r="Q9" s="37">
        <v>87.055114207432084</v>
      </c>
      <c r="R9" s="92">
        <v>89.3</v>
      </c>
      <c r="S9" s="384"/>
      <c r="T9" s="385"/>
      <c r="V9" s="385"/>
      <c r="W9" s="385"/>
    </row>
    <row r="10" spans="1:26" x14ac:dyDescent="0.25">
      <c r="A10" s="35"/>
      <c r="B10" s="42" t="s">
        <v>3</v>
      </c>
      <c r="C10" s="37">
        <v>-1.2695463694070384</v>
      </c>
      <c r="D10" s="37">
        <v>1.4370110170844583</v>
      </c>
      <c r="E10" s="37">
        <v>2.0887183205144169</v>
      </c>
      <c r="F10" s="37">
        <v>-0.50916496945011147</v>
      </c>
      <c r="G10" s="37">
        <v>-45.791701947502119</v>
      </c>
      <c r="H10" s="37">
        <v>1.5846601124368975</v>
      </c>
      <c r="I10" s="37">
        <v>1.537642708857561</v>
      </c>
      <c r="J10" s="92">
        <v>1.9406392694063896</v>
      </c>
      <c r="K10" s="37">
        <v>212.56666666666669</v>
      </c>
      <c r="L10" s="37">
        <v>211.76666666666665</v>
      </c>
      <c r="M10" s="37">
        <v>86.36433333333332</v>
      </c>
      <c r="N10" s="37">
        <v>97.7</v>
      </c>
      <c r="O10" s="37">
        <v>213.4</v>
      </c>
      <c r="P10" s="37">
        <v>86.071666666666658</v>
      </c>
      <c r="Q10" s="37">
        <v>87.317056180557969</v>
      </c>
      <c r="R10" s="92">
        <v>89.3</v>
      </c>
      <c r="S10" s="384"/>
      <c r="T10" s="385"/>
      <c r="V10" s="385"/>
      <c r="W10" s="385"/>
    </row>
    <row r="11" spans="1:26" x14ac:dyDescent="0.25">
      <c r="A11" s="35"/>
      <c r="B11" s="42" t="s">
        <v>4</v>
      </c>
      <c r="C11" s="37">
        <v>-1.3801564177273349</v>
      </c>
      <c r="D11" s="37">
        <v>1.3124604680581768</v>
      </c>
      <c r="E11" s="37">
        <v>1.4897260273972677</v>
      </c>
      <c r="F11" s="37">
        <v>-2.2000000000000028</v>
      </c>
      <c r="G11" s="37">
        <v>-45.539550164265854</v>
      </c>
      <c r="H11" s="37">
        <v>1.9170318342518033</v>
      </c>
      <c r="I11" s="37">
        <v>0.15568515367627356</v>
      </c>
      <c r="J11" s="92">
        <v>1.5819209039547957</v>
      </c>
      <c r="K11" s="37">
        <v>214.36666666666667</v>
      </c>
      <c r="L11" s="37">
        <v>213.56666666666669</v>
      </c>
      <c r="M11" s="37">
        <v>86.929333333333332</v>
      </c>
      <c r="N11" s="37">
        <v>97.8</v>
      </c>
      <c r="O11" s="37">
        <v>215.5</v>
      </c>
      <c r="P11" s="37">
        <v>86.674999999999997</v>
      </c>
      <c r="Q11" s="37">
        <v>87.188592392621047</v>
      </c>
      <c r="R11" s="92">
        <v>89.9</v>
      </c>
      <c r="S11" s="384"/>
      <c r="T11" s="385"/>
      <c r="V11" s="385"/>
      <c r="W11" s="385"/>
    </row>
    <row r="12" spans="1:26" x14ac:dyDescent="0.25">
      <c r="A12" s="35"/>
      <c r="B12" s="42" t="s">
        <v>5</v>
      </c>
      <c r="C12" s="37">
        <v>0.6186204763377674</v>
      </c>
      <c r="D12" s="37">
        <v>2.7914353687549323</v>
      </c>
      <c r="E12" s="37">
        <v>2.1031887933581004</v>
      </c>
      <c r="F12" s="37">
        <v>-0.10152284263959643</v>
      </c>
      <c r="G12" s="37">
        <v>-39.05187668808793</v>
      </c>
      <c r="H12" s="37">
        <v>0.99303440113314156</v>
      </c>
      <c r="I12" s="37">
        <v>-0.39440130898523762</v>
      </c>
      <c r="J12" s="92">
        <v>0.67264573991030829</v>
      </c>
      <c r="K12" s="37">
        <v>216.86666666666667</v>
      </c>
      <c r="L12" s="37">
        <v>216.0333333333333</v>
      </c>
      <c r="M12" s="37">
        <v>87.562333333333342</v>
      </c>
      <c r="N12" s="37">
        <v>98.4</v>
      </c>
      <c r="O12" s="37">
        <v>218.1</v>
      </c>
      <c r="P12" s="37">
        <v>86.751333333333335</v>
      </c>
      <c r="Q12" s="37">
        <v>87.439434238469303</v>
      </c>
      <c r="R12" s="92">
        <v>89.8</v>
      </c>
      <c r="S12" s="384"/>
      <c r="T12" s="385"/>
      <c r="V12" s="385"/>
      <c r="W12" s="385"/>
    </row>
    <row r="13" spans="1:26" x14ac:dyDescent="0.25">
      <c r="A13" s="35"/>
      <c r="B13" s="42" t="s">
        <v>6</v>
      </c>
      <c r="C13" s="37">
        <v>3.9506953223767454</v>
      </c>
      <c r="D13" s="37">
        <v>4.5461796139735213</v>
      </c>
      <c r="E13" s="37">
        <v>3.2745365853658512</v>
      </c>
      <c r="F13" s="37">
        <v>1.229508196721298</v>
      </c>
      <c r="G13" s="37">
        <v>-10.923803101820639</v>
      </c>
      <c r="H13" s="37">
        <v>1.132924351268727</v>
      </c>
      <c r="I13" s="37">
        <v>0.85971671842833075</v>
      </c>
      <c r="J13" s="92">
        <v>1.3437849944009059</v>
      </c>
      <c r="K13" s="37">
        <v>219.26666666666665</v>
      </c>
      <c r="L13" s="37">
        <v>218.46666666666667</v>
      </c>
      <c r="M13" s="37">
        <v>88.213666666666668</v>
      </c>
      <c r="N13" s="37">
        <v>98.8</v>
      </c>
      <c r="O13" s="37">
        <v>220.2</v>
      </c>
      <c r="P13" s="37">
        <v>86.76766666666667</v>
      </c>
      <c r="Q13" s="37">
        <v>87.803541578520253</v>
      </c>
      <c r="R13" s="92">
        <v>90.5</v>
      </c>
      <c r="S13" s="384"/>
      <c r="T13" s="385"/>
      <c r="V13" s="385"/>
      <c r="W13" s="385"/>
    </row>
    <row r="14" spans="1:26" x14ac:dyDescent="0.25">
      <c r="A14" s="35"/>
      <c r="B14" s="42" t="s">
        <v>7</v>
      </c>
      <c r="C14" s="37">
        <v>5.1434843970518926</v>
      </c>
      <c r="D14" s="37">
        <v>5.1629151581929875</v>
      </c>
      <c r="E14" s="37">
        <v>3.4566738584215102</v>
      </c>
      <c r="F14" s="37">
        <v>2.251791197543497</v>
      </c>
      <c r="G14" s="37">
        <v>4.6391752577319494</v>
      </c>
      <c r="H14" s="37">
        <v>1.6443661290010514</v>
      </c>
      <c r="I14" s="37">
        <v>1.4763996314326135</v>
      </c>
      <c r="J14" s="92">
        <v>2.1276595744680833</v>
      </c>
      <c r="K14" s="37">
        <v>223.5</v>
      </c>
      <c r="L14" s="37">
        <v>222.70000000000002</v>
      </c>
      <c r="M14" s="37">
        <v>89.349666666666664</v>
      </c>
      <c r="N14" s="37">
        <v>99.9</v>
      </c>
      <c r="O14" s="37">
        <v>223.3</v>
      </c>
      <c r="P14" s="37">
        <v>87.487000000000009</v>
      </c>
      <c r="Q14" s="37">
        <v>88.606204876185529</v>
      </c>
      <c r="R14" s="92">
        <v>91.2</v>
      </c>
      <c r="S14" s="384"/>
      <c r="T14" s="385"/>
      <c r="V14" s="385"/>
      <c r="W14" s="385"/>
    </row>
    <row r="15" spans="1:26" x14ac:dyDescent="0.25">
      <c r="A15" s="35"/>
      <c r="B15" s="42" t="s">
        <v>8</v>
      </c>
      <c r="C15" s="37">
        <v>4.7115534131550447</v>
      </c>
      <c r="D15" s="37">
        <v>4.6823786483533354</v>
      </c>
      <c r="E15" s="37">
        <v>3.0852646594168505</v>
      </c>
      <c r="F15" s="37">
        <v>2.4539877300613568</v>
      </c>
      <c r="G15" s="37">
        <v>5.2436194895591797</v>
      </c>
      <c r="H15" s="37">
        <v>1.1952696856071698</v>
      </c>
      <c r="I15" s="37">
        <v>1.8948999303683394</v>
      </c>
      <c r="J15" s="92">
        <v>1.0011123470522705</v>
      </c>
      <c r="K15" s="37">
        <v>224.4666666666667</v>
      </c>
      <c r="L15" s="37">
        <v>223.56666666666663</v>
      </c>
      <c r="M15" s="37">
        <v>89.611333333333334</v>
      </c>
      <c r="N15" s="37">
        <v>100.2</v>
      </c>
      <c r="O15" s="37">
        <v>226.8</v>
      </c>
      <c r="P15" s="37">
        <v>87.711000000000013</v>
      </c>
      <c r="Q15" s="37">
        <v>88.840728969157951</v>
      </c>
      <c r="R15" s="92">
        <v>90.8</v>
      </c>
      <c r="S15" s="384"/>
      <c r="T15" s="385"/>
      <c r="V15" s="385"/>
      <c r="W15" s="385"/>
    </row>
    <row r="16" spans="1:26" x14ac:dyDescent="0.25">
      <c r="A16" s="35"/>
      <c r="B16" s="42" t="s">
        <v>9</v>
      </c>
      <c r="C16" s="37">
        <v>4.6726098985551801</v>
      </c>
      <c r="D16" s="37">
        <v>4.6597747261225209</v>
      </c>
      <c r="E16" s="37">
        <v>3.3762614822964139</v>
      </c>
      <c r="F16" s="37">
        <v>2.7439024390243816</v>
      </c>
      <c r="G16" s="37">
        <v>4.7677261613691968</v>
      </c>
      <c r="H16" s="37">
        <v>1.5177480461395332</v>
      </c>
      <c r="I16" s="37">
        <v>2.5557279193356806</v>
      </c>
      <c r="J16" s="92">
        <v>1.7817371937639166</v>
      </c>
      <c r="K16" s="37">
        <v>227</v>
      </c>
      <c r="L16" s="37">
        <v>226.1</v>
      </c>
      <c r="M16" s="37">
        <v>90.518666666666675</v>
      </c>
      <c r="N16" s="37">
        <v>101.10000000000001</v>
      </c>
      <c r="O16" s="37">
        <v>228.5</v>
      </c>
      <c r="P16" s="37">
        <v>88.067999999999998</v>
      </c>
      <c r="Q16" s="37">
        <v>89.674148271811035</v>
      </c>
      <c r="R16" s="92">
        <v>91.4</v>
      </c>
      <c r="S16" s="384"/>
      <c r="T16" s="385"/>
      <c r="V16" s="385"/>
      <c r="W16" s="385"/>
    </row>
    <row r="17" spans="1:23" x14ac:dyDescent="0.25">
      <c r="A17" s="35"/>
      <c r="B17" s="42" t="s">
        <v>10</v>
      </c>
      <c r="C17" s="37">
        <v>5.3207661903314118</v>
      </c>
      <c r="D17" s="37">
        <v>5.3402502288678591</v>
      </c>
      <c r="E17" s="37">
        <v>4.1184094679206567</v>
      </c>
      <c r="F17" s="37">
        <v>4.0485829959514206</v>
      </c>
      <c r="G17" s="37">
        <v>4.6025738077214413</v>
      </c>
      <c r="H17" s="37">
        <v>1.8666707644552805</v>
      </c>
      <c r="I17" s="37">
        <v>3.662596334701604</v>
      </c>
      <c r="J17" s="92">
        <v>2.7624309392265189</v>
      </c>
      <c r="K17" s="37">
        <v>230.93333333333331</v>
      </c>
      <c r="L17" s="37">
        <v>230.13333333333333</v>
      </c>
      <c r="M17" s="37">
        <v>91.84666666666665</v>
      </c>
      <c r="N17" s="37">
        <v>102.8</v>
      </c>
      <c r="O17" s="37">
        <v>230.3</v>
      </c>
      <c r="P17" s="37">
        <v>88.387333333333345</v>
      </c>
      <c r="Q17" s="37">
        <v>91.019430874113326</v>
      </c>
      <c r="R17" s="92">
        <v>93</v>
      </c>
      <c r="S17" s="384"/>
      <c r="T17" s="385"/>
      <c r="V17" s="385"/>
      <c r="W17" s="385"/>
    </row>
    <row r="18" spans="1:23" x14ac:dyDescent="0.25">
      <c r="A18" s="35"/>
      <c r="B18" s="42" t="s">
        <v>11</v>
      </c>
      <c r="C18" s="37">
        <v>5.1155853840417507</v>
      </c>
      <c r="D18" s="37">
        <v>5.1788654393054969</v>
      </c>
      <c r="E18" s="37">
        <v>4.3771847684565017</v>
      </c>
      <c r="F18" s="37">
        <v>4.8048048048048031</v>
      </c>
      <c r="G18" s="37">
        <v>3.9259590983728998</v>
      </c>
      <c r="H18" s="37">
        <v>2.2879589729521754</v>
      </c>
      <c r="I18" s="37">
        <v>3.7090248320528758</v>
      </c>
      <c r="J18" s="92">
        <v>1.2061403508771917</v>
      </c>
      <c r="K18" s="37">
        <v>234.93333333333331</v>
      </c>
      <c r="L18" s="37">
        <v>234.23333333333335</v>
      </c>
      <c r="M18" s="37">
        <v>93.260666666666665</v>
      </c>
      <c r="N18" s="37">
        <v>104.7</v>
      </c>
      <c r="O18" s="37">
        <v>232.1</v>
      </c>
      <c r="P18" s="37">
        <v>89.488666666666674</v>
      </c>
      <c r="Q18" s="37">
        <v>91.892631017782904</v>
      </c>
      <c r="R18" s="92">
        <v>92.3</v>
      </c>
      <c r="S18" s="384"/>
      <c r="T18" s="385"/>
      <c r="V18" s="385"/>
      <c r="W18" s="385"/>
    </row>
    <row r="19" spans="1:23" x14ac:dyDescent="0.25">
      <c r="A19" s="35"/>
      <c r="B19" s="42" t="s">
        <v>12</v>
      </c>
      <c r="C19" s="37">
        <v>5.2420552420552156</v>
      </c>
      <c r="D19" s="37">
        <v>5.3526166691516437</v>
      </c>
      <c r="E19" s="37">
        <v>4.70587797674402</v>
      </c>
      <c r="F19" s="37">
        <v>5.0898203592814326</v>
      </c>
      <c r="G19" s="37">
        <v>2.3956496178718396</v>
      </c>
      <c r="H19" s="37">
        <v>2.988222685866071</v>
      </c>
      <c r="I19" s="37">
        <v>4.0894437781519741</v>
      </c>
      <c r="J19" s="92">
        <v>1.7621145374449441</v>
      </c>
      <c r="K19" s="37">
        <v>236.23333333333332</v>
      </c>
      <c r="L19" s="37">
        <v>235.53333333333333</v>
      </c>
      <c r="M19" s="37">
        <v>93.828333333333333</v>
      </c>
      <c r="N19" s="37">
        <v>105.3</v>
      </c>
      <c r="O19" s="37">
        <v>232.2</v>
      </c>
      <c r="P19" s="37">
        <v>90.331999999999994</v>
      </c>
      <c r="Q19" s="37">
        <v>92.473820632452046</v>
      </c>
      <c r="R19" s="92">
        <v>92.4</v>
      </c>
      <c r="S19" s="384"/>
      <c r="T19" s="386"/>
      <c r="V19" s="385"/>
      <c r="W19" s="385"/>
    </row>
    <row r="20" spans="1:23" x14ac:dyDescent="0.25">
      <c r="A20" s="35"/>
      <c r="B20" s="42" t="s">
        <v>13</v>
      </c>
      <c r="C20" s="37">
        <v>5.1248164464023489</v>
      </c>
      <c r="D20" s="37">
        <v>5.2779006339377759</v>
      </c>
      <c r="E20" s="37">
        <v>4.6458189102799992</v>
      </c>
      <c r="F20" s="37">
        <v>4.3521266073194766</v>
      </c>
      <c r="G20" s="37">
        <v>1.3710618436406037</v>
      </c>
      <c r="H20" s="37">
        <v>2.8852704728164591</v>
      </c>
      <c r="I20" s="37">
        <v>3.5881875845880131</v>
      </c>
      <c r="J20" s="92">
        <v>1.9693654266958305</v>
      </c>
      <c r="K20" s="37">
        <v>238.63333333333333</v>
      </c>
      <c r="L20" s="37">
        <v>238.03333333333333</v>
      </c>
      <c r="M20" s="37">
        <v>94.724000000000004</v>
      </c>
      <c r="N20" s="37">
        <v>105.5</v>
      </c>
      <c r="O20" s="37">
        <v>231.7</v>
      </c>
      <c r="P20" s="37">
        <v>90.608999999999995</v>
      </c>
      <c r="Q20" s="37">
        <v>92.891824926685203</v>
      </c>
      <c r="R20" s="92">
        <v>93.2</v>
      </c>
      <c r="S20" s="384"/>
      <c r="T20" s="386"/>
      <c r="V20" s="385"/>
      <c r="W20" s="385"/>
    </row>
    <row r="21" spans="1:23" x14ac:dyDescent="0.25">
      <c r="A21" s="35"/>
      <c r="B21" s="42" t="s">
        <v>14</v>
      </c>
      <c r="C21" s="37">
        <v>3.7384526558891622</v>
      </c>
      <c r="D21" s="37">
        <v>3.8238702201622203</v>
      </c>
      <c r="E21" s="37">
        <v>3.4902373521085934</v>
      </c>
      <c r="F21" s="37">
        <v>3.2101167315175161</v>
      </c>
      <c r="G21" s="37">
        <v>0.83948473006222457</v>
      </c>
      <c r="H21" s="37">
        <v>2.9868533198572855</v>
      </c>
      <c r="I21" s="37">
        <v>2.7172370178679444</v>
      </c>
      <c r="J21" s="92">
        <v>0.32258064516129537</v>
      </c>
      <c r="K21" s="37">
        <v>239.56666666666669</v>
      </c>
      <c r="L21" s="37">
        <v>238.93333333333331</v>
      </c>
      <c r="M21" s="37">
        <v>95.052333333333323</v>
      </c>
      <c r="N21" s="37">
        <v>106.10000000000001</v>
      </c>
      <c r="O21" s="37">
        <v>232.2</v>
      </c>
      <c r="P21" s="37">
        <v>91.027333333333331</v>
      </c>
      <c r="Q21" s="37">
        <v>93.492644543277464</v>
      </c>
      <c r="R21" s="92">
        <v>93.3</v>
      </c>
      <c r="S21" s="384"/>
      <c r="T21" s="386"/>
      <c r="V21" s="385"/>
      <c r="W21" s="385"/>
    </row>
    <row r="22" spans="1:23" x14ac:dyDescent="0.25">
      <c r="A22" s="35"/>
      <c r="B22" s="42" t="s">
        <v>15</v>
      </c>
      <c r="C22" s="37">
        <v>3.1072644721907068</v>
      </c>
      <c r="D22" s="37">
        <v>3.1450120962003751</v>
      </c>
      <c r="E22" s="37">
        <v>2.7553595299197156</v>
      </c>
      <c r="F22" s="37">
        <v>1.7191977077363845</v>
      </c>
      <c r="G22" s="37">
        <v>0.96236713588048417</v>
      </c>
      <c r="H22" s="37">
        <v>3.3646718765132144</v>
      </c>
      <c r="I22" s="37">
        <v>2.4213652411840911</v>
      </c>
      <c r="J22" s="92">
        <v>1.1917659804983742</v>
      </c>
      <c r="K22" s="37">
        <v>242.23333333333335</v>
      </c>
      <c r="L22" s="37">
        <v>241.60000000000002</v>
      </c>
      <c r="M22" s="37">
        <v>95.830333333333328</v>
      </c>
      <c r="N22" s="37">
        <v>106.5</v>
      </c>
      <c r="O22" s="37">
        <v>234.3</v>
      </c>
      <c r="P22" s="37">
        <v>92.49966666666667</v>
      </c>
      <c r="Q22" s="37">
        <v>94.117687244457045</v>
      </c>
      <c r="R22" s="92">
        <v>93.4</v>
      </c>
      <c r="S22" s="384"/>
      <c r="T22" s="386"/>
      <c r="V22" s="385"/>
      <c r="W22" s="385"/>
    </row>
    <row r="23" spans="1:23" x14ac:dyDescent="0.25">
      <c r="A23" s="35"/>
      <c r="B23" s="42" t="s">
        <v>16</v>
      </c>
      <c r="C23" s="37">
        <v>2.9067306335544032</v>
      </c>
      <c r="D23" s="37">
        <v>2.901217095952461</v>
      </c>
      <c r="E23" s="37">
        <v>2.4125619482388174</v>
      </c>
      <c r="F23" s="37">
        <v>1.4245014245014289</v>
      </c>
      <c r="G23" s="37">
        <v>2.7845557628821496</v>
      </c>
      <c r="H23" s="37">
        <v>3.3675773812159804</v>
      </c>
      <c r="I23" s="37">
        <v>1.5143718962981438</v>
      </c>
      <c r="J23" s="92">
        <v>2.4891774891774787</v>
      </c>
      <c r="K23" s="37">
        <v>243.1</v>
      </c>
      <c r="L23" s="37">
        <v>242.36666666666667</v>
      </c>
      <c r="M23" s="37">
        <v>96.091999999999999</v>
      </c>
      <c r="N23" s="37">
        <v>106.8</v>
      </c>
      <c r="O23" s="37">
        <v>238.7</v>
      </c>
      <c r="P23" s="37">
        <v>93.374000000000009</v>
      </c>
      <c r="Q23" s="37">
        <v>93.87421818354305</v>
      </c>
      <c r="R23" s="92">
        <v>94.7</v>
      </c>
      <c r="S23" s="384"/>
      <c r="T23" s="386"/>
      <c r="V23" s="385"/>
      <c r="W23" s="385"/>
    </row>
    <row r="24" spans="1:23" x14ac:dyDescent="0.25">
      <c r="A24" s="35"/>
      <c r="B24" s="42" t="s">
        <v>17</v>
      </c>
      <c r="C24" s="37">
        <v>3.0870233272803489</v>
      </c>
      <c r="D24" s="37">
        <v>3.0107828035289117</v>
      </c>
      <c r="E24" s="37">
        <v>2.6698619146150833</v>
      </c>
      <c r="F24" s="37">
        <v>1.5165876777251128</v>
      </c>
      <c r="G24" s="37">
        <v>4.8057553956834766</v>
      </c>
      <c r="H24" s="37">
        <v>3.6401829104540706</v>
      </c>
      <c r="I24" s="37">
        <v>1.9083060333633739</v>
      </c>
      <c r="J24" s="92">
        <v>2.1459227467811104</v>
      </c>
      <c r="K24" s="37">
        <v>246</v>
      </c>
      <c r="L24" s="37">
        <v>245.20000000000002</v>
      </c>
      <c r="M24" s="37">
        <v>97.253</v>
      </c>
      <c r="N24" s="37">
        <v>107.10000000000001</v>
      </c>
      <c r="O24" s="37">
        <v>242.8</v>
      </c>
      <c r="P24" s="37">
        <v>93.907333333333327</v>
      </c>
      <c r="Q24" s="37">
        <v>94.664485226262471</v>
      </c>
      <c r="R24" s="92">
        <v>95.2</v>
      </c>
      <c r="S24" s="384"/>
      <c r="T24" s="386"/>
      <c r="V24" s="385"/>
      <c r="W24" s="385"/>
    </row>
    <row r="25" spans="1:23" x14ac:dyDescent="0.25">
      <c r="A25" s="35"/>
      <c r="B25" s="42" t="s">
        <v>18</v>
      </c>
      <c r="C25" s="37">
        <v>3.2558786698204898</v>
      </c>
      <c r="D25" s="37">
        <v>3.2366071428571388</v>
      </c>
      <c r="E25" s="37">
        <v>2.7763653005186768</v>
      </c>
      <c r="F25" s="37">
        <v>1.6022620169651134</v>
      </c>
      <c r="G25" s="37">
        <v>4.3777809674178201</v>
      </c>
      <c r="H25" s="37">
        <v>3.2206443485839564</v>
      </c>
      <c r="I25" s="37">
        <v>2.1473744827956267</v>
      </c>
      <c r="J25" s="92">
        <v>2.0364415862808158</v>
      </c>
      <c r="K25" s="37">
        <v>247.36666666666665</v>
      </c>
      <c r="L25" s="37">
        <v>246.66666666666666</v>
      </c>
      <c r="M25" s="37">
        <v>97.691333333333333</v>
      </c>
      <c r="N25" s="37">
        <v>107.8</v>
      </c>
      <c r="O25" s="37">
        <v>242.4</v>
      </c>
      <c r="P25" s="37">
        <v>93.959000000000003</v>
      </c>
      <c r="Q25" s="37">
        <v>95.500281735490617</v>
      </c>
      <c r="R25" s="92">
        <v>95.2</v>
      </c>
      <c r="S25" s="384"/>
      <c r="T25" s="386"/>
      <c r="V25" s="385"/>
      <c r="W25" s="385"/>
    </row>
    <row r="26" spans="1:23" x14ac:dyDescent="0.25">
      <c r="A26" s="35"/>
      <c r="B26" s="42" t="s">
        <v>19</v>
      </c>
      <c r="C26" s="37">
        <v>3.0961882482454968</v>
      </c>
      <c r="D26" s="37">
        <v>3.0629139072847522</v>
      </c>
      <c r="E26" s="37">
        <v>2.6793882243269991</v>
      </c>
      <c r="F26" s="37">
        <v>1.5962441314553928</v>
      </c>
      <c r="G26" s="37">
        <v>3.9550433916631249</v>
      </c>
      <c r="H26" s="37">
        <v>2.5030720831426434</v>
      </c>
      <c r="I26" s="37">
        <v>2.1732383474278834</v>
      </c>
      <c r="J26" s="92">
        <v>2.1413276231263296</v>
      </c>
      <c r="K26" s="37">
        <v>249.73333333333335</v>
      </c>
      <c r="L26" s="37">
        <v>249</v>
      </c>
      <c r="M26" s="37">
        <v>98.397999999999982</v>
      </c>
      <c r="N26" s="37">
        <v>108.2</v>
      </c>
      <c r="O26" s="37">
        <v>243.6</v>
      </c>
      <c r="P26" s="37">
        <v>94.814999999999998</v>
      </c>
      <c r="Q26" s="37">
        <v>96.163088915365819</v>
      </c>
      <c r="R26" s="92">
        <v>95.4</v>
      </c>
      <c r="S26" s="384"/>
      <c r="T26" s="386"/>
      <c r="V26" s="385"/>
      <c r="W26" s="385"/>
    </row>
    <row r="27" spans="1:23" x14ac:dyDescent="0.25">
      <c r="A27" s="35"/>
      <c r="B27" s="42" t="s">
        <v>20</v>
      </c>
      <c r="C27" s="37">
        <v>3.1948443713149715</v>
      </c>
      <c r="D27" s="37">
        <v>3.2182643377802123</v>
      </c>
      <c r="E27" s="37">
        <v>2.7088623402572551</v>
      </c>
      <c r="F27" s="37">
        <v>1.68539325842697</v>
      </c>
      <c r="G27" s="37">
        <v>2.4577572964669656</v>
      </c>
      <c r="H27" s="37">
        <v>2.2997122682259619</v>
      </c>
      <c r="I27" s="37">
        <v>2.6432670099152773</v>
      </c>
      <c r="J27" s="92">
        <v>1.6895459345300878</v>
      </c>
      <c r="K27" s="37">
        <v>250.86666666666667</v>
      </c>
      <c r="L27" s="37">
        <v>250.16666666666666</v>
      </c>
      <c r="M27" s="37">
        <v>98.695000000000007</v>
      </c>
      <c r="N27" s="37">
        <v>108.60000000000001</v>
      </c>
      <c r="O27" s="37">
        <v>244.6</v>
      </c>
      <c r="P27" s="37">
        <v>95.521333333333317</v>
      </c>
      <c r="Q27" s="37">
        <v>96.355564423604534</v>
      </c>
      <c r="R27" s="92">
        <v>96.3</v>
      </c>
      <c r="S27" s="384"/>
      <c r="T27" s="386"/>
      <c r="V27" s="385"/>
      <c r="W27" s="385"/>
    </row>
    <row r="28" spans="1:23" x14ac:dyDescent="0.25">
      <c r="A28" s="35"/>
      <c r="B28" s="42" t="s">
        <v>21</v>
      </c>
      <c r="C28" s="37">
        <v>2.6287262872628787</v>
      </c>
      <c r="D28" s="37">
        <v>2.7052746057640036</v>
      </c>
      <c r="E28" s="37">
        <v>2.1027628967743794</v>
      </c>
      <c r="F28" s="37">
        <v>1.1204481792717047</v>
      </c>
      <c r="G28" s="37">
        <v>0.49423393739701282</v>
      </c>
      <c r="H28" s="37">
        <v>1.8841269052470189</v>
      </c>
      <c r="I28" s="37">
        <v>2.2698428907868333</v>
      </c>
      <c r="J28" s="92">
        <v>1.470588235294116</v>
      </c>
      <c r="K28" s="37">
        <v>252.46666666666667</v>
      </c>
      <c r="L28" s="37">
        <v>251.83333333333334</v>
      </c>
      <c r="M28" s="37">
        <v>99.298000000000002</v>
      </c>
      <c r="N28" s="37">
        <v>108.3</v>
      </c>
      <c r="O28" s="37">
        <v>244</v>
      </c>
      <c r="P28" s="37">
        <v>95.676666666666662</v>
      </c>
      <c r="Q28" s="37">
        <v>96.813220314270751</v>
      </c>
      <c r="R28" s="92">
        <v>96.600000000000009</v>
      </c>
      <c r="S28" s="384"/>
      <c r="T28" s="386"/>
      <c r="V28" s="385"/>
      <c r="W28" s="385"/>
    </row>
    <row r="29" spans="1:23" x14ac:dyDescent="0.25">
      <c r="A29" s="35"/>
      <c r="B29" s="42" t="s">
        <v>22</v>
      </c>
      <c r="C29" s="37">
        <v>2.627678210483765</v>
      </c>
      <c r="D29" s="37">
        <v>2.675675675675663</v>
      </c>
      <c r="E29" s="37">
        <v>1.7391512041327388</v>
      </c>
      <c r="F29" s="37">
        <v>0.83487940630797652</v>
      </c>
      <c r="G29" s="37">
        <v>0.37128712871286496</v>
      </c>
      <c r="H29" s="37">
        <v>2.0320920117639973</v>
      </c>
      <c r="I29" s="37">
        <v>2.0411642060013406</v>
      </c>
      <c r="J29" s="92">
        <v>1.9957983193277329</v>
      </c>
      <c r="K29" s="37">
        <v>253.86666666666665</v>
      </c>
      <c r="L29" s="37">
        <v>253.26666666666665</v>
      </c>
      <c r="M29" s="37">
        <v>99.390333333333331</v>
      </c>
      <c r="N29" s="37">
        <v>108.7</v>
      </c>
      <c r="O29" s="37">
        <v>243.3</v>
      </c>
      <c r="P29" s="37">
        <v>95.868333333333339</v>
      </c>
      <c r="Q29" s="37">
        <v>97.449599302905881</v>
      </c>
      <c r="R29" s="92">
        <v>97.100000000000009</v>
      </c>
      <c r="S29" s="384"/>
      <c r="T29" s="386"/>
      <c r="V29" s="385"/>
      <c r="W29" s="385"/>
    </row>
    <row r="30" spans="1:23" x14ac:dyDescent="0.25">
      <c r="A30" s="35"/>
      <c r="B30" s="42" t="s">
        <v>23</v>
      </c>
      <c r="C30" s="37">
        <v>2.4959957287773733</v>
      </c>
      <c r="D30" s="37">
        <v>2.5970548862115379</v>
      </c>
      <c r="E30" s="37">
        <v>1.7205634260859171</v>
      </c>
      <c r="F30" s="37">
        <v>0.55452865064694379</v>
      </c>
      <c r="G30" s="37">
        <v>-0.32845216915288233</v>
      </c>
      <c r="H30" s="37">
        <v>2.2914798994533303</v>
      </c>
      <c r="I30" s="37">
        <v>2.069150360394886</v>
      </c>
      <c r="J30" s="92">
        <v>2.5157232704402475</v>
      </c>
      <c r="K30" s="37">
        <v>255.9666666666667</v>
      </c>
      <c r="L30" s="37">
        <v>255.4666666666667</v>
      </c>
      <c r="M30" s="37">
        <v>100.09100000000001</v>
      </c>
      <c r="N30" s="37">
        <v>108.8</v>
      </c>
      <c r="O30" s="37">
        <v>242.8</v>
      </c>
      <c r="P30" s="37">
        <v>96.987666666666669</v>
      </c>
      <c r="Q30" s="37">
        <v>98.152847816224963</v>
      </c>
      <c r="R30" s="92">
        <v>97.8</v>
      </c>
      <c r="S30" s="384"/>
      <c r="T30" s="386"/>
      <c r="V30" s="385"/>
      <c r="W30" s="385"/>
    </row>
    <row r="31" spans="1:23" x14ac:dyDescent="0.25">
      <c r="A31" s="35"/>
      <c r="B31" s="42" t="s">
        <v>24</v>
      </c>
      <c r="C31" s="37">
        <v>2.3917087430241821</v>
      </c>
      <c r="D31" s="37">
        <v>2.4783477681545776</v>
      </c>
      <c r="E31" s="37">
        <v>1.4560008105780184</v>
      </c>
      <c r="F31" s="37">
        <v>-9.2081031307557737E-2</v>
      </c>
      <c r="G31" s="37">
        <v>-0.19081368406706645</v>
      </c>
      <c r="H31" s="37">
        <v>2.3513072123504841</v>
      </c>
      <c r="I31" s="37">
        <v>1.9125403786883481</v>
      </c>
      <c r="J31" s="92">
        <v>1.6614745586708182</v>
      </c>
      <c r="K31" s="37">
        <v>256.86666666666667</v>
      </c>
      <c r="L31" s="37">
        <v>256.36666666666667</v>
      </c>
      <c r="M31" s="37">
        <v>100.13199999999999</v>
      </c>
      <c r="N31" s="37">
        <v>108.5</v>
      </c>
      <c r="O31" s="37">
        <v>244.1</v>
      </c>
      <c r="P31" s="37">
        <v>97.76733333333334</v>
      </c>
      <c r="Q31" s="37">
        <v>98.198403500319046</v>
      </c>
      <c r="R31" s="92">
        <v>97.9</v>
      </c>
      <c r="S31" s="384"/>
      <c r="T31" s="386"/>
      <c r="V31" s="385"/>
      <c r="W31" s="385"/>
    </row>
    <row r="32" spans="1:23" x14ac:dyDescent="0.25">
      <c r="A32" s="35"/>
      <c r="B32" s="42" t="s">
        <v>25</v>
      </c>
      <c r="C32" s="37">
        <v>1.9672564034856066</v>
      </c>
      <c r="D32" s="37">
        <v>2.0251489080079352</v>
      </c>
      <c r="E32" s="37">
        <v>0.93523199527349732</v>
      </c>
      <c r="F32" s="37">
        <v>-0.554016620498615</v>
      </c>
      <c r="G32" s="37">
        <v>-2.7322404371574294E-2</v>
      </c>
      <c r="H32" s="37">
        <v>2.6784656656098527</v>
      </c>
      <c r="I32" s="37">
        <v>1.7460889836901998</v>
      </c>
      <c r="J32" s="92">
        <v>0.82815734989647183</v>
      </c>
      <c r="K32" s="37">
        <v>257.43333333333334</v>
      </c>
      <c r="L32" s="37">
        <v>256.93333333333334</v>
      </c>
      <c r="M32" s="37">
        <v>100.22666666666667</v>
      </c>
      <c r="N32" s="37">
        <v>107.7</v>
      </c>
      <c r="O32" s="37">
        <v>243.9</v>
      </c>
      <c r="P32" s="37">
        <v>98.23933333333332</v>
      </c>
      <c r="Q32" s="37">
        <v>98.503665288933945</v>
      </c>
      <c r="R32" s="92">
        <v>97.4</v>
      </c>
      <c r="S32" s="384"/>
      <c r="T32" s="386"/>
      <c r="V32" s="385"/>
      <c r="W32" s="385"/>
    </row>
    <row r="33" spans="1:23" x14ac:dyDescent="0.25">
      <c r="A33" s="35"/>
      <c r="B33" s="42" t="s">
        <v>26</v>
      </c>
      <c r="C33" s="37">
        <v>0.99789915966388776</v>
      </c>
      <c r="D33" s="37">
        <v>1.0265859436694029</v>
      </c>
      <c r="E33" s="37">
        <v>0.10061340640103822</v>
      </c>
      <c r="F33" s="37">
        <v>-1.4719411223551049</v>
      </c>
      <c r="G33" s="37">
        <v>0.3425126729689083</v>
      </c>
      <c r="H33" s="37">
        <v>2.8062794457676343</v>
      </c>
      <c r="I33" s="37">
        <v>0.91032736304769912</v>
      </c>
      <c r="J33" s="92">
        <v>0.30895983522141535</v>
      </c>
      <c r="K33" s="37">
        <v>256.40000000000003</v>
      </c>
      <c r="L33" s="37">
        <v>255.86666666666667</v>
      </c>
      <c r="M33" s="37">
        <v>99.490333333333339</v>
      </c>
      <c r="N33" s="37">
        <v>107.10000000000001</v>
      </c>
      <c r="O33" s="37">
        <v>244.1</v>
      </c>
      <c r="P33" s="37">
        <v>98.558666666666682</v>
      </c>
      <c r="Q33" s="37">
        <v>98.336709670540571</v>
      </c>
      <c r="R33" s="92">
        <v>97.4</v>
      </c>
      <c r="S33" s="384"/>
      <c r="T33" s="386"/>
      <c r="V33" s="385"/>
      <c r="W33" s="385"/>
    </row>
    <row r="34" spans="1:23" x14ac:dyDescent="0.25">
      <c r="A34" s="35"/>
      <c r="B34" s="42" t="s">
        <v>27</v>
      </c>
      <c r="C34" s="37">
        <v>0.97668967313450139</v>
      </c>
      <c r="D34" s="37">
        <v>1.0046972860125294</v>
      </c>
      <c r="E34" s="37">
        <v>-1.6651513789113892E-2</v>
      </c>
      <c r="F34" s="37">
        <v>-1.2867647058823479</v>
      </c>
      <c r="G34" s="37">
        <v>0.23342029383496765</v>
      </c>
      <c r="H34" s="37">
        <v>2.7666748005760189</v>
      </c>
      <c r="I34" s="37">
        <v>0.38253198893862361</v>
      </c>
      <c r="J34" s="92">
        <v>0.71574642126789456</v>
      </c>
      <c r="K34" s="37">
        <v>258.46666666666664</v>
      </c>
      <c r="L34" s="37">
        <v>258.03333333333336</v>
      </c>
      <c r="M34" s="37">
        <v>100.07433333333334</v>
      </c>
      <c r="N34" s="37">
        <v>107.4</v>
      </c>
      <c r="O34" s="37">
        <v>243.3</v>
      </c>
      <c r="P34" s="37">
        <v>99.671000000000006</v>
      </c>
      <c r="Q34" s="37">
        <v>98.528313857176272</v>
      </c>
      <c r="R34" s="92">
        <v>98.5</v>
      </c>
      <c r="S34" s="384"/>
      <c r="T34" s="386"/>
      <c r="V34" s="385"/>
      <c r="W34" s="385"/>
    </row>
    <row r="35" spans="1:23" x14ac:dyDescent="0.25">
      <c r="A35" s="35"/>
      <c r="B35" s="42" t="s">
        <v>28</v>
      </c>
      <c r="C35" s="37">
        <v>0.96029068258501127</v>
      </c>
      <c r="D35" s="37">
        <v>1.02717461968534</v>
      </c>
      <c r="E35" s="37">
        <v>9.6539234876473756E-3</v>
      </c>
      <c r="F35" s="37">
        <v>-1.4746543778801851</v>
      </c>
      <c r="G35" s="37">
        <v>-0.91492557694932941</v>
      </c>
      <c r="H35" s="37">
        <v>2.8867856339199971</v>
      </c>
      <c r="I35" s="37">
        <v>2.5628690306660928E-2</v>
      </c>
      <c r="J35" s="92">
        <v>0.20429009193053105</v>
      </c>
      <c r="K35" s="37">
        <v>259.33333333333337</v>
      </c>
      <c r="L35" s="37">
        <v>259</v>
      </c>
      <c r="M35" s="37">
        <v>100.14166666666665</v>
      </c>
      <c r="N35" s="37">
        <v>106.9</v>
      </c>
      <c r="O35" s="37">
        <v>241.9</v>
      </c>
      <c r="P35" s="37">
        <v>100.58966666666667</v>
      </c>
      <c r="Q35" s="37">
        <v>98.223570465038222</v>
      </c>
      <c r="R35" s="92">
        <v>98.100000000000009</v>
      </c>
      <c r="S35" s="384"/>
      <c r="T35" s="386"/>
      <c r="V35" s="385"/>
      <c r="W35" s="385"/>
    </row>
    <row r="36" spans="1:23" x14ac:dyDescent="0.25">
      <c r="A36" s="35"/>
      <c r="B36" s="42" t="s">
        <v>29</v>
      </c>
      <c r="C36" s="37">
        <v>0.98407354654925427</v>
      </c>
      <c r="D36" s="37">
        <v>1.0508562532433672</v>
      </c>
      <c r="E36" s="37">
        <v>6.7181056272431761E-2</v>
      </c>
      <c r="F36" s="37">
        <v>-1.2999071494893286</v>
      </c>
      <c r="G36" s="37">
        <v>-1.3528286417054005</v>
      </c>
      <c r="H36" s="37">
        <v>2.9940485481036117</v>
      </c>
      <c r="I36" s="37">
        <v>0.69438062654613475</v>
      </c>
      <c r="J36" s="92">
        <v>0.5133470225872685</v>
      </c>
      <c r="K36" s="37">
        <v>259.96666666666664</v>
      </c>
      <c r="L36" s="37">
        <v>259.63333333333327</v>
      </c>
      <c r="M36" s="37">
        <v>100.294</v>
      </c>
      <c r="N36" s="37">
        <v>106.3</v>
      </c>
      <c r="O36" s="37">
        <v>240.6</v>
      </c>
      <c r="P36" s="37">
        <v>101.18066666666665</v>
      </c>
      <c r="Q36" s="37">
        <v>99.187655657138151</v>
      </c>
      <c r="R36" s="92">
        <v>97.9</v>
      </c>
      <c r="S36" s="384"/>
      <c r="T36" s="386"/>
      <c r="V36" s="385"/>
      <c r="W36" s="385"/>
    </row>
    <row r="37" spans="1:23" x14ac:dyDescent="0.25">
      <c r="A37" s="35"/>
      <c r="B37" s="42" t="s">
        <v>30</v>
      </c>
      <c r="C37" s="37">
        <v>1.3910556422256661</v>
      </c>
      <c r="D37" s="37">
        <v>1.4721208963001402</v>
      </c>
      <c r="E37" s="37">
        <v>0.34676735763272859</v>
      </c>
      <c r="F37" s="37">
        <v>-0.74696545284781735</v>
      </c>
      <c r="G37" s="37">
        <v>-1.7067176406335278</v>
      </c>
      <c r="H37" s="37">
        <v>2.9312490699278992</v>
      </c>
      <c r="I37" s="37">
        <v>1.0676182250190749</v>
      </c>
      <c r="J37" s="92">
        <v>1.7453798767967044</v>
      </c>
      <c r="K37" s="37">
        <v>259.96666666666664</v>
      </c>
      <c r="L37" s="37">
        <v>259.63333333333327</v>
      </c>
      <c r="M37" s="37">
        <v>99.835333333333324</v>
      </c>
      <c r="N37" s="37">
        <v>106.3</v>
      </c>
      <c r="O37" s="37">
        <v>240</v>
      </c>
      <c r="P37" s="37">
        <v>101.44766666666668</v>
      </c>
      <c r="Q37" s="37">
        <v>99.386570304867362</v>
      </c>
      <c r="R37" s="92">
        <v>99.100000000000009</v>
      </c>
      <c r="S37" s="384"/>
      <c r="T37" s="386"/>
      <c r="V37" s="385"/>
      <c r="W37" s="385"/>
    </row>
    <row r="38" spans="1:23" x14ac:dyDescent="0.25">
      <c r="A38" s="35"/>
      <c r="B38" s="42" t="s">
        <v>52</v>
      </c>
      <c r="C38" s="37">
        <v>1.4444157854010911</v>
      </c>
      <c r="D38" s="37">
        <v>1.5243508590621104</v>
      </c>
      <c r="E38" s="37">
        <v>0.35140545527823974</v>
      </c>
      <c r="F38" s="37">
        <v>-0.27932960893855352</v>
      </c>
      <c r="G38" s="37">
        <v>-1.7945205479452113</v>
      </c>
      <c r="H38" s="37">
        <v>1.8420603786457379</v>
      </c>
      <c r="I38" s="37">
        <v>1.2641615406631104</v>
      </c>
      <c r="J38" s="92">
        <v>1.3197969543147252</v>
      </c>
      <c r="K38" s="37">
        <v>262.2</v>
      </c>
      <c r="L38" s="37">
        <v>261.96666666666664</v>
      </c>
      <c r="M38" s="37">
        <v>100.426</v>
      </c>
      <c r="N38" s="37">
        <v>107.10000000000001</v>
      </c>
      <c r="O38" s="37">
        <v>239</v>
      </c>
      <c r="P38" s="37">
        <v>101.50700000000001</v>
      </c>
      <c r="Q38" s="37">
        <v>99.773870907622538</v>
      </c>
      <c r="R38" s="92">
        <v>99.8</v>
      </c>
      <c r="S38" s="384"/>
      <c r="T38" s="386"/>
      <c r="V38" s="385"/>
      <c r="W38" s="385"/>
    </row>
    <row r="39" spans="1:23" x14ac:dyDescent="0.25">
      <c r="A39" s="35"/>
      <c r="B39" s="42" t="s">
        <v>53</v>
      </c>
      <c r="C39" s="37">
        <v>1.8894601542416183</v>
      </c>
      <c r="D39" s="37">
        <v>2.007722007722009</v>
      </c>
      <c r="E39" s="37">
        <v>0.7263044020970284</v>
      </c>
      <c r="F39" s="37">
        <v>0.74836295603367375</v>
      </c>
      <c r="G39" s="37">
        <v>-3.1835722160970334</v>
      </c>
      <c r="H39" s="37">
        <v>1.2771358224336948</v>
      </c>
      <c r="I39" s="37">
        <v>1.7203831894093753</v>
      </c>
      <c r="J39" s="92">
        <v>2.1406727828746028</v>
      </c>
      <c r="K39" s="37">
        <v>264.23333333333329</v>
      </c>
      <c r="L39" s="37">
        <v>264.2</v>
      </c>
      <c r="M39" s="37">
        <v>100.86899999999999</v>
      </c>
      <c r="N39" s="37">
        <v>107.7</v>
      </c>
      <c r="O39" s="37">
        <v>234.2</v>
      </c>
      <c r="P39" s="37">
        <v>101.87433333333333</v>
      </c>
      <c r="Q39" s="37">
        <v>99.913392259356399</v>
      </c>
      <c r="R39" s="92">
        <v>100.2</v>
      </c>
      <c r="S39" s="384"/>
      <c r="T39" s="386"/>
      <c r="V39" s="385"/>
      <c r="W39" s="385"/>
    </row>
    <row r="40" spans="1:23" x14ac:dyDescent="0.25">
      <c r="A40" s="35"/>
      <c r="B40" s="42" t="s">
        <v>54</v>
      </c>
      <c r="C40" s="37">
        <v>2.2438774201820877</v>
      </c>
      <c r="D40" s="37">
        <v>2.4778533829760221</v>
      </c>
      <c r="E40" s="37">
        <v>1.2111060149826187</v>
      </c>
      <c r="F40" s="37">
        <v>2.4459078080903112</v>
      </c>
      <c r="G40" s="37">
        <v>-5.7210139908574575</v>
      </c>
      <c r="H40" s="37">
        <v>1.0031560706591058</v>
      </c>
      <c r="I40" s="37">
        <v>1.7380608419641561</v>
      </c>
      <c r="J40" s="92">
        <v>3.0643513789581078</v>
      </c>
      <c r="K40" s="37">
        <v>265.8</v>
      </c>
      <c r="L40" s="37">
        <v>266.06666666666666</v>
      </c>
      <c r="M40" s="37">
        <v>101.50866666666667</v>
      </c>
      <c r="N40" s="37">
        <v>108.9</v>
      </c>
      <c r="O40" s="37">
        <v>226.9</v>
      </c>
      <c r="P40" s="37">
        <v>102.19566666666667</v>
      </c>
      <c r="Q40" s="37">
        <v>100.91159746017711</v>
      </c>
      <c r="R40" s="92">
        <v>100.9</v>
      </c>
      <c r="S40" s="384"/>
      <c r="T40" s="386"/>
      <c r="V40" s="385"/>
      <c r="W40" s="385"/>
    </row>
    <row r="41" spans="1:23" x14ac:dyDescent="0.25">
      <c r="A41" s="35"/>
      <c r="B41" s="42" t="s">
        <v>55</v>
      </c>
      <c r="C41" s="37">
        <v>2.9875625080138661</v>
      </c>
      <c r="D41" s="37">
        <v>3.2610091154191991</v>
      </c>
      <c r="E41" s="37">
        <v>2.1435296788712179</v>
      </c>
      <c r="F41" s="37">
        <v>3.3866415804327374</v>
      </c>
      <c r="G41" s="37">
        <v>-6.2369773579663814</v>
      </c>
      <c r="H41" s="37">
        <v>1.209819184275629</v>
      </c>
      <c r="I41" s="37">
        <v>2.3074906066749463</v>
      </c>
      <c r="J41" s="92">
        <v>2.6236125126135192</v>
      </c>
      <c r="K41" s="37">
        <v>267.73333333333335</v>
      </c>
      <c r="L41" s="37">
        <v>268.09999999999997</v>
      </c>
      <c r="M41" s="37">
        <v>101.97533333333332</v>
      </c>
      <c r="N41" s="37">
        <v>109.9</v>
      </c>
      <c r="O41" s="37">
        <v>225</v>
      </c>
      <c r="P41" s="37">
        <v>102.675</v>
      </c>
      <c r="Q41" s="37">
        <v>101.67990607894856</v>
      </c>
      <c r="R41" s="92">
        <v>101.7</v>
      </c>
      <c r="S41" s="384"/>
      <c r="T41" s="386"/>
      <c r="V41" s="385"/>
      <c r="W41" s="385"/>
    </row>
    <row r="42" spans="1:23" x14ac:dyDescent="0.25">
      <c r="A42" s="35"/>
      <c r="B42" s="42" t="s">
        <v>85</v>
      </c>
      <c r="C42" s="37">
        <v>3.5596236969234525</v>
      </c>
      <c r="D42" s="37">
        <v>3.830003817279561</v>
      </c>
      <c r="E42" s="37">
        <v>2.7429815651989031</v>
      </c>
      <c r="F42" s="37">
        <v>3.3613445378151141</v>
      </c>
      <c r="G42" s="37">
        <v>-6.1096387222764577</v>
      </c>
      <c r="H42" s="37">
        <v>1.0826839528308208</v>
      </c>
      <c r="I42" s="37">
        <v>2.107919939524777</v>
      </c>
      <c r="J42" s="92">
        <v>2.0040080160320741</v>
      </c>
      <c r="K42" s="37">
        <v>271.5333333333333</v>
      </c>
      <c r="L42" s="37">
        <v>272</v>
      </c>
      <c r="M42" s="37">
        <v>103.18066666666665</v>
      </c>
      <c r="N42" s="37">
        <v>110.7</v>
      </c>
      <c r="O42" s="37">
        <v>224.4</v>
      </c>
      <c r="P42" s="37">
        <v>102.60599999999999</v>
      </c>
      <c r="Q42" s="37">
        <v>101.87702422692001</v>
      </c>
      <c r="R42" s="92">
        <v>101.8</v>
      </c>
      <c r="S42" s="384"/>
      <c r="T42" s="386"/>
      <c r="V42" s="385"/>
      <c r="W42" s="385"/>
    </row>
    <row r="43" spans="1:23" x14ac:dyDescent="0.25">
      <c r="A43" s="35"/>
      <c r="B43" s="42" t="s">
        <v>86</v>
      </c>
      <c r="C43" s="37">
        <v>3.784533871578148</v>
      </c>
      <c r="D43" s="37">
        <v>4.0247287408528933</v>
      </c>
      <c r="E43" s="37">
        <v>2.8168548645603124</v>
      </c>
      <c r="F43" s="37">
        <v>3.2497678737233002</v>
      </c>
      <c r="G43" s="37">
        <v>-4.6832740213523181</v>
      </c>
      <c r="H43" s="37">
        <v>0.89620218373616112</v>
      </c>
      <c r="I43" s="37">
        <v>2.1111493412009281</v>
      </c>
      <c r="J43" s="92">
        <v>2.0958083832335319</v>
      </c>
      <c r="K43" s="37">
        <v>274.23333333333329</v>
      </c>
      <c r="L43" s="37">
        <v>274.83333333333331</v>
      </c>
      <c r="M43" s="37">
        <v>103.71033333333332</v>
      </c>
      <c r="N43" s="37">
        <v>111.2</v>
      </c>
      <c r="O43" s="37">
        <v>223.2</v>
      </c>
      <c r="P43" s="37">
        <v>102.78733333333332</v>
      </c>
      <c r="Q43" s="37">
        <v>102.02271318181131</v>
      </c>
      <c r="R43" s="92">
        <v>102.3</v>
      </c>
      <c r="S43" s="384"/>
      <c r="T43" s="386"/>
      <c r="V43" s="385"/>
      <c r="W43" s="385"/>
    </row>
    <row r="44" spans="1:23" x14ac:dyDescent="0.25">
      <c r="A44" s="35"/>
      <c r="B44" s="42" t="s">
        <v>87</v>
      </c>
      <c r="C44" s="37">
        <v>3.9879608728367231</v>
      </c>
      <c r="D44" s="37">
        <v>4.0967176146329223</v>
      </c>
      <c r="E44" s="37">
        <v>3.0217452696978313</v>
      </c>
      <c r="F44" s="37">
        <v>2.9384756657483848</v>
      </c>
      <c r="G44" s="37">
        <v>-0.26447252424333101</v>
      </c>
      <c r="H44" s="37">
        <v>0.61744300965143051</v>
      </c>
      <c r="I44" s="37">
        <v>1.8336961685195945</v>
      </c>
      <c r="J44" s="92">
        <v>2.0812685827552002</v>
      </c>
      <c r="K44" s="37">
        <v>276.40000000000003</v>
      </c>
      <c r="L44" s="37">
        <v>276.96666666666664</v>
      </c>
      <c r="M44" s="37">
        <v>104.57600000000001</v>
      </c>
      <c r="N44" s="37">
        <v>112.10000000000001</v>
      </c>
      <c r="O44" s="37">
        <v>226.3</v>
      </c>
      <c r="P44" s="37">
        <v>102.82666666666667</v>
      </c>
      <c r="Q44" s="37">
        <v>102.76200955639629</v>
      </c>
      <c r="R44" s="92">
        <v>103</v>
      </c>
      <c r="S44" s="384"/>
      <c r="T44" s="386"/>
      <c r="V44" s="385"/>
      <c r="W44" s="385"/>
    </row>
    <row r="45" spans="1:23" x14ac:dyDescent="0.25">
      <c r="A45" s="35"/>
      <c r="B45" s="42" t="s">
        <v>88</v>
      </c>
      <c r="C45" s="37">
        <v>3.6354581673306825</v>
      </c>
      <c r="D45" s="37">
        <v>3.6802188238219884</v>
      </c>
      <c r="E45" s="37">
        <v>2.7176506736923471</v>
      </c>
      <c r="F45" s="37">
        <v>2.5477707006369315</v>
      </c>
      <c r="G45" s="37">
        <v>2.2222222222222285</v>
      </c>
      <c r="H45" s="37">
        <v>0.31393555717882382</v>
      </c>
      <c r="I45" s="37">
        <v>1.9528662365536178</v>
      </c>
      <c r="J45" s="92">
        <v>1.5732546705997947</v>
      </c>
      <c r="K45" s="37">
        <v>277.4666666666667</v>
      </c>
      <c r="L45" s="37">
        <v>277.9666666666667</v>
      </c>
      <c r="M45" s="37">
        <v>104.74666666666667</v>
      </c>
      <c r="N45" s="37">
        <v>112.7</v>
      </c>
      <c r="O45" s="37">
        <v>230</v>
      </c>
      <c r="P45" s="37">
        <v>102.99733333333334</v>
      </c>
      <c r="Q45" s="37">
        <v>103.66557863412378</v>
      </c>
      <c r="R45" s="92">
        <v>103.3</v>
      </c>
      <c r="S45" s="384"/>
      <c r="T45" s="386"/>
      <c r="V45" s="385"/>
      <c r="W45" s="385"/>
    </row>
    <row r="46" spans="1:23" x14ac:dyDescent="0.25">
      <c r="A46" s="35"/>
      <c r="B46" s="42" t="s">
        <v>99</v>
      </c>
      <c r="C46" s="37">
        <v>3.3513380800392838</v>
      </c>
      <c r="D46" s="37">
        <v>3.3823529411764639</v>
      </c>
      <c r="E46" s="37">
        <v>2.4164733703342591</v>
      </c>
      <c r="F46" s="37">
        <v>2.7100271002710059</v>
      </c>
      <c r="G46" s="37">
        <v>2.2284950230277616</v>
      </c>
      <c r="H46" s="37">
        <v>0.35670428629903661</v>
      </c>
      <c r="I46" s="37">
        <v>2.0213376941043606</v>
      </c>
      <c r="J46" s="92">
        <v>1.8664047151277003</v>
      </c>
      <c r="K46" s="37">
        <v>280.63333333333333</v>
      </c>
      <c r="L46" s="37">
        <v>281.2</v>
      </c>
      <c r="M46" s="37">
        <v>105.67400000000002</v>
      </c>
      <c r="N46" s="37">
        <v>113.7</v>
      </c>
      <c r="O46" s="37">
        <v>229.4</v>
      </c>
      <c r="P46" s="37">
        <v>102.97199999999999</v>
      </c>
      <c r="Q46" s="37">
        <v>103.93630291925058</v>
      </c>
      <c r="R46" s="92">
        <v>103.7</v>
      </c>
      <c r="S46" s="384"/>
      <c r="T46" s="386"/>
      <c r="V46" s="385"/>
      <c r="W46" s="385"/>
    </row>
    <row r="47" spans="1:23" x14ac:dyDescent="0.25">
      <c r="A47" s="35"/>
      <c r="B47" s="42" t="s">
        <v>100</v>
      </c>
      <c r="C47" s="37">
        <v>3.3183420444876788</v>
      </c>
      <c r="D47" s="37">
        <v>3.2989690721649652</v>
      </c>
      <c r="E47" s="37">
        <v>2.5153391979584256</v>
      </c>
      <c r="F47" s="37">
        <v>2.877697841726615</v>
      </c>
      <c r="G47" s="37">
        <v>4.330943847072902</v>
      </c>
      <c r="H47" s="37">
        <v>0.4945486149395828</v>
      </c>
      <c r="I47" s="37">
        <v>2.4014466338965264</v>
      </c>
      <c r="J47" s="92">
        <v>1.8572825024437947</v>
      </c>
      <c r="K47" s="37">
        <v>283.33333333333331</v>
      </c>
      <c r="L47" s="37">
        <v>283.90000000000003</v>
      </c>
      <c r="M47" s="37">
        <v>106.319</v>
      </c>
      <c r="N47" s="37">
        <v>114.4</v>
      </c>
      <c r="O47" s="37">
        <v>232.9</v>
      </c>
      <c r="P47" s="37">
        <v>103.29566666666666</v>
      </c>
      <c r="Q47" s="37">
        <v>104.47273419332583</v>
      </c>
      <c r="R47" s="92">
        <v>104.2</v>
      </c>
      <c r="S47" s="384"/>
      <c r="T47" s="386"/>
      <c r="V47" s="385"/>
      <c r="W47" s="385"/>
    </row>
    <row r="48" spans="1:23" x14ac:dyDescent="0.25">
      <c r="A48" s="35"/>
      <c r="B48" s="42" t="s">
        <v>101</v>
      </c>
      <c r="C48" s="37">
        <v>3.0752532561505035</v>
      </c>
      <c r="D48" s="37">
        <v>3.0087856541100138</v>
      </c>
      <c r="E48" s="37">
        <v>2.2682068543451521</v>
      </c>
      <c r="F48" s="37">
        <v>2.6761819803746647</v>
      </c>
      <c r="G48" s="37">
        <v>5.5981143193871503</v>
      </c>
      <c r="H48" s="37">
        <v>0.6483402489626533</v>
      </c>
      <c r="I48" s="37">
        <v>2.2719958444043442</v>
      </c>
      <c r="J48" s="92">
        <v>1.5533980582524265</v>
      </c>
      <c r="K48" s="37">
        <v>284.90000000000003</v>
      </c>
      <c r="L48" s="37">
        <v>285.3</v>
      </c>
      <c r="M48" s="37">
        <v>106.94799999999999</v>
      </c>
      <c r="N48" s="37">
        <v>115.10000000000001</v>
      </c>
      <c r="O48" s="37">
        <v>238.9</v>
      </c>
      <c r="P48" s="37">
        <v>103.49333333333334</v>
      </c>
      <c r="Q48" s="37">
        <v>105.09675814314402</v>
      </c>
      <c r="R48" s="92">
        <v>104.60000000000001</v>
      </c>
      <c r="S48" s="384"/>
      <c r="T48" s="386"/>
      <c r="V48" s="385"/>
      <c r="W48" s="385"/>
    </row>
    <row r="49" spans="1:23" x14ac:dyDescent="0.25">
      <c r="A49" s="35"/>
      <c r="B49" s="42" t="s">
        <v>102</v>
      </c>
      <c r="C49" s="37">
        <v>2.721450225661826</v>
      </c>
      <c r="D49" s="37">
        <v>2.6885754606277175</v>
      </c>
      <c r="E49" s="37">
        <v>1.9240303562009871</v>
      </c>
      <c r="F49" s="37">
        <v>2.2243443568985555</v>
      </c>
      <c r="G49" s="37">
        <v>4.5833855614955752</v>
      </c>
      <c r="H49" s="37">
        <v>0.66600809532229022</v>
      </c>
      <c r="I49" s="37">
        <v>1.8754870458139266</v>
      </c>
      <c r="J49" s="92">
        <v>1.8333400326786915</v>
      </c>
      <c r="K49" s="37">
        <v>285.01778389280304</v>
      </c>
      <c r="L49" s="37">
        <v>285.44001025539154</v>
      </c>
      <c r="M49" s="37">
        <v>106.762024330442</v>
      </c>
      <c r="N49" s="37">
        <v>115.20683609022467</v>
      </c>
      <c r="O49" s="37">
        <v>240.5</v>
      </c>
      <c r="P49" s="37">
        <v>103.68330391129943</v>
      </c>
      <c r="Q49" s="37">
        <v>105.60981313237482</v>
      </c>
      <c r="R49" s="92">
        <v>105.19384025375709</v>
      </c>
      <c r="S49" s="384"/>
      <c r="T49" s="386"/>
      <c r="V49" s="385"/>
      <c r="W49" s="385"/>
    </row>
    <row r="50" spans="1:23" x14ac:dyDescent="0.25">
      <c r="A50" s="35"/>
      <c r="B50" s="42" t="s">
        <v>139</v>
      </c>
      <c r="C50" s="37">
        <v>3.1439357045765775</v>
      </c>
      <c r="D50" s="37">
        <v>3.0716216148755535</v>
      </c>
      <c r="E50" s="37">
        <v>2.1755948699139367</v>
      </c>
      <c r="F50" s="37">
        <v>1.5691440063823592</v>
      </c>
      <c r="G50" s="37">
        <v>7.2195125930095543</v>
      </c>
      <c r="H50" s="37">
        <v>0.67958979770166295</v>
      </c>
      <c r="I50" s="37">
        <v>2.2119169385097024</v>
      </c>
      <c r="J50" s="92">
        <v>2.0173296854106724</v>
      </c>
      <c r="K50" s="37">
        <v>289.4562648989434</v>
      </c>
      <c r="L50" s="37">
        <v>289.83739998103005</v>
      </c>
      <c r="M50" s="37">
        <v>107.97303812283288</v>
      </c>
      <c r="N50" s="37">
        <v>115.48411673525673</v>
      </c>
      <c r="O50" s="37">
        <v>245.9</v>
      </c>
      <c r="P50" s="37">
        <v>103.67178720648934</v>
      </c>
      <c r="Q50" s="37">
        <v>106.23528760878223</v>
      </c>
      <c r="R50" s="92">
        <v>105.79197088377086</v>
      </c>
      <c r="S50" s="384"/>
      <c r="T50" s="386"/>
      <c r="V50" s="385"/>
      <c r="W50" s="385"/>
    </row>
    <row r="51" spans="1:23" x14ac:dyDescent="0.25">
      <c r="A51" s="35"/>
      <c r="B51" s="42" t="s">
        <v>140</v>
      </c>
      <c r="C51" s="37">
        <v>3.044446422712781</v>
      </c>
      <c r="D51" s="37">
        <v>2.935425650430048</v>
      </c>
      <c r="E51" s="37">
        <v>2.103194568255276</v>
      </c>
      <c r="F51" s="37">
        <v>1.2244900622743415</v>
      </c>
      <c r="G51" s="37">
        <v>8.1449595804065495</v>
      </c>
      <c r="H51" s="37">
        <v>1.5091469159598025</v>
      </c>
      <c r="I51" s="37">
        <v>2.1807947974255342</v>
      </c>
      <c r="J51" s="92">
        <v>2.0203971654316746</v>
      </c>
      <c r="K51" s="37">
        <v>291.95926486435286</v>
      </c>
      <c r="L51" s="37">
        <v>292.23367342157093</v>
      </c>
      <c r="M51" s="37">
        <v>108.55509543302333</v>
      </c>
      <c r="N51" s="37">
        <v>115.80081663124184</v>
      </c>
      <c r="O51" s="37">
        <v>251.8</v>
      </c>
      <c r="P51" s="37">
        <v>104.85455003448678</v>
      </c>
      <c r="Q51" s="37">
        <v>106.7510701453421</v>
      </c>
      <c r="R51" s="92">
        <v>106.3052538463798</v>
      </c>
      <c r="S51" s="384"/>
      <c r="T51" s="386"/>
      <c r="V51" s="385"/>
      <c r="W51" s="385"/>
    </row>
    <row r="52" spans="1:23" x14ac:dyDescent="0.25">
      <c r="A52" s="35"/>
      <c r="B52" s="42" t="s">
        <v>141</v>
      </c>
      <c r="C52" s="37">
        <v>2.8749855064810106</v>
      </c>
      <c r="D52" s="37">
        <v>2.7703923299286686</v>
      </c>
      <c r="E52" s="37">
        <v>2.0104171690825154</v>
      </c>
      <c r="F52" s="37">
        <v>0.85991779117055955</v>
      </c>
      <c r="G52" s="37">
        <v>8.1431528331282266</v>
      </c>
      <c r="H52" s="37">
        <v>1.5280099504754618</v>
      </c>
      <c r="I52" s="37">
        <v>2.0045933247226628</v>
      </c>
      <c r="J52" s="92">
        <v>2.0657377390213156</v>
      </c>
      <c r="K52" s="37">
        <v>293.09083370796446</v>
      </c>
      <c r="L52" s="37">
        <v>293.20392931728651</v>
      </c>
      <c r="M52" s="37">
        <v>109.09810095399037</v>
      </c>
      <c r="N52" s="37">
        <v>116.08976537763732</v>
      </c>
      <c r="O52" s="37">
        <v>258.39999999999998</v>
      </c>
      <c r="P52" s="37">
        <v>105.07472176474541</v>
      </c>
      <c r="Q52" s="37">
        <v>107.2035207413814</v>
      </c>
      <c r="R52" s="92">
        <v>106.76076167501631</v>
      </c>
      <c r="S52" s="384"/>
      <c r="T52" s="386"/>
      <c r="V52" s="385"/>
      <c r="W52" s="385"/>
    </row>
    <row r="53" spans="1:23" x14ac:dyDescent="0.25">
      <c r="A53" s="35"/>
      <c r="B53" s="42" t="s">
        <v>142</v>
      </c>
      <c r="C53" s="37">
        <v>2.7253103811536761</v>
      </c>
      <c r="D53" s="37">
        <v>2.5521851172858732</v>
      </c>
      <c r="E53" s="37">
        <v>1.8221918886619903</v>
      </c>
      <c r="F53" s="37">
        <v>0.50711030029142989</v>
      </c>
      <c r="G53" s="37">
        <v>9.7857055931751091</v>
      </c>
      <c r="H53" s="37">
        <v>1.598791106308739</v>
      </c>
      <c r="I53" s="37">
        <v>1.9139769311141492</v>
      </c>
      <c r="J53" s="92">
        <v>1.8945093779715592</v>
      </c>
      <c r="K53" s="37">
        <v>292.78540314536775</v>
      </c>
      <c r="L53" s="37">
        <v>292.72496771590892</v>
      </c>
      <c r="M53" s="37">
        <v>108.70743327796266</v>
      </c>
      <c r="N53" s="37">
        <v>115.79106182267806</v>
      </c>
      <c r="O53" s="37">
        <v>264.10000000000002</v>
      </c>
      <c r="P53" s="37">
        <v>105.34098335296035</v>
      </c>
      <c r="Q53" s="37">
        <v>107.63116059272124</v>
      </c>
      <c r="R53" s="92">
        <v>107.18674742241294</v>
      </c>
      <c r="S53" s="384"/>
      <c r="T53" s="386"/>
      <c r="V53" s="385"/>
      <c r="W53" s="385"/>
    </row>
    <row r="54" spans="1:23" x14ac:dyDescent="0.25">
      <c r="A54" s="35"/>
      <c r="B54" s="42" t="s">
        <v>150</v>
      </c>
      <c r="C54" s="37">
        <v>2.6423702428201636</v>
      </c>
      <c r="D54" s="37">
        <v>2.4833562795841146</v>
      </c>
      <c r="E54" s="37">
        <v>1.8190893501918595</v>
      </c>
      <c r="F54" s="37">
        <v>0.89365395961290517</v>
      </c>
      <c r="G54" s="37">
        <v>9.0830217845104642</v>
      </c>
      <c r="H54" s="37">
        <v>3.0663009872593516</v>
      </c>
      <c r="I54" s="37">
        <v>1.8598850327933434</v>
      </c>
      <c r="J54" s="92">
        <v>1.8145024566064336</v>
      </c>
      <c r="K54" s="37">
        <v>297.10477110861177</v>
      </c>
      <c r="L54" s="37">
        <v>297.03509525404229</v>
      </c>
      <c r="M54" s="37">
        <v>109.93716416040391</v>
      </c>
      <c r="N54" s="37">
        <v>116.51614511718535</v>
      </c>
      <c r="O54" s="37">
        <v>268.3</v>
      </c>
      <c r="P54" s="37">
        <v>106.85067624111134</v>
      </c>
      <c r="Q54" s="37">
        <v>108.21114182256292</v>
      </c>
      <c r="R54" s="92">
        <v>107.71156879434925</v>
      </c>
      <c r="S54" s="384"/>
      <c r="T54" s="386"/>
      <c r="V54" s="385"/>
      <c r="W54" s="385"/>
    </row>
    <row r="55" spans="1:23" x14ac:dyDescent="0.25">
      <c r="A55" s="35"/>
      <c r="B55" s="42" t="s">
        <v>151</v>
      </c>
      <c r="C55" s="37">
        <v>2.8205523164066051</v>
      </c>
      <c r="D55" s="37">
        <v>2.6902836941992803</v>
      </c>
      <c r="E55" s="37">
        <v>1.8818481580815956</v>
      </c>
      <c r="F55" s="37">
        <v>0.93166197103145976</v>
      </c>
      <c r="G55" s="37">
        <v>8.0157337072315471</v>
      </c>
      <c r="H55" s="37">
        <v>3.1875748961808892</v>
      </c>
      <c r="I55" s="37">
        <v>1.8853459490577507</v>
      </c>
      <c r="J55" s="92">
        <v>1.8066873077956416</v>
      </c>
      <c r="K55" s="37">
        <v>300.19412867244807</v>
      </c>
      <c r="L55" s="37">
        <v>300.09558828659101</v>
      </c>
      <c r="M55" s="37">
        <v>110.5979374969334</v>
      </c>
      <c r="N55" s="37">
        <v>116.879688801939</v>
      </c>
      <c r="O55" s="37">
        <v>272</v>
      </c>
      <c r="P55" s="37">
        <v>108.19686734888951</v>
      </c>
      <c r="Q55" s="37">
        <v>108.76369712190309</v>
      </c>
      <c r="R55" s="92">
        <v>108.22585737514228</v>
      </c>
      <c r="S55" s="384"/>
      <c r="T55" s="386"/>
      <c r="V55" s="385"/>
      <c r="W55" s="385"/>
    </row>
    <row r="56" spans="1:23" x14ac:dyDescent="0.25">
      <c r="A56" s="35"/>
      <c r="B56" s="42" t="s">
        <v>152</v>
      </c>
      <c r="C56" s="37">
        <v>2.8905321638593335</v>
      </c>
      <c r="D56" s="37">
        <v>2.8005236058301364</v>
      </c>
      <c r="E56" s="37">
        <v>1.9297402547251181</v>
      </c>
      <c r="F56" s="37">
        <v>0.96178557375260709</v>
      </c>
      <c r="G56" s="37">
        <v>6.4006530152315122</v>
      </c>
      <c r="H56" s="37">
        <v>3.2346980985259233</v>
      </c>
      <c r="I56" s="37">
        <v>1.9449740005433114</v>
      </c>
      <c r="J56" s="92">
        <v>1.8453080212682096</v>
      </c>
      <c r="K56" s="37">
        <v>301.56271852561667</v>
      </c>
      <c r="L56" s="37">
        <v>301.41517457103862</v>
      </c>
      <c r="M56" s="37">
        <v>111.20341092524018</v>
      </c>
      <c r="N56" s="37">
        <v>117.20629999364269</v>
      </c>
      <c r="O56" s="37">
        <v>274.89999999999998</v>
      </c>
      <c r="P56" s="37">
        <v>108.47357179170103</v>
      </c>
      <c r="Q56" s="37">
        <v>109.28860134746832</v>
      </c>
      <c r="R56" s="92">
        <v>108.73082657377243</v>
      </c>
      <c r="S56" s="384"/>
      <c r="T56" s="386"/>
      <c r="V56" s="385"/>
      <c r="W56" s="385"/>
    </row>
    <row r="57" spans="1:23" x14ac:dyDescent="0.25">
      <c r="A57" s="35"/>
      <c r="B57" s="42" t="s">
        <v>153</v>
      </c>
      <c r="C57" s="37">
        <v>2.9453973327187839</v>
      </c>
      <c r="D57" s="37">
        <v>2.8780969340562166</v>
      </c>
      <c r="E57" s="37">
        <v>1.9512984633995956</v>
      </c>
      <c r="F57" s="37">
        <v>0.99616104239538572</v>
      </c>
      <c r="G57" s="37">
        <v>5.5092042874497906</v>
      </c>
      <c r="H57" s="37">
        <v>3.2137406829207071</v>
      </c>
      <c r="I57" s="37">
        <v>2.0083561714067883</v>
      </c>
      <c r="J57" s="92">
        <v>1.9012910342956246</v>
      </c>
      <c r="K57" s="37">
        <v>301.40909660020134</v>
      </c>
      <c r="L57" s="37">
        <v>301.14987603695755</v>
      </c>
      <c r="M57" s="37">
        <v>110.82863975311669</v>
      </c>
      <c r="N57" s="37">
        <v>116.94452727113153</v>
      </c>
      <c r="O57" s="37">
        <v>278.60000000000002</v>
      </c>
      <c r="P57" s="37">
        <v>108.72636939076317</v>
      </c>
      <c r="Q57" s="37">
        <v>109.79277764884192</v>
      </c>
      <c r="R57" s="92">
        <v>109.22467944110836</v>
      </c>
      <c r="S57" s="384"/>
      <c r="T57" s="386"/>
      <c r="V57" s="385"/>
      <c r="W57" s="385"/>
    </row>
    <row r="58" spans="1:23" x14ac:dyDescent="0.25">
      <c r="A58" s="35"/>
      <c r="B58" s="42" t="s">
        <v>167</v>
      </c>
      <c r="C58" s="37">
        <v>3.0186629329972305</v>
      </c>
      <c r="D58" s="37">
        <v>2.9587625695014168</v>
      </c>
      <c r="E58" s="37">
        <v>1.9906302906183129</v>
      </c>
      <c r="F58" s="37">
        <v>1.0396388945514303</v>
      </c>
      <c r="G58" s="37">
        <v>5.2980610165444091</v>
      </c>
      <c r="H58" s="37">
        <v>3.1569919811090585</v>
      </c>
      <c r="I58" s="37">
        <v>2.0020036282194553</v>
      </c>
      <c r="J58" s="92">
        <v>1.9185574970561561</v>
      </c>
      <c r="K58" s="37">
        <v>306.0733627062337</v>
      </c>
      <c r="L58" s="37">
        <v>305.82365847070179</v>
      </c>
      <c r="M58" s="37">
        <v>112.12560665082769</v>
      </c>
      <c r="N58" s="37">
        <v>117.72749228025559</v>
      </c>
      <c r="O58" s="37">
        <v>282.5</v>
      </c>
      <c r="P58" s="37">
        <v>110.22394352180403</v>
      </c>
      <c r="Q58" s="37">
        <v>110.37753280798833</v>
      </c>
      <c r="R58" s="92">
        <v>109.77807717265003</v>
      </c>
      <c r="S58" s="384"/>
      <c r="T58" s="386"/>
      <c r="V58" s="385"/>
      <c r="W58" s="385"/>
    </row>
    <row r="59" spans="1:23" x14ac:dyDescent="0.25">
      <c r="A59" s="35"/>
      <c r="B59" s="42" t="s">
        <v>168</v>
      </c>
      <c r="C59" s="37">
        <v>3.0516044328982161</v>
      </c>
      <c r="D59" s="37">
        <v>2.988532877304678</v>
      </c>
      <c r="E59" s="37">
        <v>1.9983357863120546</v>
      </c>
      <c r="F59" s="37">
        <v>1.0655163841156252</v>
      </c>
      <c r="G59" s="37">
        <v>5.4429193446230926</v>
      </c>
      <c r="H59" s="37">
        <v>3.1500239249229622</v>
      </c>
      <c r="I59" s="37">
        <v>1.9996539428549198</v>
      </c>
      <c r="J59" s="92">
        <v>1.9327601613876766</v>
      </c>
      <c r="K59" s="37">
        <v>309.3548660103167</v>
      </c>
      <c r="L59" s="37">
        <v>309.06404360587663</v>
      </c>
      <c r="M59" s="37">
        <v>112.80805566085766</v>
      </c>
      <c r="N59" s="37">
        <v>118.12506103582702</v>
      </c>
      <c r="O59" s="37">
        <v>286.8</v>
      </c>
      <c r="P59" s="37">
        <v>111.60509455639669</v>
      </c>
      <c r="Q59" s="37">
        <v>110.938594679796</v>
      </c>
      <c r="R59" s="92">
        <v>110.31760363080927</v>
      </c>
      <c r="S59" s="384"/>
      <c r="T59" s="386"/>
      <c r="V59" s="385"/>
      <c r="W59" s="385"/>
    </row>
    <row r="60" spans="1:23" x14ac:dyDescent="0.25">
      <c r="A60" s="35"/>
      <c r="B60" s="42" t="s">
        <v>169</v>
      </c>
      <c r="C60" s="37">
        <v>3.0695523567829213</v>
      </c>
      <c r="D60" s="37">
        <v>2.9969925448161234</v>
      </c>
      <c r="E60" s="37">
        <v>1.9983357863120972</v>
      </c>
      <c r="F60" s="37">
        <v>1.0878324976344516</v>
      </c>
      <c r="G60" s="37">
        <v>5.8034701213163231</v>
      </c>
      <c r="H60" s="37">
        <v>3.1496938354685922</v>
      </c>
      <c r="I60" s="37">
        <v>2.0072040547266852</v>
      </c>
      <c r="J60" s="92">
        <v>1.9413509090983183</v>
      </c>
      <c r="K60" s="37">
        <v>310.81934405929837</v>
      </c>
      <c r="L60" s="37">
        <v>310.44856488187713</v>
      </c>
      <c r="M60" s="37">
        <v>113.42562848135894</v>
      </c>
      <c r="N60" s="37">
        <v>118.48130821424846</v>
      </c>
      <c r="O60" s="37">
        <v>290.89999999999998</v>
      </c>
      <c r="P60" s="37">
        <v>111.89015719553684</v>
      </c>
      <c r="Q60" s="37">
        <v>111.48224658506879</v>
      </c>
      <c r="R60" s="92">
        <v>110.84167346393248</v>
      </c>
      <c r="S60" s="384"/>
      <c r="T60" s="386"/>
      <c r="V60" s="385"/>
      <c r="W60" s="385"/>
    </row>
    <row r="61" spans="1:23" x14ac:dyDescent="0.25">
      <c r="A61" s="35"/>
      <c r="B61" s="42" t="s">
        <v>170</v>
      </c>
      <c r="C61" s="37">
        <v>3.0721672407544105</v>
      </c>
      <c r="D61" s="37">
        <v>2.9995525273556183</v>
      </c>
      <c r="E61" s="37">
        <v>1.9983357863122393</v>
      </c>
      <c r="F61" s="37">
        <v>1.0883200290729178</v>
      </c>
      <c r="G61" s="37">
        <v>5.7694401239455004</v>
      </c>
      <c r="H61" s="37">
        <v>3.1576111381931282</v>
      </c>
      <c r="I61" s="37">
        <v>2.0303173242403005</v>
      </c>
      <c r="J61" s="92">
        <v>1.9614318522141758</v>
      </c>
      <c r="K61" s="37">
        <v>310.66888812660653</v>
      </c>
      <c r="L61" s="37">
        <v>310.18302475475241</v>
      </c>
      <c r="M61" s="37">
        <v>113.04336812278629</v>
      </c>
      <c r="N61" s="37">
        <v>118.2172579843279</v>
      </c>
      <c r="O61" s="37">
        <v>294.7</v>
      </c>
      <c r="P61" s="37">
        <v>112.15952534079891</v>
      </c>
      <c r="Q61" s="37">
        <v>112.021919434211</v>
      </c>
      <c r="R61" s="92">
        <v>111.36704709414509</v>
      </c>
      <c r="S61" s="384"/>
      <c r="T61" s="386"/>
      <c r="V61" s="385"/>
      <c r="W61" s="385"/>
    </row>
    <row r="62" spans="1:23" x14ac:dyDescent="0.25">
      <c r="A62" s="35"/>
      <c r="B62" s="42" t="s">
        <v>172</v>
      </c>
      <c r="C62" s="37">
        <v>3.0728763274409374</v>
      </c>
      <c r="D62" s="37">
        <v>3.0000544509063047</v>
      </c>
      <c r="E62" s="37">
        <v>2.0000000000000426</v>
      </c>
      <c r="F62" s="37">
        <v>1.0894161216873073</v>
      </c>
      <c r="G62" s="37">
        <v>5.7824160806016778</v>
      </c>
      <c r="H62" s="37">
        <v>3.1576111381931282</v>
      </c>
      <c r="I62" s="37">
        <v>2.0141587042851086</v>
      </c>
      <c r="J62" s="92">
        <v>1.9513675265045265</v>
      </c>
      <c r="K62" s="37">
        <v>315.47861861343603</v>
      </c>
      <c r="L62" s="37">
        <v>314.99853474857656</v>
      </c>
      <c r="M62" s="37">
        <v>114.3681187838443</v>
      </c>
      <c r="N62" s="37">
        <v>119.01003456081487</v>
      </c>
      <c r="O62" s="37">
        <v>298.8</v>
      </c>
      <c r="P62" s="37">
        <v>113.70438703940422</v>
      </c>
      <c r="Q62" s="37">
        <v>112.60071149261557</v>
      </c>
      <c r="R62" s="92">
        <v>111.92025092181821</v>
      </c>
      <c r="S62" s="387"/>
      <c r="T62" s="386"/>
      <c r="V62" s="385"/>
      <c r="W62" s="385"/>
    </row>
    <row r="63" spans="1:23" x14ac:dyDescent="0.25">
      <c r="A63" s="35"/>
      <c r="B63" s="42" t="s">
        <v>173</v>
      </c>
      <c r="C63" s="37">
        <v>3.0668267081399136</v>
      </c>
      <c r="D63" s="37">
        <v>2.9980922226640558</v>
      </c>
      <c r="E63" s="37">
        <v>1.9999999999999005</v>
      </c>
      <c r="F63" s="37">
        <v>1.0893302618542862</v>
      </c>
      <c r="G63" s="37">
        <v>5.6121875902468474</v>
      </c>
      <c r="H63" s="37">
        <v>3.1576111381931282</v>
      </c>
      <c r="I63" s="37">
        <v>2.0077289862083632</v>
      </c>
      <c r="J63" s="92">
        <v>1.9467561531204609</v>
      </c>
      <c r="K63" s="37">
        <v>318.84224366405152</v>
      </c>
      <c r="L63" s="37">
        <v>318.33006866027546</v>
      </c>
      <c r="M63" s="37">
        <v>115.06421677407469</v>
      </c>
      <c r="N63" s="37">
        <v>119.41183307252413</v>
      </c>
      <c r="O63" s="37">
        <v>302.89999999999998</v>
      </c>
      <c r="P63" s="37">
        <v>115.12914945290045</v>
      </c>
      <c r="Q63" s="37">
        <v>113.16594100207448</v>
      </c>
      <c r="R63" s="92">
        <v>112.46521836746709</v>
      </c>
      <c r="S63" s="387"/>
      <c r="T63" s="386"/>
      <c r="V63" s="385"/>
      <c r="W63" s="385"/>
    </row>
    <row r="64" spans="1:23" x14ac:dyDescent="0.25">
      <c r="A64" s="35"/>
      <c r="B64" s="42" t="s">
        <v>174</v>
      </c>
      <c r="C64" s="37">
        <v>3.0649076303042193</v>
      </c>
      <c r="D64" s="37">
        <v>2.9978720749125358</v>
      </c>
      <c r="E64" s="37">
        <v>2.0000000000002274</v>
      </c>
      <c r="F64" s="37">
        <v>1.0891529725134177</v>
      </c>
      <c r="G64" s="37">
        <v>5.5236846312048726</v>
      </c>
      <c r="H64" s="37">
        <v>3.1576111381931282</v>
      </c>
      <c r="I64" s="37">
        <v>2.0123904962349997</v>
      </c>
      <c r="J64" s="92">
        <v>1.9519726922127631</v>
      </c>
      <c r="K64" s="37">
        <v>320.34566985183335</v>
      </c>
      <c r="L64" s="37">
        <v>319.75541571543766</v>
      </c>
      <c r="M64" s="37">
        <v>115.69414105098639</v>
      </c>
      <c r="N64" s="37">
        <v>119.77175090453673</v>
      </c>
      <c r="O64" s="37">
        <v>307</v>
      </c>
      <c r="P64" s="37">
        <v>115.42321326168492</v>
      </c>
      <c r="Q64" s="37">
        <v>113.72570472033598</v>
      </c>
      <c r="R64" s="92">
        <v>113.00527266154008</v>
      </c>
      <c r="S64" s="387"/>
      <c r="T64" s="386"/>
      <c r="V64" s="385"/>
      <c r="W64" s="385"/>
    </row>
    <row r="65" spans="1:23" x14ac:dyDescent="0.25">
      <c r="A65" s="35"/>
      <c r="B65" s="42" t="s">
        <v>175</v>
      </c>
      <c r="C65" s="37">
        <v>3.0662193382082705</v>
      </c>
      <c r="D65" s="37">
        <v>2.9998444861066531</v>
      </c>
      <c r="E65" s="37">
        <v>1.9999999999999005</v>
      </c>
      <c r="F65" s="37">
        <v>1.0888804931575748</v>
      </c>
      <c r="G65" s="37">
        <v>5.4671463490369092</v>
      </c>
      <c r="H65" s="37">
        <v>3.1576111381931282</v>
      </c>
      <c r="I65" s="37">
        <v>2.0222968847854617</v>
      </c>
      <c r="J65" s="92">
        <v>1.9666570357150164</v>
      </c>
      <c r="K65" s="37">
        <v>320.19467765214119</v>
      </c>
      <c r="L65" s="37">
        <v>319.48803311969669</v>
      </c>
      <c r="M65" s="37">
        <v>115.30423548524189</v>
      </c>
      <c r="N65" s="37">
        <v>119.50450264606502</v>
      </c>
      <c r="O65" s="37">
        <v>310.8</v>
      </c>
      <c r="P65" s="37">
        <v>115.70108700550452</v>
      </c>
      <c r="Q65" s="37">
        <v>114.28733522120592</v>
      </c>
      <c r="R65" s="92">
        <v>113.55725496129014</v>
      </c>
      <c r="S65" s="387"/>
      <c r="T65" s="386"/>
      <c r="V65" s="385"/>
      <c r="W65" s="385"/>
    </row>
    <row r="66" spans="1:23" x14ac:dyDescent="0.25">
      <c r="A66" s="35"/>
      <c r="B66" s="42" t="s">
        <v>196</v>
      </c>
      <c r="C66" s="37">
        <v>3.0644368501539248</v>
      </c>
      <c r="D66" s="37">
        <v>3.0021006969299151</v>
      </c>
      <c r="E66" s="37">
        <v>2.0000000000001421</v>
      </c>
      <c r="F66" s="37">
        <v>1.0886938520632015</v>
      </c>
      <c r="G66" s="37">
        <v>5.3228200358705777</v>
      </c>
      <c r="H66" s="37">
        <v>3.1576111381931282</v>
      </c>
      <c r="I66" s="37">
        <v>2.0133826166886024</v>
      </c>
      <c r="J66" s="92">
        <v>1.9801309049243514</v>
      </c>
      <c r="K66" s="37">
        <v>325.14626165658274</v>
      </c>
      <c r="L66" s="37">
        <v>324.4551079555826</v>
      </c>
      <c r="M66" s="37">
        <v>116.65548115952134</v>
      </c>
      <c r="N66" s="37">
        <v>120.30568949041675</v>
      </c>
      <c r="O66" s="37">
        <v>314.7</v>
      </c>
      <c r="P66" s="37">
        <v>117.29472942917468</v>
      </c>
      <c r="Q66" s="37">
        <v>114.86779464407559</v>
      </c>
      <c r="R66" s="92">
        <v>114.13641839919001</v>
      </c>
      <c r="S66" s="387"/>
      <c r="T66" s="386"/>
      <c r="V66" s="385"/>
      <c r="W66" s="385"/>
    </row>
    <row r="67" spans="1:23" x14ac:dyDescent="0.25">
      <c r="A67" s="35"/>
      <c r="B67" s="42" t="s">
        <v>197</v>
      </c>
      <c r="C67" s="37">
        <v>3.0646549315603977</v>
      </c>
      <c r="D67" s="37">
        <v>3.0052754866635496</v>
      </c>
      <c r="E67" s="37">
        <v>2.0000000000001137</v>
      </c>
      <c r="F67" s="37">
        <v>1.0885419907677232</v>
      </c>
      <c r="G67" s="37">
        <v>5.2091544590365828</v>
      </c>
      <c r="H67" s="37">
        <v>3.1576111381931504</v>
      </c>
      <c r="I67" s="37">
        <v>2.0130455452266887</v>
      </c>
      <c r="J67" s="92">
        <v>1.9913050425088414</v>
      </c>
      <c r="K67" s="37">
        <v>328.61365820839973</v>
      </c>
      <c r="L67" s="37">
        <v>327.89676418040193</v>
      </c>
      <c r="M67" s="37">
        <v>117.36550110955632</v>
      </c>
      <c r="N67" s="37">
        <v>120.71168101746402</v>
      </c>
      <c r="O67" s="37">
        <v>318.7</v>
      </c>
      <c r="P67" s="37">
        <v>118.76448029933228</v>
      </c>
      <c r="Q67" s="37">
        <v>115.44402293613061</v>
      </c>
      <c r="R67" s="92">
        <v>114.70474393188704</v>
      </c>
      <c r="S67" s="387"/>
      <c r="T67" s="386"/>
      <c r="V67" s="385"/>
      <c r="W67" s="385"/>
    </row>
    <row r="68" spans="1:23" x14ac:dyDescent="0.25">
      <c r="A68" s="35"/>
      <c r="B68" s="42" t="s">
        <v>198</v>
      </c>
      <c r="C68" s="37">
        <v>3.0678688699018579</v>
      </c>
      <c r="D68" s="37">
        <v>3.0098248859260508</v>
      </c>
      <c r="E68" s="37">
        <v>1.9999999999998437</v>
      </c>
      <c r="F68" s="37">
        <v>1.0883273455191755</v>
      </c>
      <c r="G68" s="37">
        <v>5.1458875573027711</v>
      </c>
      <c r="H68" s="37">
        <v>3.1576111381931504</v>
      </c>
      <c r="I68" s="37">
        <v>2.0141571444991655</v>
      </c>
      <c r="J68" s="92">
        <v>2.0050250037118502</v>
      </c>
      <c r="K68" s="37">
        <v>330.17345493329628</v>
      </c>
      <c r="L68" s="37">
        <v>329.37949379173722</v>
      </c>
      <c r="M68" s="37">
        <v>118.00802387200595</v>
      </c>
      <c r="N68" s="37">
        <v>121.07525962183792</v>
      </c>
      <c r="O68" s="37">
        <v>322.7</v>
      </c>
      <c r="P68" s="37">
        <v>119.06782949969632</v>
      </c>
      <c r="Q68" s="37">
        <v>116.01631912709264</v>
      </c>
      <c r="R68" s="92">
        <v>115.2710566339167</v>
      </c>
      <c r="S68" s="387"/>
      <c r="T68" s="386"/>
      <c r="V68" s="385"/>
      <c r="W68" s="385"/>
    </row>
    <row r="69" spans="1:23" x14ac:dyDescent="0.25">
      <c r="A69" s="35"/>
      <c r="B69" s="388" t="s">
        <v>199</v>
      </c>
      <c r="C69" s="389">
        <v>3.0767731260143165</v>
      </c>
      <c r="D69" s="389">
        <v>3.0166277278085545</v>
      </c>
      <c r="E69" s="389">
        <v>1.9999999999998437</v>
      </c>
      <c r="F69" s="389">
        <v>1.0881311168514145</v>
      </c>
      <c r="G69" s="389">
        <v>5.201470931582918</v>
      </c>
      <c r="H69" s="389">
        <v>3.1576111381931282</v>
      </c>
      <c r="I69" s="389">
        <v>2.0175493770836823</v>
      </c>
      <c r="J69" s="390">
        <v>2.009752294904871</v>
      </c>
      <c r="K69" s="389">
        <v>330.04634144507042</v>
      </c>
      <c r="L69" s="389">
        <v>329.12579771381564</v>
      </c>
      <c r="M69" s="389">
        <v>117.61032019494655</v>
      </c>
      <c r="N69" s="389">
        <v>120.80486832539539</v>
      </c>
      <c r="O69" s="389">
        <v>327</v>
      </c>
      <c r="P69" s="389">
        <v>119.35447741580086</v>
      </c>
      <c r="Q69" s="389">
        <v>116.59313864104689</v>
      </c>
      <c r="R69" s="390">
        <v>115.83947449890564</v>
      </c>
      <c r="S69" s="387"/>
      <c r="T69" s="386"/>
      <c r="U69" s="385"/>
      <c r="V69" s="385"/>
      <c r="W69" s="385"/>
    </row>
    <row r="70" spans="1:23" x14ac:dyDescent="0.25">
      <c r="A70" s="35"/>
      <c r="B70" s="42">
        <v>2008</v>
      </c>
      <c r="C70" s="37">
        <v>4.0062938755749116</v>
      </c>
      <c r="D70" s="37">
        <v>4.2552304742852414</v>
      </c>
      <c r="E70" s="37">
        <v>3.6177519616834815</v>
      </c>
      <c r="F70" s="37">
        <v>6.6938775510204067</v>
      </c>
      <c r="G70" s="37">
        <v>-0.28914733663175651</v>
      </c>
      <c r="H70" s="391">
        <v>3.3295609010762632</v>
      </c>
      <c r="I70" s="37">
        <v>4.0462389225713435</v>
      </c>
      <c r="J70" s="43">
        <v>2.8579760863225445</v>
      </c>
      <c r="K70" s="37">
        <v>214.82500000000002</v>
      </c>
      <c r="L70" s="37">
        <v>208.45833333333334</v>
      </c>
      <c r="M70" s="37">
        <v>84.73341666666667</v>
      </c>
      <c r="N70" s="37">
        <v>98.025000000000006</v>
      </c>
      <c r="O70" s="37">
        <v>387.95000000000005</v>
      </c>
      <c r="P70" s="37">
        <f ca="1">AVERAGE(OFFSET(P$9,4*(ROW()-ROW(P$71)),0, 4, 1))</f>
        <v>84.759</v>
      </c>
      <c r="Q70" s="37">
        <v>86.49765199575657</v>
      </c>
      <c r="R70" s="43">
        <v>88.174999999999997</v>
      </c>
      <c r="S70" s="387"/>
      <c r="T70" s="385"/>
      <c r="U70" s="392"/>
      <c r="V70" s="383"/>
      <c r="W70" s="385"/>
    </row>
    <row r="71" spans="1:23" x14ac:dyDescent="0.25">
      <c r="A71" s="35"/>
      <c r="B71" s="393">
        <v>2009</v>
      </c>
      <c r="C71" s="37">
        <v>-0.53144031964002636</v>
      </c>
      <c r="D71" s="37">
        <v>1.9788127123725872</v>
      </c>
      <c r="E71" s="37">
        <v>2.1653204511010529</v>
      </c>
      <c r="F71" s="37">
        <v>-0.15302218821729241</v>
      </c>
      <c r="G71" s="37">
        <v>-42.376594922026044</v>
      </c>
      <c r="H71" s="391">
        <v>1.8457233646770987</v>
      </c>
      <c r="I71" s="37">
        <v>0.86984703243787465</v>
      </c>
      <c r="J71" s="43">
        <v>1.5877516302806924</v>
      </c>
      <c r="K71" s="37">
        <v>213.68333333333334</v>
      </c>
      <c r="L71" s="37">
        <v>212.58333333333334</v>
      </c>
      <c r="M71" s="37">
        <v>86.56816666666667</v>
      </c>
      <c r="N71" s="37">
        <v>97.875</v>
      </c>
      <c r="O71" s="37">
        <v>223.54999999999998</v>
      </c>
      <c r="P71" s="37">
        <f ca="1">AVERAGE(OFFSET(P$9,4*(ROW()-ROW(P$71)),0, 4, 1))</f>
        <v>86.32341666666666</v>
      </c>
      <c r="Q71" s="37">
        <v>87.25004925477009</v>
      </c>
      <c r="R71" s="43">
        <v>89.575000000000003</v>
      </c>
      <c r="S71" s="387"/>
      <c r="T71" s="385"/>
      <c r="U71" s="392"/>
    </row>
    <row r="72" spans="1:23" x14ac:dyDescent="0.25">
      <c r="A72" s="35"/>
      <c r="B72" s="393">
        <v>2010</v>
      </c>
      <c r="C72" s="37">
        <v>4.621324389673191</v>
      </c>
      <c r="D72" s="37">
        <v>4.7628381027048334</v>
      </c>
      <c r="E72" s="37">
        <v>3.2981715757717041</v>
      </c>
      <c r="F72" s="37">
        <v>2.1711366538952745</v>
      </c>
      <c r="G72" s="37">
        <v>0.51442630284053337</v>
      </c>
      <c r="H72" s="391">
        <v>1.3727445527044466</v>
      </c>
      <c r="I72" s="37">
        <v>1.6975425020377486</v>
      </c>
      <c r="J72" s="43">
        <v>1.5629360870778584</v>
      </c>
      <c r="K72" s="37">
        <v>223.55833333333334</v>
      </c>
      <c r="L72" s="37">
        <v>222.70833333333334</v>
      </c>
      <c r="M72" s="37">
        <v>89.423333333333332</v>
      </c>
      <c r="N72" s="37">
        <v>100</v>
      </c>
      <c r="O72" s="37">
        <v>224.7</v>
      </c>
      <c r="P72" s="37">
        <f t="shared" ref="P72:P85" ca="1" si="0">AVERAGE(OFFSET(P$9,4*(ROW()-ROW(P$71)),0, 4, 1))</f>
        <v>87.508416666666676</v>
      </c>
      <c r="Q72" s="37">
        <v>88.731155923918692</v>
      </c>
      <c r="R72" s="43">
        <v>90.974999999999994</v>
      </c>
      <c r="S72" s="387"/>
      <c r="U72" s="392"/>
    </row>
    <row r="73" spans="1:23" x14ac:dyDescent="0.25">
      <c r="A73" s="35"/>
      <c r="B73" s="393">
        <v>2011</v>
      </c>
      <c r="C73" s="37">
        <v>5.1999850896484787</v>
      </c>
      <c r="D73" s="37">
        <v>5.2871842843779149</v>
      </c>
      <c r="E73" s="37">
        <v>4.4636932940693868</v>
      </c>
      <c r="F73" s="37">
        <v>4.5750000000000028</v>
      </c>
      <c r="G73" s="37">
        <v>3.055926420412419</v>
      </c>
      <c r="H73" s="391">
        <v>2.5092824404509599</v>
      </c>
      <c r="I73" s="37">
        <v>3.7622308692811686</v>
      </c>
      <c r="J73" s="43">
        <v>1.9236053860950904</v>
      </c>
      <c r="K73" s="37">
        <v>235.18333333333331</v>
      </c>
      <c r="L73" s="37">
        <v>234.48333333333332</v>
      </c>
      <c r="M73" s="37">
        <v>93.414916666666656</v>
      </c>
      <c r="N73" s="37">
        <v>104.575</v>
      </c>
      <c r="O73" s="37">
        <v>231.56666666666669</v>
      </c>
      <c r="P73" s="37">
        <f t="shared" ca="1" si="0"/>
        <v>89.704250000000002</v>
      </c>
      <c r="Q73" s="37">
        <v>92.069426862758377</v>
      </c>
      <c r="R73" s="43">
        <v>92.725000000000009</v>
      </c>
      <c r="S73" s="387"/>
    </row>
    <row r="74" spans="1:23" x14ac:dyDescent="0.25">
      <c r="A74" s="35"/>
      <c r="B74" s="393" t="s">
        <v>362</v>
      </c>
      <c r="C74" s="37">
        <v>3.2067181631351644</v>
      </c>
      <c r="D74" s="37">
        <v>3.2162911365413436</v>
      </c>
      <c r="E74" s="37">
        <v>2.8282420990937425</v>
      </c>
      <c r="F74" s="37">
        <v>1.9603155629930882</v>
      </c>
      <c r="G74" s="37">
        <v>2.3499352238376332</v>
      </c>
      <c r="H74" s="391">
        <v>3.3419078063005259</v>
      </c>
      <c r="I74" s="37">
        <v>2.1373348392403244</v>
      </c>
      <c r="J74" s="43">
        <v>1.5368023726071556</v>
      </c>
      <c r="K74" s="37">
        <v>242.72500000000002</v>
      </c>
      <c r="L74" s="37">
        <v>242.02500000000001</v>
      </c>
      <c r="M74" s="37">
        <v>96.056916666666652</v>
      </c>
      <c r="N74" s="37">
        <v>106.62500000000001</v>
      </c>
      <c r="O74" s="37">
        <v>237.00833333333335</v>
      </c>
      <c r="P74" s="37">
        <f t="shared" ca="1" si="0"/>
        <v>92.702083333333334</v>
      </c>
      <c r="Q74" s="37">
        <v>94.037258799385</v>
      </c>
      <c r="R74" s="43">
        <v>94.149999999999991</v>
      </c>
      <c r="S74" s="387"/>
    </row>
    <row r="75" spans="1:23" x14ac:dyDescent="0.25">
      <c r="A75" s="35"/>
      <c r="B75" s="393" t="s">
        <v>363</v>
      </c>
      <c r="C75" s="37">
        <v>3.0418512033508449</v>
      </c>
      <c r="D75" s="37">
        <v>3.0540922081052173</v>
      </c>
      <c r="E75" s="37">
        <v>2.564798821532051</v>
      </c>
      <c r="F75" s="37">
        <v>1.5005861664712654</v>
      </c>
      <c r="G75" s="37">
        <v>2.7952603635596489</v>
      </c>
      <c r="H75" s="391">
        <v>2.4712677259141032</v>
      </c>
      <c r="I75" s="37">
        <v>2.3084254852951318</v>
      </c>
      <c r="J75" s="43">
        <v>1.8321826872012963</v>
      </c>
      <c r="K75" s="37">
        <v>250.10833333333335</v>
      </c>
      <c r="L75" s="37">
        <v>249.41666666666666</v>
      </c>
      <c r="M75" s="37">
        <v>98.520583333333335</v>
      </c>
      <c r="N75" s="37">
        <v>108.22500000000001</v>
      </c>
      <c r="O75" s="37">
        <v>243.63333333333335</v>
      </c>
      <c r="P75" s="37">
        <f t="shared" ca="1" si="0"/>
        <v>94.992999999999995</v>
      </c>
      <c r="Q75" s="37">
        <v>96.208038847182934</v>
      </c>
      <c r="R75" s="43">
        <v>95.875000000000014</v>
      </c>
      <c r="S75" s="387"/>
    </row>
    <row r="76" spans="1:23" x14ac:dyDescent="0.25">
      <c r="B76" s="393">
        <v>2014</v>
      </c>
      <c r="C76" s="37">
        <v>2.3689734448405773</v>
      </c>
      <c r="D76" s="37">
        <v>2.4423655195456035</v>
      </c>
      <c r="E76" s="37">
        <v>1.461031408834188</v>
      </c>
      <c r="F76" s="37">
        <v>0.18480018480018146</v>
      </c>
      <c r="G76" s="37">
        <v>-4.4465727185666992E-2</v>
      </c>
      <c r="H76" s="391">
        <v>2.3398215307092869</v>
      </c>
      <c r="I76" s="37">
        <v>1.9417193742825276</v>
      </c>
      <c r="J76" s="43">
        <v>1.7470664928292052</v>
      </c>
      <c r="K76" s="37">
        <v>256.03333333333336</v>
      </c>
      <c r="L76" s="37">
        <v>255.50833333333333</v>
      </c>
      <c r="M76" s="37">
        <v>99.960000000000008</v>
      </c>
      <c r="N76" s="37">
        <v>108.425</v>
      </c>
      <c r="O76" s="37">
        <v>243.52500000000001</v>
      </c>
      <c r="P76" s="37">
        <f t="shared" ca="1" si="0"/>
        <v>97.215666666666664</v>
      </c>
      <c r="Q76" s="37">
        <v>98.076128977095948</v>
      </c>
      <c r="R76" s="43">
        <v>97.550000000000011</v>
      </c>
      <c r="S76" s="387"/>
    </row>
    <row r="77" spans="1:23" x14ac:dyDescent="0.25">
      <c r="B77" s="393">
        <v>2015</v>
      </c>
      <c r="C77" s="37">
        <v>0.97969014451243197</v>
      </c>
      <c r="D77" s="37">
        <v>1.0273637519976546</v>
      </c>
      <c r="E77" s="37">
        <v>4.0099373082540524E-2</v>
      </c>
      <c r="F77" s="37">
        <v>-1.3834447774959671</v>
      </c>
      <c r="G77" s="37">
        <v>-0.42432330698422049</v>
      </c>
      <c r="H77" s="391">
        <v>2.8640788350300141</v>
      </c>
      <c r="I77" s="37">
        <v>0.50260286628204653</v>
      </c>
      <c r="J77" s="43">
        <v>0.43567401332649069</v>
      </c>
      <c r="K77" s="37">
        <v>258.54166666666669</v>
      </c>
      <c r="L77" s="37">
        <v>258.13333333333333</v>
      </c>
      <c r="M77" s="37">
        <v>100.00008333333332</v>
      </c>
      <c r="N77" s="37">
        <v>106.925</v>
      </c>
      <c r="O77" s="37">
        <v>242.49166666666667</v>
      </c>
      <c r="P77" s="37">
        <f t="shared" ca="1" si="0"/>
        <v>100</v>
      </c>
      <c r="Q77" s="37">
        <v>98.569062412473301</v>
      </c>
      <c r="R77" s="43">
        <v>97.974999999999994</v>
      </c>
      <c r="S77" s="387"/>
    </row>
    <row r="78" spans="1:23" x14ac:dyDescent="0.25">
      <c r="B78" s="393">
        <v>2016</v>
      </c>
      <c r="C78" s="37">
        <v>1.7437550362610637</v>
      </c>
      <c r="D78" s="37">
        <v>1.8724173553718941</v>
      </c>
      <c r="E78" s="37">
        <v>0.65966611694490496</v>
      </c>
      <c r="F78" s="37">
        <v>0.53776011222819875</v>
      </c>
      <c r="G78" s="37">
        <v>-3.0928897900271437</v>
      </c>
      <c r="H78" s="391">
        <v>1.7561666666666724</v>
      </c>
      <c r="I78" s="37">
        <v>1.4480155188652049</v>
      </c>
      <c r="J78" s="43">
        <v>2.0668537892319563</v>
      </c>
      <c r="K78" s="37">
        <v>263.04999999999995</v>
      </c>
      <c r="L78" s="37">
        <v>262.96666666666664</v>
      </c>
      <c r="M78" s="37">
        <v>100.65974999999999</v>
      </c>
      <c r="N78" s="37">
        <v>107.5</v>
      </c>
      <c r="O78" s="37">
        <v>234.99166666666667</v>
      </c>
      <c r="P78" s="37">
        <f t="shared" ca="1" si="0"/>
        <v>101.75616666666667</v>
      </c>
      <c r="Q78" s="37">
        <v>99.996357733005851</v>
      </c>
      <c r="R78" s="43">
        <v>100</v>
      </c>
      <c r="S78" s="387"/>
    </row>
    <row r="79" spans="1:23" x14ac:dyDescent="0.25">
      <c r="B79" s="393">
        <v>2017</v>
      </c>
      <c r="C79" s="37">
        <v>3.5829690172971169</v>
      </c>
      <c r="D79" s="37">
        <v>3.8059323108125227</v>
      </c>
      <c r="E79" s="37">
        <v>2.6831313740927669</v>
      </c>
      <c r="F79" s="37">
        <v>3.2325581395348877</v>
      </c>
      <c r="G79" s="37">
        <v>-4.3760417036065178</v>
      </c>
      <c r="H79" s="391">
        <v>0.95088422159508923</v>
      </c>
      <c r="I79" s="37">
        <v>2.0891316197646574</v>
      </c>
      <c r="J79" s="43">
        <v>2.2000000000000028</v>
      </c>
      <c r="K79" s="37">
        <v>272.47500000000002</v>
      </c>
      <c r="L79" s="37">
        <v>272.97499999999997</v>
      </c>
      <c r="M79" s="37">
        <v>103.36058333333332</v>
      </c>
      <c r="N79" s="37">
        <v>110.97500000000001</v>
      </c>
      <c r="O79" s="37">
        <v>224.70833333333331</v>
      </c>
      <c r="P79" s="37">
        <f t="shared" ca="1" si="0"/>
        <v>102.72375</v>
      </c>
      <c r="Q79" s="37">
        <v>102.08541326101906</v>
      </c>
      <c r="R79" s="43">
        <v>102.2</v>
      </c>
      <c r="S79" s="387"/>
    </row>
    <row r="80" spans="1:23" x14ac:dyDescent="0.25">
      <c r="B80" s="393">
        <v>2018</v>
      </c>
      <c r="C80" s="37">
        <v>3.3428143254732845</v>
      </c>
      <c r="D80" s="37">
        <v>3.3397441768172058</v>
      </c>
      <c r="E80" s="37">
        <v>2.4780561900208795</v>
      </c>
      <c r="F80" s="37">
        <v>2.7033115566568995</v>
      </c>
      <c r="G80" s="37">
        <v>3.5972557018357065</v>
      </c>
      <c r="H80" s="391">
        <v>0.45348162750417487</v>
      </c>
      <c r="I80" s="37">
        <v>2.1623365581112921</v>
      </c>
      <c r="J80" s="43">
        <v>1.7123287671232816</v>
      </c>
      <c r="K80" s="37">
        <v>281.58333333333337</v>
      </c>
      <c r="L80" s="37">
        <v>282.0916666666667</v>
      </c>
      <c r="M80" s="37">
        <v>105.92191666666668</v>
      </c>
      <c r="N80" s="37">
        <v>113.97500000000001</v>
      </c>
      <c r="O80" s="37">
        <v>232.79166666666666</v>
      </c>
      <c r="P80" s="37">
        <f t="shared" ca="1" si="0"/>
        <v>103.18958333333333</v>
      </c>
      <c r="Q80" s="37">
        <v>104.29284347246106</v>
      </c>
      <c r="R80" s="43">
        <v>103.95</v>
      </c>
      <c r="S80" s="387"/>
    </row>
    <row r="81" spans="2:20" x14ac:dyDescent="0.25">
      <c r="B81" s="393">
        <v>2019</v>
      </c>
      <c r="C81" s="37">
        <v>2.9468020743471754</v>
      </c>
      <c r="D81" s="37">
        <v>2.8668293086123384</v>
      </c>
      <c r="E81" s="37">
        <v>2.0535391653179715</v>
      </c>
      <c r="F81" s="37">
        <v>1.4655702641720865</v>
      </c>
      <c r="G81" s="37">
        <v>7.0368223971147899</v>
      </c>
      <c r="H81" s="391">
        <v>1.0965325756445878</v>
      </c>
      <c r="I81" s="37">
        <v>2.0682909418216013</v>
      </c>
      <c r="J81" s="43">
        <v>1.9845662960375279</v>
      </c>
      <c r="K81" s="37">
        <v>289.88103684101594</v>
      </c>
      <c r="L81" s="37">
        <v>290.17875324381976</v>
      </c>
      <c r="M81" s="37">
        <v>108.09706471007213</v>
      </c>
      <c r="N81" s="37">
        <v>115.64538370859015</v>
      </c>
      <c r="O81" s="37">
        <v>249.17280280528345</v>
      </c>
      <c r="P81" s="37">
        <f t="shared" ca="1" si="0"/>
        <v>104.32109072925525</v>
      </c>
      <c r="Q81" s="37">
        <v>106.44992290697014</v>
      </c>
      <c r="R81" s="43">
        <v>106.01295666473101</v>
      </c>
      <c r="S81" s="387"/>
    </row>
    <row r="82" spans="2:20" x14ac:dyDescent="0.25">
      <c r="B82" s="393">
        <v>2020</v>
      </c>
      <c r="C82" s="37">
        <v>2.7703497301893236</v>
      </c>
      <c r="D82" s="37">
        <v>2.6324991501555104</v>
      </c>
      <c r="E82" s="37">
        <v>1.8635304857405686</v>
      </c>
      <c r="F82" s="37">
        <v>0.8239976337251278</v>
      </c>
      <c r="G82" s="37">
        <v>8.2875381842763858</v>
      </c>
      <c r="H82" s="391">
        <v>2.7745434160789699</v>
      </c>
      <c r="I82" s="37">
        <v>1.9011073553922131</v>
      </c>
      <c r="J82" s="43">
        <v>1.8401461840722533</v>
      </c>
      <c r="K82" s="37">
        <v>297.91175536301103</v>
      </c>
      <c r="L82" s="37">
        <v>297.81770645689517</v>
      </c>
      <c r="M82" s="37">
        <v>110.11148646513504</v>
      </c>
      <c r="N82" s="37">
        <v>116.59829893386127</v>
      </c>
      <c r="O82" s="37">
        <v>269.82309398260304</v>
      </c>
      <c r="P82" s="37">
        <f t="shared" ca="1" si="0"/>
        <v>107.21552468366556</v>
      </c>
      <c r="Q82" s="37">
        <v>108.47365022116389</v>
      </c>
      <c r="R82" s="43">
        <v>107.96375004141922</v>
      </c>
      <c r="S82" s="387"/>
    </row>
    <row r="83" spans="2:20" x14ac:dyDescent="0.25">
      <c r="B83" s="393">
        <v>2021</v>
      </c>
      <c r="C83" s="37">
        <v>3.0218384534816067</v>
      </c>
      <c r="D83" s="37">
        <v>2.9561134550045125</v>
      </c>
      <c r="E83" s="37">
        <v>1.9848030769225886</v>
      </c>
      <c r="F83" s="37">
        <v>1.0474408955118122</v>
      </c>
      <c r="G83" s="37">
        <v>5.5149759432910912</v>
      </c>
      <c r="H83" s="391">
        <v>3.1673272060916275</v>
      </c>
      <c r="I83" s="37">
        <v>2.0043003114830924</v>
      </c>
      <c r="J83" s="43">
        <v>1.9235700732042886</v>
      </c>
      <c r="K83" s="37">
        <v>306.91416734401253</v>
      </c>
      <c r="L83" s="37">
        <v>306.62153574885326</v>
      </c>
      <c r="M83" s="37">
        <v>112.29698263654025</v>
      </c>
      <c r="N83" s="37">
        <v>117.81959720036565</v>
      </c>
      <c r="O83" s="37">
        <v>284.7037727051873</v>
      </c>
      <c r="P83" s="37">
        <f t="shared" ca="1" si="0"/>
        <v>110.61139116612519</v>
      </c>
      <c r="Q83" s="37">
        <v>110.64778793042376</v>
      </c>
      <c r="R83" s="43">
        <v>110.04050842712503</v>
      </c>
      <c r="S83" s="387"/>
    </row>
    <row r="84" spans="2:20" x14ac:dyDescent="0.25">
      <c r="B84" s="393">
        <v>2022</v>
      </c>
      <c r="C84" s="37">
        <v>3.0691602807018938</v>
      </c>
      <c r="D84" s="37">
        <v>2.9988843407394796</v>
      </c>
      <c r="E84" s="37">
        <v>1.9995893866982897</v>
      </c>
      <c r="F84" s="37">
        <v>1.0890564563747063</v>
      </c>
      <c r="G84" s="37">
        <v>5.6702800106174749</v>
      </c>
      <c r="H84" s="391">
        <v>3.1576111381931327</v>
      </c>
      <c r="I84" s="37">
        <v>2.0161101036093214</v>
      </c>
      <c r="J84" s="43">
        <v>1.9528616005447788</v>
      </c>
      <c r="K84" s="37">
        <v>316.3338550639819</v>
      </c>
      <c r="L84" s="37">
        <v>315.81676096976054</v>
      </c>
      <c r="M84" s="37">
        <v>114.54246118292292</v>
      </c>
      <c r="N84" s="37">
        <v>119.10271913055089</v>
      </c>
      <c r="O84" s="37">
        <v>300.84727381836336</v>
      </c>
      <c r="P84" s="37">
        <f t="shared" ca="1" si="0"/>
        <v>114.10406877369712</v>
      </c>
      <c r="Q84" s="37">
        <v>112.87856916230925</v>
      </c>
      <c r="R84" s="43">
        <v>112.18944726124261</v>
      </c>
      <c r="S84" s="387"/>
    </row>
    <row r="85" spans="2:20" x14ac:dyDescent="0.25">
      <c r="B85" s="394">
        <v>2023</v>
      </c>
      <c r="C85" s="389">
        <v>3.0657983308999661</v>
      </c>
      <c r="D85" s="389">
        <v>3.0043018498953415</v>
      </c>
      <c r="E85" s="389">
        <v>1.9999999999999858</v>
      </c>
      <c r="F85" s="389">
        <v>1.0886099602594612</v>
      </c>
      <c r="G85" s="395">
        <v>5.2844218240325063</v>
      </c>
      <c r="H85" s="396">
        <v>3.1576111381931469</v>
      </c>
      <c r="I85" s="389">
        <v>2.0157048735666336</v>
      </c>
      <c r="J85" s="397">
        <v>1.9858563124394948</v>
      </c>
      <c r="K85" s="398">
        <v>326.032013112605</v>
      </c>
      <c r="L85" s="389">
        <v>325.3048497618546</v>
      </c>
      <c r="M85" s="389">
        <v>116.83331040658138</v>
      </c>
      <c r="N85" s="389">
        <v>120.39928319394592</v>
      </c>
      <c r="O85" s="389">
        <v>316.74531281302779</v>
      </c>
      <c r="P85" s="389">
        <f t="shared" ca="1" si="0"/>
        <v>117.70703155842695</v>
      </c>
      <c r="Q85" s="389">
        <v>115.15386798212619</v>
      </c>
      <c r="R85" s="390">
        <v>114.41736848157097</v>
      </c>
      <c r="S85" s="387"/>
    </row>
    <row r="86" spans="2:20" x14ac:dyDescent="0.25">
      <c r="B86" s="393" t="s">
        <v>178</v>
      </c>
      <c r="C86" s="37">
        <v>2.9765472052419</v>
      </c>
      <c r="D86" s="399">
        <v>3.9667782323044491</v>
      </c>
      <c r="E86" s="37">
        <v>3.7692247685834701</v>
      </c>
      <c r="F86" s="37">
        <v>5.8807733619763809</v>
      </c>
      <c r="G86" s="37">
        <v>-12.784321841506173</v>
      </c>
      <c r="H86" s="391">
        <v>3.2345869116985995</v>
      </c>
      <c r="I86" s="37">
        <v>3.7590724533401287</v>
      </c>
      <c r="J86" s="43">
        <v>2.6933101650738589</v>
      </c>
      <c r="K86" s="37">
        <v>214.78333333333333</v>
      </c>
      <c r="L86" s="37">
        <v>209.67500000000001</v>
      </c>
      <c r="M86" s="37">
        <v>85.356499999999997</v>
      </c>
      <c r="N86" s="37">
        <v>98.575000000000003</v>
      </c>
      <c r="O86" s="37">
        <v>348.60833333333335</v>
      </c>
      <c r="P86" s="37">
        <f t="shared" ref="P86:P101" ca="1" si="1">AVERAGE(OFFSET(P$10,4*(ROW()-ROW(P$87)),0, 4, 1))</f>
        <v>85.366916666666654</v>
      </c>
      <c r="Q86" s="37">
        <v>86.972150976299446</v>
      </c>
      <c r="R86" s="43">
        <v>88.65</v>
      </c>
      <c r="S86" s="387"/>
      <c r="T86" s="385"/>
    </row>
    <row r="87" spans="2:20" x14ac:dyDescent="0.25">
      <c r="B87" s="393" t="s">
        <v>104</v>
      </c>
      <c r="C87" s="37">
        <v>0.45782571583767151</v>
      </c>
      <c r="D87" s="37">
        <v>2.5197726640435718</v>
      </c>
      <c r="E87" s="37">
        <v>2.238747683734303</v>
      </c>
      <c r="F87" s="37">
        <v>-0.40578239918843906</v>
      </c>
      <c r="G87" s="37">
        <v>-37.809863026797032</v>
      </c>
      <c r="H87" s="391">
        <v>1.405111074450204</v>
      </c>
      <c r="I87" s="37">
        <v>0.53465979169517652</v>
      </c>
      <c r="J87" s="43">
        <v>1.3818386914833525</v>
      </c>
      <c r="K87" s="37">
        <v>215.76666666666668</v>
      </c>
      <c r="L87" s="37">
        <v>214.95833333333334</v>
      </c>
      <c r="M87" s="37">
        <v>87.267416666666662</v>
      </c>
      <c r="N87" s="37">
        <v>98.174999999999997</v>
      </c>
      <c r="O87" s="37">
        <v>216.79999999999998</v>
      </c>
      <c r="P87" s="37">
        <f t="shared" ca="1" si="1"/>
        <v>86.566416666666669</v>
      </c>
      <c r="Q87" s="37">
        <v>87.437156097542143</v>
      </c>
      <c r="R87" s="43">
        <v>89.875</v>
      </c>
      <c r="S87" s="387"/>
      <c r="T87" s="385"/>
    </row>
    <row r="88" spans="2:20" x14ac:dyDescent="0.25">
      <c r="B88" s="393" t="s">
        <v>105</v>
      </c>
      <c r="C88" s="37">
        <v>4.9629229105515122</v>
      </c>
      <c r="D88" s="37">
        <v>4.96220197712735</v>
      </c>
      <c r="E88" s="37">
        <v>3.5112379668241971</v>
      </c>
      <c r="F88" s="37">
        <v>2.8775146422205466</v>
      </c>
      <c r="G88" s="37">
        <v>4.812423124231259</v>
      </c>
      <c r="H88" s="391">
        <v>1.5559344125945813</v>
      </c>
      <c r="I88" s="37">
        <v>2.3994057491238436</v>
      </c>
      <c r="J88" s="43">
        <v>1.919332406119608</v>
      </c>
      <c r="K88" s="37">
        <v>226.47499999999999</v>
      </c>
      <c r="L88" s="37">
        <v>225.625</v>
      </c>
      <c r="M88" s="37">
        <v>90.331583333333327</v>
      </c>
      <c r="N88" s="37">
        <v>101.00000000000001</v>
      </c>
      <c r="O88" s="37">
        <v>227.23333333333335</v>
      </c>
      <c r="P88" s="37">
        <f t="shared" ca="1" si="1"/>
        <v>87.913333333333341</v>
      </c>
      <c r="Q88" s="37">
        <v>89.535128247816957</v>
      </c>
      <c r="R88" s="43">
        <v>91.6</v>
      </c>
    </row>
    <row r="89" spans="2:20" x14ac:dyDescent="0.25">
      <c r="B89" s="393" t="s">
        <v>106</v>
      </c>
      <c r="C89" s="37">
        <v>4.7981749273282617</v>
      </c>
      <c r="D89" s="37">
        <v>4.9012003693444086</v>
      </c>
      <c r="E89" s="37">
        <v>4.3005445677453196</v>
      </c>
      <c r="F89" s="37">
        <v>4.356435643564339</v>
      </c>
      <c r="G89" s="37">
        <v>2.1197007481296737</v>
      </c>
      <c r="H89" s="391">
        <v>2.7878782133919628</v>
      </c>
      <c r="I89" s="37">
        <v>3.5210783677068207</v>
      </c>
      <c r="J89" s="43">
        <v>1.310043668122276</v>
      </c>
      <c r="K89" s="37">
        <v>237.34166666666667</v>
      </c>
      <c r="L89" s="37">
        <v>236.68333333333331</v>
      </c>
      <c r="M89" s="37">
        <v>94.216333333333324</v>
      </c>
      <c r="N89" s="37">
        <v>105.4</v>
      </c>
      <c r="O89" s="37">
        <v>232.05</v>
      </c>
      <c r="P89" s="37">
        <f t="shared" ca="1" si="1"/>
        <v>90.364249999999998</v>
      </c>
      <c r="Q89" s="37">
        <v>92.687730280049408</v>
      </c>
      <c r="R89" s="43">
        <v>92.8</v>
      </c>
    </row>
    <row r="90" spans="2:20" x14ac:dyDescent="0.25">
      <c r="B90" s="393" t="s">
        <v>107</v>
      </c>
      <c r="C90" s="37">
        <v>3.0897791510129622</v>
      </c>
      <c r="D90" s="37">
        <v>3.073727202309712</v>
      </c>
      <c r="E90" s="37">
        <v>2.6538215242226215</v>
      </c>
      <c r="F90" s="37">
        <v>1.5654648956356851</v>
      </c>
      <c r="G90" s="37">
        <v>3.2320620555914559</v>
      </c>
      <c r="H90" s="391">
        <v>3.398191209466134</v>
      </c>
      <c r="I90" s="37">
        <v>1.9975004369994735</v>
      </c>
      <c r="J90" s="43">
        <v>1.9665948275862064</v>
      </c>
      <c r="K90" s="37">
        <v>244.67500000000001</v>
      </c>
      <c r="L90" s="37">
        <v>243.95833333333334</v>
      </c>
      <c r="M90" s="37">
        <v>96.716666666666654</v>
      </c>
      <c r="N90" s="37">
        <v>107.05000000000001</v>
      </c>
      <c r="O90" s="37">
        <v>239.55</v>
      </c>
      <c r="P90" s="37">
        <f t="shared" ca="1" si="1"/>
        <v>93.435000000000002</v>
      </c>
      <c r="Q90" s="37">
        <v>94.539168097438292</v>
      </c>
      <c r="R90" s="43">
        <v>94.625</v>
      </c>
    </row>
    <row r="91" spans="2:20" x14ac:dyDescent="0.25">
      <c r="B91" s="393" t="s">
        <v>108</v>
      </c>
      <c r="C91" s="37">
        <v>2.8847791287762732</v>
      </c>
      <c r="D91" s="37">
        <v>2.9137489325362935</v>
      </c>
      <c r="E91" s="37">
        <v>2.3043253489574482</v>
      </c>
      <c r="F91" s="37">
        <v>1.3078000934142864</v>
      </c>
      <c r="G91" s="37">
        <v>1.7985110971961404</v>
      </c>
      <c r="H91" s="391">
        <v>2.1783414494925211</v>
      </c>
      <c r="I91" s="37">
        <v>2.2807479534579187</v>
      </c>
      <c r="J91" s="43">
        <v>1.8229854689564036</v>
      </c>
      <c r="K91" s="37">
        <v>251.73333333333335</v>
      </c>
      <c r="L91" s="37">
        <v>251.06666666666666</v>
      </c>
      <c r="M91" s="37">
        <v>98.945333333333323</v>
      </c>
      <c r="N91" s="37">
        <v>108.45</v>
      </c>
      <c r="O91" s="37">
        <v>243.85833333333335</v>
      </c>
      <c r="P91" s="37">
        <f t="shared" ca="1" si="1"/>
        <v>95.470333333333329</v>
      </c>
      <c r="Q91" s="37">
        <v>96.695368239036753</v>
      </c>
      <c r="R91" s="43">
        <v>96.350000000000009</v>
      </c>
    </row>
    <row r="92" spans="2:20" x14ac:dyDescent="0.25">
      <c r="B92" s="393" t="s">
        <v>109</v>
      </c>
      <c r="C92" s="37">
        <v>1.9597457627118615</v>
      </c>
      <c r="D92" s="37">
        <v>2.0280138077535668</v>
      </c>
      <c r="E92" s="37">
        <v>1.0507485614952685</v>
      </c>
      <c r="F92" s="37">
        <v>-0.39188566159521088</v>
      </c>
      <c r="G92" s="37">
        <v>-5.1259269384544837E-2</v>
      </c>
      <c r="H92" s="391">
        <v>2.5326366654911965</v>
      </c>
      <c r="I92" s="37">
        <v>1.6573061969279621</v>
      </c>
      <c r="J92" s="43">
        <v>1.3233004670472184</v>
      </c>
      <c r="K92" s="37">
        <v>256.66666666666669</v>
      </c>
      <c r="L92" s="37">
        <v>256.1583333333333</v>
      </c>
      <c r="M92" s="37">
        <v>99.985000000000014</v>
      </c>
      <c r="N92" s="37">
        <v>108.02500000000001</v>
      </c>
      <c r="O92" s="37">
        <v>243.73333333333335</v>
      </c>
      <c r="P92" s="37">
        <f t="shared" ca="1" si="1"/>
        <v>97.888249999999999</v>
      </c>
      <c r="Q92" s="37">
        <v>98.297906569004624</v>
      </c>
      <c r="R92" s="43">
        <v>97.625</v>
      </c>
    </row>
    <row r="93" spans="2:20" x14ac:dyDescent="0.25">
      <c r="B93" s="393" t="s">
        <v>110</v>
      </c>
      <c r="C93" s="37">
        <v>1.077922077922068</v>
      </c>
      <c r="D93" s="37">
        <v>1.1386186928657196</v>
      </c>
      <c r="E93" s="37">
        <v>0.10134853561366697</v>
      </c>
      <c r="F93" s="37">
        <v>-1.2034251330710504</v>
      </c>
      <c r="G93" s="37">
        <v>-0.93681619256018678</v>
      </c>
      <c r="H93" s="391">
        <v>2.8951380783699818</v>
      </c>
      <c r="I93" s="37">
        <v>0.54286100353090205</v>
      </c>
      <c r="J93" s="43">
        <v>0.79385403329065696</v>
      </c>
      <c r="K93" s="37">
        <v>259.43333333333334</v>
      </c>
      <c r="L93" s="37">
        <v>259.07499999999993</v>
      </c>
      <c r="M93" s="37">
        <v>100.08633333333333</v>
      </c>
      <c r="N93" s="37">
        <v>106.72500000000001</v>
      </c>
      <c r="O93" s="37">
        <v>241.45000000000002</v>
      </c>
      <c r="P93" s="37">
        <f t="shared" ca="1" si="1"/>
        <v>100.72225</v>
      </c>
      <c r="Q93" s="37">
        <v>98.831527571054991</v>
      </c>
      <c r="R93" s="43">
        <v>98.4</v>
      </c>
    </row>
    <row r="94" spans="2:20" x14ac:dyDescent="0.25">
      <c r="B94" s="393" t="s">
        <v>111</v>
      </c>
      <c r="C94" s="37">
        <v>2.1424900424001123</v>
      </c>
      <c r="D94" s="37">
        <v>2.3191482517932656</v>
      </c>
      <c r="E94" s="37">
        <v>1.1074605590506934</v>
      </c>
      <c r="F94" s="37">
        <v>1.5694542047317839</v>
      </c>
      <c r="G94" s="37">
        <v>-4.224477117415617</v>
      </c>
      <c r="H94" s="391">
        <v>1.33113587117046</v>
      </c>
      <c r="I94" s="37">
        <v>1.7587141959548518</v>
      </c>
      <c r="J94" s="43">
        <v>2.2865853658536537</v>
      </c>
      <c r="K94" s="37">
        <v>264.99166666666667</v>
      </c>
      <c r="L94" s="37">
        <v>265.08333333333331</v>
      </c>
      <c r="M94" s="37">
        <v>101.19475</v>
      </c>
      <c r="N94" s="37">
        <v>108.4</v>
      </c>
      <c r="O94" s="37">
        <v>231.25</v>
      </c>
      <c r="P94" s="37">
        <f t="shared" ca="1" si="1"/>
        <v>102.063</v>
      </c>
      <c r="Q94" s="37">
        <v>100.56969167652616</v>
      </c>
      <c r="R94" s="43">
        <v>100.64999999999999</v>
      </c>
    </row>
    <row r="95" spans="2:20" x14ac:dyDescent="0.25">
      <c r="B95" s="393" t="s">
        <v>112</v>
      </c>
      <c r="C95" s="37">
        <v>3.7422560457876131</v>
      </c>
      <c r="D95" s="37">
        <v>3.907576233888733</v>
      </c>
      <c r="E95" s="37">
        <v>2.824915982960249</v>
      </c>
      <c r="F95" s="37">
        <v>3.0212177121771191</v>
      </c>
      <c r="G95" s="37">
        <v>-2.2882882882882996</v>
      </c>
      <c r="H95" s="391">
        <v>0.72634875844657643</v>
      </c>
      <c r="I95" s="37">
        <v>2.0007416645549085</v>
      </c>
      <c r="J95" s="43">
        <v>1.9374068554396473</v>
      </c>
      <c r="K95" s="37">
        <v>274.90833333333336</v>
      </c>
      <c r="L95" s="37">
        <v>275.44166666666666</v>
      </c>
      <c r="M95" s="37">
        <v>104.05341666666666</v>
      </c>
      <c r="N95" s="37">
        <v>111.675</v>
      </c>
      <c r="O95" s="37">
        <v>225.95833333333331</v>
      </c>
      <c r="P95" s="37">
        <f t="shared" ca="1" si="1"/>
        <v>102.80433333333333</v>
      </c>
      <c r="Q95" s="37">
        <v>102.58183139981284</v>
      </c>
      <c r="R95" s="43">
        <v>102.60000000000001</v>
      </c>
    </row>
    <row r="96" spans="2:20" x14ac:dyDescent="0.25">
      <c r="B96" s="393" t="s">
        <v>113</v>
      </c>
      <c r="C96" s="37">
        <v>3.1147761883782152</v>
      </c>
      <c r="D96" s="37">
        <v>3.0926097711607099</v>
      </c>
      <c r="E96" s="37">
        <v>2.2799245733021678</v>
      </c>
      <c r="F96" s="37">
        <v>2.6207378755819803</v>
      </c>
      <c r="G96" s="37">
        <v>4.1904982620069831</v>
      </c>
      <c r="H96" s="391">
        <v>0.54155561972892485</v>
      </c>
      <c r="I96" s="37">
        <v>2.1417737110267581</v>
      </c>
      <c r="J96" s="43">
        <v>1.7772515238199418</v>
      </c>
      <c r="K96" s="37">
        <v>283.47111263986744</v>
      </c>
      <c r="L96" s="37">
        <v>283.96000256384792</v>
      </c>
      <c r="M96" s="37">
        <v>106.4257560826105</v>
      </c>
      <c r="N96" s="37">
        <v>114.60170902255618</v>
      </c>
      <c r="O96" s="37">
        <v>235.4271133645266</v>
      </c>
      <c r="P96" s="37">
        <f t="shared" ca="1" si="1"/>
        <v>103.36107597782485</v>
      </c>
      <c r="Q96" s="37">
        <v>104.77890209702382</v>
      </c>
      <c r="R96" s="43">
        <v>104.42346006343928</v>
      </c>
    </row>
    <row r="97" spans="2:18" x14ac:dyDescent="0.25">
      <c r="B97" s="393" t="s">
        <v>143</v>
      </c>
      <c r="C97" s="37">
        <v>2.9462716452876094</v>
      </c>
      <c r="D97" s="37">
        <v>2.8313811707666048</v>
      </c>
      <c r="E97" s="37">
        <v>2.0273859860266867</v>
      </c>
      <c r="F97" s="37">
        <v>1.0381443080514146</v>
      </c>
      <c r="G97" s="37">
        <v>8.3381930531320023</v>
      </c>
      <c r="H97" s="391">
        <v>1.3297410063150608</v>
      </c>
      <c r="I97" s="37">
        <v>2.077095323081025</v>
      </c>
      <c r="J97" s="43">
        <v>1.999285785193635</v>
      </c>
      <c r="K97" s="37">
        <v>291.82294165415715</v>
      </c>
      <c r="L97" s="37">
        <v>291.99999260894907</v>
      </c>
      <c r="M97" s="37">
        <v>108.5834169469523</v>
      </c>
      <c r="N97" s="37">
        <v>115.79144014170349</v>
      </c>
      <c r="O97" s="37">
        <v>255.05748057627676</v>
      </c>
      <c r="P97" s="37">
        <f t="shared" ca="1" si="1"/>
        <v>104.73551058967047</v>
      </c>
      <c r="Q97" s="37">
        <v>106.95525977205673</v>
      </c>
      <c r="R97" s="43">
        <v>106.51118345689497</v>
      </c>
    </row>
    <row r="98" spans="2:18" x14ac:dyDescent="0.25">
      <c r="B98" s="393" t="s">
        <v>154</v>
      </c>
      <c r="C98" s="37">
        <v>2.8252532257498899</v>
      </c>
      <c r="D98" s="37">
        <v>2.7136784687594826</v>
      </c>
      <c r="E98" s="37">
        <v>1.8956588352500034</v>
      </c>
      <c r="F98" s="37">
        <v>0.94586020601421694</v>
      </c>
      <c r="G98" s="37">
        <v>7.2151567139159454</v>
      </c>
      <c r="H98" s="391">
        <v>3.1759625600888057</v>
      </c>
      <c r="I98" s="37">
        <v>1.9249120777463702</v>
      </c>
      <c r="J98" s="43">
        <v>1.8421066460050639</v>
      </c>
      <c r="K98" s="37">
        <v>300.06767872671946</v>
      </c>
      <c r="L98" s="37">
        <v>299.92393353715738</v>
      </c>
      <c r="M98" s="37">
        <v>110.64178808392354</v>
      </c>
      <c r="N98" s="37">
        <v>116.88666529597464</v>
      </c>
      <c r="O98" s="37">
        <v>273.46027751042084</v>
      </c>
      <c r="P98" s="37">
        <f t="shared" ca="1" si="1"/>
        <v>108.06187119311626</v>
      </c>
      <c r="Q98" s="37">
        <v>109.01405448519407</v>
      </c>
      <c r="R98" s="43">
        <v>108.47323304609309</v>
      </c>
    </row>
    <row r="99" spans="2:18" x14ac:dyDescent="0.25">
      <c r="B99" s="393" t="s">
        <v>171</v>
      </c>
      <c r="C99" s="37">
        <v>3.0531233946185665</v>
      </c>
      <c r="D99" s="37">
        <v>2.9860535921636</v>
      </c>
      <c r="E99" s="37">
        <v>1.9964216805305313</v>
      </c>
      <c r="F99" s="37">
        <v>1.0703655370115115</v>
      </c>
      <c r="G99" s="37">
        <v>5.5811878823991492</v>
      </c>
      <c r="H99" s="391">
        <v>3.1535720443224449</v>
      </c>
      <c r="I99" s="37">
        <v>2.0098499243228645</v>
      </c>
      <c r="J99" s="43">
        <v>1.9386047923892562</v>
      </c>
      <c r="K99" s="37">
        <v>309.22911522561384</v>
      </c>
      <c r="L99" s="37">
        <v>308.87982292830202</v>
      </c>
      <c r="M99" s="37">
        <v>112.85066472895764</v>
      </c>
      <c r="N99" s="37">
        <v>118.13777987866474</v>
      </c>
      <c r="O99" s="37">
        <v>288.72260938200753</v>
      </c>
      <c r="P99" s="37">
        <f t="shared" ca="1" si="1"/>
        <v>111.46968015363412</v>
      </c>
      <c r="Q99" s="37">
        <v>111.20507337676602</v>
      </c>
      <c r="R99" s="43">
        <v>110.57610034038422</v>
      </c>
    </row>
    <row r="100" spans="2:18" x14ac:dyDescent="0.25">
      <c r="B100" s="393" t="s">
        <v>176</v>
      </c>
      <c r="C100" s="37">
        <v>3.0676888923704837</v>
      </c>
      <c r="D100" s="37">
        <v>2.998962523636493</v>
      </c>
      <c r="E100" s="37">
        <v>2.0000000000000142</v>
      </c>
      <c r="F100" s="37">
        <v>1.0891946832266655</v>
      </c>
      <c r="G100" s="37">
        <v>5.5945210264473246</v>
      </c>
      <c r="H100" s="391">
        <v>3.1576111381931327</v>
      </c>
      <c r="I100" s="37">
        <v>2.0141614624930639</v>
      </c>
      <c r="J100" s="43">
        <v>1.9542187516043725</v>
      </c>
      <c r="K100" s="37">
        <v>318.71530244536552</v>
      </c>
      <c r="L100" s="37">
        <v>318.14301306099657</v>
      </c>
      <c r="M100" s="37">
        <v>115.10767802353681</v>
      </c>
      <c r="N100" s="37">
        <v>119.42453029598519</v>
      </c>
      <c r="O100" s="37">
        <v>304.87525647199129</v>
      </c>
      <c r="P100" s="37">
        <f t="shared" ca="1" si="1"/>
        <v>114.98945918987353</v>
      </c>
      <c r="Q100" s="37">
        <v>113.44492310905798</v>
      </c>
      <c r="R100" s="43">
        <v>112.73699922802888</v>
      </c>
    </row>
    <row r="101" spans="2:18" x14ac:dyDescent="0.25">
      <c r="B101" s="394" t="s">
        <v>200</v>
      </c>
      <c r="C101" s="37">
        <v>3.0684521704596222</v>
      </c>
      <c r="D101" s="37">
        <v>3.0084828069295781</v>
      </c>
      <c r="E101" s="196">
        <v>1.9999999999999858</v>
      </c>
      <c r="F101" s="196">
        <v>1.088423219728611</v>
      </c>
      <c r="G101" s="37">
        <v>5.2191227719585669</v>
      </c>
      <c r="H101" s="391">
        <v>3.1576111381931469</v>
      </c>
      <c r="I101" s="37">
        <v>2.0145420926694442</v>
      </c>
      <c r="J101" s="400">
        <v>1.996615266823909</v>
      </c>
      <c r="K101" s="37">
        <v>328.49492906083731</v>
      </c>
      <c r="L101" s="37">
        <v>327.71429091038436</v>
      </c>
      <c r="M101" s="37">
        <v>117.40983158400753</v>
      </c>
      <c r="N101" s="37">
        <v>120.72437461377852</v>
      </c>
      <c r="O101" s="37">
        <v>320.78707040858808</v>
      </c>
      <c r="P101" s="196">
        <f t="shared" ca="1" si="1"/>
        <v>118.62037916100104</v>
      </c>
      <c r="Q101" s="37">
        <v>115.73031883708643</v>
      </c>
      <c r="R101" s="400">
        <v>114.98792336597485</v>
      </c>
    </row>
    <row r="102" spans="2:18" ht="15.75" customHeight="1" x14ac:dyDescent="0.25">
      <c r="B102" s="609" t="s">
        <v>44</v>
      </c>
      <c r="C102" s="610"/>
      <c r="D102" s="610"/>
      <c r="E102" s="610"/>
      <c r="F102" s="610"/>
      <c r="G102" s="610"/>
      <c r="H102" s="610"/>
      <c r="I102" s="610"/>
      <c r="J102" s="610"/>
      <c r="K102" s="610"/>
      <c r="L102" s="610"/>
      <c r="M102" s="610"/>
      <c r="N102" s="610"/>
      <c r="O102" s="610"/>
      <c r="P102" s="610"/>
      <c r="Q102" s="610"/>
      <c r="R102" s="611"/>
    </row>
    <row r="103" spans="2:18" ht="16.5" customHeight="1" x14ac:dyDescent="0.25">
      <c r="B103" s="612" t="s">
        <v>364</v>
      </c>
      <c r="C103" s="613"/>
      <c r="D103" s="613"/>
      <c r="E103" s="613"/>
      <c r="F103" s="613"/>
      <c r="G103" s="613"/>
      <c r="H103" s="613"/>
      <c r="I103" s="613"/>
      <c r="J103" s="613"/>
      <c r="K103" s="613"/>
      <c r="L103" s="613"/>
      <c r="M103" s="613"/>
      <c r="N103" s="613"/>
      <c r="O103" s="613"/>
      <c r="P103" s="613"/>
      <c r="Q103" s="613"/>
      <c r="R103" s="614"/>
    </row>
    <row r="104" spans="2:18" ht="16.5" customHeight="1" x14ac:dyDescent="0.25">
      <c r="B104" s="615" t="s">
        <v>365</v>
      </c>
      <c r="C104" s="613"/>
      <c r="D104" s="613"/>
      <c r="E104" s="613"/>
      <c r="F104" s="613"/>
      <c r="G104" s="613"/>
      <c r="H104" s="613"/>
      <c r="I104" s="613"/>
      <c r="J104" s="613"/>
      <c r="K104" s="613"/>
      <c r="L104" s="613"/>
      <c r="M104" s="613"/>
      <c r="N104" s="613"/>
      <c r="O104" s="613"/>
      <c r="P104" s="613"/>
      <c r="Q104" s="613"/>
      <c r="R104" s="614"/>
    </row>
    <row r="105" spans="2:18" ht="15.75" customHeight="1" x14ac:dyDescent="0.25">
      <c r="B105" s="616" t="s">
        <v>31</v>
      </c>
      <c r="C105" s="617"/>
      <c r="D105" s="617"/>
      <c r="E105" s="617"/>
      <c r="F105" s="617"/>
      <c r="G105" s="617"/>
      <c r="H105" s="617"/>
      <c r="I105" s="617"/>
      <c r="J105" s="617"/>
      <c r="K105" s="617"/>
      <c r="L105" s="617"/>
      <c r="M105" s="617"/>
      <c r="N105" s="617"/>
      <c r="O105" s="617"/>
      <c r="P105" s="617"/>
      <c r="Q105" s="617"/>
      <c r="R105" s="618"/>
    </row>
    <row r="106" spans="2:18" ht="25.5" customHeight="1" x14ac:dyDescent="0.25">
      <c r="B106" s="598" t="s">
        <v>366</v>
      </c>
      <c r="C106" s="599"/>
      <c r="D106" s="599"/>
      <c r="E106" s="599"/>
      <c r="F106" s="599"/>
      <c r="G106" s="599"/>
      <c r="H106" s="599"/>
      <c r="I106" s="599"/>
      <c r="J106" s="599"/>
      <c r="K106" s="599"/>
      <c r="L106" s="599"/>
      <c r="M106" s="599"/>
      <c r="N106" s="599"/>
      <c r="O106" s="599"/>
      <c r="P106" s="599"/>
      <c r="Q106" s="599"/>
      <c r="R106" s="600"/>
    </row>
    <row r="107" spans="2:18" ht="16.5" customHeight="1" x14ac:dyDescent="0.25">
      <c r="B107" s="598" t="s">
        <v>367</v>
      </c>
      <c r="C107" s="599"/>
      <c r="D107" s="599"/>
      <c r="E107" s="599"/>
      <c r="F107" s="599"/>
      <c r="G107" s="599"/>
      <c r="H107" s="599"/>
      <c r="I107" s="599"/>
      <c r="J107" s="599"/>
      <c r="K107" s="599"/>
      <c r="L107" s="599"/>
      <c r="M107" s="599"/>
      <c r="N107" s="599"/>
      <c r="O107" s="599"/>
      <c r="P107" s="599"/>
      <c r="Q107" s="599"/>
      <c r="R107" s="600"/>
    </row>
    <row r="108" spans="2:18" x14ac:dyDescent="0.25">
      <c r="B108" s="601" t="s">
        <v>368</v>
      </c>
      <c r="C108" s="602"/>
      <c r="D108" s="602"/>
      <c r="E108" s="602"/>
      <c r="F108" s="602"/>
      <c r="G108" s="602"/>
      <c r="H108" s="602"/>
      <c r="I108" s="602"/>
      <c r="J108" s="602"/>
      <c r="K108" s="602"/>
      <c r="L108" s="602"/>
      <c r="M108" s="602"/>
      <c r="N108" s="602"/>
      <c r="O108" s="602"/>
      <c r="P108" s="602"/>
      <c r="Q108" s="602"/>
      <c r="R108" s="603"/>
    </row>
    <row r="109" spans="2:18" ht="16.5" thickBot="1" x14ac:dyDescent="0.3">
      <c r="B109" s="604" t="s">
        <v>369</v>
      </c>
      <c r="C109" s="605"/>
      <c r="D109" s="605"/>
      <c r="E109" s="605"/>
      <c r="F109" s="605"/>
      <c r="G109" s="605"/>
      <c r="H109" s="605"/>
      <c r="I109" s="605"/>
      <c r="J109" s="605"/>
      <c r="K109" s="605"/>
      <c r="L109" s="605"/>
      <c r="M109" s="605"/>
      <c r="N109" s="605"/>
      <c r="O109" s="605"/>
      <c r="P109" s="605"/>
      <c r="Q109" s="605"/>
      <c r="R109" s="606"/>
    </row>
    <row r="110" spans="2:18" ht="18.75" x14ac:dyDescent="0.25">
      <c r="B110" s="401"/>
      <c r="C110" s="372"/>
      <c r="D110" s="372"/>
      <c r="E110" s="372"/>
      <c r="F110" s="372"/>
      <c r="G110" s="372"/>
      <c r="H110" s="372"/>
      <c r="I110" s="372"/>
      <c r="K110" s="402"/>
      <c r="L110" s="402"/>
      <c r="M110" s="402"/>
      <c r="N110" s="402"/>
      <c r="O110" s="402"/>
      <c r="P110" s="402"/>
      <c r="Q110" s="402"/>
      <c r="R110" s="372"/>
    </row>
    <row r="111" spans="2:18" x14ac:dyDescent="0.25">
      <c r="K111" s="403"/>
      <c r="L111" s="403"/>
      <c r="M111" s="403"/>
      <c r="N111" s="403"/>
      <c r="O111" s="403"/>
      <c r="P111" s="403"/>
      <c r="Q111" s="403"/>
      <c r="R111" s="372"/>
    </row>
    <row r="112" spans="2:18" x14ac:dyDescent="0.25">
      <c r="K112" s="402"/>
      <c r="L112" s="402"/>
      <c r="M112" s="402"/>
      <c r="N112" s="402"/>
      <c r="O112" s="402"/>
      <c r="P112" s="402"/>
      <c r="Q112" s="402"/>
      <c r="R112" s="372"/>
    </row>
    <row r="113" spans="11:18" x14ac:dyDescent="0.25">
      <c r="K113" s="372"/>
      <c r="L113" s="372"/>
      <c r="M113" s="372"/>
      <c r="N113" s="372"/>
      <c r="O113" s="372"/>
      <c r="P113" s="372"/>
      <c r="Q113" s="372"/>
      <c r="R113" s="372"/>
    </row>
    <row r="114" spans="11:18" x14ac:dyDescent="0.25">
      <c r="K114" s="372"/>
      <c r="L114" s="372"/>
      <c r="M114" s="372"/>
      <c r="N114" s="372"/>
      <c r="O114" s="372"/>
      <c r="P114" s="372"/>
      <c r="Q114" s="372"/>
      <c r="R114" s="372"/>
    </row>
    <row r="115" spans="11:18" x14ac:dyDescent="0.25">
      <c r="K115" s="372"/>
      <c r="L115" s="372"/>
      <c r="M115" s="372"/>
      <c r="N115" s="372"/>
      <c r="O115" s="372"/>
      <c r="P115" s="372"/>
      <c r="Q115" s="372"/>
      <c r="R115" s="372"/>
    </row>
    <row r="116" spans="11:18" x14ac:dyDescent="0.25">
      <c r="K116" s="372"/>
      <c r="L116" s="372"/>
      <c r="M116" s="372"/>
      <c r="N116" s="372"/>
      <c r="O116" s="372"/>
      <c r="P116" s="372"/>
      <c r="Q116" s="372"/>
      <c r="R116" s="372"/>
    </row>
  </sheetData>
  <mergeCells count="10">
    <mergeCell ref="B106:R106"/>
    <mergeCell ref="B107:R107"/>
    <mergeCell ref="B108:R108"/>
    <mergeCell ref="B109:R109"/>
    <mergeCell ref="B2:R2"/>
    <mergeCell ref="C3:J3"/>
    <mergeCell ref="B102:R102"/>
    <mergeCell ref="B103:R103"/>
    <mergeCell ref="B104:R104"/>
    <mergeCell ref="B105:R105"/>
  </mergeCells>
  <hyperlinks>
    <hyperlink ref="A1" location="Contents!A1" display="Back to contents"/>
  </hyperlinks>
  <pageMargins left="0.70866141732283472" right="0.70866141732283472" top="0.74803149606299213" bottom="0.74803149606299213" header="0.31496062992125984" footer="0.31496062992125984"/>
  <pageSetup paperSize="9" scale="80" orientation="portrait" r:id="rId1"/>
  <headerFooter>
    <oddHeader>&amp;C&amp;8March 2018 Economic and fiscal outlook: Supplementary economy tables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pageSetUpPr fitToPage="1"/>
  </sheetPr>
  <dimension ref="A1:AD129"/>
  <sheetViews>
    <sheetView zoomScaleNormal="100" zoomScaleSheetLayoutView="100" workbookViewId="0"/>
  </sheetViews>
  <sheetFormatPr defaultRowHeight="15" x14ac:dyDescent="0.25"/>
  <cols>
    <col min="1" max="1" width="9.33203125" style="22" customWidth="1"/>
    <col min="2" max="2" width="10.109375" style="22" customWidth="1"/>
    <col min="3" max="4" width="11.44140625" style="22" customWidth="1"/>
    <col min="5" max="5" width="9.33203125" style="22" customWidth="1"/>
    <col min="6" max="7" width="8.6640625" style="22" customWidth="1"/>
    <col min="8" max="8" width="11.44140625" style="22" customWidth="1"/>
    <col min="9" max="9" width="14.44140625" style="22" customWidth="1"/>
    <col min="10" max="10" width="6.109375" style="22" customWidth="1"/>
    <col min="11" max="11" width="15.21875" style="22" customWidth="1"/>
    <col min="12" max="12" width="13.109375" style="22" customWidth="1"/>
    <col min="13" max="14" width="12.21875" style="22" customWidth="1"/>
    <col min="15" max="15" width="14.33203125" style="22" customWidth="1"/>
    <col min="16" max="18" width="13.44140625" style="22" customWidth="1"/>
    <col min="19" max="19" width="12.6640625" style="22" customWidth="1"/>
    <col min="20" max="20" width="13.44140625" style="22" customWidth="1"/>
    <col min="21" max="21" width="10.88671875" style="22" customWidth="1"/>
    <col min="22" max="16384" width="8.88671875" style="22"/>
  </cols>
  <sheetData>
    <row r="1" spans="1:30" ht="33.75" customHeight="1" thickBot="1" x14ac:dyDescent="0.3">
      <c r="A1" s="48" t="s">
        <v>92</v>
      </c>
      <c r="B1" s="68"/>
      <c r="C1" s="68"/>
      <c r="D1" s="68"/>
      <c r="E1" s="68"/>
      <c r="F1" s="68"/>
      <c r="G1" s="68"/>
      <c r="H1" s="68"/>
      <c r="I1" s="68"/>
      <c r="J1" s="68"/>
    </row>
    <row r="2" spans="1:30" s="70" customFormat="1" ht="19.5" thickBot="1" x14ac:dyDescent="0.35">
      <c r="B2" s="622" t="s">
        <v>119</v>
      </c>
      <c r="C2" s="555"/>
      <c r="D2" s="555"/>
      <c r="E2" s="555"/>
      <c r="F2" s="555"/>
      <c r="G2" s="555"/>
      <c r="H2" s="555"/>
      <c r="I2" s="556"/>
      <c r="J2" s="71"/>
      <c r="K2" s="71"/>
      <c r="L2" s="71"/>
      <c r="M2" s="71"/>
      <c r="S2" s="22"/>
      <c r="T2" s="22"/>
      <c r="U2" s="22"/>
      <c r="V2" s="22"/>
      <c r="W2" s="22"/>
      <c r="X2" s="22"/>
      <c r="Y2" s="22"/>
      <c r="Z2" s="22"/>
      <c r="AA2" s="22"/>
      <c r="AB2" s="22"/>
      <c r="AC2" s="22"/>
      <c r="AD2" s="22"/>
    </row>
    <row r="3" spans="1:30" s="70" customFormat="1" ht="52.5" customHeight="1" x14ac:dyDescent="0.25">
      <c r="B3" s="69"/>
      <c r="C3" s="52" t="s">
        <v>32</v>
      </c>
      <c r="D3" s="52" t="s">
        <v>33</v>
      </c>
      <c r="E3" s="52" t="s">
        <v>34</v>
      </c>
      <c r="F3" s="52" t="s">
        <v>35</v>
      </c>
      <c r="G3" s="52" t="s">
        <v>36</v>
      </c>
      <c r="H3" s="52" t="s">
        <v>37</v>
      </c>
      <c r="I3" s="53" t="s">
        <v>38</v>
      </c>
      <c r="L3" s="71"/>
      <c r="M3" s="71"/>
      <c r="S3" s="22"/>
      <c r="T3" s="22"/>
      <c r="U3" s="22"/>
      <c r="V3" s="22"/>
      <c r="W3" s="22"/>
      <c r="X3" s="22"/>
      <c r="Y3" s="22"/>
      <c r="Z3" s="22"/>
      <c r="AA3" s="22"/>
      <c r="AB3" s="22"/>
      <c r="AC3" s="22"/>
      <c r="AD3" s="22"/>
    </row>
    <row r="4" spans="1:30" x14ac:dyDescent="0.25">
      <c r="B4" s="36" t="s">
        <v>132</v>
      </c>
      <c r="C4" s="37">
        <v>-11.754</v>
      </c>
      <c r="D4" s="37">
        <v>-2.9456062751387724</v>
      </c>
      <c r="E4" s="37">
        <v>0.98</v>
      </c>
      <c r="F4" s="37">
        <v>-0.13500000000000001</v>
      </c>
      <c r="G4" s="37">
        <v>-3.9249999999999998</v>
      </c>
      <c r="H4" s="37">
        <v>-14.75</v>
      </c>
      <c r="I4" s="38">
        <v>-3.6964176074780406</v>
      </c>
      <c r="J4" s="39"/>
      <c r="K4" s="40"/>
      <c r="L4" s="41"/>
    </row>
    <row r="5" spans="1:30" x14ac:dyDescent="0.25">
      <c r="B5" s="36" t="s">
        <v>133</v>
      </c>
      <c r="C5" s="37">
        <v>-11.936999999999999</v>
      </c>
      <c r="D5" s="37">
        <v>-3.0062330793930618</v>
      </c>
      <c r="E5" s="37">
        <v>-2.8109999999999999</v>
      </c>
      <c r="F5" s="37">
        <v>-0.19900000000000001</v>
      </c>
      <c r="G5" s="37">
        <v>-3.5539999999999998</v>
      </c>
      <c r="H5" s="37">
        <v>-18.420999999999999</v>
      </c>
      <c r="I5" s="38">
        <v>-4.6391739595794244</v>
      </c>
      <c r="J5" s="39"/>
      <c r="K5" s="40"/>
      <c r="L5" s="41"/>
    </row>
    <row r="6" spans="1:30" x14ac:dyDescent="0.25">
      <c r="B6" s="36" t="s">
        <v>134</v>
      </c>
      <c r="C6" s="37">
        <v>-8.8439999999999994</v>
      </c>
      <c r="D6" s="37">
        <v>-2.2411093034924208</v>
      </c>
      <c r="E6" s="37">
        <v>-2.8620000000000001</v>
      </c>
      <c r="F6" s="37">
        <v>-0.16500000000000001</v>
      </c>
      <c r="G6" s="37">
        <v>-3.4550000000000001</v>
      </c>
      <c r="H6" s="37">
        <v>-15.218</v>
      </c>
      <c r="I6" s="38">
        <v>-3.8563095183794278</v>
      </c>
      <c r="J6" s="39"/>
      <c r="K6" s="40"/>
      <c r="L6" s="41"/>
    </row>
    <row r="7" spans="1:30" x14ac:dyDescent="0.25">
      <c r="B7" s="36" t="s">
        <v>148</v>
      </c>
      <c r="C7" s="37">
        <v>-6.4660000000000002</v>
      </c>
      <c r="D7" s="37">
        <v>-1.6619544543258109</v>
      </c>
      <c r="E7" s="37">
        <v>-9.5470000000000006</v>
      </c>
      <c r="F7" s="37">
        <v>-0.216</v>
      </c>
      <c r="G7" s="37">
        <v>-2.2730000000000001</v>
      </c>
      <c r="H7" s="37">
        <v>-18.411999999999999</v>
      </c>
      <c r="I7" s="38">
        <v>-4.7324320156274098</v>
      </c>
      <c r="J7" s="39"/>
      <c r="K7" s="40"/>
      <c r="L7" s="41"/>
    </row>
    <row r="8" spans="1:30" x14ac:dyDescent="0.25">
      <c r="B8" s="36" t="s">
        <v>2</v>
      </c>
      <c r="C8" s="37">
        <v>-7.1050000000000004</v>
      </c>
      <c r="D8" s="37">
        <v>-1.8557503447699444</v>
      </c>
      <c r="E8" s="37">
        <v>-6.258</v>
      </c>
      <c r="F8" s="37">
        <v>-2.5000000000000001E-2</v>
      </c>
      <c r="G8" s="37">
        <v>-3.63</v>
      </c>
      <c r="H8" s="37">
        <v>-16.91</v>
      </c>
      <c r="I8" s="38">
        <v>-4.4167119394876506</v>
      </c>
      <c r="J8" s="39"/>
      <c r="K8" s="40"/>
      <c r="L8" s="41"/>
    </row>
    <row r="9" spans="1:30" x14ac:dyDescent="0.25">
      <c r="B9" s="36" t="s">
        <v>3</v>
      </c>
      <c r="C9" s="37">
        <v>-7.66</v>
      </c>
      <c r="D9" s="37">
        <v>-2.0028395349019625</v>
      </c>
      <c r="E9" s="37">
        <v>-5.5490000000000004</v>
      </c>
      <c r="F9" s="37">
        <v>-4.1000000000000002E-2</v>
      </c>
      <c r="G9" s="37">
        <v>-4.2670000000000003</v>
      </c>
      <c r="H9" s="37">
        <v>-17.289000000000001</v>
      </c>
      <c r="I9" s="38">
        <v>-4.5205081878485682</v>
      </c>
      <c r="J9" s="39"/>
      <c r="K9" s="40"/>
      <c r="L9" s="41"/>
    </row>
    <row r="10" spans="1:30" x14ac:dyDescent="0.25">
      <c r="B10" s="36" t="s">
        <v>4</v>
      </c>
      <c r="C10" s="37">
        <v>-5.9169999999999998</v>
      </c>
      <c r="D10" s="37">
        <v>-1.5350131917222916</v>
      </c>
      <c r="E10" s="37">
        <v>0.80800000000000005</v>
      </c>
      <c r="F10" s="37">
        <v>-9.5000000000000001E-2</v>
      </c>
      <c r="G10" s="37">
        <v>-3.6840000000000002</v>
      </c>
      <c r="H10" s="37">
        <v>-8.6720000000000006</v>
      </c>
      <c r="I10" s="38">
        <v>-2.2497269559938671</v>
      </c>
      <c r="J10" s="39"/>
      <c r="K10" s="40"/>
      <c r="L10" s="41"/>
    </row>
    <row r="11" spans="1:30" x14ac:dyDescent="0.25">
      <c r="B11" s="36" t="s">
        <v>5</v>
      </c>
      <c r="C11" s="37">
        <v>-7.6429999999999998</v>
      </c>
      <c r="D11" s="37">
        <v>-1.9778843391827092</v>
      </c>
      <c r="E11" s="37">
        <v>-1.028</v>
      </c>
      <c r="F11" s="37">
        <v>-9.8000000000000004E-2</v>
      </c>
      <c r="G11" s="37">
        <v>-3.1930000000000001</v>
      </c>
      <c r="H11" s="37">
        <v>-11.757999999999999</v>
      </c>
      <c r="I11" s="38">
        <v>-3.0427795446958386</v>
      </c>
      <c r="J11" s="39"/>
      <c r="K11" s="40"/>
      <c r="L11" s="41"/>
    </row>
    <row r="12" spans="1:30" x14ac:dyDescent="0.25">
      <c r="B12" s="36" t="s">
        <v>6</v>
      </c>
      <c r="C12" s="37">
        <v>-7.0869999999999997</v>
      </c>
      <c r="D12" s="37">
        <v>-1.81187394859156</v>
      </c>
      <c r="E12" s="37">
        <v>0.25700000000000001</v>
      </c>
      <c r="F12" s="37">
        <v>-0.04</v>
      </c>
      <c r="G12" s="37">
        <v>-4.4459999999999997</v>
      </c>
      <c r="H12" s="37">
        <v>-11.14</v>
      </c>
      <c r="I12" s="38">
        <v>-2.8480705217031157</v>
      </c>
      <c r="J12" s="39"/>
      <c r="K12" s="40"/>
      <c r="L12" s="41"/>
    </row>
    <row r="13" spans="1:30" x14ac:dyDescent="0.25">
      <c r="B13" s="36" t="s">
        <v>7</v>
      </c>
      <c r="C13" s="37">
        <v>-8.3010000000000002</v>
      </c>
      <c r="D13" s="37">
        <v>-2.0896266312228127</v>
      </c>
      <c r="E13" s="37">
        <v>0.88</v>
      </c>
      <c r="F13" s="37">
        <v>-9.6000000000000002E-2</v>
      </c>
      <c r="G13" s="37">
        <v>-4.1769999999999996</v>
      </c>
      <c r="H13" s="37">
        <v>-11.702</v>
      </c>
      <c r="I13" s="38">
        <v>-2.9457668761076206</v>
      </c>
      <c r="J13" s="39"/>
      <c r="K13" s="40"/>
      <c r="L13" s="41"/>
      <c r="S13" s="29"/>
      <c r="V13" s="129"/>
    </row>
    <row r="14" spans="1:30" x14ac:dyDescent="0.25">
      <c r="B14" s="36" t="s">
        <v>8</v>
      </c>
      <c r="C14" s="37">
        <v>-10.576000000000001</v>
      </c>
      <c r="D14" s="37">
        <v>-2.6579742998816278</v>
      </c>
      <c r="E14" s="37">
        <v>-0.435</v>
      </c>
      <c r="F14" s="37">
        <v>-8.8999999999999996E-2</v>
      </c>
      <c r="G14" s="37">
        <v>-4.8179999999999996</v>
      </c>
      <c r="H14" s="37">
        <v>-15.944000000000001</v>
      </c>
      <c r="I14" s="38">
        <v>-4.0070671555704118</v>
      </c>
      <c r="J14" s="39"/>
      <c r="K14" s="40"/>
      <c r="L14" s="41"/>
      <c r="S14" s="29"/>
      <c r="V14" s="129"/>
      <c r="W14" s="41"/>
    </row>
    <row r="15" spans="1:30" x14ac:dyDescent="0.25">
      <c r="B15" s="36" t="s">
        <v>9</v>
      </c>
      <c r="C15" s="37">
        <v>-9.14</v>
      </c>
      <c r="D15" s="37">
        <v>-2.2782847556826256</v>
      </c>
      <c r="E15" s="37">
        <v>0.65300000000000002</v>
      </c>
      <c r="F15" s="37">
        <v>-0.16400000000000001</v>
      </c>
      <c r="G15" s="37">
        <v>-6.1550000000000002</v>
      </c>
      <c r="H15" s="37">
        <v>-14.834</v>
      </c>
      <c r="I15" s="38">
        <v>-3.6976013201089786</v>
      </c>
      <c r="J15" s="39"/>
      <c r="K15" s="40"/>
      <c r="L15" s="41"/>
      <c r="S15" s="29"/>
      <c r="V15" s="129"/>
    </row>
    <row r="16" spans="1:30" x14ac:dyDescent="0.25">
      <c r="B16" s="36" t="s">
        <v>10</v>
      </c>
      <c r="C16" s="37">
        <v>-3.7370000000000001</v>
      </c>
      <c r="D16" s="37">
        <v>-0.90892286438394154</v>
      </c>
      <c r="E16" s="37">
        <v>1.929</v>
      </c>
      <c r="F16" s="37">
        <v>-4.8000000000000001E-2</v>
      </c>
      <c r="G16" s="37">
        <v>-5.2320000000000002</v>
      </c>
      <c r="H16" s="37">
        <v>-7.1289999999999996</v>
      </c>
      <c r="I16" s="38">
        <v>-1.7339339310123412</v>
      </c>
      <c r="J16" s="39"/>
      <c r="K16" s="40"/>
      <c r="L16" s="41"/>
      <c r="S16" s="29"/>
      <c r="V16" s="129"/>
    </row>
    <row r="17" spans="2:22" x14ac:dyDescent="0.25">
      <c r="B17" s="36" t="s">
        <v>11</v>
      </c>
      <c r="C17" s="37">
        <v>-3.448</v>
      </c>
      <c r="D17" s="37">
        <v>-0.84347104971537745</v>
      </c>
      <c r="E17" s="37">
        <v>4.7519999999999998</v>
      </c>
      <c r="F17" s="37">
        <v>-6.5000000000000002E-2</v>
      </c>
      <c r="G17" s="37">
        <v>-4.2889999999999997</v>
      </c>
      <c r="H17" s="37">
        <v>-2.9670000000000001</v>
      </c>
      <c r="I17" s="38">
        <v>-0.72580585977538425</v>
      </c>
      <c r="J17" s="39"/>
      <c r="K17" s="40"/>
      <c r="L17" s="41"/>
      <c r="S17" s="29"/>
      <c r="V17" s="129"/>
    </row>
    <row r="18" spans="2:22" x14ac:dyDescent="0.25">
      <c r="B18" s="36" t="s">
        <v>12</v>
      </c>
      <c r="C18" s="37">
        <v>-6.0949999999999998</v>
      </c>
      <c r="D18" s="37">
        <v>-1.485636008209388</v>
      </c>
      <c r="E18" s="37">
        <v>-0.79</v>
      </c>
      <c r="F18" s="37">
        <v>-7.0000000000000001E-3</v>
      </c>
      <c r="G18" s="37">
        <v>-5.4809999999999999</v>
      </c>
      <c r="H18" s="37">
        <v>-12.269</v>
      </c>
      <c r="I18" s="38">
        <v>-2.9905280040559448</v>
      </c>
      <c r="J18" s="39"/>
      <c r="K18" s="40"/>
      <c r="L18" s="41"/>
      <c r="S18" s="29"/>
      <c r="V18" s="129"/>
    </row>
    <row r="19" spans="2:22" x14ac:dyDescent="0.25">
      <c r="B19" s="36" t="s">
        <v>13</v>
      </c>
      <c r="C19" s="37">
        <v>-5.1929999999999996</v>
      </c>
      <c r="D19" s="37">
        <v>-1.2532852581506984</v>
      </c>
      <c r="E19" s="37">
        <v>0.57199999999999995</v>
      </c>
      <c r="F19" s="37">
        <v>-5.2999999999999999E-2</v>
      </c>
      <c r="G19" s="37">
        <v>-5.25</v>
      </c>
      <c r="H19" s="37">
        <v>-9.8409999999999993</v>
      </c>
      <c r="I19" s="38">
        <v>-2.3750395196343197</v>
      </c>
      <c r="J19" s="39"/>
      <c r="K19" s="40"/>
      <c r="L19" s="41"/>
      <c r="S19" s="29"/>
      <c r="V19" s="129"/>
    </row>
    <row r="20" spans="2:22" x14ac:dyDescent="0.25">
      <c r="B20" s="36" t="s">
        <v>14</v>
      </c>
      <c r="C20" s="37">
        <v>-3.57</v>
      </c>
      <c r="D20" s="37">
        <v>-0.85508572414024364</v>
      </c>
      <c r="E20" s="37">
        <v>-2.78</v>
      </c>
      <c r="F20" s="37">
        <v>-1.2999999999999999E-2</v>
      </c>
      <c r="G20" s="37">
        <v>-4.9039999999999999</v>
      </c>
      <c r="H20" s="37">
        <v>-11.189</v>
      </c>
      <c r="I20" s="38">
        <v>-2.6799871617381474</v>
      </c>
      <c r="J20" s="39"/>
      <c r="K20" s="40"/>
      <c r="L20" s="41"/>
      <c r="S20" s="29"/>
      <c r="V20" s="129"/>
    </row>
    <row r="21" spans="2:22" x14ac:dyDescent="0.25">
      <c r="B21" s="36" t="s">
        <v>15</v>
      </c>
      <c r="C21" s="37">
        <v>-9.5570000000000004</v>
      </c>
      <c r="D21" s="37">
        <v>-2.2858277246004524</v>
      </c>
      <c r="E21" s="37">
        <v>-3.97</v>
      </c>
      <c r="F21" s="37">
        <v>-2.5000000000000001E-2</v>
      </c>
      <c r="G21" s="37">
        <v>-4.6289999999999996</v>
      </c>
      <c r="H21" s="37">
        <v>-18.305</v>
      </c>
      <c r="I21" s="38">
        <v>-4.3781601442723952</v>
      </c>
      <c r="J21" s="39"/>
      <c r="K21" s="40"/>
      <c r="L21" s="41"/>
      <c r="S21" s="29"/>
      <c r="V21" s="129"/>
    </row>
    <row r="22" spans="2:22" x14ac:dyDescent="0.25">
      <c r="B22" s="36" t="s">
        <v>16</v>
      </c>
      <c r="C22" s="37">
        <v>-5.9029999999999996</v>
      </c>
      <c r="D22" s="37">
        <v>-1.3767994253034417</v>
      </c>
      <c r="E22" s="37">
        <v>-3.6459999999999999</v>
      </c>
      <c r="F22" s="37">
        <v>-4.2999999999999997E-2</v>
      </c>
      <c r="G22" s="37">
        <v>-5.0839999999999996</v>
      </c>
      <c r="H22" s="37">
        <v>-14.801</v>
      </c>
      <c r="I22" s="38">
        <v>-3.4521443831807961</v>
      </c>
      <c r="J22" s="39"/>
      <c r="K22" s="40"/>
      <c r="L22" s="41"/>
      <c r="S22" s="29"/>
      <c r="V22" s="129"/>
    </row>
    <row r="23" spans="2:22" x14ac:dyDescent="0.25">
      <c r="B23" s="36" t="s">
        <v>17</v>
      </c>
      <c r="C23" s="37">
        <v>-6.5659999999999998</v>
      </c>
      <c r="D23" s="37">
        <v>-1.526731756997133</v>
      </c>
      <c r="E23" s="37">
        <v>-6.98</v>
      </c>
      <c r="F23" s="37">
        <v>-6.7000000000000004E-2</v>
      </c>
      <c r="G23" s="37">
        <v>-5.8319999999999999</v>
      </c>
      <c r="H23" s="37">
        <v>-19.547000000000001</v>
      </c>
      <c r="I23" s="38">
        <v>-4.5450846259553703</v>
      </c>
      <c r="J23" s="39"/>
      <c r="K23" s="40"/>
      <c r="L23" s="41"/>
      <c r="S23" s="29"/>
      <c r="V23" s="129"/>
    </row>
    <row r="24" spans="2:22" x14ac:dyDescent="0.25">
      <c r="B24" s="36" t="s">
        <v>18</v>
      </c>
      <c r="C24" s="37">
        <v>-2.468</v>
      </c>
      <c r="D24" s="37">
        <v>-0.56999138546244821</v>
      </c>
      <c r="E24" s="37">
        <v>-12.371</v>
      </c>
      <c r="F24" s="37">
        <v>-9.4E-2</v>
      </c>
      <c r="G24" s="37">
        <v>-6.0640000000000001</v>
      </c>
      <c r="H24" s="37">
        <v>-21.094999999999999</v>
      </c>
      <c r="I24" s="38">
        <v>-4.8719482481079197</v>
      </c>
      <c r="J24" s="39"/>
      <c r="K24" s="40"/>
      <c r="L24" s="41"/>
      <c r="S24" s="29"/>
      <c r="V24" s="129"/>
    </row>
    <row r="25" spans="2:22" x14ac:dyDescent="0.25">
      <c r="B25" s="36" t="s">
        <v>19</v>
      </c>
      <c r="C25" s="37">
        <v>-5.35</v>
      </c>
      <c r="D25" s="37">
        <v>-1.2262008173144139</v>
      </c>
      <c r="E25" s="37">
        <v>-5.5090000000000003</v>
      </c>
      <c r="F25" s="37">
        <v>-6.0999999999999999E-2</v>
      </c>
      <c r="G25" s="37">
        <v>-6.3650000000000002</v>
      </c>
      <c r="H25" s="37">
        <v>-17.395</v>
      </c>
      <c r="I25" s="38">
        <v>-3.98687162938023</v>
      </c>
      <c r="J25" s="39"/>
      <c r="K25" s="40"/>
      <c r="L25" s="41"/>
      <c r="S25" s="29"/>
      <c r="V25" s="129"/>
    </row>
    <row r="26" spans="2:22" x14ac:dyDescent="0.25">
      <c r="B26" s="36" t="s">
        <v>20</v>
      </c>
      <c r="C26" s="37">
        <v>-7.9409999999999998</v>
      </c>
      <c r="D26" s="37">
        <v>-1.7871208472676698</v>
      </c>
      <c r="E26" s="37">
        <v>-8.8000000000000007</v>
      </c>
      <c r="F26" s="37">
        <v>-8.2000000000000003E-2</v>
      </c>
      <c r="G26" s="37">
        <v>-6.6790000000000003</v>
      </c>
      <c r="H26" s="37">
        <v>-23.646000000000001</v>
      </c>
      <c r="I26" s="38">
        <v>-5.3215287186111722</v>
      </c>
      <c r="J26" s="39"/>
      <c r="K26" s="40"/>
      <c r="L26" s="41"/>
      <c r="S26" s="29"/>
      <c r="V26" s="129"/>
    </row>
    <row r="27" spans="2:22" x14ac:dyDescent="0.25">
      <c r="B27" s="36" t="s">
        <v>21</v>
      </c>
      <c r="C27" s="37">
        <v>-13.276999999999999</v>
      </c>
      <c r="D27" s="37">
        <v>-2.9655688455567839</v>
      </c>
      <c r="E27" s="37">
        <v>-8.8989999999999991</v>
      </c>
      <c r="F27" s="37">
        <v>-8.8999999999999996E-2</v>
      </c>
      <c r="G27" s="37">
        <v>-6.1719999999999997</v>
      </c>
      <c r="H27" s="37">
        <v>-28.556000000000001</v>
      </c>
      <c r="I27" s="38">
        <v>-6.3783071442132657</v>
      </c>
      <c r="J27" s="39"/>
      <c r="K27" s="40"/>
      <c r="L27" s="41"/>
      <c r="S27" s="29"/>
      <c r="V27" s="129"/>
    </row>
    <row r="28" spans="2:22" x14ac:dyDescent="0.25">
      <c r="B28" s="36" t="s">
        <v>22</v>
      </c>
      <c r="C28" s="37">
        <v>-7.7140000000000004</v>
      </c>
      <c r="D28" s="37">
        <v>-1.6995569342760137</v>
      </c>
      <c r="E28" s="37">
        <v>-7.3049999999999997</v>
      </c>
      <c r="F28" s="37">
        <v>-7.5999999999999998E-2</v>
      </c>
      <c r="G28" s="37">
        <v>-5.3650000000000002</v>
      </c>
      <c r="H28" s="37">
        <v>-20.542999999999999</v>
      </c>
      <c r="I28" s="38">
        <v>-4.5260562744143318</v>
      </c>
      <c r="J28" s="39"/>
      <c r="K28" s="40"/>
      <c r="L28" s="41"/>
      <c r="S28" s="29"/>
      <c r="V28" s="129"/>
    </row>
    <row r="29" spans="2:22" x14ac:dyDescent="0.25">
      <c r="B29" s="36" t="s">
        <v>23</v>
      </c>
      <c r="C29" s="37">
        <v>-4.952</v>
      </c>
      <c r="D29" s="37">
        <v>-1.0748953756924307</v>
      </c>
      <c r="E29" s="37">
        <v>-7.6349999999999998</v>
      </c>
      <c r="F29" s="37">
        <v>-8.7999999999999995E-2</v>
      </c>
      <c r="G29" s="37">
        <v>-6.2290000000000001</v>
      </c>
      <c r="H29" s="37">
        <v>-19.088999999999999</v>
      </c>
      <c r="I29" s="38">
        <v>-4.1435132929306961</v>
      </c>
      <c r="J29" s="39"/>
      <c r="K29" s="40"/>
      <c r="L29" s="41"/>
      <c r="S29" s="29"/>
      <c r="V29" s="129"/>
    </row>
    <row r="30" spans="2:22" x14ac:dyDescent="0.25">
      <c r="B30" s="36" t="s">
        <v>24</v>
      </c>
      <c r="C30" s="37">
        <v>-7.8150000000000004</v>
      </c>
      <c r="D30" s="37">
        <v>-1.6816215867277773</v>
      </c>
      <c r="E30" s="37">
        <v>-10.547000000000001</v>
      </c>
      <c r="F30" s="37">
        <v>-0.13800000000000001</v>
      </c>
      <c r="G30" s="37">
        <v>-4.4400000000000004</v>
      </c>
      <c r="H30" s="37">
        <v>-23.117000000000001</v>
      </c>
      <c r="I30" s="38">
        <v>-4.9742861446431261</v>
      </c>
      <c r="J30" s="39"/>
      <c r="K30" s="40"/>
      <c r="L30" s="41"/>
      <c r="S30" s="29"/>
      <c r="V30" s="129"/>
    </row>
    <row r="31" spans="2:22" x14ac:dyDescent="0.25">
      <c r="B31" s="36" t="s">
        <v>25</v>
      </c>
      <c r="C31" s="37">
        <v>-9.1940000000000008</v>
      </c>
      <c r="D31" s="37">
        <v>-1.977263831599231</v>
      </c>
      <c r="E31" s="37">
        <v>-11.215999999999999</v>
      </c>
      <c r="F31" s="37">
        <v>-0.16800000000000001</v>
      </c>
      <c r="G31" s="37">
        <v>-7.3609999999999998</v>
      </c>
      <c r="H31" s="37">
        <v>-28.148</v>
      </c>
      <c r="I31" s="38">
        <v>-6.0535155897166799</v>
      </c>
      <c r="J31" s="39"/>
      <c r="K31" s="40"/>
      <c r="L31" s="41"/>
      <c r="S31" s="29"/>
      <c r="V31" s="129"/>
    </row>
    <row r="32" spans="2:22" x14ac:dyDescent="0.25">
      <c r="B32" s="36" t="s">
        <v>26</v>
      </c>
      <c r="C32" s="37">
        <v>-9.4489999999999998</v>
      </c>
      <c r="D32" s="37">
        <v>-2.0220631506863973</v>
      </c>
      <c r="E32" s="37">
        <v>-9.7949999999999999</v>
      </c>
      <c r="F32" s="37">
        <v>-6.6000000000000003E-2</v>
      </c>
      <c r="G32" s="37">
        <v>-5.16</v>
      </c>
      <c r="H32" s="37">
        <v>-24.699000000000002</v>
      </c>
      <c r="I32" s="38">
        <v>-5.285526273553109</v>
      </c>
      <c r="J32" s="39"/>
      <c r="K32" s="40"/>
      <c r="L32" s="41"/>
      <c r="S32" s="29"/>
      <c r="V32" s="129"/>
    </row>
    <row r="33" spans="2:22" x14ac:dyDescent="0.25">
      <c r="B33" s="36" t="s">
        <v>27</v>
      </c>
      <c r="C33" s="37">
        <v>-4.9729999999999999</v>
      </c>
      <c r="D33" s="37">
        <v>-1.0464428728044797</v>
      </c>
      <c r="E33" s="37">
        <v>-5.6109999999999998</v>
      </c>
      <c r="F33" s="37">
        <v>-7.6999999999999999E-2</v>
      </c>
      <c r="G33" s="37">
        <v>-5.8239999999999998</v>
      </c>
      <c r="H33" s="37">
        <v>-16.79</v>
      </c>
      <c r="I33" s="38">
        <v>-3.5330335480368413</v>
      </c>
      <c r="J33" s="39"/>
      <c r="K33" s="40"/>
      <c r="L33" s="41"/>
      <c r="S33" s="29"/>
      <c r="V33" s="129"/>
    </row>
    <row r="34" spans="2:22" x14ac:dyDescent="0.25">
      <c r="B34" s="36" t="s">
        <v>28</v>
      </c>
      <c r="C34" s="37">
        <v>-6.2690000000000001</v>
      </c>
      <c r="D34" s="37">
        <v>-1.3182880130209593</v>
      </c>
      <c r="E34" s="37">
        <v>-8.57</v>
      </c>
      <c r="F34" s="37">
        <v>0.123</v>
      </c>
      <c r="G34" s="37">
        <v>-4.5019999999999998</v>
      </c>
      <c r="H34" s="37">
        <v>-19.513000000000002</v>
      </c>
      <c r="I34" s="38">
        <v>-4.1033265270502435</v>
      </c>
      <c r="J34" s="39"/>
      <c r="K34" s="40"/>
      <c r="L34" s="41"/>
      <c r="S34" s="29"/>
      <c r="V34" s="129"/>
    </row>
    <row r="35" spans="2:22" x14ac:dyDescent="0.25">
      <c r="B35" s="36" t="s">
        <v>29</v>
      </c>
      <c r="C35" s="37">
        <v>-6.2930000000000001</v>
      </c>
      <c r="D35" s="37">
        <v>-1.3171499495577408</v>
      </c>
      <c r="E35" s="37">
        <v>-17.802</v>
      </c>
      <c r="F35" s="37">
        <v>-7.0000000000000007E-2</v>
      </c>
      <c r="G35" s="37">
        <v>-7.7009999999999996</v>
      </c>
      <c r="H35" s="37">
        <v>-32.162999999999997</v>
      </c>
      <c r="I35" s="38">
        <v>-6.7318439262077883</v>
      </c>
      <c r="J35" s="39"/>
      <c r="K35" s="40"/>
      <c r="L35" s="41"/>
      <c r="S35" s="29"/>
      <c r="V35" s="129"/>
    </row>
    <row r="36" spans="2:22" x14ac:dyDescent="0.25">
      <c r="B36" s="36" t="s">
        <v>30</v>
      </c>
      <c r="C36" s="37">
        <v>-6.7009999999999996</v>
      </c>
      <c r="D36" s="37">
        <v>-1.3807214119993572</v>
      </c>
      <c r="E36" s="37">
        <v>-14.198</v>
      </c>
      <c r="F36" s="37">
        <v>0.02</v>
      </c>
      <c r="G36" s="37">
        <v>-5.3559999999999999</v>
      </c>
      <c r="H36" s="37">
        <v>-26.568999999999999</v>
      </c>
      <c r="I36" s="38">
        <v>-5.4744645866901838</v>
      </c>
      <c r="J36" s="39"/>
      <c r="K36" s="40"/>
      <c r="L36" s="41"/>
      <c r="S36" s="29"/>
      <c r="V36" s="129"/>
    </row>
    <row r="37" spans="2:22" x14ac:dyDescent="0.25">
      <c r="B37" s="36" t="s">
        <v>52</v>
      </c>
      <c r="C37" s="37">
        <v>-6.218</v>
      </c>
      <c r="D37" s="37">
        <v>-1.2702913621004548</v>
      </c>
      <c r="E37" s="37">
        <v>-13.734999999999999</v>
      </c>
      <c r="F37" s="37">
        <v>-5.2999999999999999E-2</v>
      </c>
      <c r="G37" s="37">
        <v>-5.2389999999999999</v>
      </c>
      <c r="H37" s="37">
        <v>-25.401</v>
      </c>
      <c r="I37" s="38">
        <v>-5.189236231700491</v>
      </c>
      <c r="J37" s="39"/>
      <c r="K37" s="40"/>
      <c r="L37" s="41"/>
      <c r="S37" s="29"/>
      <c r="V37" s="129"/>
    </row>
    <row r="38" spans="2:22" x14ac:dyDescent="0.25">
      <c r="B38" s="36" t="s">
        <v>53</v>
      </c>
      <c r="C38" s="37">
        <v>-13.74</v>
      </c>
      <c r="D38" s="37">
        <v>-2.7828975350900289</v>
      </c>
      <c r="E38" s="37">
        <v>-10.728</v>
      </c>
      <c r="F38" s="37">
        <v>-0.156</v>
      </c>
      <c r="G38" s="37">
        <v>-6.1550000000000002</v>
      </c>
      <c r="H38" s="37">
        <v>-30.966999999999999</v>
      </c>
      <c r="I38" s="38">
        <v>-6.2720515261377674</v>
      </c>
      <c r="J38" s="39"/>
      <c r="K38" s="40"/>
      <c r="L38" s="41"/>
      <c r="S38" s="29"/>
      <c r="V38" s="129"/>
    </row>
    <row r="39" spans="2:22" x14ac:dyDescent="0.25">
      <c r="B39" s="36" t="s">
        <v>54</v>
      </c>
      <c r="C39" s="37">
        <v>-4.2279999999999998</v>
      </c>
      <c r="D39" s="37">
        <v>-0.84395597376310949</v>
      </c>
      <c r="E39" s="37">
        <v>-9.4909999999999997</v>
      </c>
      <c r="F39" s="37">
        <v>-0.17100000000000001</v>
      </c>
      <c r="G39" s="37">
        <v>-5.7450000000000001</v>
      </c>
      <c r="H39" s="37">
        <v>-19.853000000000002</v>
      </c>
      <c r="I39" s="38">
        <v>-3.9628803091577605</v>
      </c>
      <c r="J39" s="39"/>
      <c r="K39" s="40"/>
      <c r="L39" s="41"/>
      <c r="S39" s="29"/>
      <c r="V39" s="129"/>
    </row>
    <row r="40" spans="2:22" x14ac:dyDescent="0.25">
      <c r="B40" s="36" t="s">
        <v>55</v>
      </c>
      <c r="C40" s="37">
        <v>-6.6829999999999998</v>
      </c>
      <c r="D40" s="37">
        <v>-1.318073163612266</v>
      </c>
      <c r="E40" s="37">
        <v>-3.996</v>
      </c>
      <c r="F40" s="37">
        <v>1.0999999999999999E-2</v>
      </c>
      <c r="G40" s="37">
        <v>-4.5380000000000003</v>
      </c>
      <c r="H40" s="37">
        <v>-15.427</v>
      </c>
      <c r="I40" s="38">
        <v>-3.0426327540096403</v>
      </c>
      <c r="J40" s="39"/>
      <c r="K40" s="40"/>
      <c r="L40" s="41"/>
      <c r="S40" s="29"/>
      <c r="V40" s="129"/>
    </row>
    <row r="41" spans="2:22" x14ac:dyDescent="0.25">
      <c r="B41" s="36" t="s">
        <v>85</v>
      </c>
      <c r="C41" s="37">
        <v>-6.9649999999999999</v>
      </c>
      <c r="D41" s="37">
        <v>-1.3687216159758209</v>
      </c>
      <c r="E41" s="37">
        <v>-6.8920000000000003</v>
      </c>
      <c r="F41" s="37">
        <v>-0.10100000000000001</v>
      </c>
      <c r="G41" s="37">
        <v>-6.7110000000000003</v>
      </c>
      <c r="H41" s="37">
        <v>-21.04</v>
      </c>
      <c r="I41" s="38">
        <v>-4.134659411361274</v>
      </c>
      <c r="J41" s="39"/>
      <c r="K41" s="40"/>
      <c r="L41" s="41"/>
      <c r="S41" s="29"/>
      <c r="V41" s="129"/>
    </row>
    <row r="42" spans="2:22" x14ac:dyDescent="0.25">
      <c r="B42" s="36" t="s">
        <v>86</v>
      </c>
      <c r="C42" s="37">
        <v>-5.3650000000000002</v>
      </c>
      <c r="D42" s="37">
        <v>-1.0432506640635635</v>
      </c>
      <c r="E42" s="37">
        <v>-4.9260000000000002</v>
      </c>
      <c r="F42" s="37">
        <v>-7.5999999999999998E-2</v>
      </c>
      <c r="G42" s="37">
        <v>-5.468</v>
      </c>
      <c r="H42" s="37">
        <v>-16.175000000000001</v>
      </c>
      <c r="I42" s="38">
        <v>-3.1453083860630269</v>
      </c>
      <c r="J42" s="39"/>
      <c r="K42" s="40"/>
      <c r="L42" s="41"/>
      <c r="S42" s="29"/>
      <c r="V42" s="129"/>
    </row>
    <row r="43" spans="2:22" x14ac:dyDescent="0.25">
      <c r="B43" s="36" t="s">
        <v>87</v>
      </c>
      <c r="C43" s="37">
        <v>-4.92</v>
      </c>
      <c r="D43" s="37">
        <v>-0.94711188625417242</v>
      </c>
      <c r="E43" s="37">
        <v>-6.2050000000000001</v>
      </c>
      <c r="F43" s="37">
        <v>-0.14399999999999999</v>
      </c>
      <c r="G43" s="37">
        <v>-4.1440000000000001</v>
      </c>
      <c r="H43" s="37">
        <v>-15.723000000000001</v>
      </c>
      <c r="I43" s="38">
        <v>-3.0267154852793401</v>
      </c>
      <c r="J43" s="39"/>
      <c r="K43" s="40"/>
      <c r="L43" s="41"/>
      <c r="S43" s="29"/>
      <c r="V43" s="129"/>
    </row>
    <row r="44" spans="2:22" x14ac:dyDescent="0.25">
      <c r="B44" s="36" t="s">
        <v>88</v>
      </c>
      <c r="C44" s="37">
        <v>-4.6829999999999998</v>
      </c>
      <c r="D44" s="37">
        <v>-0.89753565802032342</v>
      </c>
      <c r="E44" s="37">
        <v>-6.6219999999999999</v>
      </c>
      <c r="F44" s="37">
        <v>-6.3E-2</v>
      </c>
      <c r="G44" s="37">
        <v>-5.6970000000000001</v>
      </c>
      <c r="H44" s="37">
        <v>-17.754999999999999</v>
      </c>
      <c r="I44" s="38">
        <v>-3.4028925065451299</v>
      </c>
      <c r="J44" s="39"/>
      <c r="K44" s="40"/>
      <c r="L44" s="41"/>
      <c r="S44" s="29"/>
      <c r="V44" s="129"/>
    </row>
    <row r="45" spans="2:22" x14ac:dyDescent="0.25">
      <c r="B45" s="36" t="s">
        <v>99</v>
      </c>
      <c r="C45" s="37">
        <v>-7.7789999999999999</v>
      </c>
      <c r="D45" s="37">
        <v>-1.4785656449693796</v>
      </c>
      <c r="E45" s="37">
        <v>-7.1420000000000003</v>
      </c>
      <c r="F45" s="37">
        <v>-8.1000000000000003E-2</v>
      </c>
      <c r="G45" s="37">
        <v>-5.476</v>
      </c>
      <c r="H45" s="37">
        <v>-19.954000000000001</v>
      </c>
      <c r="I45" s="38">
        <v>-3.7926852911324076</v>
      </c>
      <c r="J45" s="39"/>
      <c r="K45" s="40"/>
      <c r="L45" s="41"/>
      <c r="S45" s="29"/>
      <c r="V45" s="129"/>
    </row>
    <row r="46" spans="2:22" x14ac:dyDescent="0.25">
      <c r="B46" s="36" t="s">
        <v>100</v>
      </c>
      <c r="C46" s="37">
        <v>-9.5030000000000001</v>
      </c>
      <c r="D46" s="37">
        <v>-1.7866912838870641</v>
      </c>
      <c r="E46" s="37">
        <v>-10.78</v>
      </c>
      <c r="F46" s="37">
        <v>-0.05</v>
      </c>
      <c r="G46" s="37">
        <v>-6.6340000000000003</v>
      </c>
      <c r="H46" s="37">
        <v>-26.521999999999998</v>
      </c>
      <c r="I46" s="38">
        <v>-4.9864912376357688</v>
      </c>
      <c r="J46" s="39"/>
      <c r="K46" s="40"/>
      <c r="L46" s="41"/>
      <c r="S46" s="29"/>
      <c r="V46" s="129"/>
    </row>
    <row r="47" spans="2:22" x14ac:dyDescent="0.25">
      <c r="B47" s="36" t="s">
        <v>101</v>
      </c>
      <c r="C47" s="37">
        <v>-10.355</v>
      </c>
      <c r="D47" s="37">
        <v>-1.9359844448183672</v>
      </c>
      <c r="E47" s="37">
        <v>-10.323316802410096</v>
      </c>
      <c r="F47" s="37">
        <v>-5.573968359981632E-2</v>
      </c>
      <c r="G47" s="37">
        <v>-5.9899695030046516</v>
      </c>
      <c r="H47" s="37">
        <v>-26.72402598901456</v>
      </c>
      <c r="I47" s="38">
        <v>-4.9963591132451928</v>
      </c>
      <c r="J47" s="39"/>
      <c r="K47" s="40"/>
      <c r="L47" s="41"/>
      <c r="S47" s="29"/>
      <c r="V47" s="129"/>
    </row>
    <row r="48" spans="2:22" x14ac:dyDescent="0.25">
      <c r="B48" s="36" t="s">
        <v>102</v>
      </c>
      <c r="C48" s="37">
        <v>-11.899031434799399</v>
      </c>
      <c r="D48" s="37">
        <v>-2.20843249420109</v>
      </c>
      <c r="E48" s="37">
        <v>-9.6164222771319849</v>
      </c>
      <c r="F48" s="37">
        <v>-5.4944939367893825E-2</v>
      </c>
      <c r="G48" s="37">
        <v>-6.0099614919598006</v>
      </c>
      <c r="H48" s="37">
        <v>-27.580360143259082</v>
      </c>
      <c r="I48" s="38">
        <v>-5.1188505447602273</v>
      </c>
      <c r="J48" s="39"/>
      <c r="K48" s="40"/>
      <c r="L48" s="41"/>
      <c r="S48" s="29"/>
      <c r="V48" s="129"/>
    </row>
    <row r="49" spans="2:22" x14ac:dyDescent="0.25">
      <c r="B49" s="36" t="s">
        <v>139</v>
      </c>
      <c r="C49" s="37">
        <v>-11.549007089081249</v>
      </c>
      <c r="D49" s="37">
        <v>-2.1250584790147902</v>
      </c>
      <c r="E49" s="37">
        <v>-9.4207704599236735</v>
      </c>
      <c r="F49" s="37">
        <v>-6.2319092775222205E-2</v>
      </c>
      <c r="G49" s="37">
        <v>-6.0135451945586302</v>
      </c>
      <c r="H49" s="37">
        <v>-27.045641836338778</v>
      </c>
      <c r="I49" s="38">
        <v>-4.9764945212516123</v>
      </c>
      <c r="J49" s="39"/>
      <c r="K49" s="40"/>
      <c r="L49" s="41"/>
      <c r="S49" s="29"/>
      <c r="V49" s="129"/>
    </row>
    <row r="50" spans="2:22" x14ac:dyDescent="0.25">
      <c r="B50" s="36" t="s">
        <v>140</v>
      </c>
      <c r="C50" s="37">
        <v>-12.07011176160298</v>
      </c>
      <c r="D50" s="37">
        <v>-2.2027319769587868</v>
      </c>
      <c r="E50" s="37">
        <v>-9.4066108593672677</v>
      </c>
      <c r="F50" s="37">
        <v>-6.0186613554671684E-2</v>
      </c>
      <c r="G50" s="37">
        <v>-6.0322753875117652</v>
      </c>
      <c r="H50" s="37">
        <v>-27.569184622036687</v>
      </c>
      <c r="I50" s="38">
        <v>-5.0312313377929891</v>
      </c>
      <c r="J50" s="39"/>
      <c r="K50" s="40"/>
      <c r="L50" s="41"/>
      <c r="S50" s="29"/>
      <c r="V50" s="129"/>
    </row>
    <row r="51" spans="2:22" x14ac:dyDescent="0.25">
      <c r="B51" s="36" t="s">
        <v>141</v>
      </c>
      <c r="C51" s="37">
        <v>-12.511530504341994</v>
      </c>
      <c r="D51" s="37">
        <v>-2.2657298289147501</v>
      </c>
      <c r="E51" s="37">
        <v>-9.3215253491308587</v>
      </c>
      <c r="F51" s="37">
        <v>-5.9793102398178005E-2</v>
      </c>
      <c r="G51" s="37">
        <v>-6.0687082821106149</v>
      </c>
      <c r="H51" s="37">
        <v>-27.961557237981644</v>
      </c>
      <c r="I51" s="38">
        <v>-5.0635958786190098</v>
      </c>
      <c r="J51" s="39"/>
      <c r="K51" s="40"/>
      <c r="L51" s="41"/>
      <c r="S51" s="29"/>
      <c r="V51" s="129"/>
    </row>
    <row r="52" spans="2:22" x14ac:dyDescent="0.25">
      <c r="B52" s="36" t="s">
        <v>142</v>
      </c>
      <c r="C52" s="37">
        <v>-12.722861803855166</v>
      </c>
      <c r="D52" s="37">
        <v>-2.2868397262922162</v>
      </c>
      <c r="E52" s="37">
        <v>-9.2985756339403611</v>
      </c>
      <c r="F52" s="37">
        <v>-5.9984382142235747E-2</v>
      </c>
      <c r="G52" s="37">
        <v>-6.1229690538161989</v>
      </c>
      <c r="H52" s="37">
        <v>-28.204390873753962</v>
      </c>
      <c r="I52" s="38">
        <v>-5.0695293637812142</v>
      </c>
      <c r="J52" s="39"/>
      <c r="K52" s="40"/>
      <c r="L52" s="41"/>
      <c r="S52" s="29"/>
      <c r="V52" s="129"/>
    </row>
    <row r="53" spans="2:22" x14ac:dyDescent="0.25">
      <c r="B53" s="36" t="s">
        <v>150</v>
      </c>
      <c r="C53" s="37">
        <v>-12.91715252087271</v>
      </c>
      <c r="D53" s="37">
        <v>-2.3015422429461063</v>
      </c>
      <c r="E53" s="37">
        <v>-9.251316280541511</v>
      </c>
      <c r="F53" s="37">
        <v>-6.0934502184325709E-2</v>
      </c>
      <c r="G53" s="37">
        <v>-6.1951024747525683</v>
      </c>
      <c r="H53" s="37">
        <v>-28.424505778351115</v>
      </c>
      <c r="I53" s="38">
        <v>-5.0645992356309844</v>
      </c>
      <c r="J53" s="39"/>
      <c r="K53" s="40"/>
      <c r="L53" s="41"/>
      <c r="S53" s="29"/>
      <c r="V53" s="129"/>
    </row>
    <row r="54" spans="2:22" x14ac:dyDescent="0.25">
      <c r="B54" s="36" t="s">
        <v>151</v>
      </c>
      <c r="C54" s="37">
        <v>-13.118902303315844</v>
      </c>
      <c r="D54" s="37">
        <v>-2.3172978772297688</v>
      </c>
      <c r="E54" s="37">
        <v>-9.2004247960992558</v>
      </c>
      <c r="F54" s="37">
        <v>-6.0908678006287686E-2</v>
      </c>
      <c r="G54" s="37">
        <v>-6.2519630156391868</v>
      </c>
      <c r="H54" s="37">
        <v>-28.632198793060574</v>
      </c>
      <c r="I54" s="38">
        <v>-5.0575369760021776</v>
      </c>
      <c r="J54" s="39"/>
      <c r="K54" s="40"/>
      <c r="L54" s="41"/>
      <c r="S54" s="29"/>
      <c r="V54" s="129"/>
    </row>
    <row r="55" spans="2:22" x14ac:dyDescent="0.25">
      <c r="B55" s="36" t="s">
        <v>152</v>
      </c>
      <c r="C55" s="37">
        <v>-13.237981905029272</v>
      </c>
      <c r="D55" s="37">
        <v>-2.3182457829607017</v>
      </c>
      <c r="E55" s="37">
        <v>-9.135009881512282</v>
      </c>
      <c r="F55" s="37">
        <v>-6.0769694912637874E-2</v>
      </c>
      <c r="G55" s="37">
        <v>-6.2935780637903216</v>
      </c>
      <c r="H55" s="37">
        <v>-28.727339545244515</v>
      </c>
      <c r="I55" s="38">
        <v>-5.0307542519862691</v>
      </c>
      <c r="J55" s="39"/>
      <c r="K55" s="40"/>
      <c r="L55" s="41"/>
      <c r="S55" s="29"/>
      <c r="V55" s="129"/>
    </row>
    <row r="56" spans="2:22" x14ac:dyDescent="0.25">
      <c r="B56" s="36" t="s">
        <v>153</v>
      </c>
      <c r="C56" s="37">
        <v>-13.447496290966839</v>
      </c>
      <c r="D56" s="37">
        <v>-2.3349948352871461</v>
      </c>
      <c r="E56" s="37">
        <v>-9.082640310980759</v>
      </c>
      <c r="F56" s="37">
        <v>-6.0534610441363101E-2</v>
      </c>
      <c r="G56" s="37">
        <v>-6.3197558412244987</v>
      </c>
      <c r="H56" s="37">
        <v>-28.910427053613461</v>
      </c>
      <c r="I56" s="38">
        <v>-5.0199454527069998</v>
      </c>
      <c r="J56" s="39"/>
      <c r="K56" s="40"/>
      <c r="L56" s="41"/>
      <c r="S56" s="29"/>
      <c r="V56" s="129"/>
    </row>
    <row r="57" spans="2:22" x14ac:dyDescent="0.25">
      <c r="B57" s="36" t="s">
        <v>167</v>
      </c>
      <c r="C57" s="37">
        <v>-13.530147766571172</v>
      </c>
      <c r="D57" s="37">
        <v>-2.328236171122354</v>
      </c>
      <c r="E57" s="37">
        <v>-8.968826731586292</v>
      </c>
      <c r="F57" s="37">
        <v>-6.0615597623306483E-2</v>
      </c>
      <c r="G57" s="37">
        <v>-6.3303310998535434</v>
      </c>
      <c r="H57" s="37">
        <v>-28.889921195634312</v>
      </c>
      <c r="I57" s="38">
        <v>-4.9713100454627144</v>
      </c>
      <c r="J57" s="39"/>
      <c r="K57" s="40"/>
      <c r="L57" s="41"/>
      <c r="S57" s="29"/>
      <c r="V57" s="129"/>
    </row>
    <row r="58" spans="2:22" x14ac:dyDescent="0.25">
      <c r="B58" s="36" t="s">
        <v>168</v>
      </c>
      <c r="C58" s="37">
        <v>-13.619833547533956</v>
      </c>
      <c r="D58" s="37">
        <v>-2.3229620826231479</v>
      </c>
      <c r="E58" s="37">
        <v>-8.8438630119639363</v>
      </c>
      <c r="F58" s="37">
        <v>-6.019842183250796E-2</v>
      </c>
      <c r="G58" s="37">
        <v>-6.3408269869013782</v>
      </c>
      <c r="H58" s="37">
        <v>-28.864721968231773</v>
      </c>
      <c r="I58" s="38">
        <v>-4.9230891422900216</v>
      </c>
      <c r="J58" s="39"/>
      <c r="K58" s="40"/>
      <c r="L58" s="41"/>
      <c r="S58" s="29"/>
      <c r="V58" s="129"/>
    </row>
    <row r="59" spans="2:22" x14ac:dyDescent="0.25">
      <c r="B59" s="36" t="s">
        <v>169</v>
      </c>
      <c r="C59" s="37">
        <v>-13.672088053548942</v>
      </c>
      <c r="D59" s="37">
        <v>-2.3116485623393572</v>
      </c>
      <c r="E59" s="37">
        <v>-8.7576875994846386</v>
      </c>
      <c r="F59" s="37">
        <v>-5.9839686466254365E-2</v>
      </c>
      <c r="G59" s="37">
        <v>-6.3524768805724507</v>
      </c>
      <c r="H59" s="37">
        <v>-28.842092220072281</v>
      </c>
      <c r="I59" s="38">
        <v>-4.876561703980733</v>
      </c>
      <c r="J59" s="39"/>
      <c r="K59" s="40"/>
      <c r="L59" s="41"/>
      <c r="S59" s="29"/>
      <c r="V59" s="129"/>
    </row>
    <row r="60" spans="2:22" x14ac:dyDescent="0.25">
      <c r="B60" s="36" t="s">
        <v>170</v>
      </c>
      <c r="C60" s="37">
        <v>-13.850978944630333</v>
      </c>
      <c r="D60" s="37">
        <v>-2.3216074278588255</v>
      </c>
      <c r="E60" s="37">
        <v>-8.7087430803072152</v>
      </c>
      <c r="F60" s="37">
        <v>-5.9650420645905117E-2</v>
      </c>
      <c r="G60" s="37">
        <v>-6.3661860058788484</v>
      </c>
      <c r="H60" s="37">
        <v>-28.9855584514623</v>
      </c>
      <c r="I60" s="38">
        <v>-4.8583633020133075</v>
      </c>
      <c r="J60" s="39"/>
      <c r="K60" s="40"/>
      <c r="L60" s="41"/>
      <c r="S60" s="29"/>
      <c r="V60" s="129"/>
    </row>
    <row r="61" spans="2:22" x14ac:dyDescent="0.25">
      <c r="B61" s="36" t="s">
        <v>172</v>
      </c>
      <c r="C61" s="37">
        <v>-13.928419565754419</v>
      </c>
      <c r="D61" s="37">
        <v>-2.3138385167303088</v>
      </c>
      <c r="E61" s="37">
        <v>-8.6493758277762911</v>
      </c>
      <c r="F61" s="37">
        <v>-5.9845316138622991E-2</v>
      </c>
      <c r="G61" s="37">
        <v>-6.3819817020489298</v>
      </c>
      <c r="H61" s="37">
        <v>-29.01962241171826</v>
      </c>
      <c r="I61" s="38">
        <v>-4.8208427208996758</v>
      </c>
      <c r="J61" s="39"/>
      <c r="K61" s="40"/>
      <c r="L61" s="41"/>
      <c r="S61" s="29"/>
      <c r="V61" s="129"/>
    </row>
    <row r="62" spans="2:22" x14ac:dyDescent="0.25">
      <c r="B62" s="36" t="s">
        <v>173</v>
      </c>
      <c r="C62" s="37">
        <v>-13.905035213187686</v>
      </c>
      <c r="D62" s="37">
        <v>-2.2896484003732427</v>
      </c>
      <c r="E62" s="37">
        <v>-8.5981302301622353</v>
      </c>
      <c r="F62" s="37">
        <v>-5.9856146351062137E-2</v>
      </c>
      <c r="G62" s="37">
        <v>-6.4047574365975617</v>
      </c>
      <c r="H62" s="37">
        <v>-28.967779026298544</v>
      </c>
      <c r="I62" s="38">
        <v>-4.7699288705882381</v>
      </c>
      <c r="J62" s="39"/>
      <c r="K62" s="40"/>
      <c r="L62" s="41"/>
      <c r="S62" s="29"/>
      <c r="V62" s="129"/>
    </row>
    <row r="63" spans="2:22" x14ac:dyDescent="0.25">
      <c r="B63" s="36" t="s">
        <v>174</v>
      </c>
      <c r="C63" s="37">
        <v>-13.90199955611577</v>
      </c>
      <c r="D63" s="37">
        <v>-2.2692109249187844</v>
      </c>
      <c r="E63" s="37">
        <v>-8.5423727501395881</v>
      </c>
      <c r="F63" s="37">
        <v>-5.9885360177018468E-2</v>
      </c>
      <c r="G63" s="37">
        <v>-6.434487614416093</v>
      </c>
      <c r="H63" s="37">
        <v>-28.938745280848469</v>
      </c>
      <c r="I63" s="38">
        <v>-4.723645449683139</v>
      </c>
      <c r="J63" s="39"/>
      <c r="K63" s="40"/>
      <c r="L63" s="41"/>
      <c r="S63" s="29"/>
      <c r="V63" s="129"/>
    </row>
    <row r="64" spans="2:22" x14ac:dyDescent="0.25">
      <c r="B64" s="36" t="s">
        <v>175</v>
      </c>
      <c r="C64" s="37">
        <v>-14.120008927401795</v>
      </c>
      <c r="D64" s="37">
        <v>-2.2847059294519934</v>
      </c>
      <c r="E64" s="37">
        <v>-8.4620945640368692</v>
      </c>
      <c r="F64" s="37">
        <v>-5.9861144469110401E-2</v>
      </c>
      <c r="G64" s="37">
        <v>-6.4718878868498599</v>
      </c>
      <c r="H64" s="37">
        <v>-29.113852522757636</v>
      </c>
      <c r="I64" s="38">
        <v>-4.7108037841853454</v>
      </c>
      <c r="J64" s="39"/>
      <c r="K64" s="40"/>
      <c r="L64" s="41"/>
      <c r="S64" s="29"/>
      <c r="V64" s="129"/>
    </row>
    <row r="65" spans="2:22" x14ac:dyDescent="0.25">
      <c r="B65" s="36" t="s">
        <v>196</v>
      </c>
      <c r="C65" s="37">
        <v>-14.498220948490401</v>
      </c>
      <c r="D65" s="37">
        <v>-2.324746556008515</v>
      </c>
      <c r="E65" s="37">
        <v>-8.386426258836412</v>
      </c>
      <c r="F65" s="37">
        <v>-6.0336760544984713E-2</v>
      </c>
      <c r="G65" s="37">
        <v>-6.5179410690852002</v>
      </c>
      <c r="H65" s="37">
        <v>-29.462925036956999</v>
      </c>
      <c r="I65" s="38">
        <v>-4.7242922944097234</v>
      </c>
      <c r="J65" s="39"/>
      <c r="K65" s="40"/>
      <c r="L65" s="41"/>
      <c r="S65" s="29"/>
      <c r="V65" s="129"/>
    </row>
    <row r="66" spans="2:22" x14ac:dyDescent="0.25">
      <c r="B66" s="36" t="s">
        <v>197</v>
      </c>
      <c r="C66" s="37">
        <v>-14.790940501814504</v>
      </c>
      <c r="D66" s="37">
        <v>-2.3505304779925842</v>
      </c>
      <c r="E66" s="37">
        <v>-8.3213064428355761</v>
      </c>
      <c r="F66" s="37">
        <v>-6.0251152279619365E-2</v>
      </c>
      <c r="G66" s="37">
        <v>-6.5620854094900851</v>
      </c>
      <c r="H66" s="37">
        <v>-29.734583506419785</v>
      </c>
      <c r="I66" s="38">
        <v>-4.7253279650256976</v>
      </c>
      <c r="J66" s="39"/>
      <c r="K66" s="40"/>
      <c r="L66" s="41"/>
      <c r="S66" s="29"/>
      <c r="V66" s="129"/>
    </row>
    <row r="67" spans="2:22" x14ac:dyDescent="0.25">
      <c r="B67" s="36" t="s">
        <v>198</v>
      </c>
      <c r="C67" s="37">
        <v>-15.133215195864818</v>
      </c>
      <c r="D67" s="37">
        <v>-2.3833365532713167</v>
      </c>
      <c r="E67" s="37">
        <v>-8.2611531059551933</v>
      </c>
      <c r="F67" s="37">
        <v>-6.0340186162172814E-2</v>
      </c>
      <c r="G67" s="37">
        <v>-6.604929607581532</v>
      </c>
      <c r="H67" s="37">
        <v>-30.059638095563717</v>
      </c>
      <c r="I67" s="38">
        <v>-4.7341052991065897</v>
      </c>
      <c r="J67" s="39"/>
      <c r="K67" s="40"/>
      <c r="L67" s="41"/>
      <c r="S67" s="29"/>
      <c r="V67" s="129"/>
    </row>
    <row r="68" spans="2:22" x14ac:dyDescent="0.25">
      <c r="B68" s="132" t="s">
        <v>199</v>
      </c>
      <c r="C68" s="196">
        <v>-15.402550820554403</v>
      </c>
      <c r="D68" s="196">
        <v>-2.4039948322525784</v>
      </c>
      <c r="E68" s="196">
        <v>-8.1656576561605263</v>
      </c>
      <c r="F68" s="196">
        <v>-6.0461742489299808E-2</v>
      </c>
      <c r="G68" s="196">
        <v>-6.6466234556758979</v>
      </c>
      <c r="H68" s="37">
        <v>-30.275293674880128</v>
      </c>
      <c r="I68" s="38">
        <v>-4.725298451358805</v>
      </c>
      <c r="J68" s="39"/>
      <c r="K68" s="40"/>
      <c r="L68" s="41"/>
      <c r="S68" s="29"/>
      <c r="V68" s="129"/>
    </row>
    <row r="69" spans="2:22" x14ac:dyDescent="0.25">
      <c r="B69" s="24">
        <v>2008</v>
      </c>
      <c r="C69" s="37">
        <v>-39.000999999999998</v>
      </c>
      <c r="D69" s="37">
        <v>-2.4687364697720464</v>
      </c>
      <c r="E69" s="37">
        <v>-14.24</v>
      </c>
      <c r="F69" s="37">
        <v>-0.71499999999999997</v>
      </c>
      <c r="G69" s="37">
        <v>-13.207000000000001</v>
      </c>
      <c r="H69" s="181">
        <v>-66.801000000000002</v>
      </c>
      <c r="I69" s="182">
        <v>-4.2284573451255731</v>
      </c>
      <c r="J69" s="129"/>
      <c r="K69" s="129"/>
      <c r="L69" s="41"/>
      <c r="V69" s="129"/>
    </row>
    <row r="70" spans="2:22" x14ac:dyDescent="0.25">
      <c r="B70" s="24">
        <v>2009</v>
      </c>
      <c r="C70" s="37">
        <v>-28.324999999999999</v>
      </c>
      <c r="D70" s="37">
        <v>-1.8426203785682271</v>
      </c>
      <c r="E70" s="37">
        <v>-12.026999999999999</v>
      </c>
      <c r="F70" s="37">
        <v>-0.25900000000000001</v>
      </c>
      <c r="G70" s="37">
        <v>-14.773999999999999</v>
      </c>
      <c r="H70" s="37">
        <v>-54.628999999999998</v>
      </c>
      <c r="I70" s="38">
        <v>-3.5537690612816832</v>
      </c>
      <c r="J70" s="129"/>
      <c r="K70" s="129"/>
      <c r="L70" s="41"/>
      <c r="V70" s="129"/>
    </row>
    <row r="71" spans="2:22" x14ac:dyDescent="0.25">
      <c r="B71" s="24">
        <v>2010</v>
      </c>
      <c r="C71" s="37">
        <v>-35.103999999999999</v>
      </c>
      <c r="D71" s="37">
        <v>-2.211322951168718</v>
      </c>
      <c r="E71" s="37">
        <v>1.355</v>
      </c>
      <c r="F71" s="37">
        <v>-0.38900000000000001</v>
      </c>
      <c r="G71" s="37">
        <v>-19.596</v>
      </c>
      <c r="H71" s="37">
        <v>-53.62</v>
      </c>
      <c r="I71" s="38">
        <v>-3.3777101367840321</v>
      </c>
      <c r="J71" s="129"/>
      <c r="K71" s="129"/>
      <c r="L71" s="41"/>
      <c r="V71" s="129"/>
    </row>
    <row r="72" spans="2:22" x14ac:dyDescent="0.25">
      <c r="B72" s="24">
        <v>2011</v>
      </c>
      <c r="C72" s="37">
        <v>-18.472999999999999</v>
      </c>
      <c r="D72" s="37">
        <v>-1.1232887374387825</v>
      </c>
      <c r="E72" s="37">
        <v>6.4630000000000001</v>
      </c>
      <c r="F72" s="37">
        <v>-0.17299999999999999</v>
      </c>
      <c r="G72" s="37">
        <v>-20.251999999999999</v>
      </c>
      <c r="H72" s="37">
        <v>-32.206000000000003</v>
      </c>
      <c r="I72" s="38">
        <v>-1.9583520315029193</v>
      </c>
      <c r="J72" s="129"/>
      <c r="K72" s="129"/>
      <c r="L72" s="41"/>
      <c r="V72" s="129"/>
    </row>
    <row r="73" spans="2:22" x14ac:dyDescent="0.25">
      <c r="B73" s="24">
        <v>2012</v>
      </c>
      <c r="C73" s="37">
        <v>-25.596</v>
      </c>
      <c r="D73" s="37">
        <v>-1.5106080734553538</v>
      </c>
      <c r="E73" s="37">
        <v>-17.376000000000001</v>
      </c>
      <c r="F73" s="37">
        <v>-0.14799999999999999</v>
      </c>
      <c r="G73" s="37">
        <v>-20.449000000000002</v>
      </c>
      <c r="H73" s="37">
        <v>-63.841999999999999</v>
      </c>
      <c r="I73" s="38">
        <v>-3.7677856159375174</v>
      </c>
      <c r="J73" s="129"/>
      <c r="K73" s="129"/>
      <c r="L73" s="41"/>
    </row>
    <row r="74" spans="2:22" x14ac:dyDescent="0.25">
      <c r="B74" s="24">
        <v>2013</v>
      </c>
      <c r="C74" s="37">
        <v>-29.036000000000001</v>
      </c>
      <c r="D74" s="37">
        <v>-1.6485110543237647</v>
      </c>
      <c r="E74" s="37">
        <v>-35.579000000000001</v>
      </c>
      <c r="F74" s="37">
        <v>-0.32600000000000001</v>
      </c>
      <c r="G74" s="37">
        <v>-25.28</v>
      </c>
      <c r="H74" s="37">
        <v>-90.691999999999993</v>
      </c>
      <c r="I74" s="38">
        <v>-5.1490137945560983</v>
      </c>
      <c r="J74" s="129"/>
      <c r="K74" s="129"/>
      <c r="L74" s="41"/>
    </row>
    <row r="75" spans="2:22" x14ac:dyDescent="0.25">
      <c r="B75" s="24">
        <v>2014</v>
      </c>
      <c r="C75" s="37">
        <v>-29.675000000000001</v>
      </c>
      <c r="D75" s="37">
        <v>-1.6090159112289522</v>
      </c>
      <c r="E75" s="37">
        <v>-36.703000000000003</v>
      </c>
      <c r="F75" s="37">
        <v>-0.47</v>
      </c>
      <c r="G75" s="37">
        <v>-23.395</v>
      </c>
      <c r="H75" s="37">
        <v>-90.897000000000006</v>
      </c>
      <c r="I75" s="38">
        <v>-4.9285499337145087</v>
      </c>
      <c r="J75" s="129"/>
      <c r="K75" s="129"/>
      <c r="L75" s="41"/>
    </row>
    <row r="76" spans="2:22" x14ac:dyDescent="0.25">
      <c r="B76" s="24">
        <v>2015</v>
      </c>
      <c r="C76" s="37">
        <v>-26.984000000000002</v>
      </c>
      <c r="D76" s="37">
        <v>-1.4233276137899895</v>
      </c>
      <c r="E76" s="37">
        <v>-41.777999999999999</v>
      </c>
      <c r="F76" s="37">
        <v>-0.09</v>
      </c>
      <c r="G76" s="37">
        <v>-23.187000000000001</v>
      </c>
      <c r="H76" s="37">
        <v>-93.165000000000006</v>
      </c>
      <c r="I76" s="38">
        <v>-4.9141831136504734</v>
      </c>
      <c r="J76" s="129"/>
      <c r="K76" s="129"/>
      <c r="L76" s="41"/>
    </row>
    <row r="77" spans="2:22" x14ac:dyDescent="0.25">
      <c r="B77" s="24">
        <v>2016</v>
      </c>
      <c r="C77" s="37">
        <v>-30.887</v>
      </c>
      <c r="D77" s="37">
        <v>-1.5682469469780513</v>
      </c>
      <c r="E77" s="37">
        <v>-48.152000000000001</v>
      </c>
      <c r="F77" s="37">
        <v>-0.36</v>
      </c>
      <c r="G77" s="37">
        <v>-22.495000000000001</v>
      </c>
      <c r="H77" s="37">
        <v>-102.79</v>
      </c>
      <c r="I77" s="38">
        <v>-5.2190275416801217</v>
      </c>
      <c r="J77" s="129"/>
      <c r="K77" s="129"/>
      <c r="L77" s="41"/>
    </row>
    <row r="78" spans="2:22" x14ac:dyDescent="0.25">
      <c r="B78" s="24">
        <v>2017</v>
      </c>
      <c r="C78" s="37">
        <v>-23.933</v>
      </c>
      <c r="D78" s="37">
        <v>-1.1676747352813606</v>
      </c>
      <c r="E78" s="37">
        <v>-22.018999999999998</v>
      </c>
      <c r="F78" s="37">
        <v>-0.31</v>
      </c>
      <c r="G78" s="37">
        <v>-20.861000000000001</v>
      </c>
      <c r="H78" s="37">
        <v>-68.364999999999995</v>
      </c>
      <c r="I78" s="38">
        <v>-3.3354816896130957</v>
      </c>
      <c r="J78" s="129"/>
      <c r="K78" s="129"/>
      <c r="L78" s="41"/>
    </row>
    <row r="79" spans="2:22" x14ac:dyDescent="0.25">
      <c r="B79" s="24">
        <v>2018</v>
      </c>
      <c r="C79" s="37">
        <v>-32.32</v>
      </c>
      <c r="D79" s="37">
        <v>-1.5284019356605207</v>
      </c>
      <c r="E79" s="37">
        <v>-34.867316802410095</v>
      </c>
      <c r="F79" s="37">
        <v>-0.24973968359981633</v>
      </c>
      <c r="G79" s="37">
        <v>-23.79696950300465</v>
      </c>
      <c r="H79" s="37">
        <v>-90.955025989014572</v>
      </c>
      <c r="I79" s="38">
        <v>-4.3012326045687752</v>
      </c>
      <c r="J79" s="129"/>
      <c r="K79" s="129"/>
      <c r="L79" s="41"/>
    </row>
    <row r="80" spans="2:22" x14ac:dyDescent="0.25">
      <c r="B80" s="24">
        <v>2019</v>
      </c>
      <c r="C80" s="37">
        <v>-48.029680789825626</v>
      </c>
      <c r="D80" s="37">
        <v>-2.2007370896499263</v>
      </c>
      <c r="E80" s="37">
        <v>-37.76532894555379</v>
      </c>
      <c r="F80" s="37">
        <v>-0.23724374809596571</v>
      </c>
      <c r="G80" s="37">
        <v>-24.124490356140814</v>
      </c>
      <c r="H80" s="37">
        <v>-110.15674383961618</v>
      </c>
      <c r="I80" s="38">
        <v>-5.0474212581954889</v>
      </c>
      <c r="J80" s="129"/>
      <c r="K80" s="129"/>
      <c r="L80" s="41"/>
    </row>
    <row r="81" spans="2:12" x14ac:dyDescent="0.25">
      <c r="B81" s="24">
        <v>2020</v>
      </c>
      <c r="C81" s="37">
        <v>-51.996898533072994</v>
      </c>
      <c r="D81" s="37">
        <v>-2.3061007265377236</v>
      </c>
      <c r="E81" s="37">
        <v>-36.885326592093413</v>
      </c>
      <c r="F81" s="37">
        <v>-0.242597257245487</v>
      </c>
      <c r="G81" s="37">
        <v>-24.863612607998274</v>
      </c>
      <c r="H81" s="37">
        <v>-113.98843499041016</v>
      </c>
      <c r="I81" s="38">
        <v>-5.0554710023922551</v>
      </c>
      <c r="J81" s="129"/>
      <c r="K81" s="130"/>
      <c r="L81" s="41"/>
    </row>
    <row r="82" spans="2:12" x14ac:dyDescent="0.25">
      <c r="B82" s="24">
        <v>2021</v>
      </c>
      <c r="C82" s="37">
        <v>-54.269565658620905</v>
      </c>
      <c r="D82" s="37">
        <v>-2.3243769524688389</v>
      </c>
      <c r="E82" s="37">
        <v>-35.653017654015628</v>
      </c>
      <c r="F82" s="37">
        <v>-0.24118831636343191</v>
      </c>
      <c r="G82" s="37">
        <v>-25.343390808551863</v>
      </c>
      <c r="H82" s="37">
        <v>-115.50716243755183</v>
      </c>
      <c r="I82" s="38">
        <v>-4.9471961486441431</v>
      </c>
      <c r="J82" s="129"/>
      <c r="K82" s="130"/>
      <c r="L82" s="41"/>
    </row>
    <row r="83" spans="2:12" x14ac:dyDescent="0.25">
      <c r="B83" s="24">
        <v>2022</v>
      </c>
      <c r="C83" s="37">
        <v>-55.586433279688208</v>
      </c>
      <c r="D83" s="37">
        <v>-2.2983760573190106</v>
      </c>
      <c r="E83" s="37">
        <v>-34.49862188838533</v>
      </c>
      <c r="F83" s="37">
        <v>-0.23923724331260871</v>
      </c>
      <c r="G83" s="37">
        <v>-25.587412758941433</v>
      </c>
      <c r="H83" s="37">
        <v>-115.91170517032756</v>
      </c>
      <c r="I83" s="38">
        <v>-4.7926926087529571</v>
      </c>
      <c r="J83" s="129"/>
      <c r="K83" s="130"/>
      <c r="L83" s="41"/>
    </row>
    <row r="84" spans="2:12" x14ac:dyDescent="0.25">
      <c r="B84" s="194">
        <v>2023</v>
      </c>
      <c r="C84" s="196">
        <v>-58.542385573571522</v>
      </c>
      <c r="D84" s="196">
        <v>-2.3361919984436366</v>
      </c>
      <c r="E84" s="196">
        <v>-33.430980371664049</v>
      </c>
      <c r="F84" s="196">
        <v>-0.24078924345588729</v>
      </c>
      <c r="G84" s="196">
        <v>-26.156843973006676</v>
      </c>
      <c r="H84" s="196">
        <v>-118.37099916169814</v>
      </c>
      <c r="I84" s="133">
        <v>-4.7237122023633109</v>
      </c>
      <c r="J84" s="129"/>
      <c r="K84" s="130"/>
      <c r="L84" s="41"/>
    </row>
    <row r="85" spans="2:12" x14ac:dyDescent="0.25">
      <c r="B85" s="24" t="s">
        <v>178</v>
      </c>
      <c r="C85" s="37">
        <v>-34.351999999999997</v>
      </c>
      <c r="D85" s="37">
        <v>-2.1969461987369097</v>
      </c>
      <c r="E85" s="37">
        <v>-21.478000000000002</v>
      </c>
      <c r="F85" s="37">
        <v>-0.60499999999999998</v>
      </c>
      <c r="G85" s="37">
        <v>-12.912000000000001</v>
      </c>
      <c r="H85" s="37">
        <v>-68.960999999999999</v>
      </c>
      <c r="I85" s="38">
        <v>-4.4103285634343274</v>
      </c>
      <c r="J85" s="129"/>
      <c r="K85" s="130"/>
      <c r="L85" s="41"/>
    </row>
    <row r="86" spans="2:12" x14ac:dyDescent="0.25">
      <c r="B86" s="135" t="s">
        <v>104</v>
      </c>
      <c r="C86" s="37">
        <v>-28.306999999999999</v>
      </c>
      <c r="D86" s="37">
        <v>-1.831586207878273</v>
      </c>
      <c r="E86" s="37">
        <v>-5.5119999999999996</v>
      </c>
      <c r="F86" s="37">
        <v>-0.27400000000000002</v>
      </c>
      <c r="G86" s="37">
        <v>-15.59</v>
      </c>
      <c r="H86" s="37">
        <v>-48.859000000000002</v>
      </c>
      <c r="I86" s="38">
        <v>-3.1613901342680095</v>
      </c>
      <c r="J86" s="129"/>
      <c r="K86" s="130"/>
      <c r="L86" s="41"/>
    </row>
    <row r="87" spans="2:12" x14ac:dyDescent="0.25">
      <c r="B87" s="135" t="s">
        <v>105</v>
      </c>
      <c r="C87" s="37">
        <v>-31.754000000000001</v>
      </c>
      <c r="D87" s="37">
        <v>-1.9754023403236141</v>
      </c>
      <c r="E87" s="37">
        <v>3.0270000000000001</v>
      </c>
      <c r="F87" s="37">
        <v>-0.39700000000000002</v>
      </c>
      <c r="G87" s="37">
        <v>-20.382000000000001</v>
      </c>
      <c r="H87" s="37">
        <v>-49.609000000000002</v>
      </c>
      <c r="I87" s="38">
        <v>-3.0861540184264715</v>
      </c>
      <c r="J87" s="129"/>
      <c r="K87" s="130"/>
      <c r="L87" s="41"/>
    </row>
    <row r="88" spans="2:12" x14ac:dyDescent="0.25">
      <c r="B88" s="135" t="s">
        <v>106</v>
      </c>
      <c r="C88" s="37">
        <v>-18.306000000000001</v>
      </c>
      <c r="D88" s="37">
        <v>-1.1088483750095401</v>
      </c>
      <c r="E88" s="37">
        <v>1.754</v>
      </c>
      <c r="F88" s="37">
        <v>-0.13800000000000001</v>
      </c>
      <c r="G88" s="37">
        <v>-19.923999999999999</v>
      </c>
      <c r="H88" s="37">
        <v>-36.265999999999998</v>
      </c>
      <c r="I88" s="38">
        <v>-2.1967385102204733</v>
      </c>
      <c r="J88" s="129"/>
      <c r="K88" s="130"/>
      <c r="L88" s="41"/>
    </row>
    <row r="89" spans="2:12" x14ac:dyDescent="0.25">
      <c r="B89" s="135" t="s">
        <v>107</v>
      </c>
      <c r="C89" s="37">
        <v>-24.494</v>
      </c>
      <c r="D89" s="37">
        <v>-1.4324780806407846</v>
      </c>
      <c r="E89" s="37">
        <v>-26.966999999999999</v>
      </c>
      <c r="F89" s="37">
        <v>-0.22900000000000001</v>
      </c>
      <c r="G89" s="37">
        <v>-21.609000000000002</v>
      </c>
      <c r="H89" s="37">
        <v>-73.748000000000005</v>
      </c>
      <c r="I89" s="38">
        <v>-4.3129906708212857</v>
      </c>
      <c r="J89" s="129"/>
      <c r="K89" s="130"/>
      <c r="L89" s="41"/>
    </row>
    <row r="90" spans="2:12" x14ac:dyDescent="0.25">
      <c r="B90" s="135" t="s">
        <v>108</v>
      </c>
      <c r="C90" s="37">
        <v>-34.281999999999996</v>
      </c>
      <c r="D90" s="37">
        <v>-1.9235333493057334</v>
      </c>
      <c r="E90" s="37">
        <v>-30.513000000000002</v>
      </c>
      <c r="F90" s="37">
        <v>-0.308</v>
      </c>
      <c r="G90" s="37">
        <v>-24.581</v>
      </c>
      <c r="H90" s="37">
        <v>-90.14</v>
      </c>
      <c r="I90" s="38">
        <v>-5.0576773848205718</v>
      </c>
      <c r="J90" s="129"/>
      <c r="K90" s="130"/>
      <c r="L90" s="41"/>
    </row>
    <row r="91" spans="2:12" x14ac:dyDescent="0.25">
      <c r="B91" s="135" t="s">
        <v>109</v>
      </c>
      <c r="C91" s="37">
        <v>-31.41</v>
      </c>
      <c r="D91" s="37">
        <v>-1.6907940810902904</v>
      </c>
      <c r="E91" s="37">
        <v>-39.192999999999998</v>
      </c>
      <c r="F91" s="37">
        <v>-0.46</v>
      </c>
      <c r="G91" s="37">
        <v>-23.19</v>
      </c>
      <c r="H91" s="37">
        <v>-95.052999999999997</v>
      </c>
      <c r="I91" s="38">
        <v>-5.1166841703239534</v>
      </c>
      <c r="J91" s="129"/>
      <c r="K91" s="130"/>
      <c r="L91" s="41"/>
    </row>
    <row r="92" spans="2:12" x14ac:dyDescent="0.25">
      <c r="B92" s="135" t="s">
        <v>110</v>
      </c>
      <c r="C92" s="37">
        <v>-24.236000000000001</v>
      </c>
      <c r="D92" s="37">
        <v>-1.2663347040290092</v>
      </c>
      <c r="E92" s="37">
        <v>-46.180999999999997</v>
      </c>
      <c r="F92" s="37">
        <v>-4.0000000000000001E-3</v>
      </c>
      <c r="G92" s="37">
        <v>-23.382999999999999</v>
      </c>
      <c r="H92" s="37">
        <v>-95.034999999999997</v>
      </c>
      <c r="I92" s="38">
        <v>-4.9655932743603275</v>
      </c>
      <c r="J92" s="129"/>
      <c r="K92" s="130"/>
      <c r="L92" s="41"/>
    </row>
    <row r="93" spans="2:12" x14ac:dyDescent="0.25">
      <c r="B93" s="135" t="s">
        <v>111</v>
      </c>
      <c r="C93" s="37">
        <v>-30.869</v>
      </c>
      <c r="D93" s="37">
        <v>-1.5502509509216935</v>
      </c>
      <c r="E93" s="37">
        <v>-37.950000000000003</v>
      </c>
      <c r="F93" s="37">
        <v>-0.36899999999999999</v>
      </c>
      <c r="G93" s="37">
        <v>-21.677</v>
      </c>
      <c r="H93" s="37">
        <v>-91.647999999999996</v>
      </c>
      <c r="I93" s="38">
        <v>-4.6025915692141428</v>
      </c>
      <c r="J93" s="129"/>
      <c r="K93" s="130"/>
      <c r="L93" s="41"/>
    </row>
    <row r="94" spans="2:12" x14ac:dyDescent="0.25">
      <c r="B94" s="135" t="s">
        <v>112</v>
      </c>
      <c r="C94" s="37">
        <v>-21.933</v>
      </c>
      <c r="D94" s="37">
        <v>-1.0624584920384641</v>
      </c>
      <c r="E94" s="37">
        <v>-24.645</v>
      </c>
      <c r="F94" s="37">
        <v>-0.38400000000000001</v>
      </c>
      <c r="G94" s="37">
        <v>-22.02</v>
      </c>
      <c r="H94" s="37">
        <v>-70.692999999999998</v>
      </c>
      <c r="I94" s="38">
        <v>-3.4244461850943853</v>
      </c>
      <c r="J94" s="129"/>
      <c r="K94" s="130"/>
      <c r="L94" s="41"/>
    </row>
    <row r="95" spans="2:12" x14ac:dyDescent="0.25">
      <c r="B95" s="135" t="s">
        <v>113</v>
      </c>
      <c r="C95" s="37">
        <v>-39.536031434799398</v>
      </c>
      <c r="D95" s="37">
        <v>-1.8547020204033708</v>
      </c>
      <c r="E95" s="37">
        <v>-37.861739079542083</v>
      </c>
      <c r="F95" s="37">
        <v>-0.24168462296771015</v>
      </c>
      <c r="G95" s="37">
        <v>-24.109930994964451</v>
      </c>
      <c r="H95" s="37">
        <v>-100.78038613227365</v>
      </c>
      <c r="I95" s="38">
        <v>-4.7277781556000065</v>
      </c>
      <c r="J95" s="129"/>
      <c r="K95" s="130"/>
      <c r="L95" s="41"/>
    </row>
    <row r="96" spans="2:12" x14ac:dyDescent="0.25">
      <c r="B96" s="135" t="s">
        <v>143</v>
      </c>
      <c r="C96" s="37">
        <v>-48.853511158881389</v>
      </c>
      <c r="D96" s="37">
        <v>-2.2206267608662476</v>
      </c>
      <c r="E96" s="37">
        <v>-37.447482302362161</v>
      </c>
      <c r="F96" s="37">
        <v>-0.24228319087030764</v>
      </c>
      <c r="G96" s="37">
        <v>-24.237497917997203</v>
      </c>
      <c r="H96" s="37">
        <v>-110.78077457011106</v>
      </c>
      <c r="I96" s="38">
        <v>-5.0355183642753856</v>
      </c>
      <c r="J96" s="129"/>
      <c r="K96" s="130"/>
      <c r="L96" s="41"/>
    </row>
    <row r="97" spans="2:12" x14ac:dyDescent="0.25">
      <c r="B97" s="135" t="s">
        <v>154</v>
      </c>
      <c r="C97" s="37">
        <v>-52.721533020184665</v>
      </c>
      <c r="D97" s="37">
        <v>-2.3181291109752156</v>
      </c>
      <c r="E97" s="37">
        <v>-36.669391269133804</v>
      </c>
      <c r="F97" s="37">
        <v>-0.24314748554461438</v>
      </c>
      <c r="G97" s="37">
        <v>-25.060399395406577</v>
      </c>
      <c r="H97" s="37">
        <v>-114.69447117026967</v>
      </c>
      <c r="I97" s="38">
        <v>-5.0430360662296687</v>
      </c>
      <c r="J97" s="129"/>
      <c r="K97" s="130"/>
      <c r="L97" s="41"/>
    </row>
    <row r="98" spans="2:12" x14ac:dyDescent="0.25">
      <c r="B98" s="135" t="s">
        <v>171</v>
      </c>
      <c r="C98" s="37">
        <v>-54.673048312284401</v>
      </c>
      <c r="D98" s="37">
        <v>-2.3210794424884122</v>
      </c>
      <c r="E98" s="37">
        <v>-35.279120423342079</v>
      </c>
      <c r="F98" s="37">
        <v>-0.24030412656797392</v>
      </c>
      <c r="G98" s="37">
        <v>-25.38982097320622</v>
      </c>
      <c r="H98" s="37">
        <v>-115.58229383540068</v>
      </c>
      <c r="I98" s="38">
        <v>-4.9069092435573083</v>
      </c>
      <c r="J98" s="129"/>
      <c r="K98" s="130"/>
      <c r="L98" s="41"/>
    </row>
    <row r="99" spans="2:12" x14ac:dyDescent="0.25">
      <c r="B99" s="135" t="s">
        <v>176</v>
      </c>
      <c r="C99" s="37">
        <v>-55.855463262459672</v>
      </c>
      <c r="D99" s="37">
        <v>-2.289232907498489</v>
      </c>
      <c r="E99" s="37">
        <v>-34.251973372114982</v>
      </c>
      <c r="F99" s="37">
        <v>-0.23944796713581401</v>
      </c>
      <c r="G99" s="37">
        <v>-25.693114639912448</v>
      </c>
      <c r="H99" s="37">
        <v>-116.03999924162291</v>
      </c>
      <c r="I99" s="38">
        <v>-4.7558926080658015</v>
      </c>
      <c r="J99" s="129"/>
      <c r="K99" s="130"/>
      <c r="L99" s="41"/>
    </row>
    <row r="100" spans="2:12" x14ac:dyDescent="0.25">
      <c r="B100" s="229" t="s">
        <v>200</v>
      </c>
      <c r="C100" s="196">
        <v>-59.824927466724127</v>
      </c>
      <c r="D100" s="196">
        <v>-2.3659563355258753</v>
      </c>
      <c r="E100" s="196">
        <v>-33.134543463787708</v>
      </c>
      <c r="F100" s="196">
        <v>-0.2413898414760767</v>
      </c>
      <c r="G100" s="196">
        <v>-26.331579541832717</v>
      </c>
      <c r="H100" s="196">
        <v>-119.53244031382063</v>
      </c>
      <c r="I100" s="133">
        <v>-4.7272691574704631</v>
      </c>
      <c r="J100" s="129"/>
      <c r="K100" s="130"/>
      <c r="L100" s="41"/>
    </row>
    <row r="101" spans="2:12" x14ac:dyDescent="0.25">
      <c r="B101" s="557" t="s">
        <v>31</v>
      </c>
      <c r="C101" s="558"/>
      <c r="D101" s="558"/>
      <c r="E101" s="558"/>
      <c r="F101" s="558"/>
      <c r="G101" s="558"/>
      <c r="H101" s="558"/>
      <c r="I101" s="559"/>
    </row>
    <row r="102" spans="2:12" x14ac:dyDescent="0.25">
      <c r="B102" s="545" t="s">
        <v>39</v>
      </c>
      <c r="C102" s="546"/>
      <c r="D102" s="546"/>
      <c r="E102" s="546"/>
      <c r="F102" s="546"/>
      <c r="G102" s="546"/>
      <c r="H102" s="546"/>
      <c r="I102" s="547"/>
    </row>
    <row r="103" spans="2:12" x14ac:dyDescent="0.25">
      <c r="B103" s="545" t="s">
        <v>40</v>
      </c>
      <c r="C103" s="546"/>
      <c r="D103" s="546"/>
      <c r="E103" s="546"/>
      <c r="F103" s="546"/>
      <c r="G103" s="546"/>
      <c r="H103" s="546"/>
      <c r="I103" s="547"/>
    </row>
    <row r="104" spans="2:12" x14ac:dyDescent="0.25">
      <c r="B104" s="545" t="s">
        <v>41</v>
      </c>
      <c r="C104" s="546"/>
      <c r="D104" s="546"/>
      <c r="E104" s="546"/>
      <c r="F104" s="546"/>
      <c r="G104" s="546"/>
      <c r="H104" s="546"/>
      <c r="I104" s="547"/>
    </row>
    <row r="105" spans="2:12" x14ac:dyDescent="0.25">
      <c r="B105" s="545" t="s">
        <v>42</v>
      </c>
      <c r="C105" s="546"/>
      <c r="D105" s="546"/>
      <c r="E105" s="546"/>
      <c r="F105" s="546"/>
      <c r="G105" s="546"/>
      <c r="H105" s="546"/>
      <c r="I105" s="547"/>
    </row>
    <row r="106" spans="2:12" ht="15.75" thickBot="1" x14ac:dyDescent="0.3">
      <c r="B106" s="619" t="s">
        <v>43</v>
      </c>
      <c r="C106" s="620"/>
      <c r="D106" s="620"/>
      <c r="E106" s="620"/>
      <c r="F106" s="620"/>
      <c r="G106" s="620"/>
      <c r="H106" s="620"/>
      <c r="I106" s="621"/>
    </row>
    <row r="107" spans="2:12" x14ac:dyDescent="0.25">
      <c r="C107" s="129"/>
      <c r="D107" s="129"/>
      <c r="E107" s="129"/>
      <c r="F107" s="130"/>
      <c r="G107" s="129"/>
      <c r="H107" s="129"/>
      <c r="I107" s="129"/>
    </row>
    <row r="108" spans="2:12" x14ac:dyDescent="0.25">
      <c r="C108" s="129"/>
      <c r="D108" s="129"/>
      <c r="E108" s="129"/>
      <c r="F108" s="130"/>
      <c r="G108" s="129"/>
      <c r="H108" s="129"/>
      <c r="I108" s="129"/>
    </row>
    <row r="109" spans="2:12" x14ac:dyDescent="0.25">
      <c r="B109" s="131"/>
      <c r="C109" s="129"/>
      <c r="D109" s="129"/>
      <c r="E109" s="129"/>
      <c r="F109" s="130"/>
      <c r="G109" s="129"/>
      <c r="H109" s="129"/>
      <c r="I109" s="129"/>
    </row>
    <row r="110" spans="2:12" x14ac:dyDescent="0.25">
      <c r="B110" s="131"/>
      <c r="C110" s="129"/>
      <c r="D110" s="129"/>
      <c r="E110" s="129"/>
      <c r="F110" s="130"/>
      <c r="G110" s="129"/>
      <c r="H110" s="129"/>
      <c r="I110" s="129"/>
    </row>
    <row r="111" spans="2:12" x14ac:dyDescent="0.25">
      <c r="B111" s="131"/>
      <c r="C111" s="129"/>
      <c r="D111" s="129"/>
      <c r="E111" s="129"/>
      <c r="F111" s="130"/>
      <c r="G111" s="129"/>
      <c r="H111" s="129"/>
      <c r="I111" s="129"/>
    </row>
    <row r="112" spans="2:12" x14ac:dyDescent="0.25">
      <c r="B112" s="131"/>
      <c r="C112" s="129"/>
      <c r="D112" s="129"/>
      <c r="E112" s="129"/>
      <c r="F112" s="130"/>
      <c r="G112" s="129"/>
      <c r="H112" s="129"/>
      <c r="I112" s="129"/>
    </row>
    <row r="113" spans="2:9" x14ac:dyDescent="0.25">
      <c r="B113" s="131"/>
      <c r="C113" s="129"/>
      <c r="D113" s="129"/>
      <c r="E113" s="129"/>
      <c r="F113" s="130"/>
      <c r="G113" s="129"/>
      <c r="H113" s="129"/>
      <c r="I113" s="129"/>
    </row>
    <row r="114" spans="2:9" x14ac:dyDescent="0.25">
      <c r="B114" s="131"/>
      <c r="C114" s="129"/>
      <c r="D114" s="129"/>
      <c r="E114" s="129"/>
      <c r="F114" s="130"/>
      <c r="G114" s="129"/>
      <c r="H114" s="129"/>
      <c r="I114" s="129"/>
    </row>
    <row r="115" spans="2:9" x14ac:dyDescent="0.25">
      <c r="B115" s="131"/>
      <c r="C115" s="129"/>
      <c r="D115" s="129"/>
      <c r="E115" s="129"/>
      <c r="F115" s="130"/>
      <c r="G115" s="129"/>
      <c r="H115" s="129"/>
      <c r="I115" s="129"/>
    </row>
    <row r="116" spans="2:9" x14ac:dyDescent="0.25">
      <c r="B116" s="131"/>
      <c r="C116" s="129"/>
      <c r="D116" s="129"/>
      <c r="E116" s="129"/>
      <c r="F116" s="130"/>
      <c r="G116" s="129"/>
      <c r="H116" s="129"/>
      <c r="I116" s="129"/>
    </row>
    <row r="117" spans="2:9" x14ac:dyDescent="0.25">
      <c r="B117" s="131"/>
      <c r="C117" s="129"/>
      <c r="D117" s="129"/>
      <c r="E117" s="129"/>
      <c r="F117" s="130"/>
      <c r="G117" s="129"/>
      <c r="H117" s="129"/>
      <c r="I117" s="129"/>
    </row>
    <row r="118" spans="2:9" x14ac:dyDescent="0.25">
      <c r="B118" s="131"/>
      <c r="C118" s="129"/>
      <c r="D118" s="129"/>
      <c r="E118" s="129"/>
      <c r="F118" s="130"/>
      <c r="G118" s="129"/>
      <c r="H118" s="129"/>
      <c r="I118" s="129"/>
    </row>
    <row r="119" spans="2:9" x14ac:dyDescent="0.25">
      <c r="B119" s="131"/>
      <c r="C119" s="129"/>
      <c r="D119" s="129"/>
      <c r="E119" s="129"/>
      <c r="F119" s="130"/>
      <c r="G119" s="129"/>
      <c r="H119" s="129"/>
      <c r="I119" s="129"/>
    </row>
    <row r="120" spans="2:9" x14ac:dyDescent="0.25">
      <c r="B120" s="131"/>
      <c r="C120" s="129"/>
      <c r="D120" s="129"/>
      <c r="E120" s="129"/>
      <c r="F120" s="130"/>
      <c r="G120" s="129"/>
      <c r="H120" s="129"/>
      <c r="I120" s="129"/>
    </row>
    <row r="121" spans="2:9" x14ac:dyDescent="0.25">
      <c r="B121" s="131"/>
      <c r="C121" s="129"/>
      <c r="D121" s="129"/>
      <c r="E121" s="129"/>
      <c r="F121" s="130"/>
      <c r="G121" s="129"/>
      <c r="H121" s="129"/>
      <c r="I121" s="129"/>
    </row>
    <row r="122" spans="2:9" x14ac:dyDescent="0.25">
      <c r="B122" s="131"/>
      <c r="C122" s="129"/>
      <c r="D122" s="129"/>
      <c r="E122" s="129"/>
      <c r="F122" s="130"/>
      <c r="G122" s="129"/>
      <c r="H122" s="129"/>
      <c r="I122" s="129"/>
    </row>
    <row r="123" spans="2:9" x14ac:dyDescent="0.25">
      <c r="B123" s="131"/>
      <c r="C123" s="129"/>
      <c r="D123" s="129"/>
      <c r="E123" s="129"/>
      <c r="F123" s="130"/>
      <c r="G123" s="129"/>
      <c r="H123" s="129"/>
      <c r="I123" s="129"/>
    </row>
    <row r="124" spans="2:9" x14ac:dyDescent="0.25">
      <c r="B124" s="131"/>
      <c r="C124" s="129"/>
      <c r="D124" s="129"/>
      <c r="E124" s="129"/>
      <c r="F124" s="130"/>
      <c r="G124" s="129"/>
      <c r="H124" s="129"/>
      <c r="I124" s="129"/>
    </row>
    <row r="125" spans="2:9" x14ac:dyDescent="0.25">
      <c r="B125" s="131"/>
      <c r="C125" s="129"/>
      <c r="D125" s="129"/>
      <c r="E125" s="129"/>
      <c r="F125" s="130"/>
      <c r="G125" s="129"/>
      <c r="H125" s="129"/>
      <c r="I125" s="129"/>
    </row>
    <row r="126" spans="2:9" x14ac:dyDescent="0.25">
      <c r="B126" s="131"/>
      <c r="C126" s="129"/>
      <c r="D126" s="129"/>
      <c r="E126" s="129"/>
      <c r="F126" s="130"/>
      <c r="G126" s="129"/>
      <c r="H126" s="129"/>
      <c r="I126" s="129"/>
    </row>
    <row r="127" spans="2:9" x14ac:dyDescent="0.25">
      <c r="B127" s="131"/>
      <c r="C127" s="129"/>
      <c r="D127" s="129"/>
      <c r="E127" s="129"/>
      <c r="F127" s="130"/>
      <c r="G127" s="129"/>
      <c r="H127" s="129"/>
      <c r="I127" s="129"/>
    </row>
    <row r="128" spans="2:9" x14ac:dyDescent="0.25">
      <c r="B128" s="131"/>
      <c r="C128" s="129"/>
      <c r="D128" s="129"/>
      <c r="E128" s="129"/>
      <c r="F128" s="130"/>
      <c r="G128" s="129"/>
      <c r="H128" s="129"/>
      <c r="I128" s="129"/>
    </row>
    <row r="129" spans="2:9" x14ac:dyDescent="0.25">
      <c r="B129" s="131"/>
      <c r="C129" s="129"/>
      <c r="D129" s="129"/>
      <c r="E129" s="129"/>
      <c r="F129" s="130"/>
      <c r="G129" s="129"/>
      <c r="H129" s="129"/>
      <c r="I129" s="129"/>
    </row>
  </sheetData>
  <mergeCells count="7">
    <mergeCell ref="B105:I105"/>
    <mergeCell ref="B106:I106"/>
    <mergeCell ref="B2:I2"/>
    <mergeCell ref="B101:I101"/>
    <mergeCell ref="B102:I102"/>
    <mergeCell ref="B103:I103"/>
    <mergeCell ref="B104:I104"/>
  </mergeCells>
  <phoneticPr fontId="37" type="noConversion"/>
  <hyperlinks>
    <hyperlink ref="A1" location="Contents!A1" display="Back to contents"/>
  </hyperlinks>
  <pageMargins left="0.70866141732283472" right="0.70866141732283472" top="0.74803149606299213" bottom="0.74803149606299213" header="0.31496062992125984" footer="0.31496062992125984"/>
  <pageSetup paperSize="9" scale="47" orientation="portrait" r:id="rId1"/>
  <headerFooter>
    <oddHeader>&amp;C&amp;8March 2018 Economic and fiscal outlook: Supplementary economy tables</oddHeader>
  </headerFooter>
  <rowBreaks count="1" manualBreakCount="1">
    <brk id="68"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24</vt:i4>
      </vt:variant>
    </vt:vector>
  </HeadingPairs>
  <TitlesOfParts>
    <vt:vector size="48" baseType="lpstr">
      <vt:lpstr>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lpstr>1.21</vt:lpstr>
      <vt:lpstr>1.22</vt:lpstr>
      <vt:lpstr>1.23</vt:lpstr>
      <vt:lpstr>'1.1'!Print_Area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'1.2'!Print_Area</vt:lpstr>
      <vt:lpstr>'1.20'!Print_Area</vt:lpstr>
      <vt:lpstr>'1.21'!Print_Area</vt:lpstr>
      <vt:lpstr>'1.22'!Print_Area</vt:lpstr>
      <vt:lpstr>'1.23'!Print_Area</vt:lpstr>
      <vt:lpstr>'1.3'!Print_Area</vt:lpstr>
      <vt:lpstr>'1.4'!Print_Area</vt:lpstr>
      <vt:lpstr>'1.5'!Print_Area</vt:lpstr>
      <vt:lpstr>'1.6'!Print_Area</vt:lpstr>
      <vt:lpstr>'1.7'!Print_Area</vt:lpstr>
      <vt:lpstr>'1.8'!Print_Area</vt:lpstr>
      <vt:lpstr>'1.9'!Print_Area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Price, Harriet</cp:lastModifiedBy>
  <cp:lastPrinted>2019-03-11T11:03:23Z</cp:lastPrinted>
  <dcterms:created xsi:type="dcterms:W3CDTF">2010-11-27T22:19:23Z</dcterms:created>
  <dcterms:modified xsi:type="dcterms:W3CDTF">2019-04-15T11:23:18Z</dcterms:modified>
</cp:coreProperties>
</file>