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Groups\Documents and research\Economic and Fiscal Outlook\Autumn Budget 2021\FINAL WEB VERSIONS\Wave 1 (doc, supps + CaTs)\"/>
    </mc:Choice>
  </mc:AlternateContent>
  <xr:revisionPtr revIDLastSave="0" documentId="13_ncr:1_{0E871497-AF8C-439F-AC45-7365DCA6EDB9}" xr6:coauthVersionLast="45" xr6:coauthVersionMax="45" xr10:uidLastSave="{00000000-0000-0000-0000-000000000000}"/>
  <bookViews>
    <workbookView xWindow="3765" yWindow="3765" windowWidth="21600" windowHeight="11385" tabRatio="740" xr2:uid="{00000000-000D-0000-FFFF-FFFF00000000}"/>
  </bookViews>
  <sheets>
    <sheet name="Contents" sheetId="4" r:id="rId1"/>
    <sheet name="1.1" sheetId="117" r:id="rId2"/>
    <sheet name="1.2" sheetId="118" r:id="rId3"/>
    <sheet name="1.3" sheetId="110" r:id="rId4"/>
    <sheet name="1.4" sheetId="111" r:id="rId5"/>
    <sheet name="1.5 " sheetId="90" r:id="rId6"/>
    <sheet name="1.6" sheetId="91" r:id="rId7"/>
    <sheet name="1.7" sheetId="107" r:id="rId8"/>
    <sheet name="1.8" sheetId="112" r:id="rId9"/>
    <sheet name="1.9" sheetId="119" r:id="rId10"/>
    <sheet name="1.10" sheetId="113" r:id="rId11"/>
    <sheet name="1.11" sheetId="114" r:id="rId12"/>
    <sheet name="1.12" sheetId="92" r:id="rId13"/>
    <sheet name="1.13" sheetId="115" r:id="rId14"/>
    <sheet name="1.14" sheetId="120" r:id="rId15"/>
    <sheet name="1.15" sheetId="121" r:id="rId16"/>
    <sheet name="1.16" sheetId="94" r:id="rId17"/>
    <sheet name="1.17" sheetId="95" r:id="rId18"/>
    <sheet name="1.18" sheetId="106" r:id="rId19"/>
    <sheet name="1.19" sheetId="122" r:id="rId20"/>
    <sheet name="1.20" sheetId="123" r:id="rId21"/>
    <sheet name="1.21" sheetId="108" r:id="rId22"/>
    <sheet name="1.22" sheetId="109"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_123Graph_A" localSheetId="11" hidden="1">'[1]Model inputs'!#REF!</definedName>
    <definedName name="__123Graph_A" localSheetId="12" hidden="1">'[1]Model inputs'!#REF!</definedName>
    <definedName name="__123Graph_A" localSheetId="15" hidden="1">'[1]Model inputs'!#REF!</definedName>
    <definedName name="__123Graph_A" localSheetId="17" hidden="1">'[1]Model inputs'!#REF!</definedName>
    <definedName name="__123Graph_A" localSheetId="18" hidden="1">'[1]Model inputs'!#REF!</definedName>
    <definedName name="__123Graph_A" localSheetId="19" hidden="1">'[1]Model inputs'!#REF!</definedName>
    <definedName name="__123Graph_A" localSheetId="21" hidden="1">'[1]Model inputs'!#REF!</definedName>
    <definedName name="__123Graph_A" localSheetId="22" hidden="1">'[1]Model inputs'!#REF!</definedName>
    <definedName name="__123Graph_A" localSheetId="6" hidden="1">'[1]Model inputs'!#REF!</definedName>
    <definedName name="__123Graph_A" localSheetId="7" hidden="1">'[1]Model inputs'!#REF!</definedName>
    <definedName name="__123Graph_A" hidden="1">'[1]Model inputs'!#REF!</definedName>
    <definedName name="__123Graph_ACHGSPD1" localSheetId="17" hidden="1">'[2]CHGSPD19.FIN'!$B$10:$B$20</definedName>
    <definedName name="__123Graph_ACHGSPD1" localSheetId="19" hidden="1">'[2]CHGSPD19.FIN'!$B$10:$B$20</definedName>
    <definedName name="__123Graph_ACHGSPD1" hidden="1">'[3]CHGSPD19.FIN'!$B$10:$B$20</definedName>
    <definedName name="__123Graph_ACHGSPD2" localSheetId="17" hidden="1">'[2]CHGSPD19.FIN'!$E$11:$E$20</definedName>
    <definedName name="__123Graph_ACHGSPD2" localSheetId="19" hidden="1">'[2]CHGSPD19.FIN'!$E$11:$E$20</definedName>
    <definedName name="__123Graph_ACHGSPD2" hidden="1">'[3]CHGSPD19.FIN'!$E$11:$E$20</definedName>
    <definedName name="__123Graph_AEFF" localSheetId="11" hidden="1">'[4]T3 Page 1'!#REF!</definedName>
    <definedName name="__123Graph_AEFF" localSheetId="12" hidden="1">'[4]T3 Page 1'!#REF!</definedName>
    <definedName name="__123Graph_AEFF" localSheetId="15" hidden="1">'[4]T3 Page 1'!#REF!</definedName>
    <definedName name="__123Graph_AEFF" localSheetId="17" hidden="1">'[4]T3 Page 1'!#REF!</definedName>
    <definedName name="__123Graph_AEFF" localSheetId="18" hidden="1">'[4]T3 Page 1'!#REF!</definedName>
    <definedName name="__123Graph_AEFF" localSheetId="19" hidden="1">'[4]T3 Page 1'!#REF!</definedName>
    <definedName name="__123Graph_AEFF" localSheetId="21" hidden="1">'[4]T3 Page 1'!#REF!</definedName>
    <definedName name="__123Graph_AEFF" localSheetId="22" hidden="1">'[4]T3 Page 1'!#REF!</definedName>
    <definedName name="__123Graph_AEFF" localSheetId="6" hidden="1">'[4]T3 Page 1'!#REF!</definedName>
    <definedName name="__123Graph_AEFF" localSheetId="7" hidden="1">'[4]T3 Page 1'!#REF!</definedName>
    <definedName name="__123Graph_AEFF" hidden="1">'[4]T3 Page 1'!#REF!</definedName>
    <definedName name="__123Graph_AGR14PBF1" localSheetId="17" hidden="1">'[5]HIS19FIN(A)'!$AF$70:$AF$81</definedName>
    <definedName name="__123Graph_AGR14PBF1" localSheetId="19" hidden="1">'[5]HIS19FIN(A)'!$AF$70:$AF$81</definedName>
    <definedName name="__123Graph_AGR14PBF1" hidden="1">'[6]HIS19FIN(A)'!$AF$70:$AF$81</definedName>
    <definedName name="__123Graph_ALBFFIN" localSheetId="11" hidden="1">'[4]FC Page 1'!#REF!</definedName>
    <definedName name="__123Graph_ALBFFIN" localSheetId="12" hidden="1">'[4]FC Page 1'!#REF!</definedName>
    <definedName name="__123Graph_ALBFFIN" localSheetId="15" hidden="1">'[4]FC Page 1'!#REF!</definedName>
    <definedName name="__123Graph_ALBFFIN" localSheetId="17" hidden="1">'[4]FC Page 1'!#REF!</definedName>
    <definedName name="__123Graph_ALBFFIN" localSheetId="18" hidden="1">'[4]FC Page 1'!#REF!</definedName>
    <definedName name="__123Graph_ALBFFIN" localSheetId="19" hidden="1">'[4]FC Page 1'!#REF!</definedName>
    <definedName name="__123Graph_ALBFFIN" localSheetId="21" hidden="1">'[4]FC Page 1'!#REF!</definedName>
    <definedName name="__123Graph_ALBFFIN" localSheetId="22" hidden="1">'[4]FC Page 1'!#REF!</definedName>
    <definedName name="__123Graph_ALBFFIN" localSheetId="6" hidden="1">'[4]FC Page 1'!#REF!</definedName>
    <definedName name="__123Graph_ALBFFIN" localSheetId="7" hidden="1">'[4]FC Page 1'!#REF!</definedName>
    <definedName name="__123Graph_ALBFFIN" hidden="1">'[4]FC Page 1'!#REF!</definedName>
    <definedName name="__123Graph_ALBFFIN2" localSheetId="17" hidden="1">'[5]HIS19FIN(A)'!$K$59:$Q$59</definedName>
    <definedName name="__123Graph_ALBFFIN2" localSheetId="19" hidden="1">'[5]HIS19FIN(A)'!$K$59:$Q$59</definedName>
    <definedName name="__123Graph_ALBFFIN2" hidden="1">'[6]HIS19FIN(A)'!$K$59:$Q$59</definedName>
    <definedName name="__123Graph_ALBFHIC2" localSheetId="17" hidden="1">'[5]HIS19FIN(A)'!$D$59:$J$59</definedName>
    <definedName name="__123Graph_ALBFHIC2" localSheetId="19" hidden="1">'[5]HIS19FIN(A)'!$D$59:$J$59</definedName>
    <definedName name="__123Graph_ALBFHIC2" hidden="1">'[6]HIS19FIN(A)'!$D$59:$J$59</definedName>
    <definedName name="__123Graph_ALCB" localSheetId="17" hidden="1">'[5]HIS19FIN(A)'!$D$83:$I$83</definedName>
    <definedName name="__123Graph_ALCB" localSheetId="19" hidden="1">'[5]HIS19FIN(A)'!$D$83:$I$83</definedName>
    <definedName name="__123Graph_ALCB" hidden="1">'[6]HIS19FIN(A)'!$D$83:$I$83</definedName>
    <definedName name="__123Graph_ANACFIN" localSheetId="17" hidden="1">'[5]HIS19FIN(A)'!$K$97:$Q$97</definedName>
    <definedName name="__123Graph_ANACFIN" localSheetId="19" hidden="1">'[5]HIS19FIN(A)'!$K$97:$Q$97</definedName>
    <definedName name="__123Graph_ANACFIN" hidden="1">'[6]HIS19FIN(A)'!$K$97:$Q$97</definedName>
    <definedName name="__123Graph_ANACHIC" localSheetId="17" hidden="1">'[5]HIS19FIN(A)'!$D$97:$J$97</definedName>
    <definedName name="__123Graph_ANACHIC" localSheetId="19" hidden="1">'[5]HIS19FIN(A)'!$D$97:$J$97</definedName>
    <definedName name="__123Graph_ANACHIC" hidden="1">'[6]HIS19FIN(A)'!$D$97:$J$97</definedName>
    <definedName name="__123Graph_APIC" localSheetId="11" hidden="1">'[4]T3 Page 1'!#REF!</definedName>
    <definedName name="__123Graph_APIC" localSheetId="12" hidden="1">'[4]T3 Page 1'!#REF!</definedName>
    <definedName name="__123Graph_APIC" localSheetId="15" hidden="1">'[4]T3 Page 1'!#REF!</definedName>
    <definedName name="__123Graph_APIC" localSheetId="17" hidden="1">'[4]T3 Page 1'!#REF!</definedName>
    <definedName name="__123Graph_APIC" localSheetId="18" hidden="1">'[4]T3 Page 1'!#REF!</definedName>
    <definedName name="__123Graph_APIC" localSheetId="19" hidden="1">'[4]T3 Page 1'!#REF!</definedName>
    <definedName name="__123Graph_APIC" localSheetId="21" hidden="1">'[4]T3 Page 1'!#REF!</definedName>
    <definedName name="__123Graph_APIC" localSheetId="22" hidden="1">'[4]T3 Page 1'!#REF!</definedName>
    <definedName name="__123Graph_APIC" localSheetId="6" hidden="1">'[4]T3 Page 1'!#REF!</definedName>
    <definedName name="__123Graph_APIC" localSheetId="7" hidden="1">'[4]T3 Page 1'!#REF!</definedName>
    <definedName name="__123Graph_APIC" hidden="1">'[4]T3 Page 1'!#REF!</definedName>
    <definedName name="__123Graph_B" localSheetId="11" hidden="1">'[1]Model inputs'!#REF!</definedName>
    <definedName name="__123Graph_B" localSheetId="12" hidden="1">'[1]Model inputs'!#REF!</definedName>
    <definedName name="__123Graph_B" localSheetId="15" hidden="1">'[1]Model inputs'!#REF!</definedName>
    <definedName name="__123Graph_B" localSheetId="17" hidden="1">'[1]Model inputs'!#REF!</definedName>
    <definedName name="__123Graph_B" localSheetId="18" hidden="1">'[1]Model inputs'!#REF!</definedName>
    <definedName name="__123Graph_B" localSheetId="19" hidden="1">'[1]Model inputs'!#REF!</definedName>
    <definedName name="__123Graph_B" localSheetId="21" hidden="1">'[1]Model inputs'!#REF!</definedName>
    <definedName name="__123Graph_B" localSheetId="22" hidden="1">'[1]Model inputs'!#REF!</definedName>
    <definedName name="__123Graph_B" localSheetId="6" hidden="1">'[1]Model inputs'!#REF!</definedName>
    <definedName name="__123Graph_B" localSheetId="7" hidden="1">'[1]Model inputs'!#REF!</definedName>
    <definedName name="__123Graph_B" hidden="1">'[1]Model inputs'!#REF!</definedName>
    <definedName name="__123Graph_BCHGSPD1" localSheetId="17" hidden="1">'[2]CHGSPD19.FIN'!$H$10:$H$25</definedName>
    <definedName name="__123Graph_BCHGSPD1" localSheetId="19" hidden="1">'[2]CHGSPD19.FIN'!$H$10:$H$25</definedName>
    <definedName name="__123Graph_BCHGSPD1" hidden="1">'[3]CHGSPD19.FIN'!$H$10:$H$25</definedName>
    <definedName name="__123Graph_BCHGSPD2" localSheetId="17" hidden="1">'[2]CHGSPD19.FIN'!$I$11:$I$25</definedName>
    <definedName name="__123Graph_BCHGSPD2" localSheetId="19" hidden="1">'[2]CHGSPD19.FIN'!$I$11:$I$25</definedName>
    <definedName name="__123Graph_BCHGSPD2" hidden="1">'[3]CHGSPD19.FIN'!$I$11:$I$25</definedName>
    <definedName name="__123Graph_BEFF" localSheetId="11" hidden="1">'[4]T3 Page 1'!#REF!</definedName>
    <definedName name="__123Graph_BEFF" localSheetId="12" hidden="1">'[4]T3 Page 1'!#REF!</definedName>
    <definedName name="__123Graph_BEFF" localSheetId="15" hidden="1">'[4]T3 Page 1'!#REF!</definedName>
    <definedName name="__123Graph_BEFF" localSheetId="17" hidden="1">'[4]T3 Page 1'!#REF!</definedName>
    <definedName name="__123Graph_BEFF" localSheetId="18" hidden="1">'[4]T3 Page 1'!#REF!</definedName>
    <definedName name="__123Graph_BEFF" localSheetId="19" hidden="1">'[4]T3 Page 1'!#REF!</definedName>
    <definedName name="__123Graph_BEFF" localSheetId="21" hidden="1">'[4]T3 Page 1'!#REF!</definedName>
    <definedName name="__123Graph_BEFF" localSheetId="22" hidden="1">'[4]T3 Page 1'!#REF!</definedName>
    <definedName name="__123Graph_BEFF" localSheetId="6" hidden="1">'[4]T3 Page 1'!#REF!</definedName>
    <definedName name="__123Graph_BEFF" localSheetId="7" hidden="1">'[4]T3 Page 1'!#REF!</definedName>
    <definedName name="__123Graph_BEFF" hidden="1">'[4]T3 Page 1'!#REF!</definedName>
    <definedName name="__123Graph_BLBF" localSheetId="11" hidden="1">'[4]T3 Page 1'!#REF!</definedName>
    <definedName name="__123Graph_BLBF" localSheetId="12" hidden="1">'[4]T3 Page 1'!#REF!</definedName>
    <definedName name="__123Graph_BLBF" localSheetId="15" hidden="1">'[4]T3 Page 1'!#REF!</definedName>
    <definedName name="__123Graph_BLBF" localSheetId="17" hidden="1">'[4]T3 Page 1'!#REF!</definedName>
    <definedName name="__123Graph_BLBF" localSheetId="18" hidden="1">'[4]T3 Page 1'!#REF!</definedName>
    <definedName name="__123Graph_BLBF" localSheetId="19" hidden="1">'[4]T3 Page 1'!#REF!</definedName>
    <definedName name="__123Graph_BLBF" localSheetId="21" hidden="1">'[4]T3 Page 1'!#REF!</definedName>
    <definedName name="__123Graph_BLBF" localSheetId="22" hidden="1">'[4]T3 Page 1'!#REF!</definedName>
    <definedName name="__123Graph_BLBF" localSheetId="6" hidden="1">'[4]T3 Page 1'!#REF!</definedName>
    <definedName name="__123Graph_BLBF" localSheetId="7" hidden="1">'[4]T3 Page 1'!#REF!</definedName>
    <definedName name="__123Graph_BLBF" hidden="1">'[4]T3 Page 1'!#REF!</definedName>
    <definedName name="__123Graph_BLBFFIN" localSheetId="11" hidden="1">'[4]FC Page 1'!#REF!</definedName>
    <definedName name="__123Graph_BLBFFIN" localSheetId="15" hidden="1">'[4]FC Page 1'!#REF!</definedName>
    <definedName name="__123Graph_BLBFFIN" localSheetId="17" hidden="1">'[4]FC Page 1'!#REF!</definedName>
    <definedName name="__123Graph_BLBFFIN" localSheetId="18" hidden="1">'[4]FC Page 1'!#REF!</definedName>
    <definedName name="__123Graph_BLBFFIN" localSheetId="19" hidden="1">'[4]FC Page 1'!#REF!</definedName>
    <definedName name="__123Graph_BLBFFIN" localSheetId="21" hidden="1">'[4]FC Page 1'!#REF!</definedName>
    <definedName name="__123Graph_BLBFFIN" localSheetId="22" hidden="1">'[4]FC Page 1'!#REF!</definedName>
    <definedName name="__123Graph_BLBFFIN" localSheetId="7" hidden="1">'[4]FC Page 1'!#REF!</definedName>
    <definedName name="__123Graph_BLBFFIN" hidden="1">'[4]FC Page 1'!#REF!</definedName>
    <definedName name="__123Graph_BLCB" localSheetId="17" hidden="1">'[5]HIS19FIN(A)'!$D$79:$I$79</definedName>
    <definedName name="__123Graph_BLCB" localSheetId="19" hidden="1">'[5]HIS19FIN(A)'!$D$79:$I$79</definedName>
    <definedName name="__123Graph_BLCB" hidden="1">'[6]HIS19FIN(A)'!$D$79:$I$79</definedName>
    <definedName name="__123Graph_BPIC" localSheetId="11" hidden="1">'[4]T3 Page 1'!#REF!</definedName>
    <definedName name="__123Graph_BPIC" localSheetId="12" hidden="1">'[4]T3 Page 1'!#REF!</definedName>
    <definedName name="__123Graph_BPIC" localSheetId="15" hidden="1">'[4]T3 Page 1'!#REF!</definedName>
    <definedName name="__123Graph_BPIC" localSheetId="17" hidden="1">'[4]T3 Page 1'!#REF!</definedName>
    <definedName name="__123Graph_BPIC" localSheetId="18" hidden="1">'[4]T3 Page 1'!#REF!</definedName>
    <definedName name="__123Graph_BPIC" localSheetId="19" hidden="1">'[4]T3 Page 1'!#REF!</definedName>
    <definedName name="__123Graph_BPIC" localSheetId="21" hidden="1">'[4]T3 Page 1'!#REF!</definedName>
    <definedName name="__123Graph_BPIC" localSheetId="22" hidden="1">'[4]T3 Page 1'!#REF!</definedName>
    <definedName name="__123Graph_BPIC" localSheetId="6" hidden="1">'[4]T3 Page 1'!#REF!</definedName>
    <definedName name="__123Graph_BPIC" localSheetId="7" hidden="1">'[4]T3 Page 1'!#REF!</definedName>
    <definedName name="__123Graph_BPIC" hidden="1">'[4]T3 Page 1'!#REF!</definedName>
    <definedName name="__123Graph_CACT13BUD" localSheetId="11" hidden="1">'[4]FC Page 1'!#REF!</definedName>
    <definedName name="__123Graph_CACT13BUD" localSheetId="12" hidden="1">'[4]FC Page 1'!#REF!</definedName>
    <definedName name="__123Graph_CACT13BUD" localSheetId="15" hidden="1">'[4]FC Page 1'!#REF!</definedName>
    <definedName name="__123Graph_CACT13BUD" localSheetId="17" hidden="1">'[4]FC Page 1'!#REF!</definedName>
    <definedName name="__123Graph_CACT13BUD" localSheetId="18" hidden="1">'[4]FC Page 1'!#REF!</definedName>
    <definedName name="__123Graph_CACT13BUD" localSheetId="19" hidden="1">'[4]FC Page 1'!#REF!</definedName>
    <definedName name="__123Graph_CACT13BUD" localSheetId="21" hidden="1">'[4]FC Page 1'!#REF!</definedName>
    <definedName name="__123Graph_CACT13BUD" localSheetId="22" hidden="1">'[4]FC Page 1'!#REF!</definedName>
    <definedName name="__123Graph_CACT13BUD" localSheetId="6" hidden="1">'[4]FC Page 1'!#REF!</definedName>
    <definedName name="__123Graph_CACT13BUD" localSheetId="7" hidden="1">'[4]FC Page 1'!#REF!</definedName>
    <definedName name="__123Graph_CACT13BUD" hidden="1">'[4]FC Page 1'!#REF!</definedName>
    <definedName name="__123Graph_CEFF" localSheetId="11" hidden="1">'[4]T3 Page 1'!#REF!</definedName>
    <definedName name="__123Graph_CEFF" localSheetId="15" hidden="1">'[4]T3 Page 1'!#REF!</definedName>
    <definedName name="__123Graph_CEFF" localSheetId="17" hidden="1">'[4]T3 Page 1'!#REF!</definedName>
    <definedName name="__123Graph_CEFF" localSheetId="18" hidden="1">'[4]T3 Page 1'!#REF!</definedName>
    <definedName name="__123Graph_CEFF" localSheetId="19" hidden="1">'[4]T3 Page 1'!#REF!</definedName>
    <definedName name="__123Graph_CEFF" localSheetId="21" hidden="1">'[4]T3 Page 1'!#REF!</definedName>
    <definedName name="__123Graph_CEFF" localSheetId="22" hidden="1">'[4]T3 Page 1'!#REF!</definedName>
    <definedName name="__123Graph_CEFF" localSheetId="7" hidden="1">'[4]T3 Page 1'!#REF!</definedName>
    <definedName name="__123Graph_CEFF" hidden="1">'[4]T3 Page 1'!#REF!</definedName>
    <definedName name="__123Graph_CGR14PBF1" localSheetId="17" hidden="1">'[5]HIS19FIN(A)'!$AK$70:$AK$81</definedName>
    <definedName name="__123Graph_CGR14PBF1" localSheetId="19" hidden="1">'[5]HIS19FIN(A)'!$AK$70:$AK$81</definedName>
    <definedName name="__123Graph_CGR14PBF1" hidden="1">'[6]HIS19FIN(A)'!$AK$70:$AK$81</definedName>
    <definedName name="__123Graph_CLBF" localSheetId="11" hidden="1">'[4]T3 Page 1'!#REF!</definedName>
    <definedName name="__123Graph_CLBF" localSheetId="12" hidden="1">'[4]T3 Page 1'!#REF!</definedName>
    <definedName name="__123Graph_CLBF" localSheetId="15" hidden="1">'[4]T3 Page 1'!#REF!</definedName>
    <definedName name="__123Graph_CLBF" localSheetId="17" hidden="1">'[4]T3 Page 1'!#REF!</definedName>
    <definedName name="__123Graph_CLBF" localSheetId="18" hidden="1">'[4]T3 Page 1'!#REF!</definedName>
    <definedName name="__123Graph_CLBF" localSheetId="19" hidden="1">'[4]T3 Page 1'!#REF!</definedName>
    <definedName name="__123Graph_CLBF" localSheetId="21" hidden="1">'[4]T3 Page 1'!#REF!</definedName>
    <definedName name="__123Graph_CLBF" localSheetId="22" hidden="1">'[4]T3 Page 1'!#REF!</definedName>
    <definedName name="__123Graph_CLBF" localSheetId="6" hidden="1">'[4]T3 Page 1'!#REF!</definedName>
    <definedName name="__123Graph_CLBF" localSheetId="7" hidden="1">'[4]T3 Page 1'!#REF!</definedName>
    <definedName name="__123Graph_CLBF" hidden="1">'[4]T3 Page 1'!#REF!</definedName>
    <definedName name="__123Graph_CPIC" localSheetId="11" hidden="1">'[4]T3 Page 1'!#REF!</definedName>
    <definedName name="__123Graph_CPIC" localSheetId="12" hidden="1">'[4]T3 Page 1'!#REF!</definedName>
    <definedName name="__123Graph_CPIC" localSheetId="15" hidden="1">'[4]T3 Page 1'!#REF!</definedName>
    <definedName name="__123Graph_CPIC" localSheetId="17" hidden="1">'[4]T3 Page 1'!#REF!</definedName>
    <definedName name="__123Graph_CPIC" localSheetId="18" hidden="1">'[4]T3 Page 1'!#REF!</definedName>
    <definedName name="__123Graph_CPIC" localSheetId="19" hidden="1">'[4]T3 Page 1'!#REF!</definedName>
    <definedName name="__123Graph_CPIC" localSheetId="21" hidden="1">'[4]T3 Page 1'!#REF!</definedName>
    <definedName name="__123Graph_CPIC" localSheetId="22" hidden="1">'[4]T3 Page 1'!#REF!</definedName>
    <definedName name="__123Graph_CPIC" localSheetId="6" hidden="1">'[4]T3 Page 1'!#REF!</definedName>
    <definedName name="__123Graph_CPIC" localSheetId="7" hidden="1">'[4]T3 Page 1'!#REF!</definedName>
    <definedName name="__123Graph_CPIC" hidden="1">'[4]T3 Page 1'!#REF!</definedName>
    <definedName name="__123Graph_DACT13BUD" localSheetId="11" hidden="1">'[4]FC Page 1'!#REF!</definedName>
    <definedName name="__123Graph_DACT13BUD" localSheetId="15" hidden="1">'[4]FC Page 1'!#REF!</definedName>
    <definedName name="__123Graph_DACT13BUD" localSheetId="17" hidden="1">'[4]FC Page 1'!#REF!</definedName>
    <definedName name="__123Graph_DACT13BUD" localSheetId="18" hidden="1">'[4]FC Page 1'!#REF!</definedName>
    <definedName name="__123Graph_DACT13BUD" localSheetId="19" hidden="1">'[4]FC Page 1'!#REF!</definedName>
    <definedName name="__123Graph_DACT13BUD" localSheetId="21" hidden="1">'[4]FC Page 1'!#REF!</definedName>
    <definedName name="__123Graph_DACT13BUD" localSheetId="22" hidden="1">'[4]FC Page 1'!#REF!</definedName>
    <definedName name="__123Graph_DACT13BUD" localSheetId="7" hidden="1">'[4]FC Page 1'!#REF!</definedName>
    <definedName name="__123Graph_DACT13BUD" hidden="1">'[4]FC Page 1'!#REF!</definedName>
    <definedName name="__123Graph_DEFF" localSheetId="11" hidden="1">'[4]T3 Page 1'!#REF!</definedName>
    <definedName name="__123Graph_DEFF" localSheetId="15" hidden="1">'[4]T3 Page 1'!#REF!</definedName>
    <definedName name="__123Graph_DEFF" localSheetId="17" hidden="1">'[4]T3 Page 1'!#REF!</definedName>
    <definedName name="__123Graph_DEFF" localSheetId="18" hidden="1">'[4]T3 Page 1'!#REF!</definedName>
    <definedName name="__123Graph_DEFF" localSheetId="19" hidden="1">'[4]T3 Page 1'!#REF!</definedName>
    <definedName name="__123Graph_DEFF" localSheetId="21" hidden="1">'[4]T3 Page 1'!#REF!</definedName>
    <definedName name="__123Graph_DEFF" localSheetId="22" hidden="1">'[4]T3 Page 1'!#REF!</definedName>
    <definedName name="__123Graph_DEFF" localSheetId="7" hidden="1">'[4]T3 Page 1'!#REF!</definedName>
    <definedName name="__123Graph_DEFF" hidden="1">'[4]T3 Page 1'!#REF!</definedName>
    <definedName name="__123Graph_DGR14PBF1" localSheetId="17" hidden="1">'[5]HIS19FIN(A)'!$AH$70:$AH$81</definedName>
    <definedName name="__123Graph_DGR14PBF1" localSheetId="19" hidden="1">'[5]HIS19FIN(A)'!$AH$70:$AH$81</definedName>
    <definedName name="__123Graph_DGR14PBF1" hidden="1">'[6]HIS19FIN(A)'!$AH$70:$AH$81</definedName>
    <definedName name="__123Graph_DLBF" localSheetId="11" hidden="1">'[4]T3 Page 1'!#REF!</definedName>
    <definedName name="__123Graph_DLBF" localSheetId="12" hidden="1">'[4]T3 Page 1'!#REF!</definedName>
    <definedName name="__123Graph_DLBF" localSheetId="15" hidden="1">'[4]T3 Page 1'!#REF!</definedName>
    <definedName name="__123Graph_DLBF" localSheetId="17" hidden="1">'[4]T3 Page 1'!#REF!</definedName>
    <definedName name="__123Graph_DLBF" localSheetId="18" hidden="1">'[4]T3 Page 1'!#REF!</definedName>
    <definedName name="__123Graph_DLBF" localSheetId="19" hidden="1">'[4]T3 Page 1'!#REF!</definedName>
    <definedName name="__123Graph_DLBF" localSheetId="21" hidden="1">'[4]T3 Page 1'!#REF!</definedName>
    <definedName name="__123Graph_DLBF" localSheetId="22" hidden="1">'[4]T3 Page 1'!#REF!</definedName>
    <definedName name="__123Graph_DLBF" localSheetId="6" hidden="1">'[4]T3 Page 1'!#REF!</definedName>
    <definedName name="__123Graph_DLBF" localSheetId="7" hidden="1">'[4]T3 Page 1'!#REF!</definedName>
    <definedName name="__123Graph_DLBF" hidden="1">'[4]T3 Page 1'!#REF!</definedName>
    <definedName name="__123Graph_DPIC" localSheetId="11" hidden="1">'[4]T3 Page 1'!#REF!</definedName>
    <definedName name="__123Graph_DPIC" localSheetId="12" hidden="1">'[4]T3 Page 1'!#REF!</definedName>
    <definedName name="__123Graph_DPIC" localSheetId="15" hidden="1">'[4]T3 Page 1'!#REF!</definedName>
    <definedName name="__123Graph_DPIC" localSheetId="17" hidden="1">'[4]T3 Page 1'!#REF!</definedName>
    <definedName name="__123Graph_DPIC" localSheetId="18" hidden="1">'[4]T3 Page 1'!#REF!</definedName>
    <definedName name="__123Graph_DPIC" localSheetId="19" hidden="1">'[4]T3 Page 1'!#REF!</definedName>
    <definedName name="__123Graph_DPIC" localSheetId="21" hidden="1">'[4]T3 Page 1'!#REF!</definedName>
    <definedName name="__123Graph_DPIC" localSheetId="22" hidden="1">'[4]T3 Page 1'!#REF!</definedName>
    <definedName name="__123Graph_DPIC" localSheetId="6" hidden="1">'[4]T3 Page 1'!#REF!</definedName>
    <definedName name="__123Graph_DPIC" localSheetId="7" hidden="1">'[4]T3 Page 1'!#REF!</definedName>
    <definedName name="__123Graph_DPIC" hidden="1">'[4]T3 Page 1'!#REF!</definedName>
    <definedName name="__123Graph_EACT13BUD" localSheetId="11" hidden="1">'[4]FC Page 1'!#REF!</definedName>
    <definedName name="__123Graph_EACT13BUD" localSheetId="15" hidden="1">'[4]FC Page 1'!#REF!</definedName>
    <definedName name="__123Graph_EACT13BUD" localSheetId="17" hidden="1">'[4]FC Page 1'!#REF!</definedName>
    <definedName name="__123Graph_EACT13BUD" localSheetId="18" hidden="1">'[4]FC Page 1'!#REF!</definedName>
    <definedName name="__123Graph_EACT13BUD" localSheetId="19" hidden="1">'[4]FC Page 1'!#REF!</definedName>
    <definedName name="__123Graph_EACT13BUD" localSheetId="21" hidden="1">'[4]FC Page 1'!#REF!</definedName>
    <definedName name="__123Graph_EACT13BUD" localSheetId="22" hidden="1">'[4]FC Page 1'!#REF!</definedName>
    <definedName name="__123Graph_EACT13BUD" localSheetId="7" hidden="1">'[4]FC Page 1'!#REF!</definedName>
    <definedName name="__123Graph_EACT13BUD" hidden="1">'[4]FC Page 1'!#REF!</definedName>
    <definedName name="__123Graph_EEFF" localSheetId="11" hidden="1">'[4]T3 Page 1'!#REF!</definedName>
    <definedName name="__123Graph_EEFF" localSheetId="15" hidden="1">'[4]T3 Page 1'!#REF!</definedName>
    <definedName name="__123Graph_EEFF" localSheetId="17" hidden="1">'[4]T3 Page 1'!#REF!</definedName>
    <definedName name="__123Graph_EEFF" localSheetId="18" hidden="1">'[4]T3 Page 1'!#REF!</definedName>
    <definedName name="__123Graph_EEFF" localSheetId="19" hidden="1">'[4]T3 Page 1'!#REF!</definedName>
    <definedName name="__123Graph_EEFF" localSheetId="21" hidden="1">'[4]T3 Page 1'!#REF!</definedName>
    <definedName name="__123Graph_EEFF" localSheetId="22" hidden="1">'[4]T3 Page 1'!#REF!</definedName>
    <definedName name="__123Graph_EEFF" localSheetId="7" hidden="1">'[4]T3 Page 1'!#REF!</definedName>
    <definedName name="__123Graph_EEFF" hidden="1">'[4]T3 Page 1'!#REF!</definedName>
    <definedName name="__123Graph_EEFFHIC" localSheetId="11" hidden="1">'[4]FC Page 1'!#REF!</definedName>
    <definedName name="__123Graph_EEFFHIC" localSheetId="15" hidden="1">'[4]FC Page 1'!#REF!</definedName>
    <definedName name="__123Graph_EEFFHIC" localSheetId="17" hidden="1">'[4]FC Page 1'!#REF!</definedName>
    <definedName name="__123Graph_EEFFHIC" localSheetId="18" hidden="1">'[4]FC Page 1'!#REF!</definedName>
    <definedName name="__123Graph_EEFFHIC" localSheetId="19" hidden="1">'[4]FC Page 1'!#REF!</definedName>
    <definedName name="__123Graph_EEFFHIC" localSheetId="21" hidden="1">'[4]FC Page 1'!#REF!</definedName>
    <definedName name="__123Graph_EEFFHIC" hidden="1">'[4]FC Page 1'!#REF!</definedName>
    <definedName name="__123Graph_EGR14PBF1" localSheetId="17" hidden="1">'[5]HIS19FIN(A)'!$AG$67:$AG$67</definedName>
    <definedName name="__123Graph_EGR14PBF1" localSheetId="19" hidden="1">'[5]HIS19FIN(A)'!$AG$67:$AG$67</definedName>
    <definedName name="__123Graph_EGR14PBF1" hidden="1">'[6]HIS19FIN(A)'!$AG$67:$AG$67</definedName>
    <definedName name="__123Graph_ELBF" localSheetId="11" hidden="1">'[4]T3 Page 1'!#REF!</definedName>
    <definedName name="__123Graph_ELBF" localSheetId="12" hidden="1">'[4]T3 Page 1'!#REF!</definedName>
    <definedName name="__123Graph_ELBF" localSheetId="15" hidden="1">'[4]T3 Page 1'!#REF!</definedName>
    <definedName name="__123Graph_ELBF" localSheetId="17" hidden="1">'[4]T3 Page 1'!#REF!</definedName>
    <definedName name="__123Graph_ELBF" localSheetId="18" hidden="1">'[4]T3 Page 1'!#REF!</definedName>
    <definedName name="__123Graph_ELBF" localSheetId="19" hidden="1">'[4]T3 Page 1'!#REF!</definedName>
    <definedName name="__123Graph_ELBF" localSheetId="21" hidden="1">'[4]T3 Page 1'!#REF!</definedName>
    <definedName name="__123Graph_ELBF" localSheetId="22" hidden="1">'[4]T3 Page 1'!#REF!</definedName>
    <definedName name="__123Graph_ELBF" localSheetId="6" hidden="1">'[4]T3 Page 1'!#REF!</definedName>
    <definedName name="__123Graph_ELBF" localSheetId="7" hidden="1">'[4]T3 Page 1'!#REF!</definedName>
    <definedName name="__123Graph_ELBF" hidden="1">'[4]T3 Page 1'!#REF!</definedName>
    <definedName name="__123Graph_EPIC" localSheetId="11" hidden="1">'[4]T3 Page 1'!#REF!</definedName>
    <definedName name="__123Graph_EPIC" localSheetId="12" hidden="1">'[4]T3 Page 1'!#REF!</definedName>
    <definedName name="__123Graph_EPIC" localSheetId="15" hidden="1">'[4]T3 Page 1'!#REF!</definedName>
    <definedName name="__123Graph_EPIC" localSheetId="17" hidden="1">'[4]T3 Page 1'!#REF!</definedName>
    <definedName name="__123Graph_EPIC" localSheetId="18" hidden="1">'[4]T3 Page 1'!#REF!</definedName>
    <definedName name="__123Graph_EPIC" localSheetId="19" hidden="1">'[4]T3 Page 1'!#REF!</definedName>
    <definedName name="__123Graph_EPIC" localSheetId="21" hidden="1">'[4]T3 Page 1'!#REF!</definedName>
    <definedName name="__123Graph_EPIC" localSheetId="22" hidden="1">'[4]T3 Page 1'!#REF!</definedName>
    <definedName name="__123Graph_EPIC" localSheetId="6" hidden="1">'[4]T3 Page 1'!#REF!</definedName>
    <definedName name="__123Graph_EPIC" localSheetId="7" hidden="1">'[4]T3 Page 1'!#REF!</definedName>
    <definedName name="__123Graph_EPIC" hidden="1">'[4]T3 Page 1'!#REF!</definedName>
    <definedName name="__123Graph_FACT13BUD" localSheetId="11" hidden="1">'[4]FC Page 1'!#REF!</definedName>
    <definedName name="__123Graph_FACT13BUD" localSheetId="15" hidden="1">'[4]FC Page 1'!#REF!</definedName>
    <definedName name="__123Graph_FACT13BUD" localSheetId="17" hidden="1">'[4]FC Page 1'!#REF!</definedName>
    <definedName name="__123Graph_FACT13BUD" localSheetId="18" hidden="1">'[4]FC Page 1'!#REF!</definedName>
    <definedName name="__123Graph_FACT13BUD" localSheetId="19" hidden="1">'[4]FC Page 1'!#REF!</definedName>
    <definedName name="__123Graph_FACT13BUD" localSheetId="21" hidden="1">'[4]FC Page 1'!#REF!</definedName>
    <definedName name="__123Graph_FACT13BUD" localSheetId="22" hidden="1">'[4]FC Page 1'!#REF!</definedName>
    <definedName name="__123Graph_FACT13BUD" localSheetId="7" hidden="1">'[4]FC Page 1'!#REF!</definedName>
    <definedName name="__123Graph_FACT13BUD" hidden="1">'[4]FC Page 1'!#REF!</definedName>
    <definedName name="__123Graph_FEFF" localSheetId="11" hidden="1">'[4]T3 Page 1'!#REF!</definedName>
    <definedName name="__123Graph_FEFF" localSheetId="15" hidden="1">'[4]T3 Page 1'!#REF!</definedName>
    <definedName name="__123Graph_FEFF" localSheetId="17" hidden="1">'[4]T3 Page 1'!#REF!</definedName>
    <definedName name="__123Graph_FEFF" localSheetId="18" hidden="1">'[4]T3 Page 1'!#REF!</definedName>
    <definedName name="__123Graph_FEFF" localSheetId="19" hidden="1">'[4]T3 Page 1'!#REF!</definedName>
    <definedName name="__123Graph_FEFF" localSheetId="21" hidden="1">'[4]T3 Page 1'!#REF!</definedName>
    <definedName name="__123Graph_FEFF" localSheetId="22" hidden="1">'[4]T3 Page 1'!#REF!</definedName>
    <definedName name="__123Graph_FEFF" localSheetId="7" hidden="1">'[4]T3 Page 1'!#REF!</definedName>
    <definedName name="__123Graph_FEFF" hidden="1">'[4]T3 Page 1'!#REF!</definedName>
    <definedName name="__123Graph_FEFFHIC" localSheetId="11" hidden="1">'[4]FC Page 1'!#REF!</definedName>
    <definedName name="__123Graph_FEFFHIC" localSheetId="15" hidden="1">'[4]FC Page 1'!#REF!</definedName>
    <definedName name="__123Graph_FEFFHIC" localSheetId="17" hidden="1">'[4]FC Page 1'!#REF!</definedName>
    <definedName name="__123Graph_FEFFHIC" localSheetId="18" hidden="1">'[4]FC Page 1'!#REF!</definedName>
    <definedName name="__123Graph_FEFFHIC" localSheetId="19" hidden="1">'[4]FC Page 1'!#REF!</definedName>
    <definedName name="__123Graph_FEFFHIC" localSheetId="21" hidden="1">'[4]FC Page 1'!#REF!</definedName>
    <definedName name="__123Graph_FEFFHIC" hidden="1">'[4]FC Page 1'!#REF!</definedName>
    <definedName name="__123Graph_FGR14PBF1" localSheetId="17" hidden="1">'[5]HIS19FIN(A)'!$AH$67:$AH$67</definedName>
    <definedName name="__123Graph_FGR14PBF1" localSheetId="19" hidden="1">'[5]HIS19FIN(A)'!$AH$67:$AH$67</definedName>
    <definedName name="__123Graph_FGR14PBF1" hidden="1">'[6]HIS19FIN(A)'!$AH$67:$AH$67</definedName>
    <definedName name="__123Graph_FLBF" localSheetId="11" hidden="1">'[4]T3 Page 1'!#REF!</definedName>
    <definedName name="__123Graph_FLBF" localSheetId="12" hidden="1">'[4]T3 Page 1'!#REF!</definedName>
    <definedName name="__123Graph_FLBF" localSheetId="15" hidden="1">'[4]T3 Page 1'!#REF!</definedName>
    <definedName name="__123Graph_FLBF" localSheetId="17" hidden="1">'[4]T3 Page 1'!#REF!</definedName>
    <definedName name="__123Graph_FLBF" localSheetId="18" hidden="1">'[4]T3 Page 1'!#REF!</definedName>
    <definedName name="__123Graph_FLBF" localSheetId="19" hidden="1">'[4]T3 Page 1'!#REF!</definedName>
    <definedName name="__123Graph_FLBF" localSheetId="21" hidden="1">'[4]T3 Page 1'!#REF!</definedName>
    <definedName name="__123Graph_FLBF" localSheetId="22" hidden="1">'[4]T3 Page 1'!#REF!</definedName>
    <definedName name="__123Graph_FLBF" localSheetId="6" hidden="1">'[4]T3 Page 1'!#REF!</definedName>
    <definedName name="__123Graph_FLBF" localSheetId="7" hidden="1">'[4]T3 Page 1'!#REF!</definedName>
    <definedName name="__123Graph_FLBF" hidden="1">'[4]T3 Page 1'!#REF!</definedName>
    <definedName name="__123Graph_FPIC" localSheetId="11" hidden="1">'[4]T3 Page 1'!#REF!</definedName>
    <definedName name="__123Graph_FPIC" localSheetId="12" hidden="1">'[4]T3 Page 1'!#REF!</definedName>
    <definedName name="__123Graph_FPIC" localSheetId="15" hidden="1">'[4]T3 Page 1'!#REF!</definedName>
    <definedName name="__123Graph_FPIC" localSheetId="17" hidden="1">'[4]T3 Page 1'!#REF!</definedName>
    <definedName name="__123Graph_FPIC" localSheetId="18" hidden="1">'[4]T3 Page 1'!#REF!</definedName>
    <definedName name="__123Graph_FPIC" localSheetId="19" hidden="1">'[4]T3 Page 1'!#REF!</definedName>
    <definedName name="__123Graph_FPIC" localSheetId="21" hidden="1">'[4]T3 Page 1'!#REF!</definedName>
    <definedName name="__123Graph_FPIC" localSheetId="22" hidden="1">'[4]T3 Page 1'!#REF!</definedName>
    <definedName name="__123Graph_FPIC" localSheetId="6" hidden="1">'[4]T3 Page 1'!#REF!</definedName>
    <definedName name="__123Graph_FPIC" localSheetId="7" hidden="1">'[4]T3 Page 1'!#REF!</definedName>
    <definedName name="__123Graph_FPIC" hidden="1">'[4]T3 Page 1'!#REF!</definedName>
    <definedName name="__123Graph_LBL_ARESID" localSheetId="17" hidden="1">'[5]HIS19FIN(A)'!$R$3:$W$3</definedName>
    <definedName name="__123Graph_LBL_ARESID" localSheetId="19" hidden="1">'[5]HIS19FIN(A)'!$R$3:$W$3</definedName>
    <definedName name="__123Graph_LBL_ARESID" hidden="1">'[6]HIS19FIN(A)'!$R$3:$W$3</definedName>
    <definedName name="__123Graph_LBL_BRESID" localSheetId="17" hidden="1">'[5]HIS19FIN(A)'!$R$3:$W$3</definedName>
    <definedName name="__123Graph_LBL_BRESID" localSheetId="19" hidden="1">'[5]HIS19FIN(A)'!$R$3:$W$3</definedName>
    <definedName name="__123Graph_LBL_BRESID" hidden="1">'[6]HIS19FIN(A)'!$R$3:$W$3</definedName>
    <definedName name="__123Graph_XACTHIC" localSheetId="11" hidden="1">'[4]FC Page 1'!#REF!</definedName>
    <definedName name="__123Graph_XACTHIC" localSheetId="12" hidden="1">'[4]FC Page 1'!#REF!</definedName>
    <definedName name="__123Graph_XACTHIC" localSheetId="15" hidden="1">'[4]FC Page 1'!#REF!</definedName>
    <definedName name="__123Graph_XACTHIC" localSheetId="17" hidden="1">'[4]FC Page 1'!#REF!</definedName>
    <definedName name="__123Graph_XACTHIC" localSheetId="18" hidden="1">'[4]FC Page 1'!#REF!</definedName>
    <definedName name="__123Graph_XACTHIC" localSheetId="19" hidden="1">'[4]FC Page 1'!#REF!</definedName>
    <definedName name="__123Graph_XACTHIC" localSheetId="21" hidden="1">'[4]FC Page 1'!#REF!</definedName>
    <definedName name="__123Graph_XACTHIC" localSheetId="22" hidden="1">'[4]FC Page 1'!#REF!</definedName>
    <definedName name="__123Graph_XACTHIC" localSheetId="6" hidden="1">'[4]FC Page 1'!#REF!</definedName>
    <definedName name="__123Graph_XACTHIC" localSheetId="7" hidden="1">'[4]FC Page 1'!#REF!</definedName>
    <definedName name="__123Graph_XACTHIC" hidden="1">'[4]FC Page 1'!#REF!</definedName>
    <definedName name="__123Graph_XCHGSPD1" localSheetId="17" hidden="1">'[2]CHGSPD19.FIN'!$A$10:$A$25</definedName>
    <definedName name="__123Graph_XCHGSPD1" localSheetId="19" hidden="1">'[2]CHGSPD19.FIN'!$A$10:$A$25</definedName>
    <definedName name="__123Graph_XCHGSPD1" hidden="1">'[3]CHGSPD19.FIN'!$A$10:$A$25</definedName>
    <definedName name="__123Graph_XCHGSPD2" localSheetId="17" hidden="1">'[2]CHGSPD19.FIN'!$A$11:$A$25</definedName>
    <definedName name="__123Graph_XCHGSPD2" localSheetId="19" hidden="1">'[2]CHGSPD19.FIN'!$A$11:$A$25</definedName>
    <definedName name="__123Graph_XCHGSPD2" hidden="1">'[3]CHGSPD19.FIN'!$A$11:$A$25</definedName>
    <definedName name="__123Graph_XEFF" localSheetId="11" hidden="1">'[4]T3 Page 1'!#REF!</definedName>
    <definedName name="__123Graph_XEFF" localSheetId="12" hidden="1">'[4]T3 Page 1'!#REF!</definedName>
    <definedName name="__123Graph_XEFF" localSheetId="15" hidden="1">'[4]T3 Page 1'!#REF!</definedName>
    <definedName name="__123Graph_XEFF" localSheetId="17" hidden="1">'[4]T3 Page 1'!#REF!</definedName>
    <definedName name="__123Graph_XEFF" localSheetId="18" hidden="1">'[4]T3 Page 1'!#REF!</definedName>
    <definedName name="__123Graph_XEFF" localSheetId="19" hidden="1">'[4]T3 Page 1'!#REF!</definedName>
    <definedName name="__123Graph_XEFF" localSheetId="21" hidden="1">'[4]T3 Page 1'!#REF!</definedName>
    <definedName name="__123Graph_XEFF" localSheetId="22" hidden="1">'[4]T3 Page 1'!#REF!</definedName>
    <definedName name="__123Graph_XEFF" localSheetId="6" hidden="1">'[4]T3 Page 1'!#REF!</definedName>
    <definedName name="__123Graph_XEFF" localSheetId="7" hidden="1">'[4]T3 Page 1'!#REF!</definedName>
    <definedName name="__123Graph_XEFF" hidden="1">'[4]T3 Page 1'!#REF!</definedName>
    <definedName name="__123Graph_XGR14PBF1" localSheetId="17" hidden="1">'[5]HIS19FIN(A)'!$AL$70:$AL$81</definedName>
    <definedName name="__123Graph_XGR14PBF1" localSheetId="19" hidden="1">'[5]HIS19FIN(A)'!$AL$70:$AL$81</definedName>
    <definedName name="__123Graph_XGR14PBF1" hidden="1">'[6]HIS19FIN(A)'!$AL$70:$AL$81</definedName>
    <definedName name="__123Graph_XLBF" localSheetId="11" hidden="1">'[4]T3 Page 1'!#REF!</definedName>
    <definedName name="__123Graph_XLBF" localSheetId="12" hidden="1">'[4]T3 Page 1'!#REF!</definedName>
    <definedName name="__123Graph_XLBF" localSheetId="15" hidden="1">'[4]T3 Page 1'!#REF!</definedName>
    <definedName name="__123Graph_XLBF" localSheetId="17" hidden="1">'[4]T3 Page 1'!#REF!</definedName>
    <definedName name="__123Graph_XLBF" localSheetId="18" hidden="1">'[4]T3 Page 1'!#REF!</definedName>
    <definedName name="__123Graph_XLBF" localSheetId="19" hidden="1">'[4]T3 Page 1'!#REF!</definedName>
    <definedName name="__123Graph_XLBF" localSheetId="21" hidden="1">'[4]T3 Page 1'!#REF!</definedName>
    <definedName name="__123Graph_XLBF" localSheetId="22" hidden="1">'[4]T3 Page 1'!#REF!</definedName>
    <definedName name="__123Graph_XLBF" localSheetId="6" hidden="1">'[4]T3 Page 1'!#REF!</definedName>
    <definedName name="__123Graph_XLBF" localSheetId="7" hidden="1">'[4]T3 Page 1'!#REF!</definedName>
    <definedName name="__123Graph_XLBF" hidden="1">'[4]T3 Page 1'!#REF!</definedName>
    <definedName name="__123Graph_XLBFFIN2" localSheetId="17" hidden="1">'[5]HIS19FIN(A)'!$K$61:$Q$61</definedName>
    <definedName name="__123Graph_XLBFFIN2" localSheetId="19" hidden="1">'[5]HIS19FIN(A)'!$K$61:$Q$61</definedName>
    <definedName name="__123Graph_XLBFFIN2" hidden="1">'[6]HIS19FIN(A)'!$K$61:$Q$61</definedName>
    <definedName name="__123Graph_XLBFHIC" localSheetId="17" hidden="1">'[5]HIS19FIN(A)'!$D$61:$J$61</definedName>
    <definedName name="__123Graph_XLBFHIC" localSheetId="19" hidden="1">'[5]HIS19FIN(A)'!$D$61:$J$61</definedName>
    <definedName name="__123Graph_XLBFHIC" hidden="1">'[6]HIS19FIN(A)'!$D$61:$J$61</definedName>
    <definedName name="__123Graph_XLBFHIC2" localSheetId="17" hidden="1">'[5]HIS19FIN(A)'!$D$61:$J$61</definedName>
    <definedName name="__123Graph_XLBFHIC2" localSheetId="19" hidden="1">'[5]HIS19FIN(A)'!$D$61:$J$61</definedName>
    <definedName name="__123Graph_XLBFHIC2" hidden="1">'[6]HIS19FIN(A)'!$D$61:$J$61</definedName>
    <definedName name="__123Graph_XLCB" localSheetId="17" hidden="1">'[5]HIS19FIN(A)'!$D$79:$I$79</definedName>
    <definedName name="__123Graph_XLCB" localSheetId="19" hidden="1">'[5]HIS19FIN(A)'!$D$79:$I$79</definedName>
    <definedName name="__123Graph_XLCB" hidden="1">'[6]HIS19FIN(A)'!$D$79:$I$79</definedName>
    <definedName name="__123Graph_XNACFIN" localSheetId="17" hidden="1">'[5]HIS19FIN(A)'!$K$95:$Q$95</definedName>
    <definedName name="__123Graph_XNACFIN" localSheetId="19" hidden="1">'[5]HIS19FIN(A)'!$K$95:$Q$95</definedName>
    <definedName name="__123Graph_XNACFIN" hidden="1">'[6]HIS19FIN(A)'!$K$95:$Q$95</definedName>
    <definedName name="__123Graph_XNACHIC" localSheetId="17" hidden="1">'[5]HIS19FIN(A)'!$D$95:$J$95</definedName>
    <definedName name="__123Graph_XNACHIC" localSheetId="19" hidden="1">'[5]HIS19FIN(A)'!$D$95:$J$95</definedName>
    <definedName name="__123Graph_XNACHIC" hidden="1">'[6]HIS19FIN(A)'!$D$95:$J$95</definedName>
    <definedName name="__123Graph_XPIC" localSheetId="11" hidden="1">'[4]T3 Page 1'!#REF!</definedName>
    <definedName name="__123Graph_XPIC" localSheetId="12" hidden="1">'[4]T3 Page 1'!#REF!</definedName>
    <definedName name="__123Graph_XPIC" localSheetId="15" hidden="1">'[4]T3 Page 1'!#REF!</definedName>
    <definedName name="__123Graph_XPIC" localSheetId="17" hidden="1">'[4]T3 Page 1'!#REF!</definedName>
    <definedName name="__123Graph_XPIC" localSheetId="18" hidden="1">'[4]T3 Page 1'!#REF!</definedName>
    <definedName name="__123Graph_XPIC" localSheetId="19" hidden="1">'[4]T3 Page 1'!#REF!</definedName>
    <definedName name="__123Graph_XPIC" localSheetId="21" hidden="1">'[4]T3 Page 1'!#REF!</definedName>
    <definedName name="__123Graph_XPIC" localSheetId="22" hidden="1">'[4]T3 Page 1'!#REF!</definedName>
    <definedName name="__123Graph_XPIC" localSheetId="6" hidden="1">'[4]T3 Page 1'!#REF!</definedName>
    <definedName name="__123Graph_XPIC" localSheetId="7" hidden="1">'[4]T3 Page 1'!#REF!</definedName>
    <definedName name="__123Graph_XPIC" hidden="1">'[4]T3 Page 1'!#REF!</definedName>
    <definedName name="_Regression_Out" localSheetId="11" hidden="1">#REF!</definedName>
    <definedName name="_Regression_Out" localSheetId="12" hidden="1">#REF!</definedName>
    <definedName name="_Regression_Out" localSheetId="15" hidden="1">#REF!</definedName>
    <definedName name="_Regression_Out" localSheetId="17" hidden="1">#REF!</definedName>
    <definedName name="_Regression_Out" localSheetId="18" hidden="1">#REF!</definedName>
    <definedName name="_Regression_Out" localSheetId="19" hidden="1">#REF!</definedName>
    <definedName name="_Regression_Out" localSheetId="21" hidden="1">#REF!</definedName>
    <definedName name="_Regression_Out" localSheetId="22" hidden="1">#REF!</definedName>
    <definedName name="_Regression_Out" localSheetId="6" hidden="1">#REF!</definedName>
    <definedName name="_Regression_Out" localSheetId="7" hidden="1">#REF!</definedName>
    <definedName name="_Regression_Out" hidden="1">#REF!</definedName>
    <definedName name="_Regression_X" localSheetId="11" hidden="1">#REF!</definedName>
    <definedName name="_Regression_X" localSheetId="12" hidden="1">#REF!</definedName>
    <definedName name="_Regression_X" localSheetId="15" hidden="1">#REF!</definedName>
    <definedName name="_Regression_X" localSheetId="17" hidden="1">#REF!</definedName>
    <definedName name="_Regression_X" localSheetId="18" hidden="1">#REF!</definedName>
    <definedName name="_Regression_X" localSheetId="19" hidden="1">#REF!</definedName>
    <definedName name="_Regression_X" localSheetId="21" hidden="1">#REF!</definedName>
    <definedName name="_Regression_X" localSheetId="22" hidden="1">#REF!</definedName>
    <definedName name="_Regression_X" localSheetId="6" hidden="1">#REF!</definedName>
    <definedName name="_Regression_X" localSheetId="7" hidden="1">#REF!</definedName>
    <definedName name="_Regression_X" hidden="1">#REF!</definedName>
    <definedName name="_Regression_Y" localSheetId="11" hidden="1">#REF!</definedName>
    <definedName name="_Regression_Y" localSheetId="12" hidden="1">#REF!</definedName>
    <definedName name="_Regression_Y" localSheetId="15" hidden="1">#REF!</definedName>
    <definedName name="_Regression_Y" localSheetId="17" hidden="1">#REF!</definedName>
    <definedName name="_Regression_Y" localSheetId="18" hidden="1">#REF!</definedName>
    <definedName name="_Regression_Y" localSheetId="19" hidden="1">#REF!</definedName>
    <definedName name="_Regression_Y" localSheetId="21" hidden="1">#REF!</definedName>
    <definedName name="_Regression_Y" localSheetId="22" hidden="1">#REF!</definedName>
    <definedName name="_Regression_Y" localSheetId="6" hidden="1">#REF!</definedName>
    <definedName name="_Regression_Y" localSheetId="7"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dgsgf" localSheetId="1"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1" hidden="1">#REF!</definedName>
    <definedName name="Distribution" localSheetId="12" hidden="1">#REF!</definedName>
    <definedName name="Distribution" localSheetId="15" hidden="1">#REF!</definedName>
    <definedName name="Distribution" localSheetId="17" hidden="1">#REF!</definedName>
    <definedName name="Distribution" localSheetId="18" hidden="1">#REF!</definedName>
    <definedName name="Distribution" localSheetId="19" hidden="1">#REF!</definedName>
    <definedName name="Distribution" localSheetId="21" hidden="1">#REF!</definedName>
    <definedName name="Distribution" localSheetId="22" hidden="1">#REF!</definedName>
    <definedName name="Distribution" localSheetId="6" hidden="1">#REF!</definedName>
    <definedName name="Distribution" localSheetId="7" hidden="1">#REF!</definedName>
    <definedName name="Distribution" hidden="1">#REF!</definedName>
    <definedName name="ExtraProfiles" localSheetId="11" hidden="1">#REF!</definedName>
    <definedName name="ExtraProfiles" localSheetId="12" hidden="1">#REF!</definedName>
    <definedName name="ExtraProfiles" localSheetId="15" hidden="1">#REF!</definedName>
    <definedName name="ExtraProfiles" localSheetId="17" hidden="1">#REF!</definedName>
    <definedName name="ExtraProfiles" localSheetId="18" hidden="1">#REF!</definedName>
    <definedName name="ExtraProfiles" localSheetId="19" hidden="1">#REF!</definedName>
    <definedName name="ExtraProfiles" localSheetId="21" hidden="1">#REF!</definedName>
    <definedName name="ExtraProfiles" localSheetId="22" hidden="1">#REF!</definedName>
    <definedName name="ExtraProfiles" localSheetId="6" hidden="1">#REF!</definedName>
    <definedName name="ExtraProfiles" localSheetId="7"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1" hidden="1">[8]Population!#REF!</definedName>
    <definedName name="Pop" localSheetId="15" hidden="1">[8]Population!#REF!</definedName>
    <definedName name="Pop" localSheetId="17" hidden="1">[8]Population!#REF!</definedName>
    <definedName name="Pop" localSheetId="18" hidden="1">[8]Population!#REF!</definedName>
    <definedName name="Pop" localSheetId="19" hidden="1">[8]Population!#REF!</definedName>
    <definedName name="Pop" localSheetId="21" hidden="1">[8]Population!#REF!</definedName>
    <definedName name="Pop" hidden="1">[8]Population!#REF!</definedName>
    <definedName name="Population" localSheetId="11" hidden="1">#REF!</definedName>
    <definedName name="Population" localSheetId="12" hidden="1">#REF!</definedName>
    <definedName name="Population" localSheetId="15" hidden="1">#REF!</definedName>
    <definedName name="Population" localSheetId="17" hidden="1">#REF!</definedName>
    <definedName name="Population" localSheetId="18" hidden="1">#REF!</definedName>
    <definedName name="Population" localSheetId="19" hidden="1">#REF!</definedName>
    <definedName name="Population" localSheetId="21" hidden="1">#REF!</definedName>
    <definedName name="Population" localSheetId="22" hidden="1">#REF!</definedName>
    <definedName name="Population" localSheetId="6" hidden="1">#REF!</definedName>
    <definedName name="Population" localSheetId="7" hidden="1">#REF!</definedName>
    <definedName name="Population" hidden="1">#REF!</definedName>
    <definedName name="_xlnm.Print_Area" localSheetId="1">'1.1'!$B$2:$S$136</definedName>
    <definedName name="_xlnm.Print_Area" localSheetId="10">'1.10'!$B$2:$L$126</definedName>
    <definedName name="_xlnm.Print_Area" localSheetId="11">'1.11'!$B$2:$X$104</definedName>
    <definedName name="_xlnm.Print_Area" localSheetId="12">'1.12'!$B$2:$O$14</definedName>
    <definedName name="_xlnm.Print_Area" localSheetId="13">'1.13'!$B$2:$I$99</definedName>
    <definedName name="_xlnm.Print_Area" localSheetId="14">'1.14'!$B$2:$E$122</definedName>
    <definedName name="_xlnm.Print_Area" localSheetId="15">'1.15'!$B$2:$H$120</definedName>
    <definedName name="_xlnm.Print_Area" localSheetId="16">'1.16'!$B$2:$I$8</definedName>
    <definedName name="_xlnm.Print_Area" localSheetId="17">'1.17'!$B$2:$C$299</definedName>
    <definedName name="_xlnm.Print_Area" localSheetId="18">'1.18'!$B$2:$T$55</definedName>
    <definedName name="_xlnm.Print_Area" localSheetId="19">'1.19'!$B$2:$J$124</definedName>
    <definedName name="_xlnm.Print_Area" localSheetId="2">'1.2'!$B$2:$P$134</definedName>
    <definedName name="_xlnm.Print_Area" localSheetId="20">'1.20'!$B$2:$E$122</definedName>
    <definedName name="_xlnm.Print_Area" localSheetId="21">'1.21'!$B$2:$I$13</definedName>
    <definedName name="_xlnm.Print_Area" localSheetId="22">'1.22'!$B$3:$Z$104</definedName>
    <definedName name="_xlnm.Print_Area" localSheetId="3">'1.3'!$A$1:$I$145</definedName>
    <definedName name="_xlnm.Print_Area" localSheetId="4">'1.4'!$B$2:$F$121</definedName>
    <definedName name="_xlnm.Print_Area" localSheetId="5">'1.5 '!$B$2:$J$127</definedName>
    <definedName name="_xlnm.Print_Area" localSheetId="6">'1.6'!$B$2:$V$137</definedName>
    <definedName name="_xlnm.Print_Area" localSheetId="7">'1.7'!$B$2:$R$127</definedName>
    <definedName name="_xlnm.Print_Area" localSheetId="8">'1.8'!$B$2:$I$124</definedName>
    <definedName name="_xlnm.Print_Area" localSheetId="9">'1.9'!$B$2:$K$129</definedName>
    <definedName name="_xlnm.Print_Area" localSheetId="0">Contents!$B$2:$B$25</definedName>
    <definedName name="Profiles" localSheetId="11" hidden="1">#REF!</definedName>
    <definedName name="Profiles" localSheetId="12" hidden="1">#REF!</definedName>
    <definedName name="Profiles" localSheetId="15" hidden="1">#REF!</definedName>
    <definedName name="Profiles" localSheetId="17" hidden="1">#REF!</definedName>
    <definedName name="Profiles" localSheetId="18" hidden="1">#REF!</definedName>
    <definedName name="Profiles" localSheetId="19" hidden="1">#REF!</definedName>
    <definedName name="Profiles" localSheetId="21" hidden="1">#REF!</definedName>
    <definedName name="Profiles" localSheetId="22" hidden="1">#REF!</definedName>
    <definedName name="Profiles" localSheetId="6" hidden="1">#REF!</definedName>
    <definedName name="Profiles" localSheetId="7" hidden="1">#REF!</definedName>
    <definedName name="Profiles" hidden="1">#REF!</definedName>
    <definedName name="Projections" localSheetId="11" hidden="1">#REF!</definedName>
    <definedName name="Projections" localSheetId="12" hidden="1">#REF!</definedName>
    <definedName name="Projections" localSheetId="15" hidden="1">#REF!</definedName>
    <definedName name="Projections" localSheetId="17" hidden="1">#REF!</definedName>
    <definedName name="Projections" localSheetId="18" hidden="1">#REF!</definedName>
    <definedName name="Projections" localSheetId="19" hidden="1">#REF!</definedName>
    <definedName name="Projections" localSheetId="21" hidden="1">#REF!</definedName>
    <definedName name="Projections" localSheetId="22" hidden="1">#REF!</definedName>
    <definedName name="Projections" localSheetId="6" hidden="1">#REF!</definedName>
    <definedName name="Projections" localSheetId="7" hidden="1">#REF!</definedName>
    <definedName name="Projections" hidden="1">#REF!</definedName>
    <definedName name="Results" hidden="1">[9]UK99!$A$1:$A$1</definedName>
    <definedName name="sdf" localSheetId="1"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2" i="123" l="1"/>
  <c r="B83" i="123"/>
  <c r="B84" i="123"/>
  <c r="B85" i="123"/>
  <c r="B86" i="123"/>
  <c r="B87" i="123"/>
  <c r="B88" i="123"/>
  <c r="B89" i="123"/>
  <c r="B90" i="123"/>
  <c r="B91" i="123"/>
  <c r="B92" i="123"/>
  <c r="B93" i="123"/>
  <c r="B94" i="123"/>
  <c r="B95" i="123"/>
  <c r="B96" i="123"/>
  <c r="D118" i="123"/>
  <c r="D99" i="123"/>
  <c r="C99" i="123"/>
  <c r="E78" i="123"/>
  <c r="D117" i="123"/>
  <c r="C117" i="123"/>
  <c r="D98" i="123"/>
  <c r="D116" i="123"/>
  <c r="C116" i="123"/>
  <c r="E71" i="123"/>
  <c r="E97" i="123"/>
  <c r="D97" i="123"/>
  <c r="C97" i="123"/>
  <c r="E70" i="123"/>
  <c r="E69" i="123"/>
  <c r="D115" i="123"/>
  <c r="C115" i="123"/>
  <c r="D96" i="123"/>
  <c r="E65" i="123"/>
  <c r="D114" i="123"/>
  <c r="E64" i="123"/>
  <c r="E114" i="123"/>
  <c r="E63" i="123"/>
  <c r="E95" i="123"/>
  <c r="D95" i="123"/>
  <c r="C95" i="123"/>
  <c r="D113" i="123"/>
  <c r="C113" i="123"/>
  <c r="D94" i="123"/>
  <c r="E59" i="123"/>
  <c r="E94" i="123"/>
  <c r="E58" i="123"/>
  <c r="D112" i="123"/>
  <c r="D93" i="123"/>
  <c r="C93" i="123"/>
  <c r="E52" i="123"/>
  <c r="E111" i="123"/>
  <c r="C111" i="123"/>
  <c r="D92" i="123"/>
  <c r="C92" i="123"/>
  <c r="E50" i="123"/>
  <c r="D110" i="123"/>
  <c r="D91" i="123"/>
  <c r="C91" i="123"/>
  <c r="E46" i="123"/>
  <c r="D109" i="123"/>
  <c r="C109" i="123"/>
  <c r="D90" i="123"/>
  <c r="C90" i="123"/>
  <c r="E41" i="123"/>
  <c r="D108" i="123"/>
  <c r="C108" i="123"/>
  <c r="D89" i="123"/>
  <c r="C89" i="123"/>
  <c r="E37" i="123"/>
  <c r="D107" i="123"/>
  <c r="C107" i="123"/>
  <c r="D88" i="123"/>
  <c r="C88" i="123"/>
  <c r="D106" i="123"/>
  <c r="D87" i="123"/>
  <c r="C87" i="123"/>
  <c r="E29" i="123"/>
  <c r="D105" i="123"/>
  <c r="C105" i="123"/>
  <c r="E27" i="123"/>
  <c r="E86" i="123"/>
  <c r="D86" i="123"/>
  <c r="C86" i="123"/>
  <c r="D104" i="123"/>
  <c r="D85" i="123"/>
  <c r="C85" i="123"/>
  <c r="D103" i="123"/>
  <c r="D84" i="123"/>
  <c r="C84" i="123"/>
  <c r="D102" i="123"/>
  <c r="E16" i="123"/>
  <c r="E102" i="123"/>
  <c r="E15" i="123"/>
  <c r="E83" i="123"/>
  <c r="D83" i="123"/>
  <c r="C83" i="123"/>
  <c r="D101" i="123"/>
  <c r="C101" i="123"/>
  <c r="D82" i="123"/>
  <c r="C82" i="123"/>
  <c r="E9" i="123"/>
  <c r="D100" i="123"/>
  <c r="C100" i="123"/>
  <c r="D81" i="123"/>
  <c r="C81" i="123"/>
  <c r="J117" i="122"/>
  <c r="J85" i="122"/>
  <c r="B83" i="122"/>
  <c r="B84" i="122"/>
  <c r="B85" i="122"/>
  <c r="B86" i="122"/>
  <c r="B87" i="122"/>
  <c r="B88" i="122"/>
  <c r="B89" i="122"/>
  <c r="B90" i="122"/>
  <c r="B91" i="122"/>
  <c r="B92" i="122"/>
  <c r="B93" i="122"/>
  <c r="B94" i="122"/>
  <c r="B95" i="122"/>
  <c r="B96" i="122"/>
  <c r="B82" i="122"/>
  <c r="J14" i="122"/>
  <c r="J6" i="122"/>
  <c r="E97" i="120"/>
  <c r="D97" i="120"/>
  <c r="E96" i="120"/>
  <c r="D96" i="120"/>
  <c r="E95" i="120"/>
  <c r="D95" i="120"/>
  <c r="J37" i="122"/>
  <c r="J44" i="122"/>
  <c r="J45" i="122"/>
  <c r="J47" i="122"/>
  <c r="J48" i="122"/>
  <c r="J49" i="122"/>
  <c r="J50" i="122"/>
  <c r="J51" i="122"/>
  <c r="J52" i="122"/>
  <c r="J53" i="122"/>
  <c r="J55" i="122"/>
  <c r="J56" i="122"/>
  <c r="J57" i="122"/>
  <c r="J58" i="122"/>
  <c r="J59" i="122"/>
  <c r="J60" i="122"/>
  <c r="J61" i="122"/>
  <c r="J63" i="122"/>
  <c r="J64" i="122"/>
  <c r="J72" i="122"/>
  <c r="J80" i="122"/>
  <c r="J90" i="122"/>
  <c r="J106" i="122"/>
  <c r="J11" i="122"/>
  <c r="D118" i="120"/>
  <c r="J9" i="122"/>
  <c r="J17" i="122"/>
  <c r="J66" i="122"/>
  <c r="J74" i="122"/>
  <c r="J84" i="122"/>
  <c r="E31" i="123"/>
  <c r="E87" i="123"/>
  <c r="C100" i="121"/>
  <c r="C101" i="121"/>
  <c r="C102" i="121"/>
  <c r="J68" i="122"/>
  <c r="J86" i="122"/>
  <c r="J94" i="122"/>
  <c r="J102" i="122"/>
  <c r="J110" i="122"/>
  <c r="E5" i="123"/>
  <c r="E21" i="123"/>
  <c r="E47" i="123"/>
  <c r="E91" i="123"/>
  <c r="E102" i="119"/>
  <c r="E110" i="119"/>
  <c r="E118" i="119"/>
  <c r="E86" i="121"/>
  <c r="F105" i="121"/>
  <c r="E88" i="121"/>
  <c r="F107" i="121"/>
  <c r="E90" i="121"/>
  <c r="F109" i="121"/>
  <c r="E92" i="121"/>
  <c r="F111" i="121"/>
  <c r="E94" i="121"/>
  <c r="F113" i="121"/>
  <c r="E96" i="121"/>
  <c r="E48" i="123"/>
  <c r="E110" i="123"/>
  <c r="F110" i="118"/>
  <c r="F111" i="118"/>
  <c r="F114" i="118"/>
  <c r="F115" i="118"/>
  <c r="F116" i="118"/>
  <c r="F118" i="118"/>
  <c r="F119" i="118"/>
  <c r="C81" i="121"/>
  <c r="E100" i="121"/>
  <c r="C82" i="121"/>
  <c r="E101" i="121"/>
  <c r="C83" i="121"/>
  <c r="E102" i="121"/>
  <c r="C84" i="121"/>
  <c r="E6" i="123"/>
  <c r="J7" i="122"/>
  <c r="J15" i="122"/>
  <c r="J23" i="122"/>
  <c r="J24" i="122"/>
  <c r="J25" i="122"/>
  <c r="J26" i="122"/>
  <c r="J27" i="122"/>
  <c r="J28" i="122"/>
  <c r="J29" i="122"/>
  <c r="J65" i="122"/>
  <c r="J73" i="122"/>
  <c r="J81" i="122"/>
  <c r="J82" i="122"/>
  <c r="J83" i="122"/>
  <c r="J91" i="122"/>
  <c r="J99" i="122"/>
  <c r="J107" i="122"/>
  <c r="J115" i="122"/>
  <c r="E18" i="123"/>
  <c r="E26" i="123"/>
  <c r="E53" i="123"/>
  <c r="F82" i="118"/>
  <c r="F101" i="118"/>
  <c r="F84" i="118"/>
  <c r="F85" i="118"/>
  <c r="F86" i="118"/>
  <c r="F87" i="118"/>
  <c r="F88" i="118"/>
  <c r="F89" i="118"/>
  <c r="F90" i="118"/>
  <c r="F91" i="118"/>
  <c r="F92" i="118"/>
  <c r="F93" i="118"/>
  <c r="F94" i="118"/>
  <c r="F95" i="118"/>
  <c r="F96" i="118"/>
  <c r="F97" i="118"/>
  <c r="F98" i="118"/>
  <c r="F99" i="118"/>
  <c r="F100" i="118"/>
  <c r="C117" i="121"/>
  <c r="C118" i="121"/>
  <c r="J114" i="122"/>
  <c r="E42" i="123"/>
  <c r="E54" i="123"/>
  <c r="D103" i="121"/>
  <c r="F106" i="118"/>
  <c r="F107" i="118"/>
  <c r="F112" i="118"/>
  <c r="E103" i="121"/>
  <c r="C104" i="121"/>
  <c r="F86" i="121"/>
  <c r="G105" i="121"/>
  <c r="C106" i="121"/>
  <c r="F88" i="121"/>
  <c r="G107" i="121"/>
  <c r="C108" i="121"/>
  <c r="F90" i="121"/>
  <c r="G109" i="121"/>
  <c r="C110" i="121"/>
  <c r="F92" i="121"/>
  <c r="G111" i="121"/>
  <c r="C112" i="121"/>
  <c r="F94" i="121"/>
  <c r="G113" i="121"/>
  <c r="C114" i="121"/>
  <c r="F96" i="121"/>
  <c r="G115" i="121"/>
  <c r="C116" i="121"/>
  <c r="G98" i="121"/>
  <c r="G99" i="121"/>
  <c r="J8" i="122"/>
  <c r="J16" i="122"/>
  <c r="J67" i="122"/>
  <c r="J101" i="122"/>
  <c r="E19" i="123"/>
  <c r="E84" i="123"/>
  <c r="E30" i="123"/>
  <c r="E51" i="123"/>
  <c r="E92" i="123"/>
  <c r="E66" i="123"/>
  <c r="E82" i="119"/>
  <c r="E84" i="119"/>
  <c r="E86" i="119"/>
  <c r="E88" i="119"/>
  <c r="E90" i="119"/>
  <c r="E92" i="119"/>
  <c r="E94" i="119"/>
  <c r="E96" i="119"/>
  <c r="E98" i="119"/>
  <c r="D81" i="120"/>
  <c r="E101" i="120"/>
  <c r="D83" i="120"/>
  <c r="E103" i="120"/>
  <c r="D85" i="120"/>
  <c r="E105" i="120"/>
  <c r="D87" i="120"/>
  <c r="E107" i="120"/>
  <c r="D89" i="120"/>
  <c r="E109" i="120"/>
  <c r="D91" i="120"/>
  <c r="E111" i="120"/>
  <c r="D93" i="120"/>
  <c r="E113" i="120"/>
  <c r="E98" i="120"/>
  <c r="D81" i="121"/>
  <c r="F100" i="121"/>
  <c r="D82" i="121"/>
  <c r="F101" i="121"/>
  <c r="D83" i="121"/>
  <c r="F102" i="121"/>
  <c r="D84" i="121"/>
  <c r="F103" i="121"/>
  <c r="C85" i="121"/>
  <c r="D104" i="121"/>
  <c r="G86" i="121"/>
  <c r="H105" i="121"/>
  <c r="C87" i="121"/>
  <c r="D106" i="121"/>
  <c r="G88" i="121"/>
  <c r="H107" i="121"/>
  <c r="C89" i="121"/>
  <c r="D108" i="121"/>
  <c r="G90" i="121"/>
  <c r="H109" i="121"/>
  <c r="C91" i="121"/>
  <c r="D110" i="121"/>
  <c r="G92" i="121"/>
  <c r="H111" i="121"/>
  <c r="C93" i="121"/>
  <c r="D112" i="121"/>
  <c r="G94" i="121"/>
  <c r="H113" i="121"/>
  <c r="C95" i="121"/>
  <c r="D114" i="121"/>
  <c r="G96" i="121"/>
  <c r="H115" i="121"/>
  <c r="C97" i="121"/>
  <c r="D116" i="121"/>
  <c r="H98" i="121"/>
  <c r="H99" i="121"/>
  <c r="E13" i="123"/>
  <c r="E20" i="123"/>
  <c r="E103" i="123"/>
  <c r="E23" i="123"/>
  <c r="E85" i="123"/>
  <c r="E34" i="123"/>
  <c r="E38" i="123"/>
  <c r="E45" i="123"/>
  <c r="E55" i="123"/>
  <c r="E93" i="123"/>
  <c r="E67" i="123"/>
  <c r="E96" i="123"/>
  <c r="E74" i="123"/>
  <c r="E103" i="119"/>
  <c r="E91" i="120"/>
  <c r="E93" i="120"/>
  <c r="E81" i="121"/>
  <c r="G100" i="121"/>
  <c r="E82" i="121"/>
  <c r="G101" i="121"/>
  <c r="E83" i="121"/>
  <c r="G102" i="121"/>
  <c r="E84" i="121"/>
  <c r="G103" i="121"/>
  <c r="E10" i="123"/>
  <c r="E17" i="123"/>
  <c r="E24" i="123"/>
  <c r="E104" i="123"/>
  <c r="E49" i="123"/>
  <c r="E56" i="123"/>
  <c r="E112" i="123"/>
  <c r="E75" i="123"/>
  <c r="E98" i="123"/>
  <c r="E117" i="120"/>
  <c r="D99" i="120"/>
  <c r="G81" i="121"/>
  <c r="G82" i="121"/>
  <c r="G83" i="121"/>
  <c r="G84" i="121"/>
  <c r="G116" i="121"/>
  <c r="C98" i="121"/>
  <c r="E117" i="121"/>
  <c r="C99" i="121"/>
  <c r="E118" i="121"/>
  <c r="J4" i="122"/>
  <c r="J12" i="122"/>
  <c r="J20" i="122"/>
  <c r="J71" i="122"/>
  <c r="J79" i="122"/>
  <c r="J89" i="122"/>
  <c r="J92" i="122"/>
  <c r="J116" i="122"/>
  <c r="E4" i="123"/>
  <c r="E14" i="123"/>
  <c r="E25" i="123"/>
  <c r="E32" i="123"/>
  <c r="E106" i="123"/>
  <c r="E35" i="123"/>
  <c r="E88" i="123"/>
  <c r="E57" i="123"/>
  <c r="E61" i="123"/>
  <c r="E80" i="123"/>
  <c r="E118" i="123"/>
  <c r="E81" i="119"/>
  <c r="E83" i="119"/>
  <c r="E85" i="119"/>
  <c r="E89" i="119"/>
  <c r="E91" i="119"/>
  <c r="E93" i="119"/>
  <c r="E97" i="119"/>
  <c r="E99" i="119"/>
  <c r="E100" i="120"/>
  <c r="D82" i="120"/>
  <c r="E102" i="120"/>
  <c r="D84" i="120"/>
  <c r="E104" i="120"/>
  <c r="D86" i="120"/>
  <c r="E106" i="120"/>
  <c r="D88" i="120"/>
  <c r="E108" i="120"/>
  <c r="D90" i="120"/>
  <c r="E110" i="120"/>
  <c r="D92" i="120"/>
  <c r="E112" i="120"/>
  <c r="D94" i="120"/>
  <c r="E99" i="120"/>
  <c r="G85" i="121"/>
  <c r="H104" i="121"/>
  <c r="C86" i="121"/>
  <c r="D105" i="121"/>
  <c r="G87" i="121"/>
  <c r="H106" i="121"/>
  <c r="C88" i="121"/>
  <c r="D107" i="121"/>
  <c r="G89" i="121"/>
  <c r="H108" i="121"/>
  <c r="C90" i="121"/>
  <c r="D109" i="121"/>
  <c r="G91" i="121"/>
  <c r="H110" i="121"/>
  <c r="C92" i="121"/>
  <c r="D111" i="121"/>
  <c r="G93" i="121"/>
  <c r="H112" i="121"/>
  <c r="C94" i="121"/>
  <c r="D113" i="121"/>
  <c r="G95" i="121"/>
  <c r="H114" i="121"/>
  <c r="C96" i="121"/>
  <c r="D115" i="121"/>
  <c r="G97" i="121"/>
  <c r="J30" i="122"/>
  <c r="J36" i="122"/>
  <c r="J70" i="122"/>
  <c r="J78" i="122"/>
  <c r="J104" i="122"/>
  <c r="J112" i="122"/>
  <c r="E7" i="123"/>
  <c r="E81" i="123"/>
  <c r="E39" i="123"/>
  <c r="E89" i="123"/>
  <c r="E100" i="119"/>
  <c r="E104" i="119"/>
  <c r="E106" i="119"/>
  <c r="E112" i="119"/>
  <c r="E114" i="119"/>
  <c r="E114" i="120"/>
  <c r="E115" i="120"/>
  <c r="H85" i="121"/>
  <c r="D86" i="121"/>
  <c r="E105" i="121"/>
  <c r="H87" i="121"/>
  <c r="D88" i="121"/>
  <c r="E107" i="121"/>
  <c r="H89" i="121"/>
  <c r="D90" i="121"/>
  <c r="E109" i="121"/>
  <c r="H91" i="121"/>
  <c r="D92" i="121"/>
  <c r="E111" i="121"/>
  <c r="H93" i="121"/>
  <c r="D94" i="121"/>
  <c r="E113" i="121"/>
  <c r="H95" i="121"/>
  <c r="D96" i="121"/>
  <c r="E98" i="121"/>
  <c r="G117" i="121"/>
  <c r="E99" i="121"/>
  <c r="G118" i="121"/>
  <c r="J38" i="122"/>
  <c r="J111" i="122"/>
  <c r="E11" i="123"/>
  <c r="E82" i="123"/>
  <c r="E22" i="123"/>
  <c r="E33" i="123"/>
  <c r="E43" i="123"/>
  <c r="E90" i="123"/>
  <c r="E62" i="123"/>
  <c r="E73" i="123"/>
  <c r="E77" i="123"/>
  <c r="E111" i="119"/>
  <c r="E108" i="119"/>
  <c r="E116" i="119"/>
  <c r="E81" i="120"/>
  <c r="E83" i="120"/>
  <c r="E85" i="120"/>
  <c r="E87" i="120"/>
  <c r="E89" i="120"/>
  <c r="D85" i="121"/>
  <c r="E104" i="121"/>
  <c r="H86" i="121"/>
  <c r="D87" i="121"/>
  <c r="E106" i="121"/>
  <c r="H88" i="121"/>
  <c r="D89" i="121"/>
  <c r="E108" i="121"/>
  <c r="H90" i="121"/>
  <c r="D91" i="121"/>
  <c r="E110" i="121"/>
  <c r="H92" i="121"/>
  <c r="D93" i="121"/>
  <c r="E112" i="121"/>
  <c r="H94" i="121"/>
  <c r="D95" i="121"/>
  <c r="E114" i="121"/>
  <c r="H96" i="121"/>
  <c r="D97" i="121"/>
  <c r="E116" i="121"/>
  <c r="J22" i="122"/>
  <c r="J46" i="122"/>
  <c r="J87" i="122"/>
  <c r="J109" i="122"/>
  <c r="E87" i="119"/>
  <c r="E95" i="119"/>
  <c r="D117" i="120"/>
  <c r="F81" i="121"/>
  <c r="H100" i="121"/>
  <c r="F82" i="121"/>
  <c r="H101" i="121"/>
  <c r="F83" i="121"/>
  <c r="H102" i="121"/>
  <c r="F84" i="121"/>
  <c r="H103" i="121"/>
  <c r="E85" i="121"/>
  <c r="F104" i="121"/>
  <c r="E87" i="121"/>
  <c r="F106" i="121"/>
  <c r="E89" i="121"/>
  <c r="F108" i="121"/>
  <c r="E91" i="121"/>
  <c r="F110" i="121"/>
  <c r="E93" i="121"/>
  <c r="F112" i="121"/>
  <c r="E95" i="121"/>
  <c r="F114" i="121"/>
  <c r="E97" i="121"/>
  <c r="F116" i="121"/>
  <c r="D117" i="121"/>
  <c r="D118" i="121"/>
  <c r="J5" i="122"/>
  <c r="J13" i="122"/>
  <c r="J21" i="122"/>
  <c r="J31" i="122"/>
  <c r="J32" i="122"/>
  <c r="J33" i="122"/>
  <c r="J34" i="122"/>
  <c r="J35" i="122"/>
  <c r="J100" i="122"/>
  <c r="J108" i="122"/>
  <c r="F102" i="118"/>
  <c r="F103" i="118"/>
  <c r="F104" i="118"/>
  <c r="F108" i="118"/>
  <c r="D100" i="120"/>
  <c r="D102" i="120"/>
  <c r="D104" i="120"/>
  <c r="D106" i="120"/>
  <c r="D108" i="120"/>
  <c r="D110" i="120"/>
  <c r="D112" i="120"/>
  <c r="F85" i="121"/>
  <c r="G104" i="121"/>
  <c r="C105" i="121"/>
  <c r="F87" i="121"/>
  <c r="G106" i="121"/>
  <c r="C107" i="121"/>
  <c r="F89" i="121"/>
  <c r="G108" i="121"/>
  <c r="C109" i="121"/>
  <c r="F91" i="121"/>
  <c r="G110" i="121"/>
  <c r="C111" i="121"/>
  <c r="F93" i="121"/>
  <c r="G112" i="121"/>
  <c r="C113" i="121"/>
  <c r="F95" i="121"/>
  <c r="G114" i="121"/>
  <c r="C115" i="121"/>
  <c r="F97" i="121"/>
  <c r="J54" i="122"/>
  <c r="J93" i="122"/>
  <c r="J118" i="122"/>
  <c r="D114" i="120"/>
  <c r="D115" i="120"/>
  <c r="D116" i="120"/>
  <c r="H81" i="121"/>
  <c r="H82" i="121"/>
  <c r="H83" i="121"/>
  <c r="H84" i="121"/>
  <c r="H116" i="121"/>
  <c r="D98" i="121"/>
  <c r="F117" i="121"/>
  <c r="D99" i="121"/>
  <c r="F118" i="121"/>
  <c r="J19" i="122"/>
  <c r="J39" i="122"/>
  <c r="J40" i="122"/>
  <c r="J41" i="122"/>
  <c r="J42" i="122"/>
  <c r="J43" i="122"/>
  <c r="J98" i="122"/>
  <c r="E101" i="119"/>
  <c r="E105" i="119"/>
  <c r="E107" i="119"/>
  <c r="E109" i="119"/>
  <c r="E113" i="119"/>
  <c r="E115" i="119"/>
  <c r="E117" i="119"/>
  <c r="E82" i="120"/>
  <c r="E84" i="120"/>
  <c r="E86" i="120"/>
  <c r="E88" i="120"/>
  <c r="E90" i="120"/>
  <c r="E92" i="120"/>
  <c r="E94" i="120"/>
  <c r="E116" i="120"/>
  <c r="C103" i="121"/>
  <c r="E115" i="121"/>
  <c r="H97" i="121"/>
  <c r="J10" i="122"/>
  <c r="J18" i="122"/>
  <c r="J62" i="122"/>
  <c r="J69" i="122"/>
  <c r="J77" i="122"/>
  <c r="J88" i="122"/>
  <c r="J97" i="122"/>
  <c r="J105" i="122"/>
  <c r="J113" i="122"/>
  <c r="D100" i="121"/>
  <c r="D101" i="121"/>
  <c r="D102" i="121"/>
  <c r="F115" i="121"/>
  <c r="F98" i="121"/>
  <c r="H117" i="121"/>
  <c r="F99" i="121"/>
  <c r="H118" i="121"/>
  <c r="J76" i="122"/>
  <c r="J96" i="122"/>
  <c r="D101" i="120"/>
  <c r="D103" i="120"/>
  <c r="D105" i="120"/>
  <c r="D107" i="120"/>
  <c r="D109" i="120"/>
  <c r="D111" i="120"/>
  <c r="D113" i="120"/>
  <c r="D98" i="120"/>
  <c r="E118" i="120"/>
  <c r="J75" i="122"/>
  <c r="J95" i="122"/>
  <c r="J103" i="122"/>
  <c r="C103" i="123"/>
  <c r="C98" i="123"/>
  <c r="C106" i="123"/>
  <c r="D111" i="123"/>
  <c r="C114" i="123"/>
  <c r="E12" i="123"/>
  <c r="E101" i="123"/>
  <c r="E28" i="123"/>
  <c r="E105" i="123"/>
  <c r="E36" i="123"/>
  <c r="E107" i="123"/>
  <c r="E44" i="123"/>
  <c r="E109" i="123"/>
  <c r="E60" i="123"/>
  <c r="E113" i="123"/>
  <c r="E68" i="123"/>
  <c r="E115" i="123"/>
  <c r="E76" i="123"/>
  <c r="E117" i="123"/>
  <c r="E79" i="123"/>
  <c r="E99" i="123"/>
  <c r="C94" i="123"/>
  <c r="C96" i="123"/>
  <c r="C104" i="123"/>
  <c r="C112" i="123"/>
  <c r="C102" i="123"/>
  <c r="C110" i="123"/>
  <c r="C118" i="123"/>
  <c r="E8" i="123"/>
  <c r="E100" i="123"/>
  <c r="E40" i="123"/>
  <c r="E108" i="123"/>
  <c r="E72" i="123"/>
  <c r="E116" i="123"/>
  <c r="F109" i="118"/>
  <c r="F113" i="118"/>
  <c r="F117" i="118"/>
  <c r="F105" i="118"/>
  <c r="F83" i="118"/>
  <c r="X95" i="114"/>
  <c r="W95" i="114"/>
  <c r="U95" i="114"/>
  <c r="T95" i="114"/>
  <c r="R95" i="114"/>
  <c r="Q95" i="114"/>
  <c r="P95" i="114"/>
  <c r="N95" i="114"/>
  <c r="M95" i="114"/>
  <c r="L95" i="114"/>
  <c r="K95" i="114"/>
  <c r="J95" i="114"/>
  <c r="H95" i="114"/>
  <c r="G95" i="114"/>
  <c r="F95" i="114"/>
  <c r="E95" i="114"/>
  <c r="D95" i="114"/>
  <c r="C95" i="114"/>
  <c r="X80" i="114"/>
  <c r="W80" i="114"/>
  <c r="U80" i="114"/>
  <c r="T80" i="114"/>
  <c r="R80" i="114"/>
  <c r="Q80" i="114"/>
  <c r="P80" i="114"/>
  <c r="N80" i="114"/>
  <c r="M80" i="114"/>
  <c r="L80" i="114"/>
  <c r="K80" i="114"/>
  <c r="J80" i="114"/>
  <c r="H80" i="114"/>
  <c r="G80" i="114"/>
  <c r="F80" i="114"/>
  <c r="E80" i="114"/>
  <c r="D80" i="114"/>
  <c r="C80" i="114"/>
  <c r="I95" i="114"/>
  <c r="X94" i="114"/>
  <c r="W94" i="114"/>
  <c r="U94" i="114"/>
  <c r="T94" i="114"/>
  <c r="R94" i="114"/>
  <c r="Q94" i="114"/>
  <c r="P94" i="114"/>
  <c r="N94" i="114"/>
  <c r="M94" i="114"/>
  <c r="L94" i="114"/>
  <c r="K94" i="114"/>
  <c r="J94" i="114"/>
  <c r="H94" i="114"/>
  <c r="G94" i="114"/>
  <c r="F94" i="114"/>
  <c r="E94" i="114"/>
  <c r="D94" i="114"/>
  <c r="C94" i="114"/>
  <c r="X79" i="114"/>
  <c r="W79" i="114"/>
  <c r="U79" i="114"/>
  <c r="T79" i="114"/>
  <c r="R79" i="114"/>
  <c r="Q79" i="114"/>
  <c r="P79" i="114"/>
  <c r="N79" i="114"/>
  <c r="M79" i="114"/>
  <c r="L79" i="114"/>
  <c r="K79" i="114"/>
  <c r="J79" i="114"/>
  <c r="H79" i="114"/>
  <c r="G79" i="114"/>
  <c r="F79" i="114"/>
  <c r="E79" i="114"/>
  <c r="D79" i="114"/>
  <c r="C79" i="114"/>
  <c r="I94" i="114"/>
  <c r="X93" i="114"/>
  <c r="W93" i="114"/>
  <c r="U93" i="114"/>
  <c r="T93" i="114"/>
  <c r="R93" i="114"/>
  <c r="Q93" i="114"/>
  <c r="P93" i="114"/>
  <c r="N93" i="114"/>
  <c r="M93" i="114"/>
  <c r="L93" i="114"/>
  <c r="K93" i="114"/>
  <c r="J93" i="114"/>
  <c r="H93" i="114"/>
  <c r="G93" i="114"/>
  <c r="F93" i="114"/>
  <c r="E93" i="114"/>
  <c r="D93" i="114"/>
  <c r="C93" i="114"/>
  <c r="X78" i="114"/>
  <c r="W78" i="114"/>
  <c r="U78" i="114"/>
  <c r="T78" i="114"/>
  <c r="R78" i="114"/>
  <c r="Q78" i="114"/>
  <c r="P78" i="114"/>
  <c r="N78" i="114"/>
  <c r="M78" i="114"/>
  <c r="L78" i="114"/>
  <c r="K78" i="114"/>
  <c r="J78" i="114"/>
  <c r="H78" i="114"/>
  <c r="G78" i="114"/>
  <c r="F78" i="114"/>
  <c r="E78" i="114"/>
  <c r="D78" i="114"/>
  <c r="C78" i="114"/>
  <c r="I93" i="114"/>
  <c r="X92" i="114"/>
  <c r="W92" i="114"/>
  <c r="U92" i="114"/>
  <c r="T92" i="114"/>
  <c r="R92" i="114"/>
  <c r="Q92" i="114"/>
  <c r="P92" i="114"/>
  <c r="N92" i="114"/>
  <c r="M92" i="114"/>
  <c r="L92" i="114"/>
  <c r="K92" i="114"/>
  <c r="J92" i="114"/>
  <c r="H92" i="114"/>
  <c r="G92" i="114"/>
  <c r="F92" i="114"/>
  <c r="E92" i="114"/>
  <c r="D92" i="114"/>
  <c r="C92" i="114"/>
  <c r="X77" i="114"/>
  <c r="W77" i="114"/>
  <c r="U77" i="114"/>
  <c r="T77" i="114"/>
  <c r="R77" i="114"/>
  <c r="Q77" i="114"/>
  <c r="P77" i="114"/>
  <c r="N77" i="114"/>
  <c r="M77" i="114"/>
  <c r="L77" i="114"/>
  <c r="K77" i="114"/>
  <c r="J77" i="114"/>
  <c r="H77" i="114"/>
  <c r="G77" i="114"/>
  <c r="F77" i="114"/>
  <c r="E77" i="114"/>
  <c r="D77" i="114"/>
  <c r="C77" i="114"/>
  <c r="I92" i="114"/>
  <c r="X91" i="114"/>
  <c r="W91" i="114"/>
  <c r="U91" i="114"/>
  <c r="T91" i="114"/>
  <c r="R91" i="114"/>
  <c r="Q91" i="114"/>
  <c r="P91" i="114"/>
  <c r="N91" i="114"/>
  <c r="M91" i="114"/>
  <c r="L91" i="114"/>
  <c r="K91" i="114"/>
  <c r="J91" i="114"/>
  <c r="H91" i="114"/>
  <c r="G91" i="114"/>
  <c r="F91" i="114"/>
  <c r="E91" i="114"/>
  <c r="D91" i="114"/>
  <c r="C91" i="114"/>
  <c r="X76" i="114"/>
  <c r="W76" i="114"/>
  <c r="U76" i="114"/>
  <c r="T76" i="114"/>
  <c r="R76" i="114"/>
  <c r="Q76" i="114"/>
  <c r="P76" i="114"/>
  <c r="N76" i="114"/>
  <c r="M76" i="114"/>
  <c r="L76" i="114"/>
  <c r="K76" i="114"/>
  <c r="J76" i="114"/>
  <c r="H76" i="114"/>
  <c r="G76" i="114"/>
  <c r="F76" i="114"/>
  <c r="E76" i="114"/>
  <c r="D76" i="114"/>
  <c r="C76" i="114"/>
  <c r="I91" i="114"/>
  <c r="X90" i="114"/>
  <c r="W90" i="114"/>
  <c r="U90" i="114"/>
  <c r="T90" i="114"/>
  <c r="R90" i="114"/>
  <c r="Q90" i="114"/>
  <c r="P90" i="114"/>
  <c r="N90" i="114"/>
  <c r="M90" i="114"/>
  <c r="L90" i="114"/>
  <c r="K90" i="114"/>
  <c r="J90" i="114"/>
  <c r="H90" i="114"/>
  <c r="G90" i="114"/>
  <c r="F90" i="114"/>
  <c r="E90" i="114"/>
  <c r="D90" i="114"/>
  <c r="C90" i="114"/>
  <c r="X75" i="114"/>
  <c r="W75" i="114"/>
  <c r="U75" i="114"/>
  <c r="T75" i="114"/>
  <c r="R75" i="114"/>
  <c r="Q75" i="114"/>
  <c r="P75" i="114"/>
  <c r="N75" i="114"/>
  <c r="M75" i="114"/>
  <c r="L75" i="114"/>
  <c r="K75" i="114"/>
  <c r="J75" i="114"/>
  <c r="H75" i="114"/>
  <c r="G75" i="114"/>
  <c r="F75" i="114"/>
  <c r="E75" i="114"/>
  <c r="D75" i="114"/>
  <c r="C75" i="114"/>
  <c r="I90" i="114"/>
  <c r="X89" i="114"/>
  <c r="W89" i="114"/>
  <c r="U89" i="114"/>
  <c r="T89" i="114"/>
  <c r="R89" i="114"/>
  <c r="Q89" i="114"/>
  <c r="P89" i="114"/>
  <c r="N89" i="114"/>
  <c r="M89" i="114"/>
  <c r="L89" i="114"/>
  <c r="K89" i="114"/>
  <c r="J89" i="114"/>
  <c r="H89" i="114"/>
  <c r="G89" i="114"/>
  <c r="F89" i="114"/>
  <c r="E89" i="114"/>
  <c r="D89" i="114"/>
  <c r="C89" i="114"/>
  <c r="X74" i="114"/>
  <c r="W74" i="114"/>
  <c r="U74" i="114"/>
  <c r="T74" i="114"/>
  <c r="R74" i="114"/>
  <c r="Q74" i="114"/>
  <c r="P74" i="114"/>
  <c r="N74" i="114"/>
  <c r="M74" i="114"/>
  <c r="L74" i="114"/>
  <c r="K74" i="114"/>
  <c r="J74" i="114"/>
  <c r="H74" i="114"/>
  <c r="G74" i="114"/>
  <c r="F74" i="114"/>
  <c r="E74" i="114"/>
  <c r="D74" i="114"/>
  <c r="C74" i="114"/>
  <c r="I89" i="114"/>
  <c r="X88" i="114"/>
  <c r="W88" i="114"/>
  <c r="U88" i="114"/>
  <c r="T88" i="114"/>
  <c r="R88" i="114"/>
  <c r="Q88" i="114"/>
  <c r="P88" i="114"/>
  <c r="N88" i="114"/>
  <c r="M88" i="114"/>
  <c r="L88" i="114"/>
  <c r="K88" i="114"/>
  <c r="J88" i="114"/>
  <c r="H88" i="114"/>
  <c r="G88" i="114"/>
  <c r="F88" i="114"/>
  <c r="E88" i="114"/>
  <c r="D88" i="114"/>
  <c r="C88" i="114"/>
  <c r="X73" i="114"/>
  <c r="W73" i="114"/>
  <c r="U73" i="114"/>
  <c r="T73" i="114"/>
  <c r="R73" i="114"/>
  <c r="Q73" i="114"/>
  <c r="P73" i="114"/>
  <c r="N73" i="114"/>
  <c r="M73" i="114"/>
  <c r="L73" i="114"/>
  <c r="K73" i="114"/>
  <c r="J73" i="114"/>
  <c r="H73" i="114"/>
  <c r="G73" i="114"/>
  <c r="F73" i="114"/>
  <c r="E73" i="114"/>
  <c r="D73" i="114"/>
  <c r="C73" i="114"/>
  <c r="I88" i="114"/>
  <c r="X87" i="114"/>
  <c r="W87" i="114"/>
  <c r="U87" i="114"/>
  <c r="T87" i="114"/>
  <c r="R87" i="114"/>
  <c r="Q87" i="114"/>
  <c r="P87" i="114"/>
  <c r="N87" i="114"/>
  <c r="M87" i="114"/>
  <c r="L87" i="114"/>
  <c r="K87" i="114"/>
  <c r="J87" i="114"/>
  <c r="H87" i="114"/>
  <c r="G87" i="114"/>
  <c r="F87" i="114"/>
  <c r="E87" i="114"/>
  <c r="D87" i="114"/>
  <c r="C87" i="114"/>
  <c r="X72" i="114"/>
  <c r="W72" i="114"/>
  <c r="U72" i="114"/>
  <c r="T72" i="114"/>
  <c r="R72" i="114"/>
  <c r="Q72" i="114"/>
  <c r="P72" i="114"/>
  <c r="N72" i="114"/>
  <c r="M72" i="114"/>
  <c r="L72" i="114"/>
  <c r="K72" i="114"/>
  <c r="J72" i="114"/>
  <c r="H72" i="114"/>
  <c r="G72" i="114"/>
  <c r="F72" i="114"/>
  <c r="E72" i="114"/>
  <c r="D72" i="114"/>
  <c r="C72" i="114"/>
  <c r="I87" i="114"/>
  <c r="X86" i="114"/>
  <c r="W86" i="114"/>
  <c r="U86" i="114"/>
  <c r="T86" i="114"/>
  <c r="R86" i="114"/>
  <c r="Q86" i="114"/>
  <c r="P86" i="114"/>
  <c r="N86" i="114"/>
  <c r="M86" i="114"/>
  <c r="L86" i="114"/>
  <c r="K86" i="114"/>
  <c r="J86" i="114"/>
  <c r="H86" i="114"/>
  <c r="G86" i="114"/>
  <c r="F86" i="114"/>
  <c r="E86" i="114"/>
  <c r="D86" i="114"/>
  <c r="C86" i="114"/>
  <c r="X71" i="114"/>
  <c r="W71" i="114"/>
  <c r="U71" i="114"/>
  <c r="T71" i="114"/>
  <c r="R71" i="114"/>
  <c r="Q71" i="114"/>
  <c r="P71" i="114"/>
  <c r="N71" i="114"/>
  <c r="M71" i="114"/>
  <c r="L71" i="114"/>
  <c r="K71" i="114"/>
  <c r="J71" i="114"/>
  <c r="H71" i="114"/>
  <c r="G71" i="114"/>
  <c r="F71" i="114"/>
  <c r="E71" i="114"/>
  <c r="D71" i="114"/>
  <c r="C71" i="114"/>
  <c r="I86" i="114"/>
  <c r="X85" i="114"/>
  <c r="W85" i="114"/>
  <c r="U85" i="114"/>
  <c r="T85" i="114"/>
  <c r="R85" i="114"/>
  <c r="Q85" i="114"/>
  <c r="P85" i="114"/>
  <c r="N85" i="114"/>
  <c r="M85" i="114"/>
  <c r="L85" i="114"/>
  <c r="K85" i="114"/>
  <c r="J85" i="114"/>
  <c r="H85" i="114"/>
  <c r="G85" i="114"/>
  <c r="F85" i="114"/>
  <c r="E85" i="114"/>
  <c r="D85" i="114"/>
  <c r="C85" i="114"/>
  <c r="X70" i="114"/>
  <c r="W70" i="114"/>
  <c r="U70" i="114"/>
  <c r="T70" i="114"/>
  <c r="R70" i="114"/>
  <c r="Q70" i="114"/>
  <c r="P70" i="114"/>
  <c r="N70" i="114"/>
  <c r="M70" i="114"/>
  <c r="L70" i="114"/>
  <c r="K70" i="114"/>
  <c r="J70" i="114"/>
  <c r="H70" i="114"/>
  <c r="G70" i="114"/>
  <c r="F70" i="114"/>
  <c r="E70" i="114"/>
  <c r="D70" i="114"/>
  <c r="C70" i="114"/>
  <c r="I85" i="114"/>
  <c r="X84" i="114"/>
  <c r="W84" i="114"/>
  <c r="U84" i="114"/>
  <c r="T84" i="114"/>
  <c r="R84" i="114"/>
  <c r="Q84" i="114"/>
  <c r="P84" i="114"/>
  <c r="N84" i="114"/>
  <c r="M84" i="114"/>
  <c r="L84" i="114"/>
  <c r="K84" i="114"/>
  <c r="J84" i="114"/>
  <c r="H84" i="114"/>
  <c r="G84" i="114"/>
  <c r="F84" i="114"/>
  <c r="E84" i="114"/>
  <c r="D84" i="114"/>
  <c r="C84" i="114"/>
  <c r="X69" i="114"/>
  <c r="W69" i="114"/>
  <c r="U69" i="114"/>
  <c r="T69" i="114"/>
  <c r="R69" i="114"/>
  <c r="Q69" i="114"/>
  <c r="P69" i="114"/>
  <c r="N69" i="114"/>
  <c r="M69" i="114"/>
  <c r="L69" i="114"/>
  <c r="K69" i="114"/>
  <c r="J69" i="114"/>
  <c r="H69" i="114"/>
  <c r="G69" i="114"/>
  <c r="F69" i="114"/>
  <c r="E69" i="114"/>
  <c r="D69" i="114"/>
  <c r="C69" i="114"/>
  <c r="I84" i="114"/>
  <c r="X83" i="114"/>
  <c r="W83" i="114"/>
  <c r="U83" i="114"/>
  <c r="T83" i="114"/>
  <c r="R83" i="114"/>
  <c r="Q83" i="114"/>
  <c r="P83" i="114"/>
  <c r="N83" i="114"/>
  <c r="M83" i="114"/>
  <c r="L83" i="114"/>
  <c r="K83" i="114"/>
  <c r="J83" i="114"/>
  <c r="H83" i="114"/>
  <c r="G83" i="114"/>
  <c r="F83" i="114"/>
  <c r="E83" i="114"/>
  <c r="D83" i="114"/>
  <c r="C83" i="114"/>
  <c r="X68" i="114"/>
  <c r="W68" i="114"/>
  <c r="U68" i="114"/>
  <c r="T68" i="114"/>
  <c r="R68" i="114"/>
  <c r="Q68" i="114"/>
  <c r="P68" i="114"/>
  <c r="N68" i="114"/>
  <c r="M68" i="114"/>
  <c r="L68" i="114"/>
  <c r="K68" i="114"/>
  <c r="J68" i="114"/>
  <c r="H68" i="114"/>
  <c r="G68" i="114"/>
  <c r="F68" i="114"/>
  <c r="E68" i="114"/>
  <c r="D68" i="114"/>
  <c r="C68" i="114"/>
  <c r="I83" i="114"/>
  <c r="X82" i="114"/>
  <c r="W82" i="114"/>
  <c r="U82" i="114"/>
  <c r="T82" i="114"/>
  <c r="R82" i="114"/>
  <c r="Q82" i="114"/>
  <c r="P82" i="114"/>
  <c r="N82" i="114"/>
  <c r="M82" i="114"/>
  <c r="L82" i="114"/>
  <c r="K82" i="114"/>
  <c r="J82" i="114"/>
  <c r="H82" i="114"/>
  <c r="G82" i="114"/>
  <c r="F82" i="114"/>
  <c r="E82" i="114"/>
  <c r="D82" i="114"/>
  <c r="C82" i="114"/>
  <c r="X67" i="114"/>
  <c r="W67" i="114"/>
  <c r="U67" i="114"/>
  <c r="T67" i="114"/>
  <c r="R67" i="114"/>
  <c r="Q67" i="114"/>
  <c r="P67" i="114"/>
  <c r="N67" i="114"/>
  <c r="M67" i="114"/>
  <c r="L67" i="114"/>
  <c r="K67" i="114"/>
  <c r="J67" i="114"/>
  <c r="H67" i="114"/>
  <c r="G67" i="114"/>
  <c r="F67" i="114"/>
  <c r="E67" i="114"/>
  <c r="D67" i="114"/>
  <c r="C67" i="114"/>
  <c r="I82" i="114"/>
  <c r="X81" i="114"/>
  <c r="W81" i="114"/>
  <c r="U81" i="114"/>
  <c r="T81" i="114"/>
  <c r="R81" i="114"/>
  <c r="Q81" i="114"/>
  <c r="P81" i="114"/>
  <c r="N81" i="114"/>
  <c r="M81" i="114"/>
  <c r="L81" i="114"/>
  <c r="K81" i="114"/>
  <c r="J81" i="114"/>
  <c r="H81" i="114"/>
  <c r="G81" i="114"/>
  <c r="F81" i="114"/>
  <c r="E81" i="114"/>
  <c r="D81" i="114"/>
  <c r="C81" i="114"/>
  <c r="X66" i="114"/>
  <c r="W66" i="114"/>
  <c r="U66" i="114"/>
  <c r="T66" i="114"/>
  <c r="R66" i="114"/>
  <c r="Q66" i="114"/>
  <c r="P66" i="114"/>
  <c r="N66" i="114"/>
  <c r="M66" i="114"/>
  <c r="L66" i="114"/>
  <c r="K66" i="114"/>
  <c r="J66" i="114"/>
  <c r="H66" i="114"/>
  <c r="G66" i="114"/>
  <c r="F66" i="114"/>
  <c r="E66" i="114"/>
  <c r="D66" i="114"/>
  <c r="C66" i="114"/>
  <c r="I81" i="114"/>
  <c r="L99" i="113"/>
  <c r="F82" i="110"/>
  <c r="F84" i="110"/>
  <c r="F86" i="110"/>
  <c r="F88" i="110"/>
  <c r="F90" i="110"/>
  <c r="F92" i="110"/>
  <c r="F94" i="110"/>
  <c r="F96" i="110"/>
  <c r="F98" i="110"/>
  <c r="L47" i="113"/>
  <c r="L55" i="113"/>
  <c r="L69" i="113"/>
  <c r="L77" i="113"/>
  <c r="L95" i="113"/>
  <c r="E116" i="112"/>
  <c r="E81" i="112"/>
  <c r="F100" i="112"/>
  <c r="C82" i="112"/>
  <c r="E83" i="112"/>
  <c r="F102" i="112"/>
  <c r="G102" i="112"/>
  <c r="E85" i="112"/>
  <c r="F85" i="112"/>
  <c r="E87" i="112"/>
  <c r="F106" i="112"/>
  <c r="E89" i="112"/>
  <c r="F108" i="112"/>
  <c r="C90" i="112"/>
  <c r="E91" i="112"/>
  <c r="F110" i="112"/>
  <c r="G110" i="112"/>
  <c r="E93" i="112"/>
  <c r="F112" i="112"/>
  <c r="E95" i="112"/>
  <c r="F114" i="112"/>
  <c r="E97" i="112"/>
  <c r="F116" i="112"/>
  <c r="C98" i="112"/>
  <c r="E99" i="112"/>
  <c r="F118" i="112"/>
  <c r="G118" i="112"/>
  <c r="L23" i="113"/>
  <c r="L43" i="113"/>
  <c r="L67" i="113"/>
  <c r="L75" i="113"/>
  <c r="F100" i="110"/>
  <c r="F102" i="110"/>
  <c r="F104" i="110"/>
  <c r="F106" i="110"/>
  <c r="F108" i="110"/>
  <c r="F110" i="110"/>
  <c r="F112" i="110"/>
  <c r="F114" i="110"/>
  <c r="F116" i="110"/>
  <c r="F118" i="110"/>
  <c r="F81" i="110"/>
  <c r="F83" i="110"/>
  <c r="F85" i="110"/>
  <c r="F87" i="110"/>
  <c r="F89" i="110"/>
  <c r="F91" i="110"/>
  <c r="F93" i="110"/>
  <c r="F95" i="110"/>
  <c r="F97" i="110"/>
  <c r="F99" i="110"/>
  <c r="I66" i="114"/>
  <c r="I67" i="114"/>
  <c r="I68" i="114"/>
  <c r="I69" i="114"/>
  <c r="I70" i="114"/>
  <c r="I71" i="114"/>
  <c r="I72" i="114"/>
  <c r="I73" i="114"/>
  <c r="I74" i="114"/>
  <c r="I75" i="114"/>
  <c r="I76" i="114"/>
  <c r="I77" i="114"/>
  <c r="I78" i="114"/>
  <c r="I79" i="114"/>
  <c r="I80" i="114"/>
  <c r="G61" i="113"/>
  <c r="G62" i="113"/>
  <c r="G73" i="113"/>
  <c r="G74" i="113"/>
  <c r="S66" i="114"/>
  <c r="S67" i="114"/>
  <c r="S68" i="114"/>
  <c r="S69" i="114"/>
  <c r="S70" i="114"/>
  <c r="S71" i="114"/>
  <c r="S72" i="114"/>
  <c r="S73" i="114"/>
  <c r="S74" i="114"/>
  <c r="S75" i="114"/>
  <c r="S76" i="114"/>
  <c r="S77" i="114"/>
  <c r="S78" i="114"/>
  <c r="S79" i="114"/>
  <c r="S80" i="114"/>
  <c r="F101" i="112"/>
  <c r="G51" i="113"/>
  <c r="G105" i="113"/>
  <c r="G106" i="113"/>
  <c r="G108" i="113"/>
  <c r="G109" i="113"/>
  <c r="G110" i="113"/>
  <c r="F101" i="110"/>
  <c r="F103" i="110"/>
  <c r="F105" i="110"/>
  <c r="F107" i="110"/>
  <c r="F109" i="110"/>
  <c r="F111" i="110"/>
  <c r="F113" i="110"/>
  <c r="F115" i="110"/>
  <c r="F117" i="110"/>
  <c r="C114" i="112"/>
  <c r="G12" i="113"/>
  <c r="G32" i="113"/>
  <c r="G19" i="113"/>
  <c r="G27" i="113"/>
  <c r="G39" i="113"/>
  <c r="G43" i="113"/>
  <c r="G53" i="113"/>
  <c r="G54" i="113"/>
  <c r="L100" i="113"/>
  <c r="L104" i="113"/>
  <c r="C101" i="111"/>
  <c r="C103" i="111"/>
  <c r="C105" i="111"/>
  <c r="C107" i="111"/>
  <c r="C109" i="111"/>
  <c r="C111" i="111"/>
  <c r="C113" i="111"/>
  <c r="C115" i="111"/>
  <c r="C117" i="111"/>
  <c r="F109" i="112"/>
  <c r="E92" i="112"/>
  <c r="F117" i="112"/>
  <c r="G71" i="113"/>
  <c r="G72" i="113"/>
  <c r="L15" i="113"/>
  <c r="L16" i="113"/>
  <c r="L17" i="113"/>
  <c r="L19" i="113"/>
  <c r="L24" i="113"/>
  <c r="L25" i="113"/>
  <c r="L26" i="113"/>
  <c r="L27" i="113"/>
  <c r="L28" i="113"/>
  <c r="L29" i="113"/>
  <c r="L30" i="113"/>
  <c r="L31" i="113"/>
  <c r="G56" i="113"/>
  <c r="G64" i="113"/>
  <c r="G100" i="113"/>
  <c r="G103" i="113"/>
  <c r="E65" i="115"/>
  <c r="F80" i="115"/>
  <c r="I66" i="115"/>
  <c r="E67" i="115"/>
  <c r="F82" i="115"/>
  <c r="I68" i="115"/>
  <c r="E69" i="115"/>
  <c r="F84" i="115"/>
  <c r="I70" i="115"/>
  <c r="E71" i="115"/>
  <c r="F86" i="115"/>
  <c r="I72" i="115"/>
  <c r="E73" i="115"/>
  <c r="F88" i="115"/>
  <c r="I74" i="115"/>
  <c r="E75" i="115"/>
  <c r="F90" i="115"/>
  <c r="I76" i="115"/>
  <c r="E77" i="115"/>
  <c r="F92" i="115"/>
  <c r="I78" i="115"/>
  <c r="E79" i="115"/>
  <c r="F94" i="115"/>
  <c r="L11" i="113"/>
  <c r="L71" i="113"/>
  <c r="L78" i="113"/>
  <c r="L79" i="113"/>
  <c r="L81" i="113"/>
  <c r="L82" i="113"/>
  <c r="L83" i="113"/>
  <c r="L89" i="113"/>
  <c r="L90" i="113"/>
  <c r="L91" i="113"/>
  <c r="L93" i="113"/>
  <c r="L94" i="113"/>
  <c r="C100" i="112"/>
  <c r="F82" i="112"/>
  <c r="G101" i="112"/>
  <c r="C102" i="112"/>
  <c r="F84" i="112"/>
  <c r="G103" i="112"/>
  <c r="C104" i="112"/>
  <c r="F86" i="112"/>
  <c r="G105" i="112"/>
  <c r="C106" i="112"/>
  <c r="F88" i="112"/>
  <c r="G107" i="112"/>
  <c r="C108" i="112"/>
  <c r="F90" i="112"/>
  <c r="G109" i="112"/>
  <c r="C110" i="112"/>
  <c r="F92" i="112"/>
  <c r="G111" i="112"/>
  <c r="C112" i="112"/>
  <c r="F94" i="112"/>
  <c r="G113" i="112"/>
  <c r="F96" i="112"/>
  <c r="G115" i="112"/>
  <c r="C116" i="112"/>
  <c r="F98" i="112"/>
  <c r="G117" i="112"/>
  <c r="C118" i="112"/>
  <c r="L35" i="113"/>
  <c r="L87" i="113"/>
  <c r="L113" i="113"/>
  <c r="L114" i="113"/>
  <c r="L115" i="113"/>
  <c r="G9" i="113"/>
  <c r="G10" i="113"/>
  <c r="G21" i="113"/>
  <c r="G22" i="113"/>
  <c r="G45" i="113"/>
  <c r="G46" i="113"/>
  <c r="L60" i="113"/>
  <c r="L63" i="113"/>
  <c r="L107" i="113"/>
  <c r="L119" i="113"/>
  <c r="C103" i="112"/>
  <c r="F89" i="112"/>
  <c r="C113" i="112"/>
  <c r="F83" i="112"/>
  <c r="G44" i="113"/>
  <c r="L68" i="113"/>
  <c r="G80" i="115"/>
  <c r="F67" i="115"/>
  <c r="C83" i="115"/>
  <c r="G84" i="115"/>
  <c r="G86" i="115"/>
  <c r="F73" i="115"/>
  <c r="C89" i="115"/>
  <c r="G90" i="115"/>
  <c r="F77" i="115"/>
  <c r="C93" i="115"/>
  <c r="G94" i="115"/>
  <c r="E101" i="112"/>
  <c r="E103" i="112"/>
  <c r="E105" i="112"/>
  <c r="E107" i="112"/>
  <c r="E109" i="112"/>
  <c r="E111" i="112"/>
  <c r="E113" i="112"/>
  <c r="E115" i="112"/>
  <c r="E117" i="112"/>
  <c r="E84" i="112"/>
  <c r="G7" i="113"/>
  <c r="G11" i="113"/>
  <c r="G13" i="113"/>
  <c r="G14" i="113"/>
  <c r="L36" i="113"/>
  <c r="L37" i="113"/>
  <c r="L38" i="113"/>
  <c r="L39" i="113"/>
  <c r="G52" i="113"/>
  <c r="G59" i="113"/>
  <c r="G63" i="113"/>
  <c r="G65" i="113"/>
  <c r="G66" i="113"/>
  <c r="L80" i="113"/>
  <c r="L103" i="113"/>
  <c r="F81" i="112"/>
  <c r="C105" i="112"/>
  <c r="G112" i="112"/>
  <c r="C115" i="112"/>
  <c r="C117" i="112"/>
  <c r="L72" i="113"/>
  <c r="F65" i="115"/>
  <c r="C81" i="115"/>
  <c r="G82" i="115"/>
  <c r="F69" i="115"/>
  <c r="C85" i="115"/>
  <c r="F71" i="115"/>
  <c r="C87" i="115"/>
  <c r="G88" i="115"/>
  <c r="F75" i="115"/>
  <c r="C91" i="115"/>
  <c r="G92" i="115"/>
  <c r="F79" i="115"/>
  <c r="L40" i="113"/>
  <c r="L44" i="113"/>
  <c r="L45" i="113"/>
  <c r="L46" i="113"/>
  <c r="L109" i="113"/>
  <c r="L110" i="113"/>
  <c r="L111" i="113"/>
  <c r="H65" i="115"/>
  <c r="I80" i="115"/>
  <c r="D66" i="115"/>
  <c r="E81" i="115"/>
  <c r="H67" i="115"/>
  <c r="I82" i="115"/>
  <c r="D68" i="115"/>
  <c r="E83" i="115"/>
  <c r="H69" i="115"/>
  <c r="I84" i="115"/>
  <c r="D70" i="115"/>
  <c r="E85" i="115"/>
  <c r="H71" i="115"/>
  <c r="I86" i="115"/>
  <c r="D72" i="115"/>
  <c r="E87" i="115"/>
  <c r="H73" i="115"/>
  <c r="I88" i="115"/>
  <c r="D74" i="115"/>
  <c r="E89" i="115"/>
  <c r="H75" i="115"/>
  <c r="I90" i="115"/>
  <c r="D76" i="115"/>
  <c r="E91" i="115"/>
  <c r="C101" i="112"/>
  <c r="G106" i="112"/>
  <c r="G108" i="112"/>
  <c r="F95" i="112"/>
  <c r="F97" i="112"/>
  <c r="F87" i="112"/>
  <c r="C109" i="112"/>
  <c r="C111" i="112"/>
  <c r="G116" i="112"/>
  <c r="C104" i="111"/>
  <c r="C106" i="111"/>
  <c r="C108" i="111"/>
  <c r="C110" i="111"/>
  <c r="C112" i="111"/>
  <c r="C114" i="111"/>
  <c r="C116" i="111"/>
  <c r="C118" i="111"/>
  <c r="G29" i="113"/>
  <c r="G30" i="113"/>
  <c r="L49" i="113"/>
  <c r="L51" i="113"/>
  <c r="G94" i="113"/>
  <c r="G82" i="112"/>
  <c r="G84" i="112"/>
  <c r="C87" i="112"/>
  <c r="C89" i="112"/>
  <c r="G90" i="112"/>
  <c r="C91" i="112"/>
  <c r="G92" i="112"/>
  <c r="C93" i="112"/>
  <c r="G94" i="112"/>
  <c r="C95" i="112"/>
  <c r="G96" i="112"/>
  <c r="C97" i="112"/>
  <c r="G98" i="112"/>
  <c r="C99" i="112"/>
  <c r="L5" i="113"/>
  <c r="L6" i="113"/>
  <c r="L7" i="113"/>
  <c r="G20" i="113"/>
  <c r="G31" i="113"/>
  <c r="G33" i="113"/>
  <c r="G34" i="113"/>
  <c r="L57" i="113"/>
  <c r="L58" i="113"/>
  <c r="L59" i="113"/>
  <c r="L61" i="113"/>
  <c r="L62" i="113"/>
  <c r="G68" i="113"/>
  <c r="G88" i="113"/>
  <c r="G91" i="113"/>
  <c r="G92" i="113"/>
  <c r="G95" i="113"/>
  <c r="G97" i="113"/>
  <c r="G98" i="113"/>
  <c r="L112" i="113"/>
  <c r="G100" i="112"/>
  <c r="G104" i="112"/>
  <c r="C107" i="112"/>
  <c r="F91" i="112"/>
  <c r="G114" i="112"/>
  <c r="F99" i="112"/>
  <c r="G36" i="113"/>
  <c r="C102" i="111"/>
  <c r="L50" i="113"/>
  <c r="G93" i="113"/>
  <c r="C81" i="112"/>
  <c r="C83" i="112"/>
  <c r="C85" i="112"/>
  <c r="G86" i="112"/>
  <c r="G88" i="112"/>
  <c r="E100" i="112"/>
  <c r="E108" i="112"/>
  <c r="L12" i="113"/>
  <c r="L13" i="113"/>
  <c r="L14" i="113"/>
  <c r="G24" i="113"/>
  <c r="G41" i="113"/>
  <c r="G42" i="113"/>
  <c r="L48" i="113"/>
  <c r="L52" i="113"/>
  <c r="L70" i="113"/>
  <c r="G80" i="113"/>
  <c r="G83" i="113"/>
  <c r="G85" i="113"/>
  <c r="G86" i="113"/>
  <c r="L92" i="113"/>
  <c r="L101" i="113"/>
  <c r="L102" i="113"/>
  <c r="G115" i="113"/>
  <c r="G116" i="113"/>
  <c r="G117" i="113"/>
  <c r="G118" i="113"/>
  <c r="E82" i="112"/>
  <c r="F103" i="112"/>
  <c r="E86" i="112"/>
  <c r="F105" i="112"/>
  <c r="E88" i="112"/>
  <c r="F107" i="112"/>
  <c r="E90" i="112"/>
  <c r="F111" i="112"/>
  <c r="E94" i="112"/>
  <c r="F113" i="112"/>
  <c r="E96" i="112"/>
  <c r="F115" i="112"/>
  <c r="E98" i="112"/>
  <c r="L8" i="113"/>
  <c r="L9" i="113"/>
  <c r="L10" i="113"/>
  <c r="G16" i="113"/>
  <c r="G23" i="113"/>
  <c r="G25" i="113"/>
  <c r="G26" i="113"/>
  <c r="L41" i="113"/>
  <c r="L42" i="113"/>
  <c r="G48" i="113"/>
  <c r="G55" i="113"/>
  <c r="G57" i="113"/>
  <c r="G58" i="113"/>
  <c r="L64" i="113"/>
  <c r="L73" i="113"/>
  <c r="L74" i="113"/>
  <c r="G84" i="113"/>
  <c r="G87" i="113"/>
  <c r="G89" i="113"/>
  <c r="G90" i="113"/>
  <c r="L96" i="113"/>
  <c r="L105" i="113"/>
  <c r="L106" i="113"/>
  <c r="G119" i="113"/>
  <c r="D65" i="115"/>
  <c r="E80" i="115"/>
  <c r="H66" i="115"/>
  <c r="I81" i="115"/>
  <c r="D67" i="115"/>
  <c r="E82" i="115"/>
  <c r="H68" i="115"/>
  <c r="I83" i="115"/>
  <c r="D69" i="115"/>
  <c r="E84" i="115"/>
  <c r="H70" i="115"/>
  <c r="I85" i="115"/>
  <c r="D71" i="115"/>
  <c r="E86" i="115"/>
  <c r="H72" i="115"/>
  <c r="I87" i="115"/>
  <c r="D73" i="115"/>
  <c r="E88" i="115"/>
  <c r="H74" i="115"/>
  <c r="I89" i="115"/>
  <c r="D75" i="115"/>
  <c r="E90" i="115"/>
  <c r="H76" i="115"/>
  <c r="I91" i="115"/>
  <c r="D77" i="115"/>
  <c r="E92" i="115"/>
  <c r="H78" i="115"/>
  <c r="I93" i="115"/>
  <c r="D79" i="115"/>
  <c r="E94" i="115"/>
  <c r="E102" i="112"/>
  <c r="E104" i="112"/>
  <c r="E106" i="112"/>
  <c r="E110" i="112"/>
  <c r="E112" i="112"/>
  <c r="E114" i="112"/>
  <c r="E118" i="112"/>
  <c r="G5" i="113"/>
  <c r="G6" i="113"/>
  <c r="L18" i="113"/>
  <c r="L20" i="113"/>
  <c r="L21" i="113"/>
  <c r="L22" i="113"/>
  <c r="G28" i="113"/>
  <c r="G35" i="113"/>
  <c r="G37" i="113"/>
  <c r="G38" i="113"/>
  <c r="L53" i="113"/>
  <c r="L54" i="113"/>
  <c r="G60" i="113"/>
  <c r="G67" i="113"/>
  <c r="G69" i="113"/>
  <c r="G70" i="113"/>
  <c r="L76" i="113"/>
  <c r="L85" i="113"/>
  <c r="L86" i="113"/>
  <c r="G96" i="113"/>
  <c r="G99" i="113"/>
  <c r="G101" i="113"/>
  <c r="G102" i="113"/>
  <c r="L108" i="113"/>
  <c r="L117" i="113"/>
  <c r="L118" i="113"/>
  <c r="G65" i="115"/>
  <c r="H80" i="115"/>
  <c r="C66" i="115"/>
  <c r="D81" i="115"/>
  <c r="G67" i="115"/>
  <c r="H82" i="115"/>
  <c r="C68" i="115"/>
  <c r="D83" i="115"/>
  <c r="G69" i="115"/>
  <c r="H84" i="115"/>
  <c r="C70" i="115"/>
  <c r="D85" i="115"/>
  <c r="G71" i="115"/>
  <c r="H86" i="115"/>
  <c r="C72" i="115"/>
  <c r="D87" i="115"/>
  <c r="G73" i="115"/>
  <c r="H88" i="115"/>
  <c r="C74" i="115"/>
  <c r="D89" i="115"/>
  <c r="G75" i="115"/>
  <c r="H90" i="115"/>
  <c r="C76" i="115"/>
  <c r="D91" i="115"/>
  <c r="G77" i="115"/>
  <c r="H92" i="115"/>
  <c r="C78" i="115"/>
  <c r="D93" i="115"/>
  <c r="G79" i="115"/>
  <c r="H94" i="115"/>
  <c r="H77" i="115"/>
  <c r="I92" i="115"/>
  <c r="D78" i="115"/>
  <c r="E93" i="115"/>
  <c r="H79" i="115"/>
  <c r="I94" i="115"/>
  <c r="I65" i="115"/>
  <c r="E66" i="115"/>
  <c r="F81" i="115"/>
  <c r="I67" i="115"/>
  <c r="E68" i="115"/>
  <c r="F83" i="115"/>
  <c r="I69" i="115"/>
  <c r="E70" i="115"/>
  <c r="F85" i="115"/>
  <c r="I71" i="115"/>
  <c r="E72" i="115"/>
  <c r="F87" i="115"/>
  <c r="I73" i="115"/>
  <c r="E74" i="115"/>
  <c r="F89" i="115"/>
  <c r="I75" i="115"/>
  <c r="E76" i="115"/>
  <c r="F91" i="115"/>
  <c r="I77" i="115"/>
  <c r="E78" i="115"/>
  <c r="F93" i="115"/>
  <c r="I79" i="115"/>
  <c r="G75" i="113"/>
  <c r="G77" i="113"/>
  <c r="G78" i="113"/>
  <c r="L84" i="113"/>
  <c r="G104" i="113"/>
  <c r="G107" i="113"/>
  <c r="L116" i="113"/>
  <c r="G81" i="112"/>
  <c r="G83" i="112"/>
  <c r="C84" i="112"/>
  <c r="G85" i="112"/>
  <c r="C86" i="112"/>
  <c r="G87" i="112"/>
  <c r="C88" i="112"/>
  <c r="G89" i="112"/>
  <c r="G91" i="112"/>
  <c r="C92" i="112"/>
  <c r="G93" i="112"/>
  <c r="C94" i="112"/>
  <c r="G95" i="112"/>
  <c r="C96" i="112"/>
  <c r="G97" i="112"/>
  <c r="G99" i="112"/>
  <c r="G8" i="113"/>
  <c r="G15" i="113"/>
  <c r="G17" i="113"/>
  <c r="G18" i="113"/>
  <c r="L32" i="113"/>
  <c r="L33" i="113"/>
  <c r="L34" i="113"/>
  <c r="G40" i="113"/>
  <c r="G47" i="113"/>
  <c r="G49" i="113"/>
  <c r="G50" i="113"/>
  <c r="L56" i="113"/>
  <c r="L65" i="113"/>
  <c r="L66" i="113"/>
  <c r="G76" i="113"/>
  <c r="G79" i="113"/>
  <c r="G81" i="113"/>
  <c r="G82" i="113"/>
  <c r="L88" i="113"/>
  <c r="L97" i="113"/>
  <c r="L98" i="113"/>
  <c r="G111" i="113"/>
  <c r="G112" i="113"/>
  <c r="G113" i="113"/>
  <c r="G114" i="113"/>
  <c r="C80" i="115"/>
  <c r="F66" i="115"/>
  <c r="G81" i="115"/>
  <c r="C82" i="115"/>
  <c r="F68" i="115"/>
  <c r="G83" i="115"/>
  <c r="C84" i="115"/>
  <c r="F70" i="115"/>
  <c r="G85" i="115"/>
  <c r="C86" i="115"/>
  <c r="F72" i="115"/>
  <c r="G87" i="115"/>
  <c r="C88" i="115"/>
  <c r="F74" i="115"/>
  <c r="G89" i="115"/>
  <c r="C90" i="115"/>
  <c r="F76" i="115"/>
  <c r="G91" i="115"/>
  <c r="C92" i="115"/>
  <c r="F78" i="115"/>
  <c r="G93" i="115"/>
  <c r="C94" i="115"/>
  <c r="C65" i="115"/>
  <c r="D80" i="115"/>
  <c r="G66" i="115"/>
  <c r="H81" i="115"/>
  <c r="C67" i="115"/>
  <c r="D82" i="115"/>
  <c r="G68" i="115"/>
  <c r="H83" i="115"/>
  <c r="C69" i="115"/>
  <c r="D84" i="115"/>
  <c r="G70" i="115"/>
  <c r="H85" i="115"/>
  <c r="C71" i="115"/>
  <c r="D86" i="115"/>
  <c r="G72" i="115"/>
  <c r="H87" i="115"/>
  <c r="C73" i="115"/>
  <c r="D88" i="115"/>
  <c r="G74" i="115"/>
  <c r="H89" i="115"/>
  <c r="C75" i="115"/>
  <c r="D90" i="115"/>
  <c r="G76" i="115"/>
  <c r="H91" i="115"/>
  <c r="C77" i="115"/>
  <c r="D92" i="115"/>
  <c r="G78" i="115"/>
  <c r="H93" i="115"/>
  <c r="C79" i="115"/>
  <c r="D94" i="115"/>
  <c r="F93" i="112"/>
  <c r="S81" i="114"/>
  <c r="S82" i="114"/>
  <c r="S83" i="114"/>
  <c r="S84" i="114"/>
  <c r="S85" i="114"/>
  <c r="S86" i="114"/>
  <c r="S87" i="114"/>
  <c r="S88" i="114"/>
  <c r="S89" i="114"/>
  <c r="S90" i="114"/>
  <c r="S91" i="114"/>
  <c r="S92" i="114"/>
  <c r="S93" i="114"/>
  <c r="S94" i="114"/>
  <c r="S95" i="114"/>
  <c r="F104" i="112"/>
  <c r="R99" i="91"/>
  <c r="K117" i="91"/>
  <c r="K118" i="91"/>
  <c r="K99" i="91"/>
  <c r="R118" i="91"/>
  <c r="T118" i="91"/>
  <c r="S118" i="91"/>
  <c r="V98" i="91"/>
  <c r="L76" i="91"/>
  <c r="U118" i="91"/>
  <c r="Q99" i="91"/>
  <c r="U98" i="91"/>
  <c r="Q118" i="91"/>
  <c r="V118" i="91"/>
  <c r="V99" i="91"/>
  <c r="S98" i="91"/>
  <c r="U99" i="91"/>
  <c r="Q98" i="91"/>
  <c r="S99" i="91"/>
  <c r="T99" i="91"/>
  <c r="L80" i="91"/>
  <c r="L77" i="91"/>
  <c r="L79" i="91"/>
  <c r="L78" i="91"/>
  <c r="L118" i="91"/>
  <c r="L99" i="91"/>
  <c r="L73" i="91"/>
  <c r="K98" i="91"/>
  <c r="L69" i="91"/>
  <c r="Q96" i="91"/>
  <c r="L63" i="91"/>
  <c r="L61" i="91"/>
  <c r="V95" i="91"/>
  <c r="L59" i="91"/>
  <c r="U94" i="91"/>
  <c r="L55" i="91"/>
  <c r="V112" i="91"/>
  <c r="L53" i="91"/>
  <c r="L51" i="91"/>
  <c r="L50" i="91"/>
  <c r="V92" i="91"/>
  <c r="L46" i="91"/>
  <c r="L39" i="91"/>
  <c r="L38" i="91"/>
  <c r="L35" i="91"/>
  <c r="L34" i="91"/>
  <c r="Q88" i="91"/>
  <c r="L31" i="91"/>
  <c r="L30" i="91"/>
  <c r="V87" i="91"/>
  <c r="L27" i="91"/>
  <c r="L25" i="91"/>
  <c r="L23" i="91"/>
  <c r="L22" i="91"/>
  <c r="V85" i="91"/>
  <c r="L18" i="91"/>
  <c r="L15" i="91"/>
  <c r="L5" i="91"/>
  <c r="G104" i="90"/>
  <c r="C104" i="90"/>
  <c r="G84" i="90"/>
  <c r="C84" i="90"/>
  <c r="G6" i="90"/>
  <c r="C6" i="90"/>
  <c r="R98" i="91"/>
  <c r="T98" i="91"/>
  <c r="R115" i="91"/>
  <c r="R82" i="91"/>
  <c r="R93" i="91"/>
  <c r="R114" i="91"/>
  <c r="R109" i="91"/>
  <c r="R110" i="91"/>
  <c r="R113" i="91"/>
  <c r="T117" i="91"/>
  <c r="R84" i="91"/>
  <c r="R108" i="91"/>
  <c r="R92" i="91"/>
  <c r="R112" i="91"/>
  <c r="R95" i="91"/>
  <c r="R85" i="91"/>
  <c r="T116" i="91"/>
  <c r="R86" i="91"/>
  <c r="T87" i="91"/>
  <c r="R89" i="91"/>
  <c r="R111" i="91"/>
  <c r="T103" i="91"/>
  <c r="R94" i="91"/>
  <c r="R87" i="91"/>
  <c r="R107" i="91"/>
  <c r="R90" i="91"/>
  <c r="R91" i="91"/>
  <c r="R88" i="91"/>
  <c r="R83" i="91"/>
  <c r="T105" i="91"/>
  <c r="T83" i="91"/>
  <c r="T101" i="91"/>
  <c r="T96" i="91"/>
  <c r="T85" i="91"/>
  <c r="L11" i="91"/>
  <c r="L40" i="91"/>
  <c r="L56" i="91"/>
  <c r="T81" i="91"/>
  <c r="Q117" i="91"/>
  <c r="U117" i="91"/>
  <c r="K82" i="91"/>
  <c r="T82" i="91"/>
  <c r="Q101" i="91"/>
  <c r="L13" i="91"/>
  <c r="T84" i="91"/>
  <c r="L17" i="91"/>
  <c r="L21" i="91"/>
  <c r="K86" i="91"/>
  <c r="T86" i="91"/>
  <c r="L29" i="91"/>
  <c r="T107" i="91"/>
  <c r="T89" i="91"/>
  <c r="T109" i="91"/>
  <c r="T110" i="91"/>
  <c r="L47" i="91"/>
  <c r="T111" i="91"/>
  <c r="T112" i="91"/>
  <c r="T113" i="91"/>
  <c r="T114" i="91"/>
  <c r="R96" i="91"/>
  <c r="R97" i="91"/>
  <c r="R116" i="91"/>
  <c r="R117" i="91"/>
  <c r="R81" i="91"/>
  <c r="R100" i="91"/>
  <c r="R101" i="91"/>
  <c r="R102" i="91"/>
  <c r="R103" i="91"/>
  <c r="R104" i="91"/>
  <c r="R105" i="91"/>
  <c r="V105" i="91"/>
  <c r="R106" i="91"/>
  <c r="T88" i="91"/>
  <c r="L33" i="91"/>
  <c r="U107" i="91"/>
  <c r="L37" i="91"/>
  <c r="L108" i="91"/>
  <c r="K90" i="91"/>
  <c r="T90" i="91"/>
  <c r="Q109" i="91"/>
  <c r="L45" i="91"/>
  <c r="T92" i="91"/>
  <c r="T94" i="91"/>
  <c r="T115" i="91"/>
  <c r="L75" i="91"/>
  <c r="V81" i="91"/>
  <c r="L9" i="91"/>
  <c r="V101" i="91"/>
  <c r="U103" i="91"/>
  <c r="V88" i="91"/>
  <c r="V108" i="91"/>
  <c r="U90" i="91"/>
  <c r="V97" i="91"/>
  <c r="V117" i="91"/>
  <c r="L7" i="91"/>
  <c r="V83" i="91"/>
  <c r="Q84" i="91"/>
  <c r="L43" i="91"/>
  <c r="K94" i="91"/>
  <c r="Q113" i="91"/>
  <c r="L66" i="91"/>
  <c r="L71" i="91"/>
  <c r="V100" i="91"/>
  <c r="L8" i="91"/>
  <c r="U82" i="91"/>
  <c r="V89" i="91"/>
  <c r="L41" i="91"/>
  <c r="V109" i="91"/>
  <c r="L49" i="91"/>
  <c r="U111" i="91"/>
  <c r="L54" i="91"/>
  <c r="L62" i="91"/>
  <c r="V96" i="91"/>
  <c r="L67" i="91"/>
  <c r="V116" i="91"/>
  <c r="L72" i="91"/>
  <c r="Q105" i="91"/>
  <c r="V91" i="91"/>
  <c r="Q92" i="91"/>
  <c r="L6" i="91"/>
  <c r="L14" i="91"/>
  <c r="V84" i="91"/>
  <c r="L19" i="91"/>
  <c r="V104" i="91"/>
  <c r="L24" i="91"/>
  <c r="U86" i="91"/>
  <c r="V93" i="91"/>
  <c r="L57" i="91"/>
  <c r="V113" i="91"/>
  <c r="L65" i="91"/>
  <c r="U115" i="91"/>
  <c r="L70" i="91"/>
  <c r="V82" i="91"/>
  <c r="V103" i="91"/>
  <c r="V86" i="91"/>
  <c r="V107" i="91"/>
  <c r="V90" i="91"/>
  <c r="V111" i="91"/>
  <c r="V94" i="91"/>
  <c r="V115" i="91"/>
  <c r="L4" i="91"/>
  <c r="U81" i="91"/>
  <c r="Q100" i="91"/>
  <c r="Q83" i="91"/>
  <c r="U102" i="91"/>
  <c r="S84" i="91"/>
  <c r="L20" i="91"/>
  <c r="U85" i="91"/>
  <c r="Q104" i="91"/>
  <c r="Q87" i="91"/>
  <c r="U106" i="91"/>
  <c r="S88" i="91"/>
  <c r="L36" i="91"/>
  <c r="U89" i="91"/>
  <c r="Q108" i="91"/>
  <c r="S109" i="91"/>
  <c r="Q91" i="91"/>
  <c r="U110" i="91"/>
  <c r="S92" i="91"/>
  <c r="L52" i="91"/>
  <c r="U93" i="91"/>
  <c r="Q112" i="91"/>
  <c r="Q95" i="91"/>
  <c r="U114" i="91"/>
  <c r="S96" i="91"/>
  <c r="L68" i="91"/>
  <c r="U97" i="91"/>
  <c r="Q116" i="91"/>
  <c r="V102" i="91"/>
  <c r="V106" i="91"/>
  <c r="V110" i="91"/>
  <c r="K92" i="91"/>
  <c r="V114" i="91"/>
  <c r="K96" i="91"/>
  <c r="Q82" i="91"/>
  <c r="U101" i="91"/>
  <c r="L16" i="91"/>
  <c r="U84" i="91"/>
  <c r="Q103" i="91"/>
  <c r="Q86" i="91"/>
  <c r="U105" i="91"/>
  <c r="L32" i="91"/>
  <c r="U88" i="91"/>
  <c r="Q107" i="91"/>
  <c r="Q90" i="91"/>
  <c r="U109" i="91"/>
  <c r="L48" i="91"/>
  <c r="U92" i="91"/>
  <c r="Q111" i="91"/>
  <c r="Q94" i="91"/>
  <c r="U113" i="91"/>
  <c r="L64" i="91"/>
  <c r="U96" i="91"/>
  <c r="Q115" i="91"/>
  <c r="Q81" i="91"/>
  <c r="U100" i="91"/>
  <c r="L12" i="91"/>
  <c r="U83" i="91"/>
  <c r="Q102" i="91"/>
  <c r="K103" i="91"/>
  <c r="S103" i="91"/>
  <c r="Q85" i="91"/>
  <c r="U104" i="91"/>
  <c r="L28" i="91"/>
  <c r="U87" i="91"/>
  <c r="Q106" i="91"/>
  <c r="K107" i="91"/>
  <c r="S107" i="91"/>
  <c r="Q89" i="91"/>
  <c r="U108" i="91"/>
  <c r="L44" i="91"/>
  <c r="U91" i="91"/>
  <c r="Q110" i="91"/>
  <c r="K111" i="91"/>
  <c r="S111" i="91"/>
  <c r="Q93" i="91"/>
  <c r="U112" i="91"/>
  <c r="L60" i="91"/>
  <c r="U95" i="91"/>
  <c r="Q114" i="91"/>
  <c r="K115" i="91"/>
  <c r="S115" i="91"/>
  <c r="Q97" i="91"/>
  <c r="U116" i="91"/>
  <c r="L10" i="91"/>
  <c r="L26" i="91"/>
  <c r="L42" i="91"/>
  <c r="L58" i="91"/>
  <c r="L74" i="91"/>
  <c r="L117" i="91"/>
  <c r="K113" i="91"/>
  <c r="S113" i="91"/>
  <c r="S117" i="91"/>
  <c r="K88" i="91"/>
  <c r="S87" i="91"/>
  <c r="S106" i="91"/>
  <c r="S101" i="91"/>
  <c r="S105" i="91"/>
  <c r="K84" i="91"/>
  <c r="K81" i="91"/>
  <c r="K100" i="91"/>
  <c r="K108" i="91"/>
  <c r="K89" i="91"/>
  <c r="S108" i="91"/>
  <c r="S89" i="91"/>
  <c r="K112" i="91"/>
  <c r="K93" i="91"/>
  <c r="S93" i="91"/>
  <c r="S112" i="91"/>
  <c r="K97" i="91"/>
  <c r="K116" i="91"/>
  <c r="S116" i="91"/>
  <c r="S97" i="91"/>
  <c r="K102" i="91"/>
  <c r="K83" i="91"/>
  <c r="S102" i="91"/>
  <c r="S83" i="91"/>
  <c r="K87" i="91"/>
  <c r="K106" i="91"/>
  <c r="S110" i="91"/>
  <c r="S91" i="91"/>
  <c r="K95" i="91"/>
  <c r="K114" i="91"/>
  <c r="K101" i="91"/>
  <c r="K105" i="91"/>
  <c r="K109" i="91"/>
  <c r="S81" i="91"/>
  <c r="S100" i="91"/>
  <c r="K85" i="91"/>
  <c r="K104" i="91"/>
  <c r="S104" i="91"/>
  <c r="S85" i="91"/>
  <c r="K110" i="91"/>
  <c r="K91" i="91"/>
  <c r="S114" i="91"/>
  <c r="S95" i="91"/>
  <c r="S82" i="91"/>
  <c r="S86" i="91"/>
  <c r="S90" i="91"/>
  <c r="S94" i="91"/>
  <c r="T91" i="91"/>
  <c r="T93" i="91"/>
  <c r="T95" i="91"/>
  <c r="T97" i="91"/>
  <c r="T100" i="91"/>
  <c r="T102" i="91"/>
  <c r="T104" i="91"/>
  <c r="T106" i="91"/>
  <c r="T108" i="91"/>
  <c r="L100" i="91"/>
  <c r="L98" i="91"/>
  <c r="L91" i="91"/>
  <c r="L81" i="91"/>
  <c r="L104" i="91"/>
  <c r="L95" i="91"/>
  <c r="L84" i="91"/>
  <c r="L89" i="91"/>
  <c r="L90" i="91"/>
  <c r="L93" i="91"/>
  <c r="L85" i="91"/>
  <c r="L86" i="91"/>
  <c r="L110" i="91"/>
  <c r="L103" i="91"/>
  <c r="L112" i="91"/>
  <c r="L82" i="91"/>
  <c r="L109" i="91"/>
  <c r="L94" i="91"/>
  <c r="L113" i="91"/>
  <c r="L92" i="91"/>
  <c r="L83" i="91"/>
  <c r="L106" i="91"/>
  <c r="L87" i="91"/>
  <c r="L102" i="91"/>
  <c r="L107" i="91"/>
  <c r="L97" i="91"/>
  <c r="L115" i="91"/>
  <c r="L116" i="91"/>
  <c r="L96" i="91"/>
  <c r="L111" i="91"/>
  <c r="L105" i="91"/>
  <c r="L101" i="91"/>
  <c r="L88" i="91"/>
  <c r="L114" i="91"/>
</calcChain>
</file>

<file path=xl/sharedStrings.xml><?xml version="1.0" encoding="utf-8"?>
<sst xmlns="http://schemas.openxmlformats.org/spreadsheetml/2006/main" count="2339" uniqueCount="672">
  <si>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</si>
  <si>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</si>
  <si>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</si>
  <si>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</si>
  <si>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</si>
  <si>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</si>
  <si>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</si>
  <si>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</si>
  <si>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</si>
  <si>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</si>
  <si>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</si>
  <si>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</si>
  <si>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</si>
  <si>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</si>
  <si>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</si>
  <si>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</si>
  <si>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</si>
  <si>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</si>
  <si>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</si>
  <si>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</si>
  <si>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</si>
  <si>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</si>
  <si>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</si>
  <si>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</si>
  <si>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</si>
  <si>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</si>
  <si>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</si>
  <si>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</si>
  <si>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</si>
  <si>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Definitions:</t>
  </si>
  <si>
    <t>Notes:</t>
  </si>
  <si>
    <t>2016Q2</t>
  </si>
  <si>
    <t>2016Q3</t>
  </si>
  <si>
    <t>2016Q4</t>
  </si>
  <si>
    <t>2017Q1</t>
  </si>
  <si>
    <t>Table 1.3: GDP Income Components</t>
  </si>
  <si>
    <t>Table 1.2: GDP Expenditure Components (Current Prices)</t>
  </si>
  <si>
    <t>Table 1.1: GDP Expenditure Components (Chain-Linked Volumes)</t>
  </si>
  <si>
    <t>2017Q2</t>
  </si>
  <si>
    <t>2017Q3</t>
  </si>
  <si>
    <t>2017Q4</t>
  </si>
  <si>
    <t>2018Q1</t>
  </si>
  <si>
    <t>Back to contents</t>
  </si>
  <si>
    <t>2018Q2</t>
  </si>
  <si>
    <t>2018Q3</t>
  </si>
  <si>
    <t>2018Q4</t>
  </si>
  <si>
    <t>2019Q1</t>
  </si>
  <si>
    <t>Table 1.4: Nominal GDP (non-seasonally adjusted)</t>
  </si>
  <si>
    <t>Table 1.6: Labour Market</t>
  </si>
  <si>
    <t>Table 1.5: Per capita (age +16)</t>
  </si>
  <si>
    <t>Table 1.7: Inflation</t>
  </si>
  <si>
    <t>Table 1.8: Balance of Payments</t>
  </si>
  <si>
    <t>Table 1.10: Financial Balances by Sector</t>
  </si>
  <si>
    <t>Table 1.11: Balance Sheets and Lending</t>
  </si>
  <si>
    <t>Table 1.12: Market Sector and General Government Employment</t>
  </si>
  <si>
    <t>Table 1.13: Household Disposable Income</t>
  </si>
  <si>
    <t>Table 1.14: Export market share</t>
  </si>
  <si>
    <t>2008Q1</t>
  </si>
  <si>
    <t>2008Q2</t>
  </si>
  <si>
    <t>2008Q3</t>
  </si>
  <si>
    <t>Table 1.15: Import Weighted Domestic Demand (£ billion chain-linked volumes, seasonally adjusted)</t>
  </si>
  <si>
    <t>2019Q2</t>
  </si>
  <si>
    <t>2019Q3</t>
  </si>
  <si>
    <t>2019Q4</t>
  </si>
  <si>
    <t>2020Q1</t>
  </si>
  <si>
    <t>2008Q4</t>
  </si>
  <si>
    <t>2020Q2</t>
  </si>
  <si>
    <t>2020Q3</t>
  </si>
  <si>
    <t>2020Q4</t>
  </si>
  <si>
    <t>2021Q1</t>
  </si>
  <si>
    <t>2021Q2</t>
  </si>
  <si>
    <t>2021Q3</t>
  </si>
  <si>
    <t>2021Q4</t>
  </si>
  <si>
    <t>2022Q1</t>
  </si>
  <si>
    <t>2022Q2</t>
  </si>
  <si>
    <t>2022Q3</t>
  </si>
  <si>
    <t>2022Q4</t>
  </si>
  <si>
    <t>2023Q1</t>
  </si>
  <si>
    <t>Table 1.9: Market-derived assumptions</t>
  </si>
  <si>
    <t>2023Q2</t>
  </si>
  <si>
    <t>2023Q3</t>
  </si>
  <si>
    <t>2023Q4</t>
  </si>
  <si>
    <t>2024Q1</t>
  </si>
  <si>
    <t>General government</t>
  </si>
  <si>
    <t>1.12 Market Sector and general government employment (millions, final quarter of the financial year)</t>
  </si>
  <si>
    <t>2011-12</t>
  </si>
  <si>
    <t>2012-13</t>
  </si>
  <si>
    <t>2013-14</t>
  </si>
  <si>
    <t>2014-15</t>
  </si>
  <si>
    <t>2015-16</t>
  </si>
  <si>
    <t>2016-17</t>
  </si>
  <si>
    <t>2017-18</t>
  </si>
  <si>
    <t>2018-19</t>
  </si>
  <si>
    <t>2019-20</t>
  </si>
  <si>
    <t>2020-21</t>
  </si>
  <si>
    <t>2021-22</t>
  </si>
  <si>
    <t>2022-23</t>
  </si>
  <si>
    <t>2023-24</t>
  </si>
  <si>
    <t>Market sector</t>
  </si>
  <si>
    <t xml:space="preserve">£ per hour </t>
  </si>
  <si>
    <t>National Minimum Wage (NMW)</t>
  </si>
  <si>
    <t>National Living Wage (NLW)</t>
  </si>
  <si>
    <t>1.5 Per capita</t>
  </si>
  <si>
    <t>By total population</t>
  </si>
  <si>
    <t>Ages 16+</t>
  </si>
  <si>
    <t>Index: 2008Q1=100</t>
  </si>
  <si>
    <t>LFS employment</t>
  </si>
  <si>
    <t>Real household disposable income</t>
  </si>
  <si>
    <t>Real consumption</t>
  </si>
  <si>
    <t>Real GDP</t>
  </si>
  <si>
    <t>Index: 2008=100</t>
  </si>
  <si>
    <t>Index: 2008/2009 =100</t>
  </si>
  <si>
    <t>Per capita LFS employment = LFS employment, all aged 16 and over (ONS identifier: MGRZ) divided by LFS population, all aged 16 and over (ONS identifier: MGSL)</t>
  </si>
  <si>
    <t>Per capita real household disposable income = Real household disposable income (chained volume measure, identifier: NRJR) divided by total population (ONS identifier: EBAQ)</t>
  </si>
  <si>
    <t>Per capita real household disposable income = Real household disposable income (chained volume measure, identifier: NRJR) divided by LFS population, all aged 16 and over (ONS identifier: MGSL)</t>
  </si>
  <si>
    <t>Per capita real consumption = Household and non-profit institutions serving households final consumption expenditure (chained volume measure, identifier: ABJR+HAYO) divided by total population (ONS identifier: EBAQ)</t>
  </si>
  <si>
    <t>Per capita real consumption = Household and non-profit institutions serving households final consumption expenditure (chained volume measure, identifier: ABJR+HAYO) divided by LFS population, all aged 16 and over (ONS identifier: MGSL)</t>
  </si>
  <si>
    <t>Per capita real GDP = Gross domestic product at market prices (chained volume measure, identifier: ABMI) divided by total population (ONS identifier: EBAQ)</t>
  </si>
  <si>
    <t>Per capita real GDP = Gross domestic product at market prices (chained volume measure, identifier: ABMI) divided by LFS population, all aged 16 and over (ONS identifier: MGSL)</t>
  </si>
  <si>
    <t>1.6 Labour market</t>
  </si>
  <si>
    <t>Employment (16+, millions)</t>
  </si>
  <si>
    <t>Employment rate (16+, per cent)</t>
  </si>
  <si>
    <t>Employees (16+, millions)</t>
  </si>
  <si>
    <t>ILO unemployment (16+, millions)</t>
  </si>
  <si>
    <t>ILO unemployment rate (16+, per cent)</t>
  </si>
  <si>
    <t>Participation rate (16+, per cent)</t>
  </si>
  <si>
    <t>Average hours worked</t>
  </si>
  <si>
    <t>Total hours worked (millions)</t>
  </si>
  <si>
    <t>Labour share (per cent)</t>
  </si>
  <si>
    <t>Compensation of employees                    (£ billion) (a)</t>
  </si>
  <si>
    <t>Wages and salaries (£ billion) (a-b)</t>
  </si>
  <si>
    <t>Employers social contributions (£ billion) (b)</t>
  </si>
  <si>
    <t>Mixed income (£ billion)</t>
  </si>
  <si>
    <t>Average earnings growth (per cent)</t>
  </si>
  <si>
    <t>Average earnings index (2008Q1=100)</t>
  </si>
  <si>
    <t>Average hourly earnings index (2008Q1=100)</t>
  </si>
  <si>
    <t>Productivity per hour index (2008Q1 =100)</t>
  </si>
  <si>
    <t>Productivity per worker index (2008Q1 =100)</t>
  </si>
  <si>
    <t>Real product wage (2008Q1 =100)</t>
  </si>
  <si>
    <t>Real consumption wage (2008Q1 =100)</t>
  </si>
  <si>
    <t>LFS employment, all aged 16 and over (ONS identifier: MGRZ)</t>
  </si>
  <si>
    <t>LFS employment rate, all aged 16 and over (ONS identifier: MGSR)</t>
  </si>
  <si>
    <t>LFS employees equal to total employment less self-employed, all aged 16 and over (ONS identifier: MGRZ less MGRQ)</t>
  </si>
  <si>
    <t>ILO unemployment, all aged 16 and over (ONS identifier: MGSC)</t>
  </si>
  <si>
    <t>ILO unemployment rate, all aged 16 and over (ONS identifier: MGSX)</t>
  </si>
  <si>
    <t>LFS participation rate, all aged 16 and over (ONS identifier: MGWG)</t>
  </si>
  <si>
    <t>LFS average (mean) actual weekly hours worked, all workers (ONS identifier: YBUV)</t>
  </si>
  <si>
    <t>LFS total weekly hours worked, millions (ONS identifier: YBUS)</t>
  </si>
  <si>
    <t>Labour share: total compensation of employees (ONS identifier: DTWM) and mixed income (ONS identifier: ROYH) as a share of nominal Gross Value Added (ONS identifier: ABML).</t>
  </si>
  <si>
    <t>Compensation of employees, £ billion (ONS identifier: DTWM)</t>
  </si>
  <si>
    <t>Wages and salaries, £ billion, equal to total compensation of employees (ONS identifier: DTWM) minus employers social contributions (ONS identifier: ROYK)</t>
  </si>
  <si>
    <t>Employers social contributions, £ billion (ONS identifier: ROYK)</t>
  </si>
  <si>
    <t>Average earnings growth: wages and salaries divided by employees, year on year growth rates and index. Wages and salaries equal to total compensation of employees (ONS identifier: DTWM) minus employers social contributions (ONS identifier: ROYK).  Employees equal to total employment (MGRZ) less self-employed (MGRQ)</t>
  </si>
  <si>
    <t>Productivity per hour: non-oil Gross Value Added (ONS identifier: KLS2) divided by total weekly hours worked (ONS identifier: YBUS)</t>
  </si>
  <si>
    <t>Productivity per worker index: non-oil Gross Value Added (ONS identifier: KLS2) divided by total 16+ employment (ONS identifier: MGRZ)</t>
  </si>
  <si>
    <t>Real product wage index: Compensation of employees (ONS identifier: DTWM) divided by employees (total employment (MGRZ) less self-employed (MGRQ)) and then deflated by the Gross Valued Added deflator (GVA at current market prices (ONS identifier: ABML) divided by GVA chained volume measure (ABMM))</t>
  </si>
  <si>
    <t>Real consumption wage: Compensation of employees (ONS identifier: DTWM) divided by employees (total employment (MGRZ) less self-employed (MGRQ)) and then deflated by the consumer expenditure deflator (households final consumption expenditure at current market prices (ABJQ) plus non-profit institutions (HAYE) divided by households final consumption expenditure, chained volume measure (ABJR) plus non-profit institutions (HAYO))</t>
  </si>
  <si>
    <t>1972Q1</t>
  </si>
  <si>
    <t>1972Q2</t>
  </si>
  <si>
    <t>1972Q3</t>
  </si>
  <si>
    <t>1972Q4</t>
  </si>
  <si>
    <t>1973Q1</t>
  </si>
  <si>
    <t>1973Q2</t>
  </si>
  <si>
    <t>1973Q3</t>
  </si>
  <si>
    <t>1973Q4</t>
  </si>
  <si>
    <t>1974Q1</t>
  </si>
  <si>
    <t>1974Q2</t>
  </si>
  <si>
    <t>1974Q3</t>
  </si>
  <si>
    <t>1974Q4</t>
  </si>
  <si>
    <t>1975Q1</t>
  </si>
  <si>
    <t>1975Q2</t>
  </si>
  <si>
    <t>1975Q3</t>
  </si>
  <si>
    <t>1975Q4</t>
  </si>
  <si>
    <t>1976Q1</t>
  </si>
  <si>
    <t>1976Q2</t>
  </si>
  <si>
    <t>1976Q3</t>
  </si>
  <si>
    <t>1976Q4</t>
  </si>
  <si>
    <t>1977Q1</t>
  </si>
  <si>
    <t>1977Q2</t>
  </si>
  <si>
    <t>1977Q3</t>
  </si>
  <si>
    <t>1977Q4</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</si>
  <si>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</si>
  <si>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</si>
  <si>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</si>
  <si>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</si>
  <si>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</si>
  <si>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</si>
  <si>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</si>
  <si>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</si>
  <si>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</si>
  <si>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</si>
  <si>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</si>
  <si>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</si>
  <si>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</si>
  <si>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</si>
  <si>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</si>
  <si>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</si>
  <si>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</si>
  <si>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</si>
  <si>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</si>
  <si>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</si>
  <si>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</si>
  <si>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</si>
  <si>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</si>
  <si>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</si>
  <si>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</si>
  <si>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</si>
  <si>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</si>
  <si>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</si>
  <si>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</si>
  <si>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</si>
  <si>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</si>
  <si>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</si>
  <si>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</si>
  <si>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</si>
  <si>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</si>
  <si>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</si>
  <si>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</si>
  <si>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</si>
  <si>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</si>
  <si>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</si>
  <si>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</si>
  <si>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</si>
  <si>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</si>
  <si>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</si>
  <si>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</si>
  <si>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</si>
  <si>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</si>
  <si>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</si>
  <si>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</si>
  <si>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</si>
  <si>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</si>
  <si>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</si>
  <si>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</si>
  <si>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</si>
  <si>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</si>
  <si>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</si>
  <si>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</si>
  <si>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</si>
  <si>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</si>
  <si>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</si>
  <si>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</si>
  <si>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</si>
  <si>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</si>
  <si>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</si>
  <si>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</si>
  <si>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</si>
  <si>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</si>
  <si>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</si>
  <si>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</si>
  <si>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</si>
  <si>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</si>
  <si>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</si>
  <si>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</si>
  <si>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</si>
  <si>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</si>
  <si>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</si>
  <si>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</si>
  <si>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</si>
  <si>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</si>
  <si>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</si>
  <si>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</si>
  <si>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</si>
  <si>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</si>
  <si>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</si>
  <si>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</si>
  <si>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</si>
  <si>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</si>
  <si>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</si>
  <si>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</si>
  <si>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</si>
  <si>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</si>
  <si>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</si>
  <si>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</si>
  <si>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</si>
  <si>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</si>
  <si>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</si>
  <si>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</si>
  <si>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</si>
  <si>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</si>
  <si>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</si>
  <si>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</si>
  <si>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</si>
  <si>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</si>
  <si>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</si>
  <si>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</si>
  <si>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</si>
  <si>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</si>
  <si>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</si>
  <si>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</si>
  <si>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</si>
  <si>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</si>
  <si>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</si>
  <si>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</si>
  <si>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</si>
  <si>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</si>
  <si>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</si>
  <si>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</si>
  <si>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</si>
  <si>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</si>
  <si>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</si>
  <si>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</si>
  <si>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</si>
  <si>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</si>
  <si>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</si>
  <si>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</si>
  <si>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</si>
  <si>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</si>
  <si>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</si>
  <si>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</si>
  <si>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</si>
  <si>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</si>
  <si>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</si>
  <si>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</si>
  <si>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</si>
  <si>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</si>
  <si>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</si>
  <si>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</si>
  <si>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</si>
  <si>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</si>
  <si>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</si>
  <si>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</si>
  <si>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</si>
  <si>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</si>
  <si>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</si>
  <si>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</si>
  <si>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</si>
  <si>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</si>
  <si>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</si>
  <si>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</si>
  <si>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</si>
  <si>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</si>
  <si>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</si>
  <si>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</si>
  <si>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</si>
  <si>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</si>
  <si>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</si>
  <si>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</si>
  <si>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</si>
  <si>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</si>
  <si>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Note: Estimates of the output gap between 2010 and 2015 are based on the 'production function' approach. Estimates prior to 2010 are based on our 'principle component analysis'. These estimates should be treated with extra caution prior to 1995 as only a limited number of the data sources used in this method are avialable for this period. For more details, see Pybus (2011): OBR Working Paper No.1: Estimating the UK’s historical output gap.</t>
  </si>
  <si>
    <t>Levels</t>
  </si>
  <si>
    <t>Growth rates</t>
  </si>
  <si>
    <r>
      <t>Potential output</t>
    </r>
    <r>
      <rPr>
        <vertAlign val="superscript"/>
        <sz val="12"/>
        <color indexed="8"/>
        <rFont val="Calibri"/>
        <family val="2"/>
      </rPr>
      <t xml:space="preserve">1 </t>
    </r>
    <r>
      <rPr>
        <sz val="12"/>
        <color indexed="8"/>
        <rFont val="Calibri"/>
        <family val="2"/>
      </rPr>
      <t>(£m)</t>
    </r>
  </si>
  <si>
    <r>
      <t xml:space="preserve"> Potential employment rate</t>
    </r>
    <r>
      <rPr>
        <vertAlign val="superscript"/>
        <sz val="12"/>
        <color indexed="8"/>
        <rFont val="Calibri"/>
        <family val="2"/>
      </rPr>
      <t>2</t>
    </r>
    <r>
      <rPr>
        <sz val="12"/>
        <color indexed="8"/>
        <rFont val="Calibri"/>
        <family val="2"/>
      </rPr>
      <t xml:space="preserve"> (16+)</t>
    </r>
  </si>
  <si>
    <t>of which: potential participation rate</t>
  </si>
  <si>
    <t>of which: equilibrium unemployment rate</t>
  </si>
  <si>
    <t xml:space="preserve">Potential average hours </t>
  </si>
  <si>
    <t xml:space="preserve">Potential productivity per hour </t>
  </si>
  <si>
    <t>Population (16+)</t>
  </si>
  <si>
    <t>OBR estimate of the potential participation rate, on the same basis as the LFS participation rate, all aged 16 and over (ONS identifier: MGWG)</t>
  </si>
  <si>
    <t>OBR estimate of the equilibirum unemployment rate, on the same basis as the ILO unemployment rate, all aged 16 and over (ONS identifier: MGSX)</t>
  </si>
  <si>
    <t>OBR estimate of the potential employment rate, on the same basis as the LFS employment rate, all aged 16 and over (ONS identifier: MGSR)</t>
  </si>
  <si>
    <t>OBR estimate of potential average hours, on the same basis as LFS average (mean) actual weekly hours worked, all workers (ONS identifier: YBUV)</t>
  </si>
  <si>
    <t>OBR estimate of potential output per hour, on the same basis as non-oil Gross Value Added (ONS identifier: KLS2) divided by total weekly hours worked (ONS identifier: YBUS)</t>
  </si>
  <si>
    <r>
      <rPr>
        <vertAlign val="superscript"/>
        <sz val="8"/>
        <rFont val="Calibri"/>
        <family val="2"/>
      </rPr>
      <t>1</t>
    </r>
    <r>
      <rPr>
        <sz val="8"/>
        <color indexed="8"/>
        <rFont val="Calibri"/>
        <family val="2"/>
      </rPr>
      <t xml:space="preserve"> Potential output can be calculated by multiplying potential population,  productivity, average hours and the employment rate divided by 100. </t>
    </r>
  </si>
  <si>
    <r>
      <rPr>
        <vertAlign val="superscript"/>
        <sz val="8"/>
        <color indexed="8"/>
        <rFont val="Calibri"/>
        <family val="2"/>
      </rPr>
      <t>2</t>
    </r>
    <r>
      <rPr>
        <sz val="8"/>
        <color indexed="8"/>
        <rFont val="Calibri"/>
        <family val="2"/>
      </rPr>
      <t xml:space="preserve"> The potential employment rate is determined by multiplying the potential participation rate by 1 minus the equilibrium unemployment rate divided by 100. </t>
    </r>
  </si>
  <si>
    <r>
      <rPr>
        <vertAlign val="superscript"/>
        <sz val="8"/>
        <color indexed="8"/>
        <rFont val="Calibri"/>
        <family val="2"/>
      </rPr>
      <t>3</t>
    </r>
    <r>
      <rPr>
        <sz val="8"/>
        <color indexed="8"/>
        <rFont val="Calibri"/>
        <family val="2"/>
      </rPr>
      <t xml:space="preserve"> Potential output growth is approximately equal to the sum of the growth rates of potential population, the employment rate, average hours and productivity.</t>
    </r>
  </si>
  <si>
    <t>2024Q2</t>
  </si>
  <si>
    <t>2024Q3</t>
  </si>
  <si>
    <t>2024Q4</t>
  </si>
  <si>
    <t>2025Q1</t>
  </si>
  <si>
    <t>2024-25</t>
  </si>
  <si>
    <r>
      <t>Potential output</t>
    </r>
    <r>
      <rPr>
        <vertAlign val="superscript"/>
        <sz val="12"/>
        <color indexed="8"/>
        <rFont val="Calibri"/>
        <family val="2"/>
      </rPr>
      <t xml:space="preserve">3 </t>
    </r>
  </si>
  <si>
    <t xml:space="preserve">Potential employment rate </t>
  </si>
  <si>
    <t>2025Q2</t>
  </si>
  <si>
    <t>2025Q3</t>
  </si>
  <si>
    <t>2025Q4</t>
  </si>
  <si>
    <t>2026Q1</t>
  </si>
  <si>
    <t>2025-26</t>
  </si>
  <si>
    <t>2008/09</t>
  </si>
  <si>
    <t>2009/10</t>
  </si>
  <si>
    <t>2010/11</t>
  </si>
  <si>
    <t>2011/12</t>
  </si>
  <si>
    <t>2012/13</t>
  </si>
  <si>
    <t>2013/14</t>
  </si>
  <si>
    <t>2014/15</t>
  </si>
  <si>
    <t>2015/16</t>
  </si>
  <si>
    <t>2016/17</t>
  </si>
  <si>
    <t>2017/18</t>
  </si>
  <si>
    <t>2018/19</t>
  </si>
  <si>
    <t>2019/20</t>
  </si>
  <si>
    <t>2020/21</t>
  </si>
  <si>
    <t>2021/22</t>
  </si>
  <si>
    <t>2022/23</t>
  </si>
  <si>
    <t>2023/24</t>
  </si>
  <si>
    <t>2024/25</t>
  </si>
  <si>
    <t>2025/26</t>
  </si>
  <si>
    <t xml:space="preserve">NOTE: The economy was forecast was closed before the 2020Q4 labour market release. </t>
  </si>
  <si>
    <r>
      <t>March 2021 forecast</t>
    </r>
    <r>
      <rPr>
        <vertAlign val="superscript"/>
        <sz val="10"/>
        <rFont val="Calibri"/>
        <family val="2"/>
      </rPr>
      <t>1,2</t>
    </r>
  </si>
  <si>
    <r>
      <t>November 2017 forecast</t>
    </r>
    <r>
      <rPr>
        <vertAlign val="superscript"/>
        <sz val="10"/>
        <rFont val="Calibri"/>
        <family val="2"/>
      </rPr>
      <t>1</t>
    </r>
  </si>
  <si>
    <t>=</t>
  </si>
  <si>
    <r>
      <rPr>
        <vertAlign val="superscript"/>
        <sz val="8"/>
        <color indexed="8"/>
        <rFont val="Calibri"/>
        <family val="2"/>
      </rPr>
      <t>1</t>
    </r>
    <r>
      <rPr>
        <sz val="8"/>
        <color indexed="8"/>
        <rFont val="Calibri"/>
        <family val="2"/>
      </rPr>
      <t xml:space="preserve"> Market sector employment defined as total LFS employment (ONS identifier: MGRZ) minus: general government employment (ONS identifier: G6NW), LFS unpaid family workers (ONS identifier: MGRT) and government supported trainees (ONS identifier: MGRW). </t>
    </r>
  </si>
  <si>
    <t xml:space="preserve">2020Q3 </t>
  </si>
  <si>
    <t xml:space="preserve">OBR estimate of potential population, based on LFS household population, all aged 16 and over (ONS identifier: MGSL) and the ONS 'natural change' and 'zero net EU' population projection. The economy forecast was closed before the release of 2020Q4 data </t>
  </si>
  <si>
    <t>2026Q2</t>
  </si>
  <si>
    <t>2026Q3</t>
  </si>
  <si>
    <t>2026Q4</t>
  </si>
  <si>
    <t>2027Q1</t>
  </si>
  <si>
    <t>2026-27</t>
  </si>
  <si>
    <t>2026/27</t>
  </si>
  <si>
    <r>
      <t>October 2021 forecast</t>
    </r>
    <r>
      <rPr>
        <vertAlign val="superscript"/>
        <sz val="10"/>
        <rFont val="Calibri"/>
        <family val="2"/>
      </rPr>
      <t>1,2</t>
    </r>
  </si>
  <si>
    <r>
      <t>October 2021 forecast</t>
    </r>
    <r>
      <rPr>
        <vertAlign val="superscript"/>
        <sz val="10"/>
        <rFont val="Calibri"/>
        <family val="2"/>
      </rPr>
      <t>4</t>
    </r>
  </si>
  <si>
    <r>
      <t>March 2021 forecast</t>
    </r>
    <r>
      <rPr>
        <vertAlign val="superscript"/>
        <sz val="10"/>
        <rFont val="Calibri"/>
        <family val="2"/>
      </rPr>
      <t>3,4</t>
    </r>
  </si>
  <si>
    <t xml:space="preserve">Per capita LFS employment = LFS employment, all aged 16 and over (ONS identifier: MGRZ) divided by total population (ONS identifier: EBAQ). </t>
  </si>
  <si>
    <r>
      <rPr>
        <vertAlign val="superscript"/>
        <sz val="8"/>
        <color indexed="8"/>
        <rFont val="Calibri"/>
        <family val="2"/>
      </rPr>
      <t>4</t>
    </r>
    <r>
      <rPr>
        <sz val="8"/>
        <color indexed="8"/>
        <rFont val="Calibri"/>
        <family val="2"/>
      </rPr>
      <t xml:space="preserve"> Annual changes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2021Q1 Public Sector Employment release. </t>
    </r>
  </si>
  <si>
    <r>
      <rPr>
        <vertAlign val="superscript"/>
        <sz val="8"/>
        <color indexed="8"/>
        <rFont val="Calibri"/>
        <family val="2"/>
      </rPr>
      <t xml:space="preserve">3 </t>
    </r>
    <r>
      <rPr>
        <sz val="8"/>
        <color indexed="8"/>
        <rFont val="Calibri"/>
        <family val="2"/>
      </rPr>
      <t xml:space="preserve">Annual changes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2020Q3 Public Sector Employment release. </t>
    </r>
  </si>
  <si>
    <t>Note: We assumed that revisions to overall population in the outturn will be consistent with revisions to the 16+ population, as such will not match the ONS identifier EBAQ as the published data has not made any adjustments for the pandemic.  We have also</t>
  </si>
  <si>
    <r>
      <t xml:space="preserve">Note: The NMW and NLW have been set for 2020 and 2021, and all other figures are OBR estimates consistent with the rest of our economy forecast. (We closed our forecast before the announcement of the rates for 2022). The actual rates of the NLW and the NMW, are decided each year by the Government following recommendations from the Low Pay Commission in accordance with its remit, and the state of the labour market and economy. We have not included data from the ASHE 2020, due to data issues caused by the CJRS, and more broadly the coronavirus. </t>
    </r>
    <r>
      <rPr>
        <sz val="8"/>
        <rFont val="Calibri"/>
        <family val="2"/>
      </rPr>
      <t>Data from the ASHE 2021 was released on 26 October, so too late to be included on our economy forecast.</t>
    </r>
    <r>
      <rPr>
        <sz val="8"/>
        <color theme="1"/>
        <rFont val="Calibri"/>
        <family val="2"/>
      </rPr>
      <t xml:space="preserve"> Our estimates are based on the 'bite' of the NLW increasing linearly to reach two thirds of median earnings in 2024, with coverage increasing to those aged 23 and over in 2021 and those 21 and over in 2024. This is in-line with the target the Government has set the LPC for the NLW to apply to workers aged 21 and over by 2024.</t>
    </r>
  </si>
  <si>
    <t>1.7 Inflation</t>
  </si>
  <si>
    <t>year-on-year growth</t>
  </si>
  <si>
    <t>Jan 1987=100</t>
  </si>
  <si>
    <t>2015=100</t>
  </si>
  <si>
    <t>2010=100</t>
  </si>
  <si>
    <t>2015 = 100</t>
  </si>
  <si>
    <t>2016=100</t>
  </si>
  <si>
    <t>RPI</t>
  </si>
  <si>
    <t>RPIX</t>
  </si>
  <si>
    <t>CPI</t>
  </si>
  <si>
    <t>Producer output prices</t>
  </si>
  <si>
    <t>Mortgage interest payments</t>
  </si>
  <si>
    <t>Actual rents for housing</t>
  </si>
  <si>
    <t>Consumer expenditure deflator</t>
  </si>
  <si>
    <t>GDP deflator</t>
  </si>
  <si>
    <t>RPI, RPIX and CPI inflation and Producer output prices are based on outturn data up to and including August 2021</t>
  </si>
  <si>
    <t>Actual rents for housing’ component of CPI. This series is constructed using forecasts of social housing rents and private rents. Details of our forecasts for social housing rents can be found in Table 1.23.</t>
  </si>
  <si>
    <t>All items Retail Prices Index (RPI), all items Retail Prices Index excluding mortgage interest payments (RPIX), all items Consumer Prices Index (CPI), Producer output prices, all manufacturing products (excluding duty), (percentage change over 12 months) (ONS Consumer Prices Index and Producer Prices Index Statistical Bulletins, identifier: CZBH, CDKQ, D7G7, JVZ8 respectively)</t>
  </si>
  <si>
    <t>Consumer expenditure deflator: Households final consumption expenditure at current market prices (ABJQ) plus non-profit institutions (HAYE) divided by Households final consumption expenditure, chained volume measure (ABJR) plus non-profit institutions (HAYO)</t>
  </si>
  <si>
    <t>Actual rents for housing (ONS Consumer Prices Index and Producer Prices Index Statistical Bulletins, identifier: D7GQ)</t>
  </si>
  <si>
    <t>Mortgage Interest Payments (ONS Consumer Prices Index Statistical Bulletins, identifier: CZCR)</t>
  </si>
  <si>
    <t>Private sector</t>
  </si>
  <si>
    <t>Local Housing Allowance</t>
  </si>
  <si>
    <t>Non-LHA Regulated</t>
  </si>
  <si>
    <t>Non-LHA Deregulated</t>
  </si>
  <si>
    <t>Social sector</t>
  </si>
  <si>
    <t>Local Authorities</t>
  </si>
  <si>
    <t>Registered Social Landlords</t>
  </si>
  <si>
    <t>The assumptions provided in this table cover only growth in the element of rent eligible for Housing Benefit and not overall market rents. The eligible rent is based on the amount paid by the tenant to occupy the property not including bills and some service charges. In many cases (mainly Private Rented Sector tenants), the amount of eligible rent is also influenced by the amount of maximum rent determined by LHA regulations, or by the Rent Officer.</t>
  </si>
  <si>
    <t>The forecast for overall Housing Benefit makes adjustments on top of these baseline assumptions to take account of changes in the mix of claimants and policy changes not captured in the base forecasting model. In particular, this table excludes the impact of any shift towards Affordable Rent tenancies within the social sector</t>
  </si>
  <si>
    <t>Labour Market Scenario</t>
  </si>
  <si>
    <t>Product Market Scenario</t>
  </si>
  <si>
    <t>£ billion</t>
  </si>
  <si>
    <t>Per cent of potential output</t>
  </si>
  <si>
    <t>House price index (Jan 2015 = 100)</t>
  </si>
  <si>
    <t>Per cent of nominal GDP</t>
  </si>
  <si>
    <t>Per cent</t>
  </si>
  <si>
    <t>Nominal GDP</t>
  </si>
  <si>
    <t>Output Gap</t>
  </si>
  <si>
    <t>Nominal consumption</t>
  </si>
  <si>
    <t>Wages and salaries</t>
  </si>
  <si>
    <t>House Prices</t>
  </si>
  <si>
    <t>Labour share</t>
  </si>
  <si>
    <t>Real wages</t>
  </si>
  <si>
    <t>Bank Rate</t>
  </si>
  <si>
    <t>Mortgage rates</t>
  </si>
  <si>
    <t>All items Retail Prices Index (RPI), all items Consumer Prices Index (CPI), (ONS Consumer Prices Index and Producer Prices Index Statistical Bulletins, identifier: CZBH and D7G7 respectively)</t>
  </si>
  <si>
    <t>Nominal Gross domestic product (ONS Economic Accounts Table 1.1.2, identifier: YBHA)</t>
  </si>
  <si>
    <t>Real Gross Domestic Product (ONS Economic Accounts Table 1.1.2, identifier: ABMI)</t>
  </si>
  <si>
    <t>Household and non-profit institutions serving households final consumption expenditure (ONS Economic Accounts Table 1.1.2, identifier: ABJQ + HAYE)</t>
  </si>
  <si>
    <t>Wages and salaries (ONS identifier: DTWM)</t>
  </si>
  <si>
    <t>Seasonally adjusted ONS House Price Index (House Price Index Statistical Bulletin)</t>
  </si>
  <si>
    <t>Labour share (wages and salaries plus mixed income as a share of GDP, ONS identifiers: DTWM, ROYH, YBHA)</t>
  </si>
  <si>
    <t>Real consumption wages (ONS identifer: DTWM,(ABJQ+HAYE)/(ABJR+HAYO)  )</t>
  </si>
  <si>
    <t>Average mortgage rate (Bank of England, Bankstats, identifier: CFMHSDE)</t>
  </si>
  <si>
    <t>1.3 GDP income components (£ billion current prices, seasonally adjusted)</t>
  </si>
  <si>
    <t xml:space="preserve"> </t>
  </si>
  <si>
    <t>Total compensation of employees</t>
  </si>
  <si>
    <t>Gross operating surplus of private corporations</t>
  </si>
  <si>
    <t>Other income</t>
  </si>
  <si>
    <t>Gross value added at factor cost</t>
  </si>
  <si>
    <t>Taxes on products and production less subsidies</t>
  </si>
  <si>
    <t>Statistical discrepancy (income)</t>
  </si>
  <si>
    <t>GDP at market prices</t>
  </si>
  <si>
    <t>Total compensation of employees  (ONS Economic Accounts, identifier: DTWM)</t>
  </si>
  <si>
    <t>Gross operating surplus of private corporations  (ONS Economic Accounts, identifier: CAED+CAGD+RITQ)</t>
  </si>
  <si>
    <t>Other income = operating surplus of households + operating surplus of general government + operating surplus of public corporations + mixed income (ONS Economic Accounts, identifier: NRJT+NMXV+CAEN+ROYH)</t>
  </si>
  <si>
    <t>Gross value added at factor cost (ONS Economic Accounts, identifier: CGCB)</t>
  </si>
  <si>
    <t>Taxes on products and production less subsidies (ONS Economic Accounts, identifier: CMVL)</t>
  </si>
  <si>
    <t>Statistical discrepancy (ONS Economic Accounts, identifier: GIXQ)</t>
  </si>
  <si>
    <t>GDP at market prices (ONS Economic Accounts, identifier: YBHA)</t>
  </si>
  <si>
    <t>1.4 Nominal GDP (£ billion, non-seasonally adjusted)</t>
  </si>
  <si>
    <t>Calendar Year</t>
  </si>
  <si>
    <t>Centred end-March</t>
  </si>
  <si>
    <t>Nominal GDP NSA, billions (ONS identifier: BKTL)</t>
  </si>
  <si>
    <t>1.8 Balance of payments (£ billion, current prices)</t>
  </si>
  <si>
    <t>Trade balance</t>
  </si>
  <si>
    <t>Trade balance (%, GDP)</t>
  </si>
  <si>
    <t>Investment income balance</t>
  </si>
  <si>
    <t>Employee income balance</t>
  </si>
  <si>
    <t>Transfers balance</t>
  </si>
  <si>
    <t>Current account balance</t>
  </si>
  <si>
    <t>Current account balance 
(% GDP)</t>
  </si>
  <si>
    <t>Balance of trade in goods &amp; services (ONS UK Trade release, identifier: IKBJ)</t>
  </si>
  <si>
    <t>Investment income balance (ONS identifier: HBOM)</t>
  </si>
  <si>
    <t>Employee income balance (ONS identifiers: IJAH-IJAI)</t>
  </si>
  <si>
    <t>Transfers balance (ONS identifier: IKBP)</t>
  </si>
  <si>
    <t>Current balance (ONS Balance of Payments identifier: HBOP)</t>
  </si>
  <si>
    <t>1.10 Financial balances by sector (% GDP)</t>
  </si>
  <si>
    <t>% GDP</t>
  </si>
  <si>
    <t>Household</t>
  </si>
  <si>
    <t>Corporate</t>
  </si>
  <si>
    <t>Public</t>
  </si>
  <si>
    <t>Rest of world</t>
  </si>
  <si>
    <r>
      <t>Statistical discrepancy</t>
    </r>
    <r>
      <rPr>
        <vertAlign val="superscript"/>
        <sz val="12"/>
        <rFont val="Calibri"/>
        <family val="2"/>
      </rPr>
      <t>1</t>
    </r>
  </si>
  <si>
    <r>
      <rPr>
        <vertAlign val="superscript"/>
        <sz val="8"/>
        <color indexed="8"/>
        <rFont val="Calibri"/>
        <family val="2"/>
      </rPr>
      <t>1</t>
    </r>
    <r>
      <rPr>
        <sz val="8"/>
        <color indexed="8"/>
        <rFont val="Calibri"/>
        <family val="2"/>
      </rPr>
      <t>The sum of financial balances by sector is equal (but opposite sign) to the residual error between the expenditure and income based estimates of GDP.</t>
    </r>
  </si>
  <si>
    <t>Household net lending (ONS Economic Accounts, identifier: RPZT)</t>
  </si>
  <si>
    <t>Corporate net lending (ONS Economic Accounts, identifier: RPYN+RQBV)</t>
  </si>
  <si>
    <t>Public sector net lending (ONS Economic Accounts, identifiers: RQBN+RPZD)</t>
  </si>
  <si>
    <t>Rest of the world net lending (ONS Economic Accounts, identifier: RQCH)</t>
  </si>
  <si>
    <t>1.11 Household balance sheet, PNFC, balance sheet and bank lending</t>
  </si>
  <si>
    <t>Households</t>
  </si>
  <si>
    <r>
      <t>Private non-financial companies</t>
    </r>
    <r>
      <rPr>
        <vertAlign val="superscript"/>
        <sz val="14"/>
        <color indexed="8"/>
        <rFont val="Calibri"/>
        <family val="2"/>
      </rPr>
      <t>2</t>
    </r>
  </si>
  <si>
    <t>Lending</t>
  </si>
  <si>
    <t>Physical assets (£bn)</t>
  </si>
  <si>
    <t>Financial assets (£bn)</t>
  </si>
  <si>
    <t>Liabilities (£bn)</t>
  </si>
  <si>
    <t>Secured liabilities (£bn)</t>
  </si>
  <si>
    <t>Other liabilities (£bn)</t>
  </si>
  <si>
    <t>Total net worth (£bn)</t>
  </si>
  <si>
    <t>Disposable income (£bn)</t>
  </si>
  <si>
    <r>
      <t>Assets to income ratio</t>
    </r>
    <r>
      <rPr>
        <vertAlign val="superscript"/>
        <sz val="14"/>
        <color indexed="8"/>
        <rFont val="Calibri"/>
        <family val="2"/>
      </rPr>
      <t>1</t>
    </r>
    <r>
      <rPr>
        <sz val="14"/>
        <color indexed="8"/>
        <rFont val="Calibri"/>
        <family val="2"/>
      </rPr>
      <t xml:space="preserve"> (per cent)</t>
    </r>
  </si>
  <si>
    <r>
      <t>Liabilities to income ratio</t>
    </r>
    <r>
      <rPr>
        <vertAlign val="superscript"/>
        <sz val="14"/>
        <color indexed="8"/>
        <rFont val="Calibri"/>
        <family val="2"/>
      </rPr>
      <t>1</t>
    </r>
    <r>
      <rPr>
        <sz val="14"/>
        <color indexed="8"/>
        <rFont val="Calibri"/>
        <family val="2"/>
      </rPr>
      <t xml:space="preserve"> (per cent)</t>
    </r>
  </si>
  <si>
    <r>
      <t>Secured liabilities to income ratio</t>
    </r>
    <r>
      <rPr>
        <vertAlign val="superscript"/>
        <sz val="14"/>
        <color indexed="8"/>
        <rFont val="Calibri"/>
        <family val="2"/>
      </rPr>
      <t>1</t>
    </r>
    <r>
      <rPr>
        <sz val="14"/>
        <color indexed="8"/>
        <rFont val="Calibri"/>
        <family val="2"/>
      </rPr>
      <t xml:space="preserve"> (per cent)</t>
    </r>
  </si>
  <si>
    <r>
      <t>Other liabilities to income ratio</t>
    </r>
    <r>
      <rPr>
        <vertAlign val="superscript"/>
        <sz val="14"/>
        <color indexed="8"/>
        <rFont val="Calibri"/>
        <family val="2"/>
      </rPr>
      <t>1</t>
    </r>
    <r>
      <rPr>
        <sz val="14"/>
        <color indexed="8"/>
        <rFont val="Calibri"/>
        <family val="2"/>
      </rPr>
      <t xml:space="preserve"> (per cent)</t>
    </r>
  </si>
  <si>
    <r>
      <t>Total net worth to income ratio</t>
    </r>
    <r>
      <rPr>
        <vertAlign val="superscript"/>
        <sz val="14"/>
        <color indexed="8"/>
        <rFont val="Calibri"/>
        <family val="2"/>
      </rPr>
      <t>1</t>
    </r>
    <r>
      <rPr>
        <sz val="14"/>
        <color indexed="8"/>
        <rFont val="Calibri"/>
        <family val="2"/>
      </rPr>
      <t xml:space="preserve"> (per cent)</t>
    </r>
  </si>
  <si>
    <t>UK sterling bank loans (£bn)</t>
  </si>
  <si>
    <t>Other financial liabilities (£bn)</t>
  </si>
  <si>
    <t>Profits (non-oil) (£bn)</t>
  </si>
  <si>
    <r>
      <t>Financial asset to profits ratio</t>
    </r>
    <r>
      <rPr>
        <vertAlign val="superscript"/>
        <sz val="14"/>
        <color indexed="8"/>
        <rFont val="Calibri"/>
        <family val="2"/>
      </rPr>
      <t>1</t>
    </r>
    <r>
      <rPr>
        <sz val="14"/>
        <color indexed="8"/>
        <rFont val="Calibri"/>
        <family val="2"/>
      </rPr>
      <t xml:space="preserve"> (per cent)</t>
    </r>
  </si>
  <si>
    <r>
      <t>Financial liability to profits ratio</t>
    </r>
    <r>
      <rPr>
        <vertAlign val="superscript"/>
        <sz val="14"/>
        <color indexed="8"/>
        <rFont val="Calibri"/>
        <family val="2"/>
      </rPr>
      <t>1</t>
    </r>
    <r>
      <rPr>
        <sz val="14"/>
        <color indexed="8"/>
        <rFont val="Calibri"/>
        <family val="2"/>
      </rPr>
      <t xml:space="preserve"> (per cent)</t>
    </r>
  </si>
  <si>
    <t>UK bank sterling-denominated lending to firms and households (£bn)</t>
  </si>
  <si>
    <r>
      <t>UK bank sterling-denominated lending to firms and households to GDP ratio</t>
    </r>
    <r>
      <rPr>
        <vertAlign val="superscript"/>
        <sz val="14"/>
        <color indexed="8"/>
        <rFont val="Calibri"/>
        <family val="2"/>
      </rPr>
      <t>1</t>
    </r>
    <r>
      <rPr>
        <sz val="14"/>
        <color indexed="8"/>
        <rFont val="Calibri"/>
        <family val="2"/>
      </rPr>
      <t xml:space="preserve"> (per cent)</t>
    </r>
  </si>
  <si>
    <t>Household financial assets (ONS Economic Accounts, identifier: NNML)</t>
  </si>
  <si>
    <t>Corporate financial assets (ONS Economic Accounts, identifier: NKWX)</t>
  </si>
  <si>
    <t>UK bank sterling-denominated lending to firms and households (ONS Economic Accounts, identifier: NLBE-NLBG+NNPP)</t>
  </si>
  <si>
    <t>Household physical assets (OBR interpolation of annual ONS data. Blue Book, identifiers: E42X+NG45-MU8A-MHT3+CGRO)</t>
  </si>
  <si>
    <t>Corporate financial liabilities (ONS Economic Accounts, identifier: NLBB)</t>
  </si>
  <si>
    <t>Household financial liabilities (ONS Economic Accounts, identifier: NNPP)</t>
  </si>
  <si>
    <t>Non-oil PNFC profits = (ONS Economic Accounts identifier: CAED, adjusted in Q1, Q2 and Q3 2020 for the revised alignment adjustment DMUQ)</t>
  </si>
  <si>
    <t>Household secured liabilities (ONS Economic Accounts, identifier: NNRP)</t>
  </si>
  <si>
    <t>Household other liabilities (ONS Economic Accounts, identifier: NNPP-NNRP)</t>
  </si>
  <si>
    <t>Household total net worth = (ONS Economic Accounts and Blue Book, identifier: NZEA+E42X+NG45-MU8A-MHT3+CGRO)</t>
  </si>
  <si>
    <r>
      <rPr>
        <vertAlign val="superscript"/>
        <sz val="8"/>
        <color indexed="8"/>
        <rFont val="Calibri"/>
        <family val="2"/>
      </rPr>
      <t>2</t>
    </r>
    <r>
      <rPr>
        <sz val="8"/>
        <color indexed="8"/>
        <rFont val="Calibri"/>
        <family val="2"/>
      </rPr>
      <t xml:space="preserve"> We do not produce a physical asset forecast so we cannot produce a forecast of PNFC net worth</t>
    </r>
  </si>
  <si>
    <t>Disposable income (ONS Economic Accounts, identifier: RPHQ)</t>
  </si>
  <si>
    <r>
      <rPr>
        <vertAlign val="superscript"/>
        <sz val="8"/>
        <color indexed="8"/>
        <rFont val="Calibri"/>
        <family val="2"/>
      </rPr>
      <t>1</t>
    </r>
    <r>
      <rPr>
        <sz val="8"/>
        <color indexed="8"/>
        <rFont val="Calibri"/>
        <family val="2"/>
      </rPr>
      <t xml:space="preserve"> Ratios are calculated as stock relative to sum of flows over the preceding four quarters</t>
    </r>
  </si>
  <si>
    <t>1.13 Household disposable income (£ billion current prices, seasonally adjusted)</t>
  </si>
  <si>
    <t>Labour Income (a + b - c)</t>
  </si>
  <si>
    <t>Employee compensation (a)</t>
  </si>
  <si>
    <t>Mixed Income (b)</t>
  </si>
  <si>
    <t>Employers social contributions (c)</t>
  </si>
  <si>
    <t>Non-labour income</t>
  </si>
  <si>
    <t>Net taxes and benefits</t>
  </si>
  <si>
    <t>Household disposable income</t>
  </si>
  <si>
    <t>Labour income = Employee compensation (including net compensation from abroad) + mixed income (largely self-employment income) - employer social contributions. (ONS Economic Accounts, identifier: DTWM+ROYH-ROYK+IJAH-IJAI)</t>
  </si>
  <si>
    <t xml:space="preserve">Non-labour income = Operating surplus of households + net property income + imputed social contributions - social benefits (use) + net miscellaneous transfers. (ONS Economic Accounts identifier: CAEN+ROYL-ROYT+L8RF-QWMZ+RPHO-RPID - (L8PE+L8Q2+L8LQ)). </t>
  </si>
  <si>
    <t xml:space="preserve">Net benefits and taxes = Social benefits (resource) - taxation on income and wealth - employees' social contributions (excluding employee contributions to funded pension schemes). (ONS Economic Accounts, identifier: RPHL-RPHS-RPHT-L8PS-L8Q8-L8LU + (L8PE+L8Q2+L8LQ)). </t>
  </si>
  <si>
    <t>Household disposable income (ONS Economic Accounts, identifier: RPHQ)</t>
  </si>
  <si>
    <t>Household debt servicing costs (rolling four quarter sum, £bn)</t>
  </si>
  <si>
    <t>Household disposable income (rolling four quarter sum, £bn)</t>
  </si>
  <si>
    <t>Household debt servicing costs (per cent of household disposable income, rolling four quarter sum)</t>
  </si>
  <si>
    <t>Rolling four-quarter sum of total household interest payments excluding FISIM (ONS Economic Accounts, identifier: J4X3).</t>
  </si>
  <si>
    <t>Rolling four-quarter sum of household disposable income (ONS Economic Accounts, identifier: RPHQ).</t>
  </si>
  <si>
    <t>Forecast from the fourth quarter of 2020.</t>
  </si>
  <si>
    <t>1.1 GDP expenditure components (£ billion chain-linked volumes, seasonally adjusted)</t>
  </si>
  <si>
    <t>Private consu-mption</t>
  </si>
  <si>
    <t>Government consum-ption</t>
  </si>
  <si>
    <t>Fixed invest-ment</t>
  </si>
  <si>
    <t>Net acqu-isition of valuables</t>
  </si>
  <si>
    <t>Final domestic demand</t>
  </si>
  <si>
    <t>Change in inventories</t>
  </si>
  <si>
    <t>Total domestic demand</t>
  </si>
  <si>
    <t>Exports</t>
  </si>
  <si>
    <t>Total final expend-iture</t>
  </si>
  <si>
    <t>Imports</t>
  </si>
  <si>
    <t>Statistical discrep-ancy</t>
  </si>
  <si>
    <t>Non-oil GVA</t>
  </si>
  <si>
    <t>of which:</t>
  </si>
  <si>
    <t>Business investment</t>
  </si>
  <si>
    <t>Private dwellings</t>
  </si>
  <si>
    <t>Public corps dwellings</t>
  </si>
  <si>
    <t>Household and non-profit institutions serving households final consumption expenditure (ONS Economic Accounts Table 1.1.2, identifier: ABJR + HAYO)</t>
  </si>
  <si>
    <t>General government final consumption (ONS Economic Accounts Table 1.1.2, identifier: NMRY)</t>
  </si>
  <si>
    <t>Total gross fixed capital formation (ONS Economic Accounts Table 1.1.2, identifier: NPQT)</t>
  </si>
  <si>
    <t>Business investment (ONS Economic Accounts Table 1.1.8, identifier: NPEL)</t>
  </si>
  <si>
    <t>Private sector investment in dwellings, including transfer costs (ONS Economic Accounts Table 1.1.8, identifier: L636 + L637)</t>
  </si>
  <si>
    <t>General government gross fixed capital formation (ONS Economic Accounts Table 1.1.8, identifier: DLWF)</t>
  </si>
  <si>
    <t>Public corporations investment in dwellings, including transfer costs (ONS Economic Accounts Table 1.1.8, identifier: L634 + L635)</t>
  </si>
  <si>
    <t>Net acquisitions of valuables (ONS Economic Accounts Table 1.1.2, identifier: NPJR)</t>
  </si>
  <si>
    <t>Final domestic demand is the sum of private consumption, government consumption, fixed investment and net acquisition of valuables</t>
  </si>
  <si>
    <t>Change in inventories (ONS Economic Accounts Table 1.1.2, identifier: CAFU)</t>
  </si>
  <si>
    <t>Total domestic demand is the sum of final domestic demand and change in inventories</t>
  </si>
  <si>
    <t>Total exports (ONS Economic Accounts Table 1.1.2, identifier: IKBK)</t>
  </si>
  <si>
    <t>Total final expenditure (ONS Economic Accounts Table 1.1.2, identifier: ABMG)</t>
  </si>
  <si>
    <t>Total imports (ONS Economic Accounts Table 1.1.2, identifier: IKBL)</t>
  </si>
  <si>
    <t>Statistical discrepancy GDP(E) (ONS Economic Accounts Table 1.1.2, identifier: GIXS)</t>
  </si>
  <si>
    <t>Gross domestic product at market prices (ONS Economic Accounts Table 1.1.2, identifier: ABMI)</t>
  </si>
  <si>
    <t>1.2 GDP expenditure components (£ billion current prices, seasonally adjusted)</t>
  </si>
  <si>
    <t>Private consum-ption</t>
  </si>
  <si>
    <t>Government consumption</t>
  </si>
  <si>
    <t>Net acquisiti-on of valuables</t>
  </si>
  <si>
    <t>Change in invento-ries</t>
  </si>
  <si>
    <t>Total final expenditure</t>
  </si>
  <si>
    <t>Statistical discrepancy</t>
  </si>
  <si>
    <t>Gross national income</t>
  </si>
  <si>
    <t>General government final consumption (ONS Economic Accounts Table 1.1.2, identifier: NMRP)</t>
  </si>
  <si>
    <t>Total gross fixed capital formation (ONS Economic Accounts Table 1.1.2, identifier: NPQS)</t>
  </si>
  <si>
    <t>General government investment (ONS Economic Accounts Table 1.1.8, identifier: RPZG)</t>
  </si>
  <si>
    <t>Net acquisitions of valuables (ONS Economic Accounts Table 1.1.2, identifier: NPJQ)</t>
  </si>
  <si>
    <t>Change in inventories (ONS Economic Accounts Table 1.1.2, identifier: CAEX)</t>
  </si>
  <si>
    <t xml:space="preserve">Total exports (ONS Economic Accounts Table 1.1.2, identifier: IKBH)      </t>
  </si>
  <si>
    <t>Total final expenditure (ONS Economic Accounts Table 1.1.2, identifier: ABMF)</t>
  </si>
  <si>
    <t>Total imports (ONS Economic Accounts Table 1.1.2, identifier: IKBI)</t>
  </si>
  <si>
    <t>Statistical discrepancy GDP(E) (ONS Economic Accounts Table 1.1.2, identifier: GIXM)</t>
  </si>
  <si>
    <t>Gross domestic product at market prices (ONS Economic Accounts Table 1.1.2, identifier: YBHA)</t>
  </si>
  <si>
    <t>Gross national income at market prices (ONS Economic Accounts Table 1.1.1, identifier: ABMZ)</t>
  </si>
  <si>
    <t>1.9 Market-derived assumptions</t>
  </si>
  <si>
    <t>3-month LIBOR</t>
  </si>
  <si>
    <t>Long-term interest rates</t>
  </si>
  <si>
    <t>Average mortgage rate</t>
  </si>
  <si>
    <t>Trade-weighted sterling</t>
  </si>
  <si>
    <t>US$/£ exchange rate</t>
  </si>
  <si>
    <t>€/£ exchange rate</t>
  </si>
  <si>
    <t>Oil prices ($)</t>
  </si>
  <si>
    <t>Equity prices</t>
  </si>
  <si>
    <t xml:space="preserve">The sterling exchange rate projection is based on a 10 day average to 29 January 2021. </t>
  </si>
  <si>
    <t>Three-month interbank rate (Bank of England, Bankstats, identifier: IUQAAMIJ)</t>
  </si>
  <si>
    <t>20-year government gilts (Bank of England)</t>
  </si>
  <si>
    <t>Sterling effective exchange rate (index) (Bank of England, Bankstats, identifier: XUQABK67)</t>
  </si>
  <si>
    <t>US$/£ exchange rate (Bank of England, Bankstats, identifier: XUQAUSS)</t>
  </si>
  <si>
    <t>Euro/£ exchange rate (Bank of England, Bankstats, identifier: XUQAERS)</t>
  </si>
  <si>
    <t>US dollar Brent Crude oil prices (Thomson Reuters Eikon)</t>
  </si>
  <si>
    <t>FTSE All-Share Index (Thomson Reuters Eikon)</t>
  </si>
  <si>
    <t>1.14 Export markets</t>
  </si>
  <si>
    <t>UK export volumes (£bn)</t>
  </si>
  <si>
    <t>Export markets (2007Q1=100)</t>
  </si>
  <si>
    <t>Export market share (1998Q1=100)</t>
  </si>
  <si>
    <t>Export markets is an OBR estimate constructed with series from OECD, IMF and ONS. For more information, please refer to the Economy forecast in-depth section of our website.</t>
  </si>
  <si>
    <t>Export market share = UK exports / Export markets</t>
  </si>
  <si>
    <t>1.15 Import-Weighted Domestic Demand (£ billion chain-linked volumes, seasonally adjusted)</t>
  </si>
  <si>
    <t>Private consumption</t>
  </si>
  <si>
    <t>Investment</t>
  </si>
  <si>
    <t>Stocks</t>
  </si>
  <si>
    <t>Import-weighted domestic demand</t>
  </si>
  <si>
    <t>OBR calculations, based on ONS data</t>
  </si>
  <si>
    <t>House price index (per cent change on a year earlier)</t>
  </si>
  <si>
    <t>Residential property transactions (000s, seasonally adjusted)</t>
  </si>
  <si>
    <t>Private enterprise housing starts, UK (seasonally adjusted)</t>
  </si>
  <si>
    <t>Private enterprise housing completions, UK (seasonally adjusted)</t>
  </si>
  <si>
    <t>Housing stock, UK (000s)</t>
  </si>
  <si>
    <t>Net additions to the housing stock, UK (000s)</t>
  </si>
  <si>
    <t>Turnover rate</t>
  </si>
  <si>
    <t>Number of residential property transaction completions with value £40,000 or above, seasonally adjusted (HMRC UK Property Transaction Statistics)</t>
  </si>
  <si>
    <t>Number of private enterprise housing starts and completions, seasonally adjusted (DCLG live table 211, OBR estimates)</t>
  </si>
  <si>
    <t>Net additions are changes in the housing stock which are OBR estimates based on the historical housing stock series from DCLG live table 101. Annual net additions are calculated as the change in the average size of the stock between adjacent years.</t>
  </si>
  <si>
    <t>Turnover rate is calculated as the number of residential property transactions divided by the stock of dwellings.</t>
  </si>
  <si>
    <t xml:space="preserve">1.16 National Minimum Wage and National Living Wage </t>
  </si>
  <si>
    <t xml:space="preserve">Table 1.16: National Minimum Wage and National Living Wage </t>
  </si>
  <si>
    <t>1.17 OBR central estimate of the output gap</t>
  </si>
  <si>
    <t>Table 1.17: OBR central estimate of the output gap</t>
  </si>
  <si>
    <t>1.18 Potential output forecast</t>
  </si>
  <si>
    <t>Table 1.18: Potential output forecast</t>
  </si>
  <si>
    <t>1.19 Housing market</t>
  </si>
  <si>
    <t>Table 1.19: Housing market</t>
  </si>
  <si>
    <t>1.20 Household debt servicing costs</t>
  </si>
  <si>
    <t>Table 1.20: Household debt servicing costs</t>
  </si>
  <si>
    <t>1.21 Eligible rent growth assumptions</t>
  </si>
  <si>
    <t>Table 1.21: Eligible rent growth assumptions</t>
  </si>
  <si>
    <t>Table 1.22: Inflation scenarios</t>
  </si>
  <si>
    <t>1.22 Inflation scenarios</t>
  </si>
  <si>
    <t>October 2021 Economic and fiscal outlook: Economy supplementary tables</t>
  </si>
  <si>
    <r>
      <rPr>
        <vertAlign val="superscript"/>
        <sz val="8"/>
        <rFont val="Calibri"/>
        <family val="2"/>
      </rPr>
      <t>2</t>
    </r>
    <r>
      <rPr>
        <sz val="8"/>
        <rFont val="Calibri"/>
        <family val="2"/>
      </rPr>
      <t xml:space="preserve"> Market sector employment projections by final quarter of the calendar year are as follows:   26.6 (2021); 27.2 (2022); 27.4 (2023); 27.4 (2024); 27.5 (2025); 27.6 (2026)</t>
    </r>
  </si>
  <si>
    <r>
      <t xml:space="preserve">Correction on 13 Dec 2021: In the original version of the </t>
    </r>
    <r>
      <rPr>
        <b/>
        <i/>
        <sz val="10"/>
        <color theme="1"/>
        <rFont val="Futura Bk BT"/>
        <family val="2"/>
      </rPr>
      <t>Economy</t>
    </r>
    <r>
      <rPr>
        <b/>
        <sz val="10"/>
        <color theme="1"/>
        <rFont val="Futura Bk BT"/>
        <family val="2"/>
      </rPr>
      <t xml:space="preserve"> s</t>
    </r>
    <r>
      <rPr>
        <b/>
        <i/>
        <sz val="10"/>
        <color theme="1"/>
        <rFont val="Futura Bk BT"/>
        <family val="2"/>
      </rPr>
      <t xml:space="preserve">upplementary tables </t>
    </r>
    <r>
      <rPr>
        <b/>
        <sz val="10"/>
        <color theme="1"/>
        <rFont val="Futura Bk BT"/>
        <family val="2"/>
      </rPr>
      <t>the figures were linked to an earlier iteration of the October 2021 forecast rather than final results. We have made this correction to the highlighted cells above.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</si>
</sst>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0.0"/>
    <numFmt numFmtId="180" formatCode="0.000000"/>
    <numFmt numFmtId="181" formatCode="0.00000000"/>
    <numFmt numFmtId="182" formatCode="0.00000E+00"/>
    <numFmt numFmtId="183" formatCode="0.0000%"/>
    <numFmt numFmtId="184" formatCode="#,##0.000"/>
  </numFmts>
  <fonts count="118" x14ac:knownFonts="1">
    <font>
      <sz val="11"/>
      <color theme="1"/>
      <name val="Futura Bk BT"/>
      <family val="2"/>
      <scheme val="minor"/>
    </font>
    <font>
      <sz val="11"/>
      <color indexed="8"/>
      <name val="Calibri"/>
      <family val="2"/>
    </font>
    <font>
      <sz val="10"/>
      <name val="Arial"/>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1"/>
      <color indexed="8"/>
      <name val="Futura Bk BT"/>
      <family val="2"/>
    </font>
    <font>
      <sz val="12"/>
      <color indexed="8"/>
      <name val="Futura Bk BT"/>
      <family val="2"/>
    </font>
    <font>
      <sz val="10"/>
      <name val="Arial"/>
      <family val="2"/>
    </font>
    <font>
      <sz val="8"/>
      <color indexed="8"/>
      <name val="Futura Bk BT"/>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sz val="8"/>
      <color indexed="8"/>
      <name val="Calibri"/>
      <family val="2"/>
    </font>
    <font>
      <vertAlign val="superscript"/>
      <sz val="8"/>
      <color indexed="8"/>
      <name val="Calibri"/>
      <family val="2"/>
    </font>
    <font>
      <sz val="10"/>
      <color indexed="8"/>
      <name val="Calibri"/>
      <family val="2"/>
    </font>
    <font>
      <sz val="12"/>
      <color indexed="8"/>
      <name val="Calibri"/>
      <family val="2"/>
    </font>
    <font>
      <sz val="10"/>
      <name val="Calibri"/>
      <family val="2"/>
    </font>
    <font>
      <sz val="14"/>
      <color indexed="8"/>
      <name val="Calibri"/>
      <family val="2"/>
    </font>
    <font>
      <vertAlign val="superscript"/>
      <sz val="14"/>
      <color indexed="8"/>
      <name val="Calibri"/>
      <family val="2"/>
    </font>
    <font>
      <sz val="12"/>
      <name val="Calibri"/>
      <family val="2"/>
    </font>
    <font>
      <sz val="11"/>
      <name val="Calibri"/>
      <family val="2"/>
    </font>
    <font>
      <sz val="15"/>
      <color indexed="8"/>
      <name val="Calibri"/>
      <family val="2"/>
    </font>
    <font>
      <u/>
      <sz val="11"/>
      <name val="Calibri"/>
      <family val="2"/>
    </font>
    <font>
      <sz val="11"/>
      <color theme="1"/>
      <name val="Futura Bk BT"/>
      <family val="2"/>
      <scheme val="minor"/>
    </font>
    <font>
      <u/>
      <sz val="11"/>
      <color theme="10"/>
      <name val="Calibri"/>
      <family val="2"/>
    </font>
    <font>
      <sz val="12"/>
      <color theme="1"/>
      <name val="Arial"/>
      <family val="2"/>
    </font>
    <font>
      <sz val="10"/>
      <color theme="1"/>
      <name val="Calibri"/>
      <family val="2"/>
    </font>
    <font>
      <sz val="11"/>
      <color theme="1"/>
      <name val="Calibri"/>
      <family val="2"/>
    </font>
    <font>
      <u/>
      <sz val="10"/>
      <color theme="10"/>
      <name val="Calibri"/>
      <family val="2"/>
    </font>
    <font>
      <sz val="14"/>
      <color theme="1"/>
      <name val="Calibri"/>
      <family val="2"/>
    </font>
    <font>
      <sz val="12"/>
      <color theme="1"/>
      <name val="Calibri"/>
      <family val="2"/>
    </font>
    <font>
      <sz val="8"/>
      <color theme="1"/>
      <name val="Calibri"/>
      <family val="2"/>
    </font>
    <font>
      <sz val="15"/>
      <name val="Calibri"/>
      <family val="2"/>
    </font>
    <font>
      <sz val="13"/>
      <color rgb="FF477391"/>
      <name val="Calibri"/>
      <family val="2"/>
    </font>
    <font>
      <i/>
      <sz val="12"/>
      <name val="Calibri"/>
      <family val="2"/>
    </font>
    <font>
      <sz val="14"/>
      <name val="Calibri"/>
      <family val="2"/>
    </font>
    <font>
      <sz val="9"/>
      <color theme="1"/>
      <name val="Calibri"/>
      <family val="2"/>
    </font>
    <font>
      <b/>
      <sz val="10"/>
      <name val="Calibri"/>
      <family val="2"/>
    </font>
    <font>
      <vertAlign val="superscript"/>
      <sz val="10"/>
      <name val="Calibri"/>
      <family val="2"/>
    </font>
    <font>
      <sz val="12"/>
      <color rgb="FF000000"/>
      <name val="Calibri"/>
      <family val="2"/>
    </font>
    <font>
      <sz val="10"/>
      <color rgb="FF000000"/>
      <name val="Calibri"/>
      <family val="2"/>
    </font>
    <font>
      <sz val="10"/>
      <color theme="1"/>
      <name val="Arial"/>
      <family val="2"/>
    </font>
    <font>
      <vertAlign val="superscript"/>
      <sz val="12"/>
      <color indexed="8"/>
      <name val="Futura Bk BT"/>
      <family val="2"/>
    </font>
    <font>
      <vertAlign val="superscript"/>
      <sz val="12"/>
      <color indexed="8"/>
      <name val="Calibri"/>
      <family val="2"/>
    </font>
    <font>
      <i/>
      <sz val="12"/>
      <color indexed="8"/>
      <name val="Calibri"/>
      <family val="2"/>
    </font>
    <font>
      <vertAlign val="superscript"/>
      <sz val="8"/>
      <name val="Calibri"/>
      <family val="2"/>
    </font>
    <font>
      <sz val="12"/>
      <name val="Futura Bk BT"/>
      <family val="2"/>
    </font>
    <font>
      <u/>
      <sz val="11"/>
      <color theme="1"/>
      <name val="Calibri"/>
      <family val="2"/>
    </font>
    <font>
      <sz val="8"/>
      <color rgb="FFFF0000"/>
      <name val="Calibri"/>
      <family val="2"/>
    </font>
    <font>
      <sz val="8"/>
      <name val="Futura Bk BT"/>
      <family val="2"/>
      <scheme val="minor"/>
    </font>
    <font>
      <sz val="8"/>
      <color rgb="FF000000"/>
      <name val="Calibri"/>
      <family val="2"/>
    </font>
    <font>
      <b/>
      <sz val="12"/>
      <color indexed="8"/>
      <name val="Calibri"/>
      <family val="2"/>
    </font>
    <font>
      <b/>
      <sz val="14"/>
      <color indexed="8"/>
      <name val="Calibri"/>
      <family val="2"/>
    </font>
    <font>
      <b/>
      <sz val="12"/>
      <color indexed="8"/>
      <name val="Futura Bk BT"/>
      <family val="2"/>
    </font>
    <font>
      <vertAlign val="superscript"/>
      <sz val="12"/>
      <name val="Calibri"/>
      <family val="2"/>
    </font>
    <font>
      <b/>
      <sz val="16"/>
      <color indexed="8"/>
      <name val="Calibri"/>
      <family val="2"/>
    </font>
    <font>
      <b/>
      <sz val="8"/>
      <color indexed="8"/>
      <name val="Calibri"/>
      <family val="2"/>
    </font>
    <font>
      <b/>
      <sz val="11"/>
      <color indexed="8"/>
      <name val="Futura Bk BT"/>
      <family val="2"/>
    </font>
    <font>
      <sz val="8"/>
      <color theme="1"/>
      <name val="Futura Bk BT"/>
      <family val="2"/>
      <scheme val="minor"/>
    </font>
    <font>
      <sz val="7"/>
      <color indexed="8"/>
      <name val="Calibri"/>
      <family val="2"/>
    </font>
    <font>
      <sz val="12"/>
      <color rgb="FFFF0000"/>
      <name val="Calibri"/>
      <family val="2"/>
    </font>
    <font>
      <sz val="6"/>
      <name val="Calibri"/>
      <family val="2"/>
    </font>
    <font>
      <sz val="9"/>
      <color indexed="8"/>
      <name val="Calibri"/>
      <family val="2"/>
    </font>
    <font>
      <b/>
      <sz val="11"/>
      <color theme="1"/>
      <name val="Calibri"/>
      <family val="2"/>
    </font>
    <font>
      <b/>
      <sz val="10"/>
      <color theme="1"/>
      <name val="Futura Bk BT"/>
      <family val="2"/>
    </font>
    <font>
      <b/>
      <i/>
      <sz val="10"/>
      <color theme="1"/>
      <name val="Futura Bk BT"/>
      <family val="2"/>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3"/>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
      <patternFill patternType="solid">
        <fgColor indexed="42"/>
        <bgColor indexed="64"/>
      </patternFill>
    </fill>
    <fill>
      <patternFill patternType="solid">
        <fgColor theme="0"/>
        <bgColor indexed="64"/>
      </patternFill>
    </fill>
    <fill>
      <patternFill patternType="solid">
        <fgColor theme="5"/>
        <bgColor indexed="64"/>
      </patternFill>
    </fill>
    <fill>
      <patternFill patternType="solid">
        <fgColor rgb="FFB5C7D4"/>
        <bgColor indexed="64"/>
      </patternFill>
    </fill>
    <fill>
      <patternFill patternType="solid">
        <fgColor theme="9"/>
        <bgColor indexed="64"/>
      </patternFill>
    </fill>
    <fill>
      <patternFill patternType="solid">
        <fgColor theme="2"/>
        <bgColor indexed="64"/>
      </patternFill>
    </fill>
    <fill>
      <patternFill patternType="solid">
        <fgColor rgb="FFFFFF00"/>
        <bgColor indexed="64"/>
      </patternFill>
    </fill>
  </fills>
  <borders count="104">
    <border>
      <left/>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style="medium">
        <color indexed="45"/>
      </top>
      <bottom/>
      <diagonal/>
    </border>
    <border>
      <left style="medium">
        <color indexed="45"/>
      </left>
      <right/>
      <top/>
      <bottom/>
      <diagonal/>
    </border>
    <border>
      <left/>
      <right style="medium">
        <color indexed="45"/>
      </right>
      <top/>
      <bottom/>
      <diagonal/>
    </border>
    <border>
      <left/>
      <right style="medium">
        <color indexed="45"/>
      </right>
      <top style="medium">
        <color indexed="45"/>
      </top>
      <bottom/>
      <diagonal/>
    </border>
    <border>
      <left style="medium">
        <color indexed="45"/>
      </left>
      <right/>
      <top/>
      <bottom style="thin">
        <color indexed="45"/>
      </bottom>
      <diagonal/>
    </border>
    <border>
      <left style="medium">
        <color indexed="45"/>
      </left>
      <right/>
      <top style="medium">
        <color indexed="45"/>
      </top>
      <bottom/>
      <diagonal/>
    </border>
    <border>
      <left/>
      <right/>
      <top/>
      <bottom style="medium">
        <color indexed="45"/>
      </bottom>
      <diagonal/>
    </border>
    <border>
      <left/>
      <right/>
      <top style="thin">
        <color indexed="45"/>
      </top>
      <bottom/>
      <diagonal/>
    </border>
    <border>
      <left style="medium">
        <color indexed="45"/>
      </left>
      <right style="medium">
        <color indexed="45"/>
      </right>
      <top style="medium">
        <color indexed="45"/>
      </top>
      <bottom/>
      <diagonal/>
    </border>
    <border>
      <left style="medium">
        <color indexed="45"/>
      </left>
      <right style="medium">
        <color indexed="45"/>
      </right>
      <top/>
      <bottom/>
      <diagonal/>
    </border>
    <border>
      <left style="medium">
        <color indexed="45"/>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top style="medium">
        <color theme="8"/>
      </top>
      <bottom/>
      <diagonal/>
    </border>
    <border>
      <left style="medium">
        <color theme="8"/>
      </left>
      <right/>
      <top/>
      <bottom/>
      <diagonal/>
    </border>
    <border>
      <left/>
      <right style="medium">
        <color theme="8"/>
      </right>
      <top/>
      <bottom/>
      <diagonal/>
    </border>
    <border>
      <left/>
      <right style="thin">
        <color theme="8"/>
      </right>
      <top/>
      <bottom/>
      <diagonal/>
    </border>
    <border>
      <left/>
      <right/>
      <top/>
      <bottom style="thin">
        <color theme="8"/>
      </bottom>
      <diagonal/>
    </border>
    <border>
      <left/>
      <right style="medium">
        <color theme="8"/>
      </right>
      <top/>
      <bottom style="thin">
        <color theme="8"/>
      </bottom>
      <diagonal/>
    </border>
    <border>
      <left/>
      <right/>
      <top/>
      <bottom style="medium">
        <color theme="8"/>
      </bottom>
      <diagonal/>
    </border>
    <border>
      <left/>
      <right/>
      <top style="thin">
        <color theme="8"/>
      </top>
      <bottom/>
      <diagonal/>
    </border>
    <border>
      <left/>
      <right style="medium">
        <color theme="8"/>
      </right>
      <top style="thin">
        <color theme="8"/>
      </top>
      <bottom/>
      <diagonal/>
    </border>
    <border>
      <left/>
      <right/>
      <top style="medium">
        <color theme="8"/>
      </top>
      <bottom style="thin">
        <color theme="8"/>
      </bottom>
      <diagonal/>
    </border>
    <border>
      <left style="medium">
        <color theme="8"/>
      </left>
      <right/>
      <top/>
      <bottom style="thin">
        <color theme="8"/>
      </bottom>
      <diagonal/>
    </border>
    <border>
      <left style="medium">
        <color theme="8"/>
      </left>
      <right/>
      <top style="thin">
        <color theme="8"/>
      </top>
      <bottom/>
      <diagonal/>
    </border>
    <border>
      <left style="medium">
        <color theme="8"/>
      </left>
      <right/>
      <top style="medium">
        <color theme="8"/>
      </top>
      <bottom/>
      <diagonal/>
    </border>
    <border>
      <left/>
      <right style="medium">
        <color theme="8"/>
      </right>
      <top/>
      <bottom style="thin">
        <color indexed="45"/>
      </bottom>
      <diagonal/>
    </border>
    <border>
      <left/>
      <right style="thin">
        <color theme="8"/>
      </right>
      <top/>
      <bottom style="thin">
        <color theme="8"/>
      </bottom>
      <diagonal/>
    </border>
    <border>
      <left/>
      <right style="medium">
        <color theme="8"/>
      </right>
      <top style="medium">
        <color theme="8"/>
      </top>
      <bottom style="thin">
        <color theme="8"/>
      </bottom>
      <diagonal/>
    </border>
    <border>
      <left/>
      <right style="medium">
        <color theme="8"/>
      </right>
      <top style="medium">
        <color theme="8"/>
      </top>
      <bottom/>
      <diagonal/>
    </border>
    <border>
      <left/>
      <right style="medium">
        <color theme="8"/>
      </right>
      <top/>
      <bottom style="medium">
        <color theme="8"/>
      </bottom>
      <diagonal/>
    </border>
    <border>
      <left style="medium">
        <color indexed="45"/>
      </left>
      <right/>
      <top/>
      <bottom style="medium">
        <color theme="8"/>
      </bottom>
      <diagonal/>
    </border>
    <border>
      <left style="medium">
        <color theme="8"/>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style="medium">
        <color theme="8"/>
      </bottom>
      <diagonal/>
    </border>
    <border>
      <left/>
      <right/>
      <top style="medium">
        <color theme="8"/>
      </top>
      <bottom style="medium">
        <color theme="8"/>
      </bottom>
      <diagonal/>
    </border>
    <border>
      <left/>
      <right style="medium">
        <color theme="8"/>
      </right>
      <top style="medium">
        <color indexed="45"/>
      </top>
      <bottom/>
      <diagonal/>
    </border>
    <border>
      <left style="medium">
        <color indexed="45"/>
      </left>
      <right/>
      <top/>
      <bottom style="thin">
        <color theme="8"/>
      </bottom>
      <diagonal/>
    </border>
    <border>
      <left style="medium">
        <color indexed="45"/>
      </left>
      <right/>
      <top style="thin">
        <color theme="8"/>
      </top>
      <bottom/>
      <diagonal/>
    </border>
    <border>
      <left style="medium">
        <color theme="8"/>
      </left>
      <right style="medium">
        <color theme="8"/>
      </right>
      <top/>
      <bottom/>
      <diagonal/>
    </border>
    <border>
      <left style="medium">
        <color theme="8"/>
      </left>
      <right style="medium">
        <color theme="8"/>
      </right>
      <top/>
      <bottom style="thin">
        <color theme="8"/>
      </bottom>
      <diagonal/>
    </border>
    <border>
      <left style="medium">
        <color indexed="45"/>
      </left>
      <right/>
      <top style="thin">
        <color indexed="45"/>
      </top>
      <bottom style="medium">
        <color indexed="45"/>
      </bottom>
      <diagonal/>
    </border>
    <border>
      <left/>
      <right style="medium">
        <color theme="8"/>
      </right>
      <top style="thin">
        <color indexed="45"/>
      </top>
      <bottom style="medium">
        <color indexed="45"/>
      </bottom>
      <diagonal/>
    </border>
    <border>
      <left style="medium">
        <color theme="8"/>
      </left>
      <right/>
      <top style="medium">
        <color theme="8"/>
      </top>
      <bottom style="thin">
        <color theme="8"/>
      </bottom>
      <diagonal/>
    </border>
    <border>
      <left style="medium">
        <color theme="8"/>
      </left>
      <right style="medium">
        <color theme="8"/>
      </right>
      <top style="thin">
        <color theme="8"/>
      </top>
      <bottom/>
      <diagonal/>
    </border>
    <border>
      <left style="medium">
        <color theme="8"/>
      </left>
      <right/>
      <top style="thin">
        <color theme="8"/>
      </top>
      <bottom style="medium">
        <color theme="8"/>
      </bottom>
      <diagonal/>
    </border>
    <border>
      <left/>
      <right/>
      <top style="thin">
        <color theme="8"/>
      </top>
      <bottom style="medium">
        <color theme="8"/>
      </bottom>
      <diagonal/>
    </border>
    <border>
      <left/>
      <right style="medium">
        <color theme="8"/>
      </right>
      <top style="thin">
        <color theme="8"/>
      </top>
      <bottom style="medium">
        <color theme="8"/>
      </bottom>
      <diagonal/>
    </border>
    <border>
      <left/>
      <right style="medium">
        <color indexed="45"/>
      </right>
      <top style="medium">
        <color theme="8"/>
      </top>
      <bottom/>
      <diagonal/>
    </border>
    <border>
      <left/>
      <right/>
      <top/>
      <bottom style="thin">
        <color indexed="45"/>
      </bottom>
      <diagonal/>
    </border>
    <border>
      <left style="medium">
        <color indexed="45"/>
      </left>
      <right style="medium">
        <color indexed="45"/>
      </right>
      <top/>
      <bottom style="thin">
        <color indexed="45"/>
      </bottom>
      <diagonal/>
    </border>
    <border>
      <left/>
      <right style="medium">
        <color indexed="45"/>
      </right>
      <top/>
      <bottom style="thin">
        <color indexed="45"/>
      </bottom>
      <diagonal/>
    </border>
    <border>
      <left style="medium">
        <color theme="8"/>
      </left>
      <right style="medium">
        <color theme="8"/>
      </right>
      <top/>
      <bottom style="thin">
        <color indexed="45"/>
      </bottom>
      <diagonal/>
    </border>
    <border>
      <left style="medium">
        <color indexed="45"/>
      </left>
      <right style="medium">
        <color theme="8"/>
      </right>
      <top/>
      <bottom style="thin">
        <color indexed="45"/>
      </bottom>
      <diagonal/>
    </border>
    <border>
      <left style="medium">
        <color indexed="45"/>
      </left>
      <right/>
      <top style="medium">
        <color theme="8"/>
      </top>
      <bottom/>
      <diagonal/>
    </border>
    <border>
      <left style="medium">
        <color indexed="45"/>
      </left>
      <right/>
      <top style="medium">
        <color theme="2"/>
      </top>
      <bottom/>
      <diagonal/>
    </border>
    <border>
      <left/>
      <right/>
      <top style="medium">
        <color theme="2"/>
      </top>
      <bottom/>
      <diagonal/>
    </border>
    <border>
      <left/>
      <right style="medium">
        <color theme="8"/>
      </right>
      <top style="medium">
        <color theme="2"/>
      </top>
      <bottom/>
      <diagonal/>
    </border>
    <border>
      <left/>
      <right/>
      <top style="medium">
        <color theme="2"/>
      </top>
      <bottom style="thin">
        <color theme="8"/>
      </bottom>
      <diagonal/>
    </border>
    <border>
      <left/>
      <right style="medium">
        <color theme="8"/>
      </right>
      <top style="medium">
        <color theme="2"/>
      </top>
      <bottom style="thin">
        <color theme="8"/>
      </bottom>
      <diagonal/>
    </border>
    <border>
      <left style="medium">
        <color indexed="45"/>
      </left>
      <right/>
      <top style="thin">
        <color indexed="45"/>
      </top>
      <bottom/>
      <diagonal/>
    </border>
    <border>
      <left/>
      <right style="medium">
        <color theme="8"/>
      </right>
      <top style="thin">
        <color indexed="45"/>
      </top>
      <bottom/>
      <diagonal/>
    </border>
    <border>
      <left/>
      <right style="medium">
        <color indexed="45"/>
      </right>
      <top/>
      <bottom style="thin">
        <color theme="8"/>
      </bottom>
      <diagonal/>
    </border>
    <border>
      <left/>
      <right style="medium">
        <color theme="8"/>
      </right>
      <top style="thin">
        <color theme="8"/>
      </top>
      <bottom style="thin">
        <color theme="8"/>
      </bottom>
      <diagonal/>
    </border>
    <border>
      <left style="medium">
        <color theme="8"/>
      </left>
      <right/>
      <top style="thin">
        <color theme="8"/>
      </top>
      <bottom style="thin">
        <color theme="8"/>
      </bottom>
      <diagonal/>
    </border>
    <border>
      <left/>
      <right/>
      <top style="thin">
        <color theme="8"/>
      </top>
      <bottom style="thin">
        <color theme="8"/>
      </bottom>
      <diagonal/>
    </border>
    <border>
      <left/>
      <right style="medium">
        <color indexed="45"/>
      </right>
      <top style="thin">
        <color indexed="45"/>
      </top>
      <bottom/>
      <diagonal/>
    </border>
    <border>
      <left/>
      <right style="medium">
        <color indexed="45"/>
      </right>
      <top/>
      <bottom style="medium">
        <color theme="8"/>
      </bottom>
      <diagonal/>
    </border>
    <border>
      <left style="medium">
        <color theme="8"/>
      </left>
      <right/>
      <top style="medium">
        <color indexed="45"/>
      </top>
      <bottom style="medium">
        <color indexed="45"/>
      </bottom>
      <diagonal/>
    </border>
    <border>
      <left style="medium">
        <color indexed="45"/>
      </left>
      <right/>
      <top style="medium">
        <color theme="8"/>
      </top>
      <bottom style="medium">
        <color theme="8"/>
      </bottom>
      <diagonal/>
    </border>
    <border>
      <left/>
      <right style="thin">
        <color theme="8"/>
      </right>
      <top style="medium">
        <color theme="8"/>
      </top>
      <bottom style="thin">
        <color theme="8"/>
      </bottom>
      <diagonal/>
    </border>
    <border>
      <left style="thin">
        <color theme="8"/>
      </left>
      <right/>
      <top/>
      <bottom/>
      <diagonal/>
    </border>
    <border>
      <left/>
      <right style="thin">
        <color indexed="45"/>
      </right>
      <top/>
      <bottom/>
      <diagonal/>
    </border>
    <border>
      <left style="medium">
        <color indexed="45"/>
      </left>
      <right/>
      <top style="medium">
        <color indexed="45"/>
      </top>
      <bottom style="thin">
        <color theme="8"/>
      </bottom>
      <diagonal/>
    </border>
    <border>
      <left/>
      <right/>
      <top style="medium">
        <color indexed="45"/>
      </top>
      <bottom style="thin">
        <color theme="8"/>
      </bottom>
      <diagonal/>
    </border>
    <border>
      <left/>
      <right style="medium">
        <color indexed="45"/>
      </right>
      <top style="medium">
        <color indexed="45"/>
      </top>
      <bottom style="thin">
        <color theme="8"/>
      </bottom>
      <diagonal/>
    </border>
    <border>
      <left style="medium">
        <color indexed="45"/>
      </left>
      <right style="medium">
        <color theme="8"/>
      </right>
      <top/>
      <bottom/>
      <diagonal/>
    </border>
    <border>
      <left style="medium">
        <color indexed="45"/>
      </left>
      <right style="medium">
        <color indexed="45"/>
      </right>
      <top/>
      <bottom style="medium">
        <color indexed="45"/>
      </bottom>
      <diagonal/>
    </border>
    <border>
      <left/>
      <right style="medium">
        <color theme="8"/>
      </right>
      <top style="medium">
        <color indexed="45"/>
      </top>
      <bottom style="medium">
        <color indexed="45"/>
      </bottom>
      <diagonal/>
    </border>
    <border>
      <left/>
      <right style="medium">
        <color theme="8"/>
      </right>
      <top/>
      <bottom style="medium">
        <color indexed="45"/>
      </bottom>
      <diagonal/>
    </border>
  </borders>
  <cellStyleXfs count="320">
    <xf numFmtId="0" fontId="0" fillId="0" borderId="0"/>
    <xf numFmtId="0" fontId="2" fillId="0" borderId="0"/>
    <xf numFmtId="0" fontId="2" fillId="0" borderId="0"/>
    <xf numFmtId="0" fontId="2" fillId="0" borderId="0"/>
    <xf numFmtId="0" fontId="2" fillId="0" borderId="0"/>
    <xf numFmtId="0" fontId="3" fillId="0" borderId="1" applyNumberFormat="0" applyFill="0" applyProtection="0">
      <alignment horizontal="center"/>
    </xf>
    <xf numFmtId="164" fontId="2" fillId="0" borderId="0" applyFont="0" applyFill="0" applyBorder="0" applyProtection="0">
      <alignment horizontal="right"/>
    </xf>
    <xf numFmtId="164" fontId="2" fillId="0" borderId="0" applyFont="0" applyFill="0" applyBorder="0" applyProtection="0">
      <alignment horizontal="right"/>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165" fontId="2" fillId="0" borderId="0" applyFont="0" applyFill="0" applyBorder="0" applyProtection="0">
      <alignment horizontal="right"/>
    </xf>
    <xf numFmtId="165" fontId="2" fillId="0" borderId="0" applyFont="0" applyFill="0" applyBorder="0" applyProtection="0">
      <alignment horizontal="right"/>
    </xf>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6" fontId="2" fillId="0" borderId="0" applyFont="0" applyFill="0" applyBorder="0" applyProtection="0">
      <alignment horizontal="right"/>
    </xf>
    <xf numFmtId="166" fontId="2" fillId="0" borderId="0" applyFont="0" applyFill="0" applyBorder="0" applyProtection="0">
      <alignment horizontal="right"/>
    </xf>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3" borderId="0" applyNumberFormat="0" applyBorder="0" applyAlignment="0" applyProtection="0"/>
    <xf numFmtId="176" fontId="2" fillId="0" borderId="0" applyBorder="0"/>
    <xf numFmtId="0" fontId="23" fillId="21" borderId="2" applyNumberFormat="0" applyAlignment="0" applyProtection="0"/>
    <xf numFmtId="0" fontId="24" fillId="22" borderId="3" applyNumberFormat="0" applyAlignment="0" applyProtection="0"/>
    <xf numFmtId="166" fontId="4" fillId="0" borderId="0" applyFont="0" applyFill="0" applyBorder="0" applyProtection="0">
      <alignment horizontal="right"/>
    </xf>
    <xf numFmtId="167" fontId="4" fillId="0" borderId="0" applyFont="0" applyFill="0" applyBorder="0" applyProtection="0">
      <alignment horizontal="left"/>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2" fillId="0" borderId="4" applyNumberFormat="0" applyBorder="0" applyAlignment="0" applyProtection="0">
      <alignment horizontal="right" vertical="center"/>
    </xf>
    <xf numFmtId="177" fontId="2" fillId="0" borderId="0" applyFont="0" applyFill="0" applyBorder="0" applyAlignment="0" applyProtection="0"/>
    <xf numFmtId="0" fontId="25" fillId="0" borderId="0" applyNumberFormat="0" applyFill="0" applyBorder="0" applyAlignment="0" applyProtection="0"/>
    <xf numFmtId="0" fontId="43" fillId="0" borderId="0">
      <alignment horizontal="right"/>
      <protection locked="0"/>
    </xf>
    <xf numFmtId="0" fontId="5" fillId="0" borderId="0">
      <alignment horizontal="left"/>
    </xf>
    <xf numFmtId="0" fontId="6" fillId="0" borderId="0">
      <alignment horizontal="left"/>
    </xf>
    <xf numFmtId="0" fontId="2" fillId="0" borderId="0" applyFont="0" applyFill="0" applyBorder="0" applyProtection="0">
      <alignment horizontal="right"/>
    </xf>
    <xf numFmtId="0" fontId="2" fillId="0" borderId="0" applyFont="0" applyFill="0" applyBorder="0" applyProtection="0">
      <alignment horizontal="right"/>
    </xf>
    <xf numFmtId="0" fontId="26" fillId="4" borderId="0" applyNumberFormat="0" applyBorder="0" applyAlignment="0" applyProtection="0"/>
    <xf numFmtId="38" fontId="20" fillId="23" borderId="0" applyNumberFormat="0" applyBorder="0" applyAlignment="0" applyProtection="0"/>
    <xf numFmtId="0" fontId="7" fillId="24" borderId="5" applyProtection="0">
      <alignment horizontal="right"/>
    </xf>
    <xf numFmtId="0" fontId="8" fillId="24" borderId="0" applyProtection="0">
      <alignment horizontal="left"/>
    </xf>
    <xf numFmtId="0" fontId="27" fillId="0" borderId="6" applyNumberFormat="0" applyFill="0" applyAlignment="0" applyProtection="0"/>
    <xf numFmtId="0" fontId="44" fillId="0" borderId="0">
      <alignment vertical="top" wrapText="1"/>
    </xf>
    <xf numFmtId="0" fontId="44" fillId="0" borderId="0">
      <alignment vertical="top" wrapText="1"/>
    </xf>
    <xf numFmtId="0" fontId="44" fillId="0" borderId="0">
      <alignment vertical="top" wrapText="1"/>
    </xf>
    <xf numFmtId="0" fontId="44" fillId="0" borderId="0">
      <alignment vertical="top" wrapText="1"/>
    </xf>
    <xf numFmtId="0" fontId="28" fillId="0" borderId="7" applyNumberFormat="0" applyFill="0" applyAlignment="0" applyProtection="0"/>
    <xf numFmtId="168" fontId="45" fillId="0" borderId="0" applyNumberFormat="0" applyFill="0" applyAlignment="0" applyProtection="0"/>
    <xf numFmtId="0" fontId="29" fillId="0" borderId="8" applyNumberFormat="0" applyFill="0" applyAlignment="0" applyProtection="0"/>
    <xf numFmtId="168" fontId="46" fillId="0" borderId="0" applyNumberFormat="0" applyFill="0" applyAlignment="0" applyProtection="0"/>
    <xf numFmtId="0" fontId="29" fillId="0" borderId="0" applyNumberFormat="0" applyFill="0" applyBorder="0" applyAlignment="0" applyProtection="0"/>
    <xf numFmtId="168" fontId="47" fillId="0" borderId="0" applyNumberFormat="0" applyFill="0" applyAlignment="0" applyProtection="0"/>
    <xf numFmtId="168" fontId="9" fillId="0" borderId="0" applyNumberFormat="0" applyFill="0" applyAlignment="0" applyProtection="0"/>
    <xf numFmtId="168" fontId="10" fillId="0" borderId="0" applyNumberFormat="0" applyFill="0" applyAlignment="0" applyProtection="0"/>
    <xf numFmtId="168" fontId="10" fillId="0" borderId="0" applyNumberFormat="0" applyFont="0" applyFill="0" applyBorder="0" applyAlignment="0" applyProtection="0"/>
    <xf numFmtId="168" fontId="10" fillId="0" borderId="0" applyNumberFormat="0" applyFont="0" applyFill="0" applyBorder="0" applyAlignment="0" applyProtection="0"/>
    <xf numFmtId="0" fontId="76"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11" fillId="0" borderId="0" applyFill="0" applyBorder="0" applyProtection="0">
      <alignment horizontal="left"/>
    </xf>
    <xf numFmtId="10" fontId="20" fillId="25" borderId="9" applyNumberFormat="0" applyBorder="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7" fillId="0" borderId="10" applyProtection="0">
      <alignment horizontal="right"/>
    </xf>
    <xf numFmtId="0" fontId="7" fillId="0" borderId="5" applyProtection="0">
      <alignment horizontal="right"/>
    </xf>
    <xf numFmtId="0" fontId="7" fillId="0" borderId="11" applyProtection="0">
      <alignment horizontal="center"/>
      <protection locked="0"/>
    </xf>
    <xf numFmtId="0" fontId="31" fillId="0" borderId="12" applyNumberFormat="0" applyFill="0" applyAlignment="0" applyProtection="0"/>
    <xf numFmtId="0" fontId="2" fillId="0" borderId="0"/>
    <xf numFmtId="0" fontId="2" fillId="0" borderId="0"/>
    <xf numFmtId="0" fontId="40" fillId="0" borderId="0"/>
    <xf numFmtId="1" fontId="2" fillId="0" borderId="0" applyFont="0" applyFill="0" applyBorder="0" applyProtection="0">
      <alignment horizontal="right"/>
    </xf>
    <xf numFmtId="1" fontId="2" fillId="0" borderId="0" applyFont="0" applyFill="0" applyBorder="0" applyProtection="0">
      <alignment horizontal="right"/>
    </xf>
    <xf numFmtId="0" fontId="32" fillId="14"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1"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2" fillId="0" borderId="0"/>
    <xf numFmtId="0" fontId="75"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26" borderId="13" applyNumberFormat="0" applyFont="0" applyAlignment="0" applyProtection="0"/>
    <xf numFmtId="0" fontId="33" fillId="21" borderId="14" applyNumberFormat="0" applyAlignment="0" applyProtection="0"/>
    <xf numFmtId="40" fontId="50" fillId="27" borderId="0">
      <alignment horizontal="right"/>
    </xf>
    <xf numFmtId="0" fontId="51" fillId="27" borderId="0">
      <alignment horizontal="right"/>
    </xf>
    <xf numFmtId="0" fontId="52" fillId="27" borderId="15"/>
    <xf numFmtId="0" fontId="52" fillId="0" borderId="0" applyBorder="0">
      <alignment horizontal="centerContinuous"/>
    </xf>
    <xf numFmtId="0" fontId="53" fillId="0" borderId="0" applyBorder="0">
      <alignment horizontal="centerContinuous"/>
    </xf>
    <xf numFmtId="169" fontId="2" fillId="0" borderId="0" applyFont="0" applyFill="0" applyBorder="0" applyProtection="0">
      <alignment horizontal="right"/>
    </xf>
    <xf numFmtId="169" fontId="2" fillId="0" borderId="0" applyFont="0" applyFill="0" applyBorder="0" applyProtection="0">
      <alignment horizontal="right"/>
    </xf>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2" fontId="54" fillId="28" borderId="16" applyAlignment="0" applyProtection="0">
      <protection locked="0"/>
    </xf>
    <xf numFmtId="0" fontId="55" fillId="25" borderId="16" applyNumberFormat="0" applyAlignment="0" applyProtection="0"/>
    <xf numFmtId="0" fontId="56" fillId="29" borderId="9" applyNumberFormat="0" applyAlignment="0" applyProtection="0">
      <alignment horizontal="center" vertical="center"/>
    </xf>
    <xf numFmtId="4" fontId="12" fillId="30" borderId="14" applyNumberFormat="0" applyProtection="0">
      <alignment vertical="center"/>
    </xf>
    <xf numFmtId="4" fontId="57" fillId="30" borderId="14" applyNumberFormat="0" applyProtection="0">
      <alignment vertical="center"/>
    </xf>
    <xf numFmtId="4" fontId="12" fillId="30" borderId="14" applyNumberFormat="0" applyProtection="0">
      <alignment horizontal="left" vertical="center" indent="1"/>
    </xf>
    <xf numFmtId="4" fontId="12" fillId="30" borderId="14" applyNumberFormat="0" applyProtection="0">
      <alignment horizontal="left" vertical="center" indent="1"/>
    </xf>
    <xf numFmtId="0" fontId="2" fillId="31" borderId="14" applyNumberFormat="0" applyProtection="0">
      <alignment horizontal="left" vertical="center" indent="1"/>
    </xf>
    <xf numFmtId="4" fontId="12" fillId="32" borderId="14" applyNumberFormat="0" applyProtection="0">
      <alignment horizontal="right" vertical="center"/>
    </xf>
    <xf numFmtId="4" fontId="12" fillId="33" borderId="14" applyNumberFormat="0" applyProtection="0">
      <alignment horizontal="right" vertical="center"/>
    </xf>
    <xf numFmtId="4" fontId="12" fillId="34" borderId="14" applyNumberFormat="0" applyProtection="0">
      <alignment horizontal="right" vertical="center"/>
    </xf>
    <xf numFmtId="4" fontId="12" fillId="35" borderId="14" applyNumberFormat="0" applyProtection="0">
      <alignment horizontal="right" vertical="center"/>
    </xf>
    <xf numFmtId="4" fontId="12" fillId="36" borderId="14" applyNumberFormat="0" applyProtection="0">
      <alignment horizontal="right" vertical="center"/>
    </xf>
    <xf numFmtId="4" fontId="12" fillId="37" borderId="14" applyNumberFormat="0" applyProtection="0">
      <alignment horizontal="right" vertical="center"/>
    </xf>
    <xf numFmtId="4" fontId="12" fillId="38" borderId="14" applyNumberFormat="0" applyProtection="0">
      <alignment horizontal="right" vertical="center"/>
    </xf>
    <xf numFmtId="4" fontId="12" fillId="39" borderId="14" applyNumberFormat="0" applyProtection="0">
      <alignment horizontal="right" vertical="center"/>
    </xf>
    <xf numFmtId="4" fontId="12" fillId="40" borderId="14" applyNumberFormat="0" applyProtection="0">
      <alignment horizontal="right" vertical="center"/>
    </xf>
    <xf numFmtId="4" fontId="58" fillId="41" borderId="14" applyNumberFormat="0" applyProtection="0">
      <alignment horizontal="left" vertical="center" indent="1"/>
    </xf>
    <xf numFmtId="4" fontId="12" fillId="42" borderId="17" applyNumberFormat="0" applyProtection="0">
      <alignment horizontal="left" vertical="center" indent="1"/>
    </xf>
    <xf numFmtId="4" fontId="59" fillId="43" borderId="0" applyNumberFormat="0" applyProtection="0">
      <alignment horizontal="left" vertical="center" indent="1"/>
    </xf>
    <xf numFmtId="0" fontId="2" fillId="31" borderId="14" applyNumberFormat="0" applyProtection="0">
      <alignment horizontal="left" vertical="center" indent="1"/>
    </xf>
    <xf numFmtId="4" fontId="12" fillId="42" borderId="14" applyNumberFormat="0" applyProtection="0">
      <alignment horizontal="left" vertical="center" indent="1"/>
    </xf>
    <xf numFmtId="4" fontId="12" fillId="44" borderId="14" applyNumberFormat="0" applyProtection="0">
      <alignment horizontal="left" vertical="center" indent="1"/>
    </xf>
    <xf numFmtId="0" fontId="2" fillId="44" borderId="14" applyNumberFormat="0" applyProtection="0">
      <alignment horizontal="left" vertical="center" indent="1"/>
    </xf>
    <xf numFmtId="0" fontId="2" fillId="44" borderId="14" applyNumberFormat="0" applyProtection="0">
      <alignment horizontal="left" vertical="center" indent="1"/>
    </xf>
    <xf numFmtId="0" fontId="2" fillId="29" borderId="14" applyNumberFormat="0" applyProtection="0">
      <alignment horizontal="left" vertical="center" indent="1"/>
    </xf>
    <xf numFmtId="0" fontId="2" fillId="29" borderId="14" applyNumberFormat="0" applyProtection="0">
      <alignment horizontal="left" vertical="center" indent="1"/>
    </xf>
    <xf numFmtId="0" fontId="2" fillId="23" borderId="14" applyNumberFormat="0" applyProtection="0">
      <alignment horizontal="left" vertical="center" indent="1"/>
    </xf>
    <xf numFmtId="0" fontId="2" fillId="23" borderId="14" applyNumberFormat="0" applyProtection="0">
      <alignment horizontal="left" vertical="center" indent="1"/>
    </xf>
    <xf numFmtId="0" fontId="2" fillId="31" borderId="14" applyNumberFormat="0" applyProtection="0">
      <alignment horizontal="left" vertical="center" indent="1"/>
    </xf>
    <xf numFmtId="0" fontId="2" fillId="31" borderId="14" applyNumberFormat="0" applyProtection="0">
      <alignment horizontal="left" vertical="center" indent="1"/>
    </xf>
    <xf numFmtId="4" fontId="12" fillId="25" borderId="14" applyNumberFormat="0" applyProtection="0">
      <alignment vertical="center"/>
    </xf>
    <xf numFmtId="4" fontId="57" fillId="25" borderId="14" applyNumberFormat="0" applyProtection="0">
      <alignment vertical="center"/>
    </xf>
    <xf numFmtId="4" fontId="12" fillId="25" borderId="14" applyNumberFormat="0" applyProtection="0">
      <alignment horizontal="left" vertical="center" indent="1"/>
    </xf>
    <xf numFmtId="4" fontId="12" fillId="25" borderId="14" applyNumberFormat="0" applyProtection="0">
      <alignment horizontal="left" vertical="center" indent="1"/>
    </xf>
    <xf numFmtId="4" fontId="12" fillId="42" borderId="14" applyNumberFormat="0" applyProtection="0">
      <alignment horizontal="right" vertical="center"/>
    </xf>
    <xf numFmtId="4" fontId="57" fillId="42" borderId="14" applyNumberFormat="0" applyProtection="0">
      <alignment horizontal="right" vertical="center"/>
    </xf>
    <xf numFmtId="0" fontId="2" fillId="31" borderId="14" applyNumberFormat="0" applyProtection="0">
      <alignment horizontal="left" vertical="center" indent="1"/>
    </xf>
    <xf numFmtId="0" fontId="2" fillId="31" borderId="14" applyNumberFormat="0" applyProtection="0">
      <alignment horizontal="left" vertical="center" indent="1"/>
    </xf>
    <xf numFmtId="0" fontId="60" fillId="0" borderId="0"/>
    <xf numFmtId="4" fontId="61" fillId="42" borderId="14" applyNumberFormat="0" applyProtection="0">
      <alignment horizontal="right" vertical="center"/>
    </xf>
    <xf numFmtId="0" fontId="2" fillId="0" borderId="0"/>
    <xf numFmtId="0" fontId="13" fillId="27" borderId="18">
      <alignment horizontal="center"/>
    </xf>
    <xf numFmtId="3" fontId="14" fillId="27" borderId="0"/>
    <xf numFmtId="3" fontId="13" fillId="27" borderId="0"/>
    <xf numFmtId="0" fontId="14" fillId="27" borderId="0"/>
    <xf numFmtId="0" fontId="13" fillId="27" borderId="0"/>
    <xf numFmtId="0" fontId="14" fillId="27" borderId="0">
      <alignment horizontal="center"/>
    </xf>
    <xf numFmtId="0" fontId="15" fillId="0" borderId="0">
      <alignment wrapText="1"/>
    </xf>
    <xf numFmtId="0" fontId="15" fillId="0" borderId="0">
      <alignment wrapText="1"/>
    </xf>
    <xf numFmtId="0" fontId="15" fillId="0" borderId="0">
      <alignment wrapText="1"/>
    </xf>
    <xf numFmtId="0" fontId="15" fillId="0" borderId="0">
      <alignment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9" fillId="0" borderId="0"/>
    <xf numFmtId="0" fontId="19" fillId="0" borderId="0"/>
    <xf numFmtId="0" fontId="19" fillId="0" borderId="0"/>
    <xf numFmtId="170" fontId="20" fillId="0" borderId="0">
      <alignment wrapText="1"/>
      <protection locked="0"/>
    </xf>
    <xf numFmtId="170" fontId="20" fillId="0"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20" fillId="0" borderId="0">
      <alignment wrapText="1"/>
      <protection locked="0"/>
    </xf>
    <xf numFmtId="171" fontId="20" fillId="0" borderId="0">
      <alignment wrapText="1"/>
      <protection locked="0"/>
    </xf>
    <xf numFmtId="171" fontId="20" fillId="0" borderId="0">
      <alignment wrapText="1"/>
      <protection locked="0"/>
    </xf>
    <xf numFmtId="171" fontId="20" fillId="0"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20" fillId="0" borderId="0">
      <alignment wrapText="1"/>
      <protection locked="0"/>
    </xf>
    <xf numFmtId="172" fontId="20" fillId="0" borderId="0">
      <alignment wrapText="1"/>
      <protection locked="0"/>
    </xf>
    <xf numFmtId="172" fontId="20" fillId="0"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20" fillId="0" borderId="0">
      <alignment wrapText="1"/>
      <protection locked="0"/>
    </xf>
    <xf numFmtId="173" fontId="16" fillId="45" borderId="19">
      <alignment wrapText="1"/>
    </xf>
    <xf numFmtId="173" fontId="16" fillId="45" borderId="19">
      <alignment wrapText="1"/>
    </xf>
    <xf numFmtId="173" fontId="16" fillId="45" borderId="19">
      <alignment wrapText="1"/>
    </xf>
    <xf numFmtId="174" fontId="16" fillId="45" borderId="19">
      <alignment wrapText="1"/>
    </xf>
    <xf numFmtId="174" fontId="16" fillId="45" borderId="19">
      <alignment wrapText="1"/>
    </xf>
    <xf numFmtId="174" fontId="16" fillId="45" borderId="19">
      <alignment wrapText="1"/>
    </xf>
    <xf numFmtId="174" fontId="16" fillId="45" borderId="19">
      <alignment wrapText="1"/>
    </xf>
    <xf numFmtId="175" fontId="16" fillId="45" borderId="19">
      <alignment wrapText="1"/>
    </xf>
    <xf numFmtId="175" fontId="16" fillId="45" borderId="19">
      <alignment wrapText="1"/>
    </xf>
    <xf numFmtId="175" fontId="16" fillId="45" borderId="19">
      <alignment wrapText="1"/>
    </xf>
    <xf numFmtId="0" fontId="17" fillId="0" borderId="20">
      <alignment horizontal="right"/>
    </xf>
    <xf numFmtId="0" fontId="17" fillId="0" borderId="20">
      <alignment horizontal="right"/>
    </xf>
    <xf numFmtId="0" fontId="17" fillId="0" borderId="20">
      <alignment horizontal="right"/>
    </xf>
    <xf numFmtId="0" fontId="17" fillId="0" borderId="20">
      <alignment horizontal="right"/>
    </xf>
    <xf numFmtId="40" fontId="62" fillId="0" borderId="0"/>
    <xf numFmtId="0" fontId="34" fillId="0" borderId="0" applyNumberFormat="0" applyFill="0" applyBorder="0" applyAlignment="0" applyProtection="0"/>
    <xf numFmtId="0" fontId="63" fillId="0" borderId="0" applyNumberFormat="0" applyFill="0" applyBorder="0" applyProtection="0">
      <alignment horizontal="left" vertical="center" indent="10"/>
    </xf>
    <xf numFmtId="0" fontId="63" fillId="0" borderId="0" applyNumberFormat="0" applyFill="0" applyBorder="0" applyProtection="0">
      <alignment horizontal="left" vertical="center" indent="10"/>
    </xf>
    <xf numFmtId="0" fontId="35" fillId="0" borderId="21" applyNumberFormat="0" applyFill="0" applyAlignment="0" applyProtection="0"/>
    <xf numFmtId="0" fontId="36" fillId="0" borderId="0" applyNumberFormat="0" applyFill="0" applyBorder="0" applyAlignment="0" applyProtection="0"/>
    <xf numFmtId="0" fontId="2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9" fontId="75" fillId="0" borderId="0" applyFont="0" applyFill="0" applyBorder="0" applyAlignment="0" applyProtection="0"/>
    <xf numFmtId="0" fontId="1" fillId="0" borderId="0"/>
    <xf numFmtId="0" fontId="2" fillId="0" borderId="0"/>
  </cellStyleXfs>
  <cellXfs count="720">
    <xf numFmtId="0" fontId="0" fillId="0" borderId="0" xfId="0"/>
    <xf numFmtId="0" fontId="38" fillId="47" borderId="0" xfId="0" applyFont="1" applyFill="1"/>
    <xf numFmtId="0" fontId="39" fillId="47" borderId="0" xfId="0" applyFont="1" applyFill="1"/>
    <xf numFmtId="164" fontId="39" fillId="47" borderId="0" xfId="0" applyNumberFormat="1" applyFont="1" applyFill="1"/>
    <xf numFmtId="0" fontId="39" fillId="49" borderId="0" xfId="0" applyFont="1" applyFill="1"/>
    <xf numFmtId="0" fontId="0" fillId="49" borderId="0" xfId="0" applyFill="1"/>
    <xf numFmtId="0" fontId="1" fillId="47" borderId="0" xfId="0" applyFont="1" applyFill="1"/>
    <xf numFmtId="0" fontId="78" fillId="49" borderId="38" xfId="0" applyFont="1" applyFill="1" applyBorder="1"/>
    <xf numFmtId="0" fontId="67" fillId="47" borderId="0" xfId="0" applyFont="1" applyFill="1"/>
    <xf numFmtId="0" fontId="66" fillId="27" borderId="23" xfId="0" applyFont="1" applyFill="1" applyBorder="1" applyAlignment="1">
      <alignment horizontal="left"/>
    </xf>
    <xf numFmtId="0" fontId="80" fillId="47" borderId="0" xfId="80" applyFont="1" applyFill="1" applyBorder="1" applyAlignment="1" applyProtection="1">
      <alignment horizontal="center" vertical="center" wrapText="1"/>
    </xf>
    <xf numFmtId="0" fontId="1" fillId="49" borderId="0" xfId="0" applyFont="1" applyFill="1"/>
    <xf numFmtId="0" fontId="1" fillId="47" borderId="28" xfId="0" applyFont="1" applyFill="1" applyBorder="1"/>
    <xf numFmtId="0" fontId="73" fillId="48" borderId="30" xfId="0" applyFont="1" applyFill="1" applyBorder="1" applyAlignment="1">
      <alignment horizontal="center" vertical="center"/>
    </xf>
    <xf numFmtId="0" fontId="72" fillId="47" borderId="0" xfId="0" applyFont="1" applyFill="1"/>
    <xf numFmtId="0" fontId="74" fillId="47" borderId="31" xfId="80" applyFont="1" applyFill="1" applyBorder="1" applyAlignment="1" applyProtection="1">
      <alignment horizontal="left" indent="2"/>
    </xf>
    <xf numFmtId="2" fontId="72" fillId="47" borderId="0" xfId="0" applyNumberFormat="1" applyFont="1" applyFill="1"/>
    <xf numFmtId="0" fontId="72" fillId="47" borderId="39" xfId="0" applyFont="1" applyFill="1" applyBorder="1"/>
    <xf numFmtId="0" fontId="72" fillId="47" borderId="0" xfId="0" applyFont="1" applyFill="1" applyBorder="1"/>
    <xf numFmtId="0" fontId="78" fillId="49" borderId="38" xfId="0" applyFont="1" applyFill="1" applyBorder="1" applyAlignment="1">
      <alignment horizontal="left"/>
    </xf>
    <xf numFmtId="164" fontId="66" fillId="49" borderId="39" xfId="0" applyNumberFormat="1" applyFont="1" applyFill="1" applyBorder="1" applyAlignment="1">
      <alignment horizontal="center"/>
    </xf>
    <xf numFmtId="0" fontId="67" fillId="49" borderId="0" xfId="0" applyFont="1" applyFill="1"/>
    <xf numFmtId="0" fontId="67" fillId="49" borderId="43" xfId="0" applyFont="1" applyFill="1" applyBorder="1"/>
    <xf numFmtId="0" fontId="84" fillId="49" borderId="31" xfId="0" applyFont="1" applyFill="1" applyBorder="1" applyAlignment="1">
      <alignment horizontal="center" vertical="center"/>
    </xf>
    <xf numFmtId="0" fontId="79" fillId="49" borderId="0" xfId="0" applyFont="1" applyFill="1"/>
    <xf numFmtId="0" fontId="79" fillId="49" borderId="39" xfId="0" applyFont="1" applyFill="1" applyBorder="1"/>
    <xf numFmtId="0" fontId="80" fillId="49" borderId="0" xfId="80" applyFont="1" applyFill="1" applyBorder="1" applyAlignment="1" applyProtection="1">
      <alignment horizontal="center" vertical="center" wrapText="1"/>
    </xf>
    <xf numFmtId="164" fontId="79" fillId="49" borderId="0" xfId="0" applyNumberFormat="1" applyFont="1" applyFill="1"/>
    <xf numFmtId="164" fontId="0" fillId="49" borderId="0" xfId="0" applyNumberFormat="1" applyFill="1"/>
    <xf numFmtId="0" fontId="64" fillId="47" borderId="0" xfId="0" applyFont="1" applyFill="1"/>
    <xf numFmtId="164" fontId="67" fillId="47" borderId="0" xfId="0" applyNumberFormat="1" applyFont="1" applyFill="1"/>
    <xf numFmtId="0" fontId="85" fillId="27" borderId="0" xfId="0" applyFont="1" applyFill="1"/>
    <xf numFmtId="178" fontId="79" fillId="49" borderId="0" xfId="198" applyNumberFormat="1" applyFont="1" applyFill="1"/>
    <xf numFmtId="1" fontId="79" fillId="49" borderId="0" xfId="0" applyNumberFormat="1" applyFont="1" applyFill="1"/>
    <xf numFmtId="180" fontId="39" fillId="47" borderId="0" xfId="0" applyNumberFormat="1" applyFont="1" applyFill="1"/>
    <xf numFmtId="0" fontId="80" fillId="49" borderId="39" xfId="80" applyFont="1" applyFill="1" applyBorder="1" applyAlignment="1" applyProtection="1">
      <alignment horizontal="center" vertical="center" wrapText="1"/>
    </xf>
    <xf numFmtId="0" fontId="82" fillId="50" borderId="39" xfId="0" applyFont="1" applyFill="1" applyBorder="1" applyAlignment="1">
      <alignment horizontal="center" vertical="center" wrapText="1"/>
    </xf>
    <xf numFmtId="164" fontId="78" fillId="49" borderId="39" xfId="0" applyNumberFormat="1" applyFont="1" applyFill="1" applyBorder="1" applyAlignment="1">
      <alignment horizontal="center"/>
    </xf>
    <xf numFmtId="164" fontId="1" fillId="49" borderId="0" xfId="0" applyNumberFormat="1" applyFont="1" applyFill="1"/>
    <xf numFmtId="0" fontId="0" fillId="50" borderId="49" xfId="0" applyFill="1" applyBorder="1"/>
    <xf numFmtId="0" fontId="0" fillId="50" borderId="38" xfId="0" applyFill="1" applyBorder="1"/>
    <xf numFmtId="0" fontId="91" fillId="50" borderId="44" xfId="0" applyFont="1" applyFill="1" applyBorder="1" applyAlignment="1">
      <alignment horizontal="center" vertical="center"/>
    </xf>
    <xf numFmtId="0" fontId="91" fillId="50" borderId="45" xfId="0" applyFont="1" applyFill="1" applyBorder="1" applyAlignment="1">
      <alignment horizontal="center" vertical="center"/>
    </xf>
    <xf numFmtId="0" fontId="92" fillId="49" borderId="38" xfId="0" applyFont="1" applyFill="1" applyBorder="1" applyAlignment="1">
      <alignment horizontal="left" vertical="center"/>
    </xf>
    <xf numFmtId="0" fontId="92" fillId="49" borderId="47" xfId="0" applyFont="1" applyFill="1" applyBorder="1" applyAlignment="1">
      <alignment horizontal="left" vertical="center"/>
    </xf>
    <xf numFmtId="2" fontId="92" fillId="49" borderId="42" xfId="0" applyNumberFormat="1" applyFont="1" applyFill="1" applyBorder="1" applyAlignment="1">
      <alignment horizontal="center" vertical="center"/>
    </xf>
    <xf numFmtId="2" fontId="0" fillId="49" borderId="0" xfId="0" applyNumberFormat="1" applyFill="1"/>
    <xf numFmtId="0" fontId="39" fillId="27" borderId="0" xfId="0" applyFont="1" applyFill="1"/>
    <xf numFmtId="0" fontId="67" fillId="48" borderId="23" xfId="0" applyFont="1" applyFill="1" applyBorder="1"/>
    <xf numFmtId="0" fontId="67" fillId="48" borderId="29" xfId="0" applyFont="1" applyFill="1" applyBorder="1" applyAlignment="1">
      <alignment horizontal="center" vertical="center" wrapText="1"/>
    </xf>
    <xf numFmtId="0" fontId="67" fillId="48" borderId="44" xfId="0" applyFont="1" applyFill="1" applyBorder="1" applyAlignment="1">
      <alignment horizontal="center" vertical="center" wrapText="1"/>
    </xf>
    <xf numFmtId="0" fontId="67" fillId="50" borderId="45" xfId="0" applyFont="1" applyFill="1" applyBorder="1" applyAlignment="1">
      <alignment horizontal="center" vertical="center" wrapText="1"/>
    </xf>
    <xf numFmtId="165" fontId="39" fillId="27" borderId="0" xfId="0" applyNumberFormat="1" applyFont="1" applyFill="1"/>
    <xf numFmtId="164" fontId="39" fillId="27" borderId="0" xfId="0" applyNumberFormat="1" applyFont="1" applyFill="1"/>
    <xf numFmtId="2" fontId="39" fillId="27" borderId="0" xfId="0" applyNumberFormat="1" applyFont="1" applyFill="1"/>
    <xf numFmtId="0" fontId="93" fillId="0" borderId="0" xfId="0" applyFont="1" applyAlignment="1">
      <alignment vertical="center"/>
    </xf>
    <xf numFmtId="0" fontId="78" fillId="49" borderId="43" xfId="0" applyFont="1" applyFill="1" applyBorder="1"/>
    <xf numFmtId="0" fontId="78" fillId="49" borderId="0" xfId="0" applyFont="1" applyFill="1"/>
    <xf numFmtId="0" fontId="78" fillId="49" borderId="39" xfId="0" applyFont="1" applyFill="1" applyBorder="1"/>
    <xf numFmtId="0" fontId="82" fillId="50" borderId="0" xfId="0" applyFont="1" applyFill="1"/>
    <xf numFmtId="0" fontId="82" fillId="50" borderId="0" xfId="0" applyFont="1" applyFill="1" applyAlignment="1">
      <alignment horizontal="center" vertical="center" wrapText="1"/>
    </xf>
    <xf numFmtId="0" fontId="82" fillId="50" borderId="39" xfId="0" applyFont="1" applyFill="1" applyBorder="1" applyAlignment="1">
      <alignment horizontal="center" vertical="center"/>
    </xf>
    <xf numFmtId="0" fontId="78" fillId="49" borderId="0" xfId="0" applyFont="1" applyFill="1" applyAlignment="1">
      <alignment horizontal="left"/>
    </xf>
    <xf numFmtId="164" fontId="78" fillId="49" borderId="0" xfId="0" applyNumberFormat="1" applyFont="1" applyFill="1"/>
    <xf numFmtId="164" fontId="78" fillId="49" borderId="39" xfId="0" applyNumberFormat="1" applyFont="1" applyFill="1" applyBorder="1"/>
    <xf numFmtId="164" fontId="78" fillId="49" borderId="38" xfId="0" applyNumberFormat="1" applyFont="1" applyFill="1" applyBorder="1"/>
    <xf numFmtId="164" fontId="78" fillId="49" borderId="41" xfId="0" applyNumberFormat="1" applyFont="1" applyFill="1" applyBorder="1"/>
    <xf numFmtId="164" fontId="78" fillId="49" borderId="42" xfId="0" applyNumberFormat="1" applyFont="1" applyFill="1" applyBorder="1"/>
    <xf numFmtId="0" fontId="78" fillId="50" borderId="44" xfId="0" applyFont="1" applyFill="1" applyBorder="1" applyAlignment="1">
      <alignment horizontal="left"/>
    </xf>
    <xf numFmtId="0" fontId="83" fillId="49" borderId="49" xfId="0" applyFont="1" applyFill="1" applyBorder="1"/>
    <xf numFmtId="0" fontId="79" fillId="49" borderId="37" xfId="0" applyFont="1" applyFill="1" applyBorder="1"/>
    <xf numFmtId="0" fontId="83" fillId="49" borderId="37" xfId="0" applyFont="1" applyFill="1" applyBorder="1"/>
    <xf numFmtId="0" fontId="83" fillId="49" borderId="53" xfId="0" applyFont="1" applyFill="1" applyBorder="1"/>
    <xf numFmtId="0" fontId="71" fillId="50" borderId="37" xfId="0" applyFont="1" applyFill="1" applyBorder="1" applyAlignment="1">
      <alignment horizontal="center" vertical="center" wrapText="1"/>
    </xf>
    <xf numFmtId="0" fontId="71" fillId="48" borderId="37" xfId="0" applyFont="1" applyFill="1" applyBorder="1" applyAlignment="1">
      <alignment horizontal="center" vertical="center" wrapText="1"/>
    </xf>
    <xf numFmtId="0" fontId="71" fillId="48" borderId="53" xfId="0" applyFont="1" applyFill="1" applyBorder="1" applyAlignment="1">
      <alignment horizontal="center" vertical="center" wrapText="1"/>
    </xf>
    <xf numFmtId="0" fontId="66" fillId="49" borderId="23" xfId="0" applyFont="1" applyFill="1" applyBorder="1" applyAlignment="1">
      <alignment horizontal="left"/>
    </xf>
    <xf numFmtId="1" fontId="39" fillId="47" borderId="0" xfId="0" applyNumberFormat="1" applyFont="1" applyFill="1"/>
    <xf numFmtId="164" fontId="67" fillId="47" borderId="39" xfId="0" applyNumberFormat="1" applyFont="1" applyFill="1" applyBorder="1"/>
    <xf numFmtId="165" fontId="67" fillId="47" borderId="0" xfId="0" applyNumberFormat="1" applyFont="1" applyFill="1"/>
    <xf numFmtId="0" fontId="66" fillId="27" borderId="62" xfId="0" applyFont="1" applyFill="1" applyBorder="1" applyAlignment="1">
      <alignment horizontal="left"/>
    </xf>
    <xf numFmtId="0" fontId="66" fillId="27" borderId="38" xfId="0" applyFont="1" applyFill="1" applyBorder="1" applyAlignment="1">
      <alignment horizontal="left"/>
    </xf>
    <xf numFmtId="0" fontId="39" fillId="47" borderId="37" xfId="0" applyFont="1" applyFill="1" applyBorder="1"/>
    <xf numFmtId="2" fontId="79" fillId="49" borderId="0" xfId="0" applyNumberFormat="1" applyFont="1" applyFill="1"/>
    <xf numFmtId="165" fontId="79" fillId="49" borderId="0" xfId="0" applyNumberFormat="1" applyFont="1" applyFill="1"/>
    <xf numFmtId="0" fontId="83" fillId="49" borderId="39" xfId="0" applyFont="1" applyFill="1" applyBorder="1"/>
    <xf numFmtId="0" fontId="67" fillId="48" borderId="68" xfId="0" applyFont="1" applyFill="1" applyBorder="1" applyAlignment="1">
      <alignment horizontal="center" vertical="center" wrapText="1"/>
    </xf>
    <xf numFmtId="0" fontId="96" fillId="48" borderId="44" xfId="0" applyFont="1" applyFill="1" applyBorder="1" applyAlignment="1">
      <alignment horizontal="center" vertical="center" wrapText="1"/>
    </xf>
    <xf numFmtId="164" fontId="66" fillId="27" borderId="63" xfId="0" applyNumberFormat="1" applyFont="1" applyFill="1" applyBorder="1" applyAlignment="1">
      <alignment horizontal="center" vertical="center"/>
    </xf>
    <xf numFmtId="0" fontId="39" fillId="47" borderId="39" xfId="0" applyFont="1" applyFill="1" applyBorder="1"/>
    <xf numFmtId="0" fontId="64" fillId="49" borderId="55" xfId="0" applyFont="1" applyFill="1" applyBorder="1" applyAlignment="1">
      <alignment vertical="center"/>
    </xf>
    <xf numFmtId="0" fontId="64" fillId="49" borderId="43" xfId="0" applyFont="1" applyFill="1" applyBorder="1" applyAlignment="1">
      <alignment vertical="center"/>
    </xf>
    <xf numFmtId="0" fontId="64" fillId="49" borderId="54" xfId="0" applyFont="1" applyFill="1" applyBorder="1" applyAlignment="1">
      <alignment vertical="center"/>
    </xf>
    <xf numFmtId="0" fontId="64" fillId="49" borderId="0" xfId="0" applyFont="1" applyFill="1"/>
    <xf numFmtId="0" fontId="64" fillId="49" borderId="23" xfId="0" applyFont="1" applyFill="1" applyBorder="1" applyAlignment="1">
      <alignment horizontal="left" vertical="center"/>
    </xf>
    <xf numFmtId="0" fontId="64" fillId="49" borderId="39" xfId="0" applyFont="1" applyFill="1" applyBorder="1" applyAlignment="1">
      <alignment horizontal="left" vertical="center"/>
    </xf>
    <xf numFmtId="0" fontId="64" fillId="49" borderId="23" xfId="0" applyFont="1" applyFill="1" applyBorder="1" applyAlignment="1">
      <alignment vertical="center"/>
    </xf>
    <xf numFmtId="0" fontId="64" fillId="49" borderId="39" xfId="0" applyFont="1" applyFill="1" applyBorder="1" applyAlignment="1">
      <alignment vertical="center"/>
    </xf>
    <xf numFmtId="0" fontId="71" fillId="50" borderId="0" xfId="0" applyFont="1" applyFill="1" applyAlignment="1">
      <alignment horizontal="center" vertical="center" wrapText="1"/>
    </xf>
    <xf numFmtId="0" fontId="86" fillId="48" borderId="44" xfId="0" applyFont="1" applyFill="1" applyBorder="1" applyAlignment="1">
      <alignment horizontal="center" vertical="center" wrapText="1"/>
    </xf>
    <xf numFmtId="0" fontId="98" fillId="47" borderId="0" xfId="0" applyFont="1" applyFill="1"/>
    <xf numFmtId="0" fontId="37" fillId="49" borderId="43" xfId="0" applyFont="1" applyFill="1" applyBorder="1" applyAlignment="1">
      <alignment vertical="center"/>
    </xf>
    <xf numFmtId="164" fontId="66" fillId="49" borderId="41" xfId="0" applyNumberFormat="1" applyFont="1" applyFill="1" applyBorder="1" applyAlignment="1">
      <alignment horizontal="center" vertical="center"/>
    </xf>
    <xf numFmtId="0" fontId="1" fillId="0" borderId="0" xfId="0" applyFont="1" applyFill="1"/>
    <xf numFmtId="0" fontId="0" fillId="52" borderId="0" xfId="0" applyFill="1"/>
    <xf numFmtId="0" fontId="1" fillId="52" borderId="0" xfId="0" applyFont="1" applyFill="1"/>
    <xf numFmtId="0" fontId="99" fillId="47" borderId="31" xfId="80" applyFont="1" applyFill="1" applyBorder="1" applyAlignment="1" applyProtection="1">
      <alignment horizontal="left" indent="2"/>
    </xf>
    <xf numFmtId="164" fontId="66" fillId="0" borderId="0" xfId="0" applyNumberFormat="1" applyFont="1" applyAlignment="1">
      <alignment horizontal="center"/>
    </xf>
    <xf numFmtId="0" fontId="71" fillId="48" borderId="0" xfId="0" applyFont="1" applyFill="1" applyAlignment="1">
      <alignment horizontal="center" vertical="center" wrapText="1"/>
    </xf>
    <xf numFmtId="164" fontId="66" fillId="53" borderId="39" xfId="0" applyNumberFormat="1" applyFont="1" applyFill="1" applyBorder="1" applyAlignment="1">
      <alignment horizontal="center"/>
    </xf>
    <xf numFmtId="164" fontId="66" fillId="0" borderId="42" xfId="0" applyNumberFormat="1" applyFont="1" applyBorder="1" applyAlignment="1">
      <alignment horizontal="center"/>
    </xf>
    <xf numFmtId="164" fontId="78" fillId="49" borderId="0" xfId="0" applyNumberFormat="1" applyFont="1" applyFill="1" applyAlignment="1">
      <alignment horizontal="center"/>
    </xf>
    <xf numFmtId="0" fontId="83" fillId="49" borderId="0" xfId="0" applyFont="1" applyFill="1"/>
    <xf numFmtId="164" fontId="66" fillId="0" borderId="39" xfId="0" applyNumberFormat="1" applyFont="1" applyBorder="1" applyAlignment="1">
      <alignment horizontal="center"/>
    </xf>
    <xf numFmtId="0" fontId="81" fillId="50" borderId="0" xfId="0" applyFont="1" applyFill="1" applyAlignment="1">
      <alignment horizontal="center"/>
    </xf>
    <xf numFmtId="181" fontId="78" fillId="49" borderId="0" xfId="0" applyNumberFormat="1" applyFont="1" applyFill="1"/>
    <xf numFmtId="182" fontId="78" fillId="49" borderId="0" xfId="0" applyNumberFormat="1" applyFont="1" applyFill="1"/>
    <xf numFmtId="0" fontId="67" fillId="50" borderId="0" xfId="0" applyFont="1" applyFill="1" applyAlignment="1">
      <alignment horizontal="center" vertical="center" wrapText="1"/>
    </xf>
    <xf numFmtId="164" fontId="66" fillId="0" borderId="0" xfId="0" applyNumberFormat="1" applyFont="1" applyAlignment="1">
      <alignment horizontal="center" wrapText="1"/>
    </xf>
    <xf numFmtId="164" fontId="68" fillId="0" borderId="0" xfId="0" applyNumberFormat="1" applyFont="1" applyAlignment="1">
      <alignment horizontal="center" wrapText="1"/>
    </xf>
    <xf numFmtId="164" fontId="78" fillId="0" borderId="39" xfId="0" applyNumberFormat="1" applyFont="1" applyBorder="1" applyAlignment="1">
      <alignment horizontal="center" vertical="center"/>
    </xf>
    <xf numFmtId="0" fontId="66" fillId="27" borderId="26" xfId="0" applyFont="1" applyFill="1" applyBorder="1" applyAlignment="1">
      <alignment horizontal="left"/>
    </xf>
    <xf numFmtId="164" fontId="66" fillId="0" borderId="44" xfId="0" applyNumberFormat="1" applyFont="1" applyBorder="1" applyAlignment="1">
      <alignment horizontal="center" wrapText="1"/>
    </xf>
    <xf numFmtId="164" fontId="68" fillId="0" borderId="44" xfId="0" applyNumberFormat="1" applyFont="1" applyBorder="1" applyAlignment="1">
      <alignment horizontal="center"/>
    </xf>
    <xf numFmtId="164" fontId="78" fillId="0" borderId="45" xfId="0" applyNumberFormat="1" applyFont="1" applyBorder="1" applyAlignment="1">
      <alignment horizontal="center" vertical="center"/>
    </xf>
    <xf numFmtId="164" fontId="68" fillId="0" borderId="0" xfId="0" applyNumberFormat="1" applyFont="1" applyAlignment="1">
      <alignment horizontal="center"/>
    </xf>
    <xf numFmtId="164" fontId="66" fillId="0" borderId="41" xfId="0" applyNumberFormat="1" applyFont="1" applyBorder="1" applyAlignment="1">
      <alignment horizontal="center" wrapText="1"/>
    </xf>
    <xf numFmtId="164" fontId="68" fillId="0" borderId="41" xfId="0" applyNumberFormat="1" applyFont="1" applyBorder="1" applyAlignment="1">
      <alignment horizontal="center"/>
    </xf>
    <xf numFmtId="164" fontId="66" fillId="0" borderId="41" xfId="0" applyNumberFormat="1" applyFont="1" applyBorder="1" applyAlignment="1">
      <alignment horizontal="center"/>
    </xf>
    <xf numFmtId="164" fontId="66" fillId="0" borderId="44" xfId="0" applyNumberFormat="1" applyFont="1" applyBorder="1" applyAlignment="1">
      <alignment horizontal="center"/>
    </xf>
    <xf numFmtId="0" fontId="39" fillId="0" borderId="37" xfId="0" applyFont="1" applyBorder="1"/>
    <xf numFmtId="0" fontId="39" fillId="0" borderId="0" xfId="0" applyFont="1"/>
    <xf numFmtId="2" fontId="71" fillId="48" borderId="27" xfId="127" applyNumberFormat="1" applyFont="1" applyFill="1" applyBorder="1" applyAlignment="1">
      <alignment horizontal="center" vertical="center"/>
    </xf>
    <xf numFmtId="2" fontId="71" fillId="48" borderId="22" xfId="127" applyNumberFormat="1" applyFont="1" applyFill="1" applyBorder="1" applyAlignment="1">
      <alignment horizontal="center" vertical="center"/>
    </xf>
    <xf numFmtId="2" fontId="71" fillId="48" borderId="0" xfId="127" applyNumberFormat="1" applyFont="1" applyFill="1" applyAlignment="1">
      <alignment horizontal="center" vertical="center"/>
    </xf>
    <xf numFmtId="2" fontId="71" fillId="48" borderId="72" xfId="127" applyNumberFormat="1" applyFont="1" applyFill="1" applyBorder="1" applyAlignment="1">
      <alignment horizontal="center" vertical="center"/>
    </xf>
    <xf numFmtId="2" fontId="89" fillId="49" borderId="23" xfId="127" applyNumberFormat="1" applyFont="1" applyFill="1" applyBorder="1"/>
    <xf numFmtId="2" fontId="68" fillId="49" borderId="0" xfId="127" applyNumberFormat="1" applyFont="1" applyFill="1" applyAlignment="1">
      <alignment vertical="center"/>
    </xf>
    <xf numFmtId="2" fontId="68" fillId="49" borderId="24" xfId="127" applyNumberFormat="1" applyFont="1" applyFill="1" applyBorder="1" applyAlignment="1">
      <alignment vertical="center"/>
    </xf>
    <xf numFmtId="17" fontId="68" fillId="0" borderId="23" xfId="127" quotePrefix="1" applyNumberFormat="1" applyFont="1" applyBorder="1" applyAlignment="1">
      <alignment horizontal="left" wrapText="1"/>
    </xf>
    <xf numFmtId="164" fontId="68" fillId="0" borderId="0" xfId="127" applyNumberFormat="1" applyFont="1" applyAlignment="1">
      <alignment horizontal="right" vertical="top" wrapText="1" indent="2"/>
    </xf>
    <xf numFmtId="164" fontId="68" fillId="0" borderId="24" xfId="127" applyNumberFormat="1" applyFont="1" applyBorder="1" applyAlignment="1">
      <alignment horizontal="right" vertical="top" wrapText="1" indent="2"/>
    </xf>
    <xf numFmtId="17" fontId="68" fillId="0" borderId="61" xfId="127" quotePrefix="1" applyNumberFormat="1" applyFont="1" applyBorder="1" applyAlignment="1">
      <alignment horizontal="left" wrapText="1"/>
    </xf>
    <xf numFmtId="17" fontId="89" fillId="0" borderId="23" xfId="127" applyNumberFormat="1" applyFont="1" applyBorder="1" applyAlignment="1">
      <alignment horizontal="left" wrapText="1"/>
    </xf>
    <xf numFmtId="0" fontId="38" fillId="0" borderId="0" xfId="0" applyFont="1"/>
    <xf numFmtId="0" fontId="38" fillId="0" borderId="24" xfId="0" applyFont="1" applyBorder="1"/>
    <xf numFmtId="17" fontId="68" fillId="0" borderId="26" xfId="127" quotePrefix="1" applyNumberFormat="1" applyFont="1" applyBorder="1" applyAlignment="1">
      <alignment horizontal="left" wrapText="1"/>
    </xf>
    <xf numFmtId="164" fontId="68" fillId="49" borderId="0" xfId="127" applyNumberFormat="1" applyFont="1" applyFill="1" applyAlignment="1">
      <alignment horizontal="right" vertical="top" wrapText="1" indent="2"/>
    </xf>
    <xf numFmtId="0" fontId="91" fillId="50" borderId="0" xfId="0" applyFont="1" applyFill="1" applyAlignment="1">
      <alignment horizontal="center" vertical="center"/>
    </xf>
    <xf numFmtId="2" fontId="92" fillId="49" borderId="0" xfId="0" applyNumberFormat="1" applyFont="1" applyFill="1" applyAlignment="1">
      <alignment horizontal="center" vertical="center"/>
    </xf>
    <xf numFmtId="2" fontId="92" fillId="49" borderId="39" xfId="0" applyNumberFormat="1" applyFont="1" applyFill="1" applyBorder="1" applyAlignment="1">
      <alignment horizontal="center" vertical="center"/>
    </xf>
    <xf numFmtId="0" fontId="78" fillId="49" borderId="0" xfId="0" applyFont="1" applyFill="1" applyAlignment="1">
      <alignment horizontal="left" wrapText="1"/>
    </xf>
    <xf numFmtId="0" fontId="66" fillId="27" borderId="27" xfId="0" applyFont="1" applyFill="1" applyBorder="1" applyAlignment="1">
      <alignment horizontal="left"/>
    </xf>
    <xf numFmtId="164" fontId="66" fillId="53" borderId="60" xfId="0" applyNumberFormat="1" applyFont="1" applyFill="1" applyBorder="1" applyAlignment="1">
      <alignment horizontal="center"/>
    </xf>
    <xf numFmtId="0" fontId="66" fillId="27" borderId="32" xfId="0" applyFont="1" applyFill="1" applyBorder="1" applyAlignment="1">
      <alignment horizontal="left"/>
    </xf>
    <xf numFmtId="164" fontId="66" fillId="53" borderId="54" xfId="0" applyNumberFormat="1" applyFont="1" applyFill="1" applyBorder="1" applyAlignment="1">
      <alignment horizontal="center"/>
    </xf>
    <xf numFmtId="0" fontId="79" fillId="50" borderId="0" xfId="0" applyFont="1" applyFill="1"/>
    <xf numFmtId="0" fontId="66" fillId="27" borderId="47" xfId="0" applyFont="1" applyFill="1" applyBorder="1" applyAlignment="1">
      <alignment horizontal="left"/>
    </xf>
    <xf numFmtId="0" fontId="88" fillId="49" borderId="0" xfId="0" applyFont="1" applyFill="1"/>
    <xf numFmtId="0" fontId="41" fillId="27" borderId="0" xfId="0" applyFont="1" applyFill="1" applyAlignment="1">
      <alignment wrapText="1"/>
    </xf>
    <xf numFmtId="0" fontId="41" fillId="27" borderId="0" xfId="0" applyFont="1" applyFill="1"/>
    <xf numFmtId="0" fontId="94" fillId="27" borderId="0" xfId="0" applyFont="1" applyFill="1"/>
    <xf numFmtId="0" fontId="64" fillId="49" borderId="0" xfId="0" applyFont="1" applyFill="1" applyAlignment="1">
      <alignment horizontal="left" vertical="center"/>
    </xf>
    <xf numFmtId="0" fontId="64" fillId="49" borderId="0" xfId="0" applyFont="1" applyFill="1" applyAlignment="1">
      <alignment vertical="center"/>
    </xf>
    <xf numFmtId="0" fontId="37" fillId="49" borderId="0" xfId="0" applyFont="1" applyFill="1" applyAlignment="1">
      <alignment horizontal="left" vertical="center"/>
    </xf>
    <xf numFmtId="0" fontId="37" fillId="49" borderId="0" xfId="0" applyFont="1" applyFill="1" applyAlignment="1">
      <alignment vertical="center"/>
    </xf>
    <xf numFmtId="0" fontId="37" fillId="49" borderId="0" xfId="0" applyFont="1" applyFill="1"/>
    <xf numFmtId="0" fontId="37" fillId="0" borderId="0" xfId="0" applyFont="1" applyAlignment="1">
      <alignment vertical="center"/>
    </xf>
    <xf numFmtId="164" fontId="66" fillId="49" borderId="50" xfId="0" applyNumberFormat="1" applyFont="1" applyFill="1" applyBorder="1" applyAlignment="1">
      <alignment horizontal="center" vertical="center"/>
    </xf>
    <xf numFmtId="164" fontId="66" fillId="49" borderId="73" xfId="0" applyNumberFormat="1" applyFont="1" applyFill="1" applyBorder="1" applyAlignment="1">
      <alignment horizontal="center" vertical="center"/>
    </xf>
    <xf numFmtId="164" fontId="68" fillId="49" borderId="41" xfId="0" applyNumberFormat="1" applyFont="1" applyFill="1" applyBorder="1" applyAlignment="1">
      <alignment horizontal="center" vertical="center"/>
    </xf>
    <xf numFmtId="164" fontId="66" fillId="49" borderId="26" xfId="0" applyNumberFormat="1" applyFont="1" applyFill="1" applyBorder="1" applyAlignment="1">
      <alignment horizontal="center" vertical="center"/>
    </xf>
    <xf numFmtId="164" fontId="66" fillId="49" borderId="74" xfId="0" applyNumberFormat="1" applyFont="1" applyFill="1" applyBorder="1" applyAlignment="1">
      <alignment horizontal="center" vertical="center"/>
    </xf>
    <xf numFmtId="164" fontId="66" fillId="49" borderId="75" xfId="0" applyNumberFormat="1" applyFont="1" applyFill="1" applyBorder="1" applyAlignment="1">
      <alignment horizontal="center" vertical="center"/>
    </xf>
    <xf numFmtId="3" fontId="66" fillId="49" borderId="26" xfId="0" applyNumberFormat="1" applyFont="1" applyFill="1" applyBorder="1" applyAlignment="1">
      <alignment horizontal="center" vertical="center"/>
    </xf>
    <xf numFmtId="3" fontId="66" fillId="49" borderId="74" xfId="0" applyNumberFormat="1" applyFont="1" applyFill="1" applyBorder="1" applyAlignment="1">
      <alignment horizontal="center" vertical="center"/>
    </xf>
    <xf numFmtId="0" fontId="66" fillId="49" borderId="74" xfId="0" applyFont="1" applyFill="1" applyBorder="1" applyAlignment="1">
      <alignment horizontal="left"/>
    </xf>
    <xf numFmtId="164" fontId="66" fillId="49" borderId="39" xfId="0" applyNumberFormat="1" applyFont="1" applyFill="1" applyBorder="1" applyAlignment="1">
      <alignment horizontal="center" vertical="center"/>
    </xf>
    <xf numFmtId="164" fontId="66" fillId="49" borderId="0" xfId="0" applyNumberFormat="1" applyFont="1" applyFill="1" applyAlignment="1">
      <alignment horizontal="center" vertical="center"/>
    </xf>
    <xf numFmtId="164" fontId="68" fillId="49" borderId="0" xfId="0" applyNumberFormat="1" applyFont="1" applyFill="1" applyAlignment="1">
      <alignment horizontal="center" vertical="center"/>
    </xf>
    <xf numFmtId="164" fontId="66" fillId="49" borderId="63" xfId="0" applyNumberFormat="1" applyFont="1" applyFill="1" applyBorder="1" applyAlignment="1">
      <alignment horizontal="center" vertical="center"/>
    </xf>
    <xf numFmtId="3" fontId="66" fillId="49" borderId="0" xfId="0" applyNumberFormat="1" applyFont="1" applyFill="1" applyAlignment="1">
      <alignment horizontal="center" vertical="center"/>
    </xf>
    <xf numFmtId="179" fontId="0" fillId="0" borderId="0" xfId="0" applyNumberFormat="1"/>
    <xf numFmtId="3" fontId="0" fillId="0" borderId="0" xfId="0" applyNumberFormat="1"/>
    <xf numFmtId="164" fontId="66" fillId="49" borderId="42" xfId="0" applyNumberFormat="1" applyFont="1" applyFill="1" applyBorder="1" applyAlignment="1">
      <alignment horizontal="center" vertical="center"/>
    </xf>
    <xf numFmtId="179" fontId="66" fillId="49" borderId="47" xfId="0" applyNumberFormat="1" applyFont="1" applyFill="1" applyBorder="1" applyAlignment="1">
      <alignment horizontal="center" vertical="center"/>
    </xf>
    <xf numFmtId="164" fontId="66" fillId="49" borderId="76" xfId="0" applyNumberFormat="1" applyFont="1" applyFill="1" applyBorder="1" applyAlignment="1">
      <alignment horizontal="center" vertical="center"/>
    </xf>
    <xf numFmtId="164" fontId="66" fillId="49" borderId="64" xfId="0" applyNumberFormat="1" applyFont="1" applyFill="1" applyBorder="1" applyAlignment="1">
      <alignment horizontal="center" vertical="center"/>
    </xf>
    <xf numFmtId="3" fontId="66" fillId="49" borderId="47" xfId="0" applyNumberFormat="1" applyFont="1" applyFill="1" applyBorder="1" applyAlignment="1">
      <alignment horizontal="center" vertical="center"/>
    </xf>
    <xf numFmtId="3" fontId="66" fillId="49" borderId="64" xfId="0" applyNumberFormat="1" applyFont="1" applyFill="1" applyBorder="1" applyAlignment="1">
      <alignment horizontal="center" vertical="center"/>
    </xf>
    <xf numFmtId="0" fontId="66" fillId="49" borderId="77" xfId="0" applyFont="1" applyFill="1" applyBorder="1" applyAlignment="1">
      <alignment horizontal="left"/>
    </xf>
    <xf numFmtId="179" fontId="66" fillId="49" borderId="0" xfId="0" applyNumberFormat="1" applyFont="1" applyFill="1" applyAlignment="1">
      <alignment horizontal="center" vertical="center"/>
    </xf>
    <xf numFmtId="164" fontId="66" fillId="49" borderId="50" xfId="0" applyNumberFormat="1" applyFont="1" applyFill="1" applyBorder="1" applyAlignment="1">
      <alignment horizontal="center"/>
    </xf>
    <xf numFmtId="164" fontId="68" fillId="49" borderId="73" xfId="0" applyNumberFormat="1" applyFont="1" applyFill="1" applyBorder="1" applyAlignment="1">
      <alignment horizontal="center" vertical="center"/>
    </xf>
    <xf numFmtId="3" fontId="66" fillId="49" borderId="73" xfId="0" applyNumberFormat="1" applyFont="1" applyFill="1" applyBorder="1" applyAlignment="1">
      <alignment horizontal="center" vertical="center"/>
    </xf>
    <xf numFmtId="164" fontId="66" fillId="27" borderId="76" xfId="0" applyNumberFormat="1" applyFont="1" applyFill="1" applyBorder="1" applyAlignment="1">
      <alignment horizontal="center" vertical="center"/>
    </xf>
    <xf numFmtId="164" fontId="66" fillId="49" borderId="38" xfId="0" applyNumberFormat="1" applyFont="1" applyFill="1" applyBorder="1" applyAlignment="1">
      <alignment horizontal="center" vertical="center"/>
    </xf>
    <xf numFmtId="0" fontId="0" fillId="49" borderId="0" xfId="0" applyFill="1"/>
    <xf numFmtId="2" fontId="71" fillId="48" borderId="0" xfId="127" applyNumberFormat="1" applyFont="1" applyFill="1" applyBorder="1" applyAlignment="1">
      <alignment horizontal="center" vertical="center"/>
    </xf>
    <xf numFmtId="164" fontId="68" fillId="49" borderId="0" xfId="127" applyNumberFormat="1" applyFont="1" applyFill="1" applyBorder="1" applyAlignment="1">
      <alignment horizontal="right" vertical="top" wrapText="1" indent="2"/>
    </xf>
    <xf numFmtId="0" fontId="67" fillId="48" borderId="78" xfId="0" applyFont="1" applyFill="1" applyBorder="1"/>
    <xf numFmtId="164" fontId="66" fillId="0" borderId="38" xfId="0" applyNumberFormat="1" applyFont="1" applyBorder="1" applyAlignment="1">
      <alignment horizontal="left"/>
    </xf>
    <xf numFmtId="0" fontId="64" fillId="52" borderId="0" xfId="0" applyFont="1" applyFill="1"/>
    <xf numFmtId="0" fontId="64" fillId="52" borderId="0" xfId="0" applyFont="1" applyFill="1" applyAlignment="1">
      <alignment wrapText="1"/>
    </xf>
    <xf numFmtId="0" fontId="67" fillId="52" borderId="0" xfId="0" applyFont="1" applyFill="1"/>
    <xf numFmtId="0" fontId="100" fillId="52" borderId="0" xfId="0" applyFont="1" applyFill="1"/>
    <xf numFmtId="17" fontId="68" fillId="52" borderId="23" xfId="127" quotePrefix="1" applyNumberFormat="1" applyFont="1" applyFill="1" applyBorder="1" applyAlignment="1">
      <alignment horizontal="left" wrapText="1"/>
    </xf>
    <xf numFmtId="164" fontId="68" fillId="52" borderId="0" xfId="127" applyNumberFormat="1" applyFont="1" applyFill="1" applyAlignment="1">
      <alignment horizontal="right" vertical="top" wrapText="1" indent="2"/>
    </xf>
    <xf numFmtId="164" fontId="68" fillId="52" borderId="0" xfId="127" applyNumberFormat="1" applyFont="1" applyFill="1" applyBorder="1" applyAlignment="1">
      <alignment horizontal="right" vertical="top" wrapText="1" indent="2"/>
    </xf>
    <xf numFmtId="164" fontId="68" fillId="52" borderId="24" xfId="127" applyNumberFormat="1" applyFont="1" applyFill="1" applyBorder="1" applyAlignment="1">
      <alignment horizontal="right" vertical="top" wrapText="1" indent="2"/>
    </xf>
    <xf numFmtId="0" fontId="67" fillId="50" borderId="0" xfId="0" applyFont="1" applyFill="1" applyAlignment="1">
      <alignment horizontal="center" vertical="center" wrapText="1"/>
    </xf>
    <xf numFmtId="0" fontId="64" fillId="49" borderId="23" xfId="0" applyFont="1" applyFill="1" applyBorder="1"/>
    <xf numFmtId="0" fontId="64" fillId="49" borderId="0" xfId="0" applyFont="1" applyFill="1"/>
    <xf numFmtId="0" fontId="64" fillId="49" borderId="39" xfId="0" applyFont="1" applyFill="1" applyBorder="1"/>
    <xf numFmtId="0" fontId="64" fillId="0" borderId="23" xfId="0" applyFont="1" applyBorder="1" applyAlignment="1">
      <alignment vertical="center"/>
    </xf>
    <xf numFmtId="0" fontId="64" fillId="0" borderId="0" xfId="0" applyFont="1" applyAlignment="1">
      <alignment vertical="center"/>
    </xf>
    <xf numFmtId="0" fontId="64" fillId="0" borderId="39" xfId="0" applyFont="1" applyBorder="1" applyAlignment="1">
      <alignment vertical="center"/>
    </xf>
    <xf numFmtId="178" fontId="39" fillId="27" borderId="0" xfId="317" applyNumberFormat="1" applyFont="1" applyFill="1"/>
    <xf numFmtId="0" fontId="79" fillId="52" borderId="0" xfId="0" applyFont="1" applyFill="1"/>
    <xf numFmtId="0" fontId="64" fillId="49" borderId="23" xfId="0" applyFont="1" applyFill="1" applyBorder="1"/>
    <xf numFmtId="0" fontId="64" fillId="49" borderId="0" xfId="0" applyFont="1" applyFill="1"/>
    <xf numFmtId="0" fontId="64" fillId="49" borderId="43" xfId="0" applyFont="1" applyFill="1" applyBorder="1" applyAlignment="1">
      <alignment horizontal="left" wrapText="1"/>
    </xf>
    <xf numFmtId="0" fontId="82" fillId="50" borderId="37" xfId="0" applyFont="1" applyFill="1" applyBorder="1" applyAlignment="1">
      <alignment horizontal="center" vertical="center" wrapText="1"/>
    </xf>
    <xf numFmtId="0" fontId="82" fillId="50" borderId="0" xfId="0" applyFont="1" applyFill="1" applyAlignment="1">
      <alignment horizontal="center" vertical="center" wrapText="1"/>
    </xf>
    <xf numFmtId="0" fontId="64" fillId="27" borderId="0" xfId="0" applyFont="1" applyFill="1"/>
    <xf numFmtId="0" fontId="67" fillId="27" borderId="0" xfId="0" applyFont="1" applyFill="1"/>
    <xf numFmtId="0" fontId="67" fillId="27" borderId="43" xfId="0" applyFont="1" applyFill="1" applyBorder="1"/>
    <xf numFmtId="0" fontId="102" fillId="51" borderId="46" xfId="0" applyFont="1" applyFill="1" applyBorder="1" applyAlignment="1">
      <alignment horizontal="center" vertical="center" wrapText="1"/>
    </xf>
    <xf numFmtId="0" fontId="102" fillId="51" borderId="52" xfId="0" applyFont="1" applyFill="1" applyBorder="1" applyAlignment="1">
      <alignment horizontal="center" vertical="center" wrapText="1"/>
    </xf>
    <xf numFmtId="0" fontId="67" fillId="48" borderId="29" xfId="0" applyFont="1" applyFill="1" applyBorder="1" applyAlignment="1">
      <alignment horizontal="center" vertical="center"/>
    </xf>
    <xf numFmtId="0" fontId="67" fillId="48" borderId="44" xfId="0" applyFont="1" applyFill="1" applyBorder="1" applyAlignment="1">
      <alignment horizontal="center" wrapText="1"/>
    </xf>
    <xf numFmtId="0" fontId="67" fillId="50" borderId="45" xfId="0" applyFont="1" applyFill="1" applyBorder="1" applyAlignment="1">
      <alignment vertical="center" wrapText="1"/>
    </xf>
    <xf numFmtId="0" fontId="67" fillId="48" borderId="0" xfId="0" applyFont="1" applyFill="1" applyAlignment="1">
      <alignment horizontal="center" vertical="center" wrapText="1"/>
    </xf>
    <xf numFmtId="0" fontId="66" fillId="27" borderId="79" xfId="0" applyFont="1" applyFill="1" applyBorder="1" applyAlignment="1">
      <alignment horizontal="left"/>
    </xf>
    <xf numFmtId="164" fontId="66" fillId="27" borderId="80" xfId="0" applyNumberFormat="1" applyFont="1" applyFill="1" applyBorder="1" applyAlignment="1">
      <alignment horizontal="center" vertical="center"/>
    </xf>
    <xf numFmtId="164" fontId="66" fillId="0" borderId="80" xfId="0" applyNumberFormat="1" applyFont="1" applyBorder="1" applyAlignment="1">
      <alignment horizontal="center" vertical="center"/>
    </xf>
    <xf numFmtId="164" fontId="66" fillId="49" borderId="81" xfId="0" applyNumberFormat="1" applyFont="1" applyFill="1" applyBorder="1" applyAlignment="1">
      <alignment horizontal="center"/>
    </xf>
    <xf numFmtId="0" fontId="66" fillId="27" borderId="61" xfId="0" applyFont="1" applyFill="1" applyBorder="1" applyAlignment="1">
      <alignment horizontal="left"/>
    </xf>
    <xf numFmtId="164" fontId="66" fillId="27" borderId="82" xfId="0" applyNumberFormat="1" applyFont="1" applyFill="1" applyBorder="1" applyAlignment="1">
      <alignment horizontal="center" vertical="center"/>
    </xf>
    <xf numFmtId="164" fontId="66" fillId="0" borderId="82" xfId="0" applyNumberFormat="1" applyFont="1" applyBorder="1" applyAlignment="1">
      <alignment horizontal="center" vertical="center"/>
    </xf>
    <xf numFmtId="164" fontId="66" fillId="49" borderId="83" xfId="0" applyNumberFormat="1" applyFont="1" applyFill="1" applyBorder="1" applyAlignment="1">
      <alignment horizontal="center"/>
    </xf>
    <xf numFmtId="164" fontId="66" fillId="27" borderId="0" xfId="0" applyNumberFormat="1" applyFont="1" applyFill="1" applyAlignment="1">
      <alignment horizontal="center" vertical="center"/>
    </xf>
    <xf numFmtId="164" fontId="66" fillId="0" borderId="0" xfId="0" applyNumberFormat="1" applyFont="1" applyAlignment="1">
      <alignment horizontal="center" vertical="center"/>
    </xf>
    <xf numFmtId="180" fontId="39" fillId="27" borderId="0" xfId="0" applyNumberFormat="1" applyFont="1" applyFill="1"/>
    <xf numFmtId="0" fontId="93" fillId="0" borderId="38" xfId="0" applyFont="1" applyBorder="1" applyAlignment="1">
      <alignment vertical="center"/>
    </xf>
    <xf numFmtId="164" fontId="66" fillId="27" borderId="41" xfId="0" applyNumberFormat="1" applyFont="1" applyFill="1" applyBorder="1" applyAlignment="1">
      <alignment horizontal="center" vertical="center"/>
    </xf>
    <xf numFmtId="164" fontId="66" fillId="27" borderId="47" xfId="0" applyNumberFormat="1" applyFont="1" applyFill="1" applyBorder="1" applyAlignment="1">
      <alignment horizontal="center" vertical="center"/>
    </xf>
    <xf numFmtId="164" fontId="66" fillId="0" borderId="41" xfId="0" applyNumberFormat="1" applyFont="1" applyBorder="1" applyAlignment="1">
      <alignment horizontal="center" vertical="center"/>
    </xf>
    <xf numFmtId="2" fontId="71" fillId="48" borderId="23" xfId="127" applyNumberFormat="1" applyFont="1" applyFill="1" applyBorder="1" applyAlignment="1">
      <alignment horizontal="center" vertical="center"/>
    </xf>
    <xf numFmtId="2" fontId="71" fillId="48" borderId="37" xfId="127" applyNumberFormat="1" applyFont="1" applyFill="1" applyBorder="1" applyAlignment="1">
      <alignment horizontal="center" vertical="center"/>
    </xf>
    <xf numFmtId="17" fontId="68" fillId="49" borderId="23" xfId="127" quotePrefix="1" applyNumberFormat="1" applyFont="1" applyFill="1" applyBorder="1" applyAlignment="1">
      <alignment horizontal="left" wrapText="1"/>
    </xf>
    <xf numFmtId="164" fontId="68" fillId="49" borderId="24" xfId="127" applyNumberFormat="1" applyFont="1" applyFill="1" applyBorder="1" applyAlignment="1">
      <alignment horizontal="center" vertical="center"/>
    </xf>
    <xf numFmtId="17" fontId="68" fillId="49" borderId="61" xfId="127" quotePrefix="1" applyNumberFormat="1" applyFont="1" applyFill="1" applyBorder="1" applyAlignment="1">
      <alignment horizontal="left" wrapText="1"/>
    </xf>
    <xf numFmtId="164" fontId="78" fillId="49" borderId="41" xfId="0" applyNumberFormat="1" applyFont="1" applyFill="1" applyBorder="1" applyAlignment="1">
      <alignment horizontal="center"/>
    </xf>
    <xf numFmtId="164" fontId="66" fillId="47" borderId="42" xfId="0" applyNumberFormat="1" applyFont="1" applyFill="1" applyBorder="1" applyAlignment="1">
      <alignment horizontal="center"/>
    </xf>
    <xf numFmtId="17" fontId="89" fillId="49" borderId="23" xfId="127" applyNumberFormat="1" applyFont="1" applyFill="1" applyBorder="1" applyAlignment="1">
      <alignment horizontal="left" wrapText="1"/>
    </xf>
    <xf numFmtId="2" fontId="68" fillId="49" borderId="0" xfId="127" applyNumberFormat="1" applyFont="1" applyFill="1" applyAlignment="1">
      <alignment horizontal="right" vertical="top" wrapText="1" indent="2"/>
    </xf>
    <xf numFmtId="1" fontId="66" fillId="47" borderId="39" xfId="0" applyNumberFormat="1" applyFont="1" applyFill="1" applyBorder="1" applyAlignment="1">
      <alignment horizontal="center"/>
    </xf>
    <xf numFmtId="164" fontId="66" fillId="47" borderId="39" xfId="0" applyNumberFormat="1" applyFont="1" applyFill="1" applyBorder="1" applyAlignment="1">
      <alignment horizontal="center"/>
    </xf>
    <xf numFmtId="164" fontId="78" fillId="49" borderId="86" xfId="0" applyNumberFormat="1" applyFont="1" applyFill="1" applyBorder="1" applyAlignment="1">
      <alignment horizontal="center"/>
    </xf>
    <xf numFmtId="0" fontId="1" fillId="47" borderId="39" xfId="0" applyFont="1" applyFill="1" applyBorder="1"/>
    <xf numFmtId="0" fontId="36" fillId="47" borderId="0" xfId="0" applyFont="1" applyFill="1"/>
    <xf numFmtId="0" fontId="67" fillId="50" borderId="87" xfId="0" applyFont="1" applyFill="1" applyBorder="1" applyAlignment="1">
      <alignment horizontal="center" vertical="center" wrapText="1"/>
    </xf>
    <xf numFmtId="0" fontId="67" fillId="48" borderId="88" xfId="0" applyFont="1" applyFill="1" applyBorder="1" applyAlignment="1">
      <alignment horizontal="center" vertical="center" wrapText="1"/>
    </xf>
    <xf numFmtId="0" fontId="67" fillId="48" borderId="89" xfId="0" applyFont="1" applyFill="1" applyBorder="1" applyAlignment="1">
      <alignment horizontal="center" vertical="center" wrapText="1"/>
    </xf>
    <xf numFmtId="1" fontId="66" fillId="0" borderId="0" xfId="0" applyNumberFormat="1" applyFont="1" applyAlignment="1">
      <alignment horizontal="center" wrapText="1"/>
    </xf>
    <xf numFmtId="164" fontId="66" fillId="49" borderId="42" xfId="0" applyNumberFormat="1" applyFont="1" applyFill="1" applyBorder="1" applyAlignment="1">
      <alignment horizontal="center"/>
    </xf>
    <xf numFmtId="0" fontId="64" fillId="0" borderId="84" xfId="0" applyFont="1" applyBorder="1" applyAlignment="1">
      <alignment vertical="center"/>
    </xf>
    <xf numFmtId="0" fontId="64" fillId="0" borderId="29" xfId="0" applyFont="1" applyBorder="1" applyAlignment="1">
      <alignment vertical="center"/>
    </xf>
    <xf numFmtId="0" fontId="64" fillId="0" borderId="23" xfId="0" applyFont="1" applyBorder="1" applyAlignment="1">
      <alignment horizontal="left" vertical="center"/>
    </xf>
    <xf numFmtId="0" fontId="64" fillId="0" borderId="0" xfId="0" applyFont="1" applyAlignment="1">
      <alignment vertical="center" wrapText="1"/>
    </xf>
    <xf numFmtId="0" fontId="64" fillId="0" borderId="0" xfId="0" applyFont="1" applyAlignment="1">
      <alignment horizontal="left" vertical="center" wrapText="1"/>
    </xf>
    <xf numFmtId="0" fontId="64" fillId="0" borderId="0" xfId="0" applyFont="1" applyAlignment="1">
      <alignment horizontal="left" vertical="center"/>
    </xf>
    <xf numFmtId="0" fontId="64" fillId="0" borderId="43" xfId="0" applyFont="1" applyBorder="1" applyAlignment="1">
      <alignment vertical="center" wrapText="1"/>
    </xf>
    <xf numFmtId="0" fontId="64" fillId="0" borderId="54" xfId="0" applyFont="1" applyBorder="1" applyAlignment="1">
      <alignment vertical="center" wrapText="1"/>
    </xf>
    <xf numFmtId="164" fontId="66" fillId="49" borderId="0" xfId="0" applyNumberFormat="1" applyFont="1" applyFill="1" applyAlignment="1">
      <alignment horizontal="center"/>
    </xf>
    <xf numFmtId="0" fontId="103" fillId="47" borderId="0" xfId="0" applyFont="1" applyFill="1"/>
    <xf numFmtId="0" fontId="104" fillId="47" borderId="0" xfId="0" applyFont="1" applyFill="1"/>
    <xf numFmtId="0" fontId="105" fillId="47" borderId="0" xfId="0" applyFont="1" applyFill="1"/>
    <xf numFmtId="0" fontId="103" fillId="47" borderId="0" xfId="0" applyFont="1" applyFill="1" applyAlignment="1">
      <alignment wrapText="1"/>
    </xf>
    <xf numFmtId="0" fontId="67" fillId="48" borderId="23" xfId="0" applyFont="1" applyFill="1" applyBorder="1" applyAlignment="1">
      <alignment wrapText="1"/>
    </xf>
    <xf numFmtId="0" fontId="67" fillId="48" borderId="39" xfId="0" applyFont="1" applyFill="1" applyBorder="1" applyAlignment="1">
      <alignment horizontal="center" vertical="center" wrapText="1"/>
    </xf>
    <xf numFmtId="0" fontId="105" fillId="47" borderId="0" xfId="0" applyFont="1" applyFill="1" applyAlignment="1">
      <alignment wrapText="1"/>
    </xf>
    <xf numFmtId="0" fontId="66" fillId="27" borderId="23" xfId="0" applyFont="1" applyFill="1" applyBorder="1"/>
    <xf numFmtId="164" fontId="68" fillId="27" borderId="0" xfId="0" applyNumberFormat="1" applyFont="1" applyFill="1" applyAlignment="1">
      <alignment horizontal="center"/>
    </xf>
    <xf numFmtId="164" fontId="66" fillId="49" borderId="24" xfId="0" applyNumberFormat="1" applyFont="1" applyFill="1" applyBorder="1" applyAlignment="1">
      <alignment horizontal="center"/>
    </xf>
    <xf numFmtId="0" fontId="66" fillId="27" borderId="23" xfId="0" applyFont="1" applyFill="1" applyBorder="1" applyProtection="1">
      <protection locked="0"/>
    </xf>
    <xf numFmtId="164" fontId="68" fillId="49" borderId="0" xfId="0" applyNumberFormat="1" applyFont="1" applyFill="1" applyAlignment="1">
      <alignment horizontal="center"/>
    </xf>
    <xf numFmtId="0" fontId="66" fillId="49" borderId="61" xfId="0" applyFont="1" applyFill="1" applyBorder="1" applyAlignment="1">
      <alignment horizontal="left"/>
    </xf>
    <xf numFmtId="0" fontId="66" fillId="27" borderId="84" xfId="0" applyFont="1" applyFill="1" applyBorder="1" applyAlignment="1">
      <alignment horizontal="left"/>
    </xf>
    <xf numFmtId="164" fontId="66" fillId="49" borderId="29" xfId="0" applyNumberFormat="1" applyFont="1" applyFill="1" applyBorder="1" applyAlignment="1">
      <alignment horizontal="center"/>
    </xf>
    <xf numFmtId="164" fontId="68" fillId="49" borderId="29" xfId="0" applyNumberFormat="1" applyFont="1" applyFill="1" applyBorder="1" applyAlignment="1">
      <alignment horizontal="center"/>
    </xf>
    <xf numFmtId="164" fontId="66" fillId="49" borderId="90" xfId="0" applyNumberFormat="1" applyFont="1" applyFill="1" applyBorder="1" applyAlignment="1">
      <alignment horizontal="center"/>
    </xf>
    <xf numFmtId="164" fontId="39" fillId="27" borderId="0" xfId="0" applyNumberFormat="1" applyFont="1" applyFill="1" applyAlignment="1">
      <alignment horizontal="center"/>
    </xf>
    <xf numFmtId="0" fontId="66" fillId="49" borderId="23" xfId="0" applyFont="1" applyFill="1" applyBorder="1" applyAlignment="1" applyProtection="1">
      <alignment horizontal="left"/>
      <protection locked="0"/>
    </xf>
    <xf numFmtId="164" fontId="39" fillId="47" borderId="0" xfId="0" applyNumberFormat="1" applyFont="1" applyFill="1" applyAlignment="1">
      <alignment horizontal="center"/>
    </xf>
    <xf numFmtId="0" fontId="66" fillId="49" borderId="84" xfId="0" applyFont="1" applyFill="1" applyBorder="1" applyAlignment="1" applyProtection="1">
      <alignment horizontal="left"/>
      <protection locked="0"/>
    </xf>
    <xf numFmtId="164" fontId="66" fillId="49" borderId="85" xfId="0" applyNumberFormat="1" applyFont="1" applyFill="1" applyBorder="1" applyAlignment="1">
      <alignment horizontal="center"/>
    </xf>
    <xf numFmtId="0" fontId="41" fillId="47" borderId="0" xfId="0" applyFont="1" applyFill="1" applyProtection="1">
      <protection locked="0"/>
    </xf>
    <xf numFmtId="164" fontId="41" fillId="47" borderId="0" xfId="0" applyNumberFormat="1" applyFont="1" applyFill="1" applyAlignment="1">
      <alignment horizontal="center"/>
    </xf>
    <xf numFmtId="0" fontId="39" fillId="47" borderId="0" xfId="0" applyFont="1" applyFill="1" applyProtection="1">
      <protection locked="0"/>
    </xf>
    <xf numFmtId="0" fontId="64" fillId="49" borderId="43" xfId="0" applyFont="1" applyFill="1" applyBorder="1"/>
    <xf numFmtId="0" fontId="79" fillId="49" borderId="43" xfId="0" applyFont="1" applyFill="1" applyBorder="1"/>
    <xf numFmtId="1" fontId="2" fillId="49" borderId="0" xfId="1" applyNumberFormat="1" applyFill="1" applyAlignment="1">
      <alignment horizontal="right"/>
    </xf>
    <xf numFmtId="0" fontId="78" fillId="49" borderId="47" xfId="0" applyFont="1" applyFill="1" applyBorder="1" applyAlignment="1">
      <alignment horizontal="left"/>
    </xf>
    <xf numFmtId="0" fontId="1" fillId="47" borderId="0" xfId="0" applyFont="1" applyFill="1" applyAlignment="1">
      <alignment wrapText="1"/>
    </xf>
    <xf numFmtId="0" fontId="72" fillId="47" borderId="0" xfId="0" applyFont="1" applyFill="1" applyAlignment="1">
      <alignment horizontal="center" wrapText="1"/>
    </xf>
    <xf numFmtId="0" fontId="67" fillId="48" borderId="27" xfId="0" applyFont="1" applyFill="1" applyBorder="1" applyAlignment="1">
      <alignment wrapText="1"/>
    </xf>
    <xf numFmtId="0" fontId="71" fillId="48" borderId="22" xfId="0" applyFont="1" applyFill="1" applyBorder="1" applyAlignment="1">
      <alignment horizontal="center" vertical="center" wrapText="1"/>
    </xf>
    <xf numFmtId="0" fontId="71" fillId="48" borderId="25" xfId="0" applyFont="1" applyFill="1" applyBorder="1" applyAlignment="1">
      <alignment horizontal="center" vertical="center" wrapText="1"/>
    </xf>
    <xf numFmtId="164" fontId="66" fillId="27" borderId="24" xfId="0" applyNumberFormat="1" applyFont="1" applyFill="1" applyBorder="1" applyAlignment="1">
      <alignment horizontal="center" vertical="center"/>
    </xf>
    <xf numFmtId="2" fontId="1" fillId="47" borderId="0" xfId="0" applyNumberFormat="1" applyFont="1" applyFill="1"/>
    <xf numFmtId="165" fontId="1" fillId="47" borderId="0" xfId="0" applyNumberFormat="1" applyFont="1" applyFill="1"/>
    <xf numFmtId="1" fontId="1" fillId="47" borderId="0" xfId="0" applyNumberFormat="1" applyFont="1" applyFill="1"/>
    <xf numFmtId="164" fontId="1" fillId="47" borderId="0" xfId="0" applyNumberFormat="1" applyFont="1" applyFill="1"/>
    <xf numFmtId="1" fontId="1" fillId="47" borderId="0" xfId="0" applyNumberFormat="1" applyFont="1" applyFill="1" applyAlignment="1">
      <alignment horizontal="center"/>
    </xf>
    <xf numFmtId="0" fontId="66" fillId="27" borderId="61" xfId="0" applyFont="1" applyFill="1" applyBorder="1" applyProtection="1">
      <protection locked="0"/>
    </xf>
    <xf numFmtId="164" fontId="66" fillId="27" borderId="86" xfId="0" applyNumberFormat="1" applyFont="1" applyFill="1" applyBorder="1" applyAlignment="1">
      <alignment horizontal="center" vertical="center"/>
    </xf>
    <xf numFmtId="2" fontId="1" fillId="47" borderId="0" xfId="0" applyNumberFormat="1" applyFont="1" applyFill="1" applyAlignment="1">
      <alignment horizontal="center"/>
    </xf>
    <xf numFmtId="0" fontId="1" fillId="47" borderId="0" xfId="0" applyFont="1" applyFill="1" applyProtection="1">
      <protection locked="0"/>
    </xf>
    <xf numFmtId="0" fontId="67" fillId="47" borderId="43" xfId="0" applyFont="1" applyFill="1" applyBorder="1"/>
    <xf numFmtId="0" fontId="69" fillId="49" borderId="0" xfId="0" applyFont="1" applyFill="1"/>
    <xf numFmtId="0" fontId="69" fillId="48" borderId="23" xfId="0" applyFont="1" applyFill="1" applyBorder="1" applyAlignment="1">
      <alignment horizontal="center"/>
    </xf>
    <xf numFmtId="0" fontId="71" fillId="48" borderId="94" xfId="0" applyFont="1" applyFill="1" applyBorder="1" applyAlignment="1">
      <alignment horizontal="center" vertical="center" wrapText="1"/>
    </xf>
    <xf numFmtId="0" fontId="67" fillId="47" borderId="0" xfId="0" applyFont="1" applyFill="1" applyAlignment="1">
      <alignment wrapText="1"/>
    </xf>
    <xf numFmtId="0" fontId="67" fillId="48" borderId="23" xfId="0" applyFont="1" applyFill="1" applyBorder="1" applyAlignment="1">
      <alignment vertical="center" wrapText="1"/>
    </xf>
    <xf numFmtId="0" fontId="71" fillId="48" borderId="40" xfId="0" applyFont="1" applyFill="1" applyBorder="1" applyAlignment="1">
      <alignment horizontal="center" vertical="center" wrapText="1"/>
    </xf>
    <xf numFmtId="0" fontId="82" fillId="50" borderId="44" xfId="0" applyFont="1" applyFill="1" applyBorder="1" applyAlignment="1">
      <alignment horizontal="center" vertical="center"/>
    </xf>
    <xf numFmtId="0" fontId="71" fillId="48" borderId="45" xfId="0" applyFont="1" applyFill="1" applyBorder="1" applyAlignment="1">
      <alignment horizontal="center" vertical="center" wrapText="1"/>
    </xf>
    <xf numFmtId="0" fontId="71" fillId="47" borderId="0" xfId="0" applyFont="1" applyFill="1" applyAlignment="1">
      <alignment horizontal="center" wrapText="1"/>
    </xf>
    <xf numFmtId="0" fontId="39" fillId="47" borderId="0" xfId="0" applyFont="1" applyFill="1" applyAlignment="1">
      <alignment wrapText="1"/>
    </xf>
    <xf numFmtId="164" fontId="66" fillId="27" borderId="0" xfId="0" applyNumberFormat="1" applyFont="1" applyFill="1" applyAlignment="1">
      <alignment horizontal="center"/>
    </xf>
    <xf numFmtId="164" fontId="66" fillId="27" borderId="40" xfId="0" applyNumberFormat="1" applyFont="1" applyFill="1" applyBorder="1" applyAlignment="1">
      <alignment horizontal="center"/>
    </xf>
    <xf numFmtId="164" fontId="66" fillId="27" borderId="39" xfId="0" applyNumberFormat="1" applyFont="1" applyFill="1" applyBorder="1" applyAlignment="1">
      <alignment horizontal="center"/>
    </xf>
    <xf numFmtId="2" fontId="67" fillId="47" borderId="0" xfId="0" applyNumberFormat="1" applyFont="1" applyFill="1" applyAlignment="1">
      <alignment horizontal="center"/>
    </xf>
    <xf numFmtId="2" fontId="39" fillId="47" borderId="0" xfId="0" applyNumberFormat="1" applyFont="1" applyFill="1" applyAlignment="1">
      <alignment horizontal="center"/>
    </xf>
    <xf numFmtId="164" fontId="78" fillId="49" borderId="95" xfId="0" applyNumberFormat="1" applyFont="1" applyFill="1" applyBorder="1" applyAlignment="1">
      <alignment horizontal="center"/>
    </xf>
    <xf numFmtId="164" fontId="66" fillId="27" borderId="96" xfId="0" applyNumberFormat="1" applyFont="1" applyFill="1" applyBorder="1" applyAlignment="1">
      <alignment horizontal="center"/>
    </xf>
    <xf numFmtId="164" fontId="66" fillId="27" borderId="51" xfId="0" applyNumberFormat="1" applyFont="1" applyFill="1" applyBorder="1" applyAlignment="1">
      <alignment horizontal="center"/>
    </xf>
    <xf numFmtId="164" fontId="66" fillId="27" borderId="42" xfId="0" applyNumberFormat="1" applyFont="1" applyFill="1" applyBorder="1" applyAlignment="1">
      <alignment horizontal="center"/>
    </xf>
    <xf numFmtId="164" fontId="66" fillId="49" borderId="41" xfId="0" applyNumberFormat="1" applyFont="1" applyFill="1" applyBorder="1" applyAlignment="1">
      <alignment horizontal="center"/>
    </xf>
    <xf numFmtId="0" fontId="64" fillId="49" borderId="23" xfId="0" applyFont="1" applyFill="1" applyBorder="1" applyProtection="1">
      <protection locked="0"/>
    </xf>
    <xf numFmtId="2" fontId="64" fillId="49" borderId="0" xfId="0" applyNumberFormat="1" applyFont="1" applyFill="1" applyAlignment="1">
      <alignment horizontal="center"/>
    </xf>
    <xf numFmtId="0" fontId="64" fillId="49" borderId="0" xfId="0" applyFont="1" applyFill="1" applyAlignment="1" applyProtection="1">
      <alignment wrapText="1"/>
      <protection locked="0"/>
    </xf>
    <xf numFmtId="0" fontId="67" fillId="49" borderId="39" xfId="0" applyFont="1" applyFill="1" applyBorder="1"/>
    <xf numFmtId="0" fontId="64" fillId="49" borderId="0" xfId="0" applyFont="1" applyFill="1" applyAlignment="1" applyProtection="1">
      <alignment horizontal="left" wrapText="1"/>
      <protection locked="0"/>
    </xf>
    <xf numFmtId="0" fontId="64" fillId="49" borderId="0" xfId="0" applyFont="1" applyFill="1" applyAlignment="1">
      <alignment horizontal="left" wrapText="1"/>
    </xf>
    <xf numFmtId="0" fontId="67" fillId="49" borderId="54" xfId="0" applyFont="1" applyFill="1" applyBorder="1"/>
    <xf numFmtId="0" fontId="107" fillId="48" borderId="97" xfId="0" applyFont="1" applyFill="1" applyBorder="1" applyAlignment="1">
      <alignment wrapText="1"/>
    </xf>
    <xf numFmtId="0" fontId="104" fillId="48" borderId="23" xfId="0" applyFont="1" applyFill="1" applyBorder="1" applyAlignment="1">
      <alignment wrapText="1"/>
    </xf>
    <xf numFmtId="0" fontId="69" fillId="48" borderId="25" xfId="0" applyFont="1" applyFill="1" applyBorder="1" applyAlignment="1">
      <alignment wrapText="1"/>
    </xf>
    <xf numFmtId="0" fontId="69" fillId="48" borderId="23" xfId="0" applyFont="1" applyFill="1" applyBorder="1"/>
    <xf numFmtId="0" fontId="69" fillId="48" borderId="0" xfId="0" applyFont="1" applyFill="1" applyAlignment="1">
      <alignment horizontal="center" vertical="center" wrapText="1"/>
    </xf>
    <xf numFmtId="0" fontId="69" fillId="50" borderId="0" xfId="0" applyFont="1" applyFill="1" applyAlignment="1">
      <alignment horizontal="center" vertical="center" wrapText="1"/>
    </xf>
    <xf numFmtId="0" fontId="69" fillId="48" borderId="23" xfId="0" applyFont="1" applyFill="1" applyBorder="1" applyAlignment="1">
      <alignment vertical="center"/>
    </xf>
    <xf numFmtId="0" fontId="69" fillId="48" borderId="23" xfId="0" applyFont="1" applyFill="1" applyBorder="1" applyAlignment="1">
      <alignment horizontal="center" vertical="center" wrapText="1"/>
    </xf>
    <xf numFmtId="0" fontId="69" fillId="48" borderId="24" xfId="0" applyFont="1" applyFill="1" applyBorder="1" applyAlignment="1">
      <alignment horizontal="center" vertical="center" wrapText="1"/>
    </xf>
    <xf numFmtId="0" fontId="69" fillId="48" borderId="24" xfId="318" applyFont="1" applyFill="1" applyBorder="1" applyAlignment="1">
      <alignment horizontal="center" vertical="center" wrapText="1"/>
    </xf>
    <xf numFmtId="1" fontId="66" fillId="49" borderId="0" xfId="0" applyNumberFormat="1" applyFont="1" applyFill="1" applyAlignment="1">
      <alignment horizontal="center"/>
    </xf>
    <xf numFmtId="0" fontId="66" fillId="49" borderId="23" xfId="0" applyFont="1" applyFill="1" applyBorder="1"/>
    <xf numFmtId="1" fontId="66" fillId="0" borderId="23" xfId="0" applyNumberFormat="1" applyFont="1" applyBorder="1" applyAlignment="1">
      <alignment horizontal="center"/>
    </xf>
    <xf numFmtId="1" fontId="66" fillId="0" borderId="0" xfId="0" applyNumberFormat="1" applyFont="1" applyAlignment="1">
      <alignment horizontal="center"/>
    </xf>
    <xf numFmtId="1" fontId="66" fillId="0" borderId="24" xfId="0" applyNumberFormat="1" applyFont="1" applyBorder="1" applyAlignment="1">
      <alignment horizontal="center"/>
    </xf>
    <xf numFmtId="1" fontId="68" fillId="0" borderId="23" xfId="319" applyNumberFormat="1" applyFont="1" applyBorder="1" applyAlignment="1">
      <alignment horizontal="center"/>
    </xf>
    <xf numFmtId="1" fontId="68" fillId="0" borderId="24" xfId="319" applyNumberFormat="1" applyFont="1" applyBorder="1" applyAlignment="1">
      <alignment horizontal="center"/>
    </xf>
    <xf numFmtId="1" fontId="38" fillId="47" borderId="0" xfId="0" applyNumberFormat="1" applyFont="1" applyFill="1"/>
    <xf numFmtId="164" fontId="38" fillId="47" borderId="0" xfId="0" applyNumberFormat="1" applyFont="1" applyFill="1"/>
    <xf numFmtId="178" fontId="1" fillId="47" borderId="0" xfId="198" applyNumberFormat="1" applyFont="1" applyFill="1"/>
    <xf numFmtId="0" fontId="1" fillId="47" borderId="63" xfId="0" applyFont="1" applyFill="1" applyBorder="1"/>
    <xf numFmtId="1" fontId="66" fillId="49" borderId="24" xfId="0" applyNumberFormat="1" applyFont="1" applyFill="1" applyBorder="1" applyAlignment="1">
      <alignment horizontal="center"/>
    </xf>
    <xf numFmtId="1" fontId="66" fillId="0" borderId="41" xfId="0" applyNumberFormat="1" applyFont="1" applyBorder="1" applyAlignment="1">
      <alignment horizontal="center"/>
    </xf>
    <xf numFmtId="1" fontId="66" fillId="0" borderId="42" xfId="0" applyNumberFormat="1" applyFont="1" applyBorder="1" applyAlignment="1">
      <alignment horizontal="center"/>
    </xf>
    <xf numFmtId="1" fontId="68" fillId="0" borderId="42" xfId="319" applyNumberFormat="1" applyFont="1" applyBorder="1" applyAlignment="1">
      <alignment horizontal="center"/>
    </xf>
    <xf numFmtId="1" fontId="66" fillId="27" borderId="29" xfId="0" applyNumberFormat="1" applyFont="1" applyFill="1" applyBorder="1" applyAlignment="1">
      <alignment horizontal="center"/>
    </xf>
    <xf numFmtId="1" fontId="66" fillId="0" borderId="29" xfId="0" applyNumberFormat="1" applyFont="1" applyBorder="1" applyAlignment="1">
      <alignment horizontal="center"/>
    </xf>
    <xf numFmtId="1" fontId="66" fillId="0" borderId="90" xfId="0" applyNumberFormat="1" applyFont="1" applyBorder="1" applyAlignment="1">
      <alignment horizontal="center"/>
    </xf>
    <xf numFmtId="0" fontId="66" fillId="49" borderId="100" xfId="0" applyFont="1" applyFill="1" applyBorder="1"/>
    <xf numFmtId="1" fontId="66" fillId="0" borderId="48" xfId="0" applyNumberFormat="1" applyFont="1" applyBorder="1" applyAlignment="1">
      <alignment horizontal="center"/>
    </xf>
    <xf numFmtId="1" fontId="66" fillId="27" borderId="0" xfId="0" applyNumberFormat="1" applyFont="1" applyFill="1" applyAlignment="1">
      <alignment horizontal="center"/>
    </xf>
    <xf numFmtId="164" fontId="66" fillId="49" borderId="31" xfId="0" applyNumberFormat="1" applyFont="1" applyFill="1" applyBorder="1" applyAlignment="1">
      <alignment horizontal="center"/>
    </xf>
    <xf numFmtId="1" fontId="66" fillId="0" borderId="62" xfId="0" applyNumberFormat="1" applyFont="1" applyBorder="1" applyAlignment="1">
      <alignment horizontal="center"/>
    </xf>
    <xf numFmtId="1" fontId="66" fillId="0" borderId="39" xfId="0" applyNumberFormat="1" applyFont="1" applyBorder="1" applyAlignment="1">
      <alignment horizontal="center"/>
    </xf>
    <xf numFmtId="1" fontId="66" fillId="0" borderId="38" xfId="0" applyNumberFormat="1" applyFont="1" applyBorder="1" applyAlignment="1">
      <alignment horizontal="center"/>
    </xf>
    <xf numFmtId="164" fontId="66" fillId="49" borderId="23" xfId="0" applyNumberFormat="1" applyFont="1" applyFill="1" applyBorder="1" applyAlignment="1">
      <alignment horizontal="center"/>
    </xf>
    <xf numFmtId="0" fontId="66" fillId="49" borderId="0" xfId="0" applyFont="1" applyFill="1"/>
    <xf numFmtId="164" fontId="38" fillId="47" borderId="38" xfId="0" applyNumberFormat="1" applyFont="1" applyFill="1" applyBorder="1"/>
    <xf numFmtId="1" fontId="66" fillId="0" borderId="47" xfId="0" applyNumberFormat="1" applyFont="1" applyBorder="1" applyAlignment="1">
      <alignment horizontal="center"/>
    </xf>
    <xf numFmtId="164" fontId="66" fillId="49" borderId="38" xfId="0" applyNumberFormat="1" applyFont="1" applyFill="1" applyBorder="1" applyAlignment="1">
      <alignment horizontal="center"/>
    </xf>
    <xf numFmtId="0" fontId="66" fillId="27" borderId="84" xfId="0" applyFont="1" applyFill="1" applyBorder="1"/>
    <xf numFmtId="1" fontId="66" fillId="27" borderId="90" xfId="0" applyNumberFormat="1" applyFont="1" applyFill="1" applyBorder="1" applyAlignment="1">
      <alignment horizontal="center"/>
    </xf>
    <xf numFmtId="1" fontId="66" fillId="27" borderId="23" xfId="0" applyNumberFormat="1" applyFont="1" applyFill="1" applyBorder="1" applyAlignment="1">
      <alignment horizontal="center"/>
    </xf>
    <xf numFmtId="1" fontId="66" fillId="27" borderId="24" xfId="0" applyNumberFormat="1" applyFont="1" applyFill="1" applyBorder="1" applyAlignment="1">
      <alignment horizontal="center"/>
    </xf>
    <xf numFmtId="1" fontId="66" fillId="27" borderId="38" xfId="0" applyNumberFormat="1" applyFont="1" applyFill="1" applyBorder="1" applyAlignment="1">
      <alignment horizontal="center"/>
    </xf>
    <xf numFmtId="1" fontId="66" fillId="49" borderId="39" xfId="0" applyNumberFormat="1" applyFont="1" applyFill="1" applyBorder="1" applyAlignment="1">
      <alignment horizontal="center"/>
    </xf>
    <xf numFmtId="0" fontId="66" fillId="27" borderId="61" xfId="0" applyFont="1" applyFill="1" applyBorder="1"/>
    <xf numFmtId="1" fontId="66" fillId="27" borderId="41" xfId="0" applyNumberFormat="1" applyFont="1" applyFill="1" applyBorder="1" applyAlignment="1">
      <alignment horizontal="center"/>
    </xf>
    <xf numFmtId="1" fontId="66" fillId="27" borderId="86" xfId="0" applyNumberFormat="1" applyFont="1" applyFill="1" applyBorder="1" applyAlignment="1">
      <alignment horizontal="center"/>
    </xf>
    <xf numFmtId="1" fontId="66" fillId="27" borderId="47" xfId="0" applyNumberFormat="1" applyFont="1" applyFill="1" applyBorder="1" applyAlignment="1">
      <alignment horizontal="center"/>
    </xf>
    <xf numFmtId="1" fontId="66" fillId="49" borderId="41" xfId="0" applyNumberFormat="1" applyFont="1" applyFill="1" applyBorder="1" applyAlignment="1">
      <alignment horizontal="center"/>
    </xf>
    <xf numFmtId="164" fontId="66" fillId="0" borderId="63" xfId="0" applyNumberFormat="1" applyFont="1" applyBorder="1" applyAlignment="1">
      <alignment horizontal="center"/>
    </xf>
    <xf numFmtId="1" fontId="66" fillId="49" borderId="42" xfId="0" applyNumberFormat="1" applyFont="1" applyFill="1" applyBorder="1" applyAlignment="1">
      <alignment horizontal="center"/>
    </xf>
    <xf numFmtId="0" fontId="64" fillId="27" borderId="23" xfId="0" applyFont="1" applyFill="1" applyBorder="1"/>
    <xf numFmtId="164" fontId="64" fillId="27" borderId="0" xfId="0" applyNumberFormat="1" applyFont="1" applyFill="1" applyAlignment="1">
      <alignment horizontal="center"/>
    </xf>
    <xf numFmtId="0" fontId="1" fillId="49" borderId="24" xfId="0" applyFont="1" applyFill="1" applyBorder="1"/>
    <xf numFmtId="0" fontId="1" fillId="27" borderId="31" xfId="0" applyFont="1" applyFill="1" applyBorder="1"/>
    <xf numFmtId="0" fontId="64" fillId="27" borderId="39" xfId="0" applyFont="1" applyFill="1" applyBorder="1"/>
    <xf numFmtId="0" fontId="1" fillId="27" borderId="39" xfId="0" applyFont="1" applyFill="1" applyBorder="1" applyAlignment="1">
      <alignment wrapText="1"/>
    </xf>
    <xf numFmtId="0" fontId="108" fillId="27" borderId="39" xfId="0" applyFont="1" applyFill="1" applyBorder="1"/>
    <xf numFmtId="0" fontId="1" fillId="27" borderId="24" xfId="0" applyFont="1" applyFill="1" applyBorder="1"/>
    <xf numFmtId="0" fontId="1" fillId="27" borderId="39" xfId="0" applyFont="1" applyFill="1" applyBorder="1"/>
    <xf numFmtId="0" fontId="64" fillId="0" borderId="23" xfId="0" applyFont="1" applyBorder="1"/>
    <xf numFmtId="0" fontId="64" fillId="0" borderId="0" xfId="0" applyFont="1"/>
    <xf numFmtId="0" fontId="1" fillId="49" borderId="23" xfId="0" applyFont="1" applyFill="1" applyBorder="1" applyAlignment="1">
      <alignment vertical="top" wrapText="1"/>
    </xf>
    <xf numFmtId="0" fontId="79" fillId="49" borderId="24" xfId="0" applyFont="1" applyFill="1" applyBorder="1" applyAlignment="1">
      <alignment vertical="top" wrapText="1"/>
    </xf>
    <xf numFmtId="0" fontId="64" fillId="27" borderId="32" xfId="0" applyFont="1" applyFill="1" applyBorder="1" applyAlignment="1">
      <alignment vertical="top"/>
    </xf>
    <xf numFmtId="0" fontId="64" fillId="27" borderId="28" xfId="0" applyFont="1" applyFill="1" applyBorder="1" applyAlignment="1">
      <alignment vertical="center"/>
    </xf>
    <xf numFmtId="0" fontId="1" fillId="27" borderId="28" xfId="0" applyFont="1" applyFill="1" applyBorder="1"/>
    <xf numFmtId="0" fontId="1" fillId="27" borderId="33" xfId="0" applyFont="1" applyFill="1" applyBorder="1"/>
    <xf numFmtId="0" fontId="1" fillId="27" borderId="101" xfId="0" applyFont="1" applyFill="1" applyBorder="1"/>
    <xf numFmtId="0" fontId="1" fillId="49" borderId="32" xfId="0" applyFont="1" applyFill="1" applyBorder="1" applyAlignment="1">
      <alignment vertical="top" wrapText="1"/>
    </xf>
    <xf numFmtId="0" fontId="79" fillId="49" borderId="33" xfId="0" applyFont="1" applyFill="1" applyBorder="1" applyAlignment="1">
      <alignment vertical="top" wrapText="1"/>
    </xf>
    <xf numFmtId="0" fontId="66" fillId="48" borderId="27" xfId="0" applyFont="1" applyFill="1" applyBorder="1" applyAlignment="1">
      <alignment vertical="center" wrapText="1"/>
    </xf>
    <xf numFmtId="164" fontId="66" fillId="49" borderId="44" xfId="0" applyNumberFormat="1" applyFont="1" applyFill="1" applyBorder="1" applyAlignment="1">
      <alignment horizontal="center"/>
    </xf>
    <xf numFmtId="164" fontId="66" fillId="27" borderId="85" xfId="0" applyNumberFormat="1" applyFont="1" applyFill="1" applyBorder="1" applyAlignment="1">
      <alignment horizontal="center"/>
    </xf>
    <xf numFmtId="178" fontId="38" fillId="47" borderId="0" xfId="0" applyNumberFormat="1" applyFont="1" applyFill="1"/>
    <xf numFmtId="178" fontId="38" fillId="47" borderId="0" xfId="198" applyNumberFormat="1" applyFont="1" applyFill="1"/>
    <xf numFmtId="178" fontId="109" fillId="47" borderId="0" xfId="198" applyNumberFormat="1" applyFont="1" applyFill="1"/>
    <xf numFmtId="183" fontId="38" fillId="47" borderId="0" xfId="0" applyNumberFormat="1" applyFont="1" applyFill="1"/>
    <xf numFmtId="0" fontId="66" fillId="27" borderId="26" xfId="0" applyFont="1" applyFill="1" applyBorder="1"/>
    <xf numFmtId="164" fontId="66" fillId="27" borderId="50" xfId="0" applyNumberFormat="1" applyFont="1" applyFill="1" applyBorder="1" applyAlignment="1">
      <alignment horizontal="center"/>
    </xf>
    <xf numFmtId="0" fontId="64" fillId="27" borderId="84" xfId="0" applyFont="1" applyFill="1" applyBorder="1"/>
    <xf numFmtId="0" fontId="64" fillId="27" borderId="29" xfId="0" applyFont="1" applyFill="1" applyBorder="1"/>
    <xf numFmtId="1" fontId="64" fillId="27" borderId="90" xfId="0" applyNumberFormat="1" applyFont="1" applyFill="1" applyBorder="1"/>
    <xf numFmtId="0" fontId="64" fillId="27" borderId="32" xfId="0" applyFont="1" applyFill="1" applyBorder="1"/>
    <xf numFmtId="0" fontId="64" fillId="47" borderId="28" xfId="0" applyFont="1" applyFill="1" applyBorder="1"/>
    <xf numFmtId="0" fontId="64" fillId="47" borderId="33" xfId="0" applyFont="1" applyFill="1" applyBorder="1"/>
    <xf numFmtId="0" fontId="38" fillId="27" borderId="0" xfId="0" applyFont="1" applyFill="1"/>
    <xf numFmtId="0" fontId="81" fillId="50" borderId="49" xfId="0" applyFont="1" applyFill="1" applyBorder="1" applyAlignment="1">
      <alignment vertical="center" wrapText="1"/>
    </xf>
    <xf numFmtId="0" fontId="82" fillId="50" borderId="37" xfId="0" applyFont="1" applyFill="1" applyBorder="1" applyAlignment="1">
      <alignment vertical="center" wrapText="1"/>
    </xf>
    <xf numFmtId="0" fontId="82" fillId="50" borderId="53" xfId="0" applyFont="1" applyFill="1" applyBorder="1" applyAlignment="1">
      <alignment vertical="center" wrapText="1"/>
    </xf>
    <xf numFmtId="1" fontId="78" fillId="49" borderId="0" xfId="0" applyNumberFormat="1" applyFont="1" applyFill="1" applyAlignment="1">
      <alignment horizontal="center"/>
    </xf>
    <xf numFmtId="179" fontId="66" fillId="49" borderId="39" xfId="0" applyNumberFormat="1" applyFont="1" applyFill="1" applyBorder="1" applyAlignment="1">
      <alignment horizontal="center"/>
    </xf>
    <xf numFmtId="0" fontId="78" fillId="49" borderId="48" xfId="0" applyFont="1" applyFill="1" applyBorder="1" applyAlignment="1">
      <alignment horizontal="left"/>
    </xf>
    <xf numFmtId="3" fontId="66" fillId="27" borderId="44" xfId="0" applyNumberFormat="1" applyFont="1" applyFill="1" applyBorder="1" applyAlignment="1">
      <alignment horizontal="center"/>
    </xf>
    <xf numFmtId="164" fontId="66" fillId="27" borderId="44" xfId="0" applyNumberFormat="1" applyFont="1" applyFill="1" applyBorder="1" applyAlignment="1">
      <alignment horizontal="center"/>
    </xf>
    <xf numFmtId="179" fontId="66" fillId="27" borderId="45" xfId="0" applyNumberFormat="1" applyFont="1" applyFill="1" applyBorder="1" applyAlignment="1">
      <alignment horizontal="center"/>
    </xf>
    <xf numFmtId="3" fontId="66" fillId="27" borderId="0" xfId="0" applyNumberFormat="1" applyFont="1" applyFill="1" applyAlignment="1">
      <alignment horizontal="center"/>
    </xf>
    <xf numFmtId="179" fontId="66" fillId="27" borderId="39" xfId="0" applyNumberFormat="1" applyFont="1" applyFill="1" applyBorder="1" applyAlignment="1">
      <alignment horizontal="center"/>
    </xf>
    <xf numFmtId="0" fontId="64" fillId="47" borderId="22" xfId="0" applyFont="1" applyFill="1" applyBorder="1"/>
    <xf numFmtId="0" fontId="66" fillId="48" borderId="23" xfId="0" applyFont="1" applyFill="1" applyBorder="1" applyAlignment="1">
      <alignment wrapText="1"/>
    </xf>
    <xf numFmtId="0" fontId="71" fillId="48" borderId="0" xfId="0" applyFont="1" applyFill="1" applyAlignment="1">
      <alignment horizontal="center" vertical="top" wrapText="1"/>
    </xf>
    <xf numFmtId="0" fontId="71" fillId="48" borderId="0" xfId="0" applyFont="1" applyFill="1" applyAlignment="1">
      <alignment horizontal="center" wrapText="1"/>
    </xf>
    <xf numFmtId="0" fontId="86" fillId="48" borderId="0" xfId="0" applyFont="1" applyFill="1" applyAlignment="1">
      <alignment horizontal="center" wrapText="1"/>
    </xf>
    <xf numFmtId="2" fontId="111" fillId="27" borderId="0" xfId="0" applyNumberFormat="1" applyFont="1" applyFill="1" applyAlignment="1">
      <alignment horizontal="center" wrapText="1"/>
    </xf>
    <xf numFmtId="0" fontId="66" fillId="49" borderId="23" xfId="0" applyFont="1" applyFill="1" applyBorder="1" applyProtection="1">
      <protection locked="0"/>
    </xf>
    <xf numFmtId="0" fontId="112" fillId="47" borderId="24" xfId="0" applyFont="1" applyFill="1" applyBorder="1" applyAlignment="1">
      <alignment wrapText="1"/>
    </xf>
    <xf numFmtId="0" fontId="41" fillId="47" borderId="0" xfId="0" applyFont="1" applyFill="1"/>
    <xf numFmtId="0" fontId="71" fillId="48" borderId="22" xfId="0" applyFont="1" applyFill="1" applyBorder="1" applyAlignment="1">
      <alignment horizontal="center" wrapText="1"/>
    </xf>
    <xf numFmtId="2" fontId="39" fillId="47" borderId="0" xfId="0" applyNumberFormat="1" applyFont="1" applyFill="1"/>
    <xf numFmtId="166" fontId="39" fillId="47" borderId="0" xfId="0" applyNumberFormat="1" applyFont="1" applyFill="1"/>
    <xf numFmtId="0" fontId="66" fillId="49" borderId="62" xfId="0" applyFont="1" applyFill="1" applyBorder="1" applyAlignment="1" applyProtection="1">
      <alignment horizontal="left"/>
      <protection locked="0"/>
    </xf>
    <xf numFmtId="0" fontId="66" fillId="49" borderId="26" xfId="0" applyFont="1" applyFill="1" applyBorder="1" applyAlignment="1" applyProtection="1">
      <alignment horizontal="left"/>
      <protection locked="0"/>
    </xf>
    <xf numFmtId="0" fontId="64" fillId="49" borderId="24" xfId="0" applyFont="1" applyFill="1" applyBorder="1"/>
    <xf numFmtId="1" fontId="39" fillId="47" borderId="0" xfId="0" applyNumberFormat="1" applyFont="1" applyFill="1" applyAlignment="1">
      <alignment horizontal="center"/>
    </xf>
    <xf numFmtId="0" fontId="67" fillId="48" borderId="22" xfId="0" applyFont="1" applyFill="1" applyBorder="1" applyAlignment="1">
      <alignment horizontal="center" vertical="center" wrapText="1"/>
    </xf>
    <xf numFmtId="0" fontId="71" fillId="50" borderId="24" xfId="0" applyFont="1" applyFill="1" applyBorder="1" applyAlignment="1">
      <alignment horizontal="center" vertical="center" wrapText="1"/>
    </xf>
    <xf numFmtId="164" fontId="66" fillId="27" borderId="0" xfId="0" applyNumberFormat="1" applyFont="1" applyFill="1" applyAlignment="1" applyProtection="1">
      <alignment horizontal="center"/>
      <protection locked="0"/>
    </xf>
    <xf numFmtId="2" fontId="66" fillId="47" borderId="0" xfId="0" applyNumberFormat="1" applyFont="1" applyFill="1" applyAlignment="1">
      <alignment horizontal="center"/>
    </xf>
    <xf numFmtId="164" fontId="66" fillId="47" borderId="0" xfId="0" applyNumberFormat="1" applyFont="1" applyFill="1" applyAlignment="1">
      <alignment horizontal="center"/>
    </xf>
    <xf numFmtId="1" fontId="66" fillId="47" borderId="24" xfId="0" applyNumberFormat="1" applyFont="1" applyFill="1" applyBorder="1" applyAlignment="1">
      <alignment horizontal="center"/>
    </xf>
    <xf numFmtId="2" fontId="66" fillId="49" borderId="0" xfId="0" applyNumberFormat="1" applyFont="1" applyFill="1" applyAlignment="1">
      <alignment horizontal="center"/>
    </xf>
    <xf numFmtId="2" fontId="66" fillId="49" borderId="41" xfId="0" applyNumberFormat="1" applyFont="1" applyFill="1" applyBorder="1" applyAlignment="1">
      <alignment horizontal="center"/>
    </xf>
    <xf numFmtId="2" fontId="66" fillId="47" borderId="41" xfId="0" applyNumberFormat="1" applyFont="1" applyFill="1" applyBorder="1" applyAlignment="1">
      <alignment horizontal="center"/>
    </xf>
    <xf numFmtId="1" fontId="66" fillId="47" borderId="86" xfId="0" applyNumberFormat="1" applyFont="1" applyFill="1" applyBorder="1" applyAlignment="1">
      <alignment horizontal="center"/>
    </xf>
    <xf numFmtId="164" fontId="66" fillId="47" borderId="44" xfId="0" applyNumberFormat="1" applyFont="1" applyFill="1" applyBorder="1" applyAlignment="1">
      <alignment horizontal="center"/>
    </xf>
    <xf numFmtId="2" fontId="67" fillId="47" borderId="0" xfId="0" applyNumberFormat="1" applyFont="1" applyFill="1"/>
    <xf numFmtId="0" fontId="67" fillId="47" borderId="39" xfId="0" applyFont="1" applyFill="1" applyBorder="1"/>
    <xf numFmtId="164" fontId="66" fillId="27" borderId="41" xfId="0" applyNumberFormat="1" applyFont="1" applyFill="1" applyBorder="1" applyAlignment="1">
      <alignment horizontal="center"/>
    </xf>
    <xf numFmtId="164" fontId="66" fillId="47" borderId="41" xfId="0" applyNumberFormat="1" applyFont="1" applyFill="1" applyBorder="1" applyAlignment="1">
      <alignment horizontal="center"/>
    </xf>
    <xf numFmtId="0" fontId="66" fillId="27" borderId="48" xfId="0" applyFont="1" applyFill="1" applyBorder="1" applyAlignment="1">
      <alignment horizontal="left"/>
    </xf>
    <xf numFmtId="1" fontId="66" fillId="49" borderId="86" xfId="0" applyNumberFormat="1" applyFont="1" applyFill="1" applyBorder="1" applyAlignment="1">
      <alignment horizontal="center"/>
    </xf>
    <xf numFmtId="0" fontId="0" fillId="49" borderId="24" xfId="0" applyFill="1" applyBorder="1"/>
    <xf numFmtId="0" fontId="64" fillId="47" borderId="32" xfId="0" applyFont="1" applyFill="1" applyBorder="1"/>
    <xf numFmtId="0" fontId="114" fillId="47" borderId="28" xfId="0" applyFont="1" applyFill="1" applyBorder="1"/>
    <xf numFmtId="0" fontId="67" fillId="47" borderId="28" xfId="0" applyFont="1" applyFill="1" applyBorder="1"/>
    <xf numFmtId="0" fontId="67" fillId="47" borderId="33" xfId="0" applyFont="1" applyFill="1" applyBorder="1"/>
    <xf numFmtId="0" fontId="87" fillId="49" borderId="0" xfId="80" applyFont="1" applyFill="1" applyBorder="1" applyAlignment="1" applyProtection="1">
      <alignment vertical="center" wrapText="1"/>
    </xf>
    <xf numFmtId="0" fontId="115" fillId="49" borderId="0" xfId="0" applyFont="1" applyFill="1"/>
    <xf numFmtId="2" fontId="78" fillId="49" borderId="39" xfId="0" applyNumberFormat="1" applyFont="1" applyFill="1" applyBorder="1" applyAlignment="1">
      <alignment horizontal="center"/>
    </xf>
    <xf numFmtId="2" fontId="78" fillId="49" borderId="42" xfId="0" applyNumberFormat="1" applyFont="1" applyFill="1" applyBorder="1" applyAlignment="1">
      <alignment horizontal="center"/>
    </xf>
    <xf numFmtId="0" fontId="79" fillId="49" borderId="38" xfId="0" applyFont="1" applyFill="1" applyBorder="1"/>
    <xf numFmtId="164" fontId="78" fillId="49" borderId="42" xfId="0" applyNumberFormat="1" applyFont="1" applyFill="1" applyBorder="1" applyAlignment="1">
      <alignment horizontal="center"/>
    </xf>
    <xf numFmtId="0" fontId="82" fillId="50" borderId="53" xfId="0" applyFont="1" applyFill="1" applyBorder="1" applyAlignment="1">
      <alignment horizontal="center" vertical="center" wrapText="1"/>
    </xf>
    <xf numFmtId="3" fontId="66" fillId="49" borderId="0" xfId="0" applyNumberFormat="1" applyFont="1" applyFill="1" applyAlignment="1">
      <alignment horizontal="center"/>
    </xf>
    <xf numFmtId="179" fontId="66" fillId="27" borderId="0" xfId="0" applyNumberFormat="1" applyFont="1" applyFill="1" applyAlignment="1">
      <alignment horizontal="center"/>
    </xf>
    <xf numFmtId="4" fontId="66" fillId="49" borderId="39" xfId="0" applyNumberFormat="1" applyFont="1" applyFill="1" applyBorder="1" applyAlignment="1">
      <alignment horizontal="center"/>
    </xf>
    <xf numFmtId="0" fontId="78" fillId="49" borderId="47" xfId="0" applyFont="1" applyFill="1" applyBorder="1"/>
    <xf numFmtId="3" fontId="66" fillId="27" borderId="41" xfId="0" applyNumberFormat="1" applyFont="1" applyFill="1" applyBorder="1" applyAlignment="1">
      <alignment horizontal="center"/>
    </xf>
    <xf numFmtId="4" fontId="66" fillId="49" borderId="42" xfId="0" applyNumberFormat="1" applyFont="1" applyFill="1" applyBorder="1" applyAlignment="1">
      <alignment horizontal="center"/>
    </xf>
    <xf numFmtId="179" fontId="66" fillId="49" borderId="0" xfId="0" applyNumberFormat="1" applyFont="1" applyFill="1" applyAlignment="1">
      <alignment horizontal="center"/>
    </xf>
    <xf numFmtId="0" fontId="83" fillId="49" borderId="48" xfId="0" applyFont="1" applyFill="1" applyBorder="1" applyAlignment="1">
      <alignment horizontal="left"/>
    </xf>
    <xf numFmtId="0" fontId="83" fillId="49" borderId="44" xfId="0" applyFont="1" applyFill="1" applyBorder="1" applyAlignment="1">
      <alignment horizontal="left"/>
    </xf>
    <xf numFmtId="164" fontId="64" fillId="27" borderId="44" xfId="0" applyNumberFormat="1" applyFont="1" applyFill="1" applyBorder="1" applyAlignment="1">
      <alignment horizontal="center"/>
    </xf>
    <xf numFmtId="164" fontId="64" fillId="27" borderId="45" xfId="0" applyNumberFormat="1" applyFont="1" applyFill="1" applyBorder="1" applyAlignment="1">
      <alignment horizontal="center"/>
    </xf>
    <xf numFmtId="184" fontId="79" fillId="49" borderId="0" xfId="0" applyNumberFormat="1" applyFont="1" applyFill="1"/>
    <xf numFmtId="3" fontId="79" fillId="49" borderId="0" xfId="0" applyNumberFormat="1" applyFont="1" applyFill="1"/>
    <xf numFmtId="0" fontId="69" fillId="48" borderId="56" xfId="0" applyFont="1" applyFill="1" applyBorder="1" applyAlignment="1"/>
    <xf numFmtId="0" fontId="91" fillId="51" borderId="41" xfId="0" applyFont="1" applyFill="1" applyBorder="1" applyAlignment="1">
      <alignment horizontal="center" vertical="center" wrapText="1"/>
    </xf>
    <xf numFmtId="0" fontId="91" fillId="51" borderId="42" xfId="0" applyFont="1" applyFill="1" applyBorder="1" applyAlignment="1">
      <alignment horizontal="center" vertical="center" wrapText="1"/>
    </xf>
    <xf numFmtId="0" fontId="91" fillId="51" borderId="46" xfId="0" applyFont="1" applyFill="1" applyBorder="1" applyAlignment="1">
      <alignment horizontal="center" vertical="center" wrapText="1"/>
    </xf>
    <xf numFmtId="0" fontId="64" fillId="0" borderId="0" xfId="0" applyFont="1" applyBorder="1" applyAlignment="1">
      <alignment horizontal="left" vertical="center"/>
    </xf>
    <xf numFmtId="0" fontId="99" fillId="47" borderId="101" xfId="80" applyFont="1" applyFill="1" applyBorder="1" applyAlignment="1" applyProtection="1">
      <alignment horizontal="left" indent="2"/>
    </xf>
    <xf numFmtId="164" fontId="68" fillId="54" borderId="0" xfId="127" applyNumberFormat="1" applyFont="1" applyFill="1" applyAlignment="1">
      <alignment horizontal="right" vertical="top" wrapText="1" indent="2"/>
    </xf>
    <xf numFmtId="164" fontId="68" fillId="54" borderId="24" xfId="127" applyNumberFormat="1" applyFont="1" applyFill="1" applyBorder="1" applyAlignment="1">
      <alignment horizontal="right" vertical="top" wrapText="1" indent="2"/>
    </xf>
    <xf numFmtId="0" fontId="116" fillId="0" borderId="0" xfId="0" applyFont="1" applyAlignment="1">
      <alignment vertical="center"/>
    </xf>
    <xf numFmtId="0" fontId="69" fillId="48" borderId="34" xfId="0" applyFont="1" applyFill="1" applyBorder="1" applyAlignment="1">
      <alignment horizontal="center" vertical="center"/>
    </xf>
    <xf numFmtId="0" fontId="69" fillId="48" borderId="35" xfId="0" applyFont="1" applyFill="1" applyBorder="1" applyAlignment="1">
      <alignment horizontal="center" vertical="center"/>
    </xf>
    <xf numFmtId="0" fontId="81" fillId="0" borderId="102" xfId="0" applyFont="1" applyBorder="1" applyAlignment="1">
      <alignment vertical="center"/>
    </xf>
    <xf numFmtId="0" fontId="71" fillId="50" borderId="0" xfId="0" applyFont="1" applyFill="1" applyAlignment="1">
      <alignment horizontal="center" vertical="center" wrapText="1"/>
    </xf>
    <xf numFmtId="0" fontId="67" fillId="50" borderId="0" xfId="0" applyFont="1" applyFill="1" applyAlignment="1">
      <alignment horizontal="center" vertical="center" wrapText="1"/>
    </xf>
    <xf numFmtId="0" fontId="64" fillId="49" borderId="23" xfId="0" applyFont="1" applyFill="1" applyBorder="1"/>
    <xf numFmtId="0" fontId="64" fillId="49" borderId="0" xfId="0" applyFont="1" applyFill="1"/>
    <xf numFmtId="0" fontId="64" fillId="49" borderId="39" xfId="0" applyFont="1" applyFill="1" applyBorder="1"/>
    <xf numFmtId="0" fontId="67" fillId="48" borderId="60" xfId="0" applyFont="1" applyFill="1" applyBorder="1" applyAlignment="1">
      <alignment horizontal="center" vertical="center" wrapText="1"/>
    </xf>
    <xf numFmtId="0" fontId="67" fillId="48" borderId="39" xfId="0" applyFont="1" applyFill="1" applyBorder="1" applyAlignment="1">
      <alignment horizontal="center" vertical="center" wrapText="1"/>
    </xf>
    <xf numFmtId="0" fontId="112" fillId="47" borderId="24" xfId="0" applyFont="1" applyFill="1" applyBorder="1" applyAlignment="1">
      <alignment horizontal="center" wrapText="1"/>
    </xf>
    <xf numFmtId="0" fontId="64" fillId="49" borderId="84" xfId="0" applyFont="1" applyFill="1" applyBorder="1" applyProtection="1">
      <protection locked="0"/>
    </xf>
    <xf numFmtId="0" fontId="64" fillId="49" borderId="29" xfId="0" applyFont="1" applyFill="1" applyBorder="1" applyProtection="1">
      <protection locked="0"/>
    </xf>
    <xf numFmtId="0" fontId="64" fillId="49" borderId="85" xfId="0" applyFont="1" applyFill="1" applyBorder="1" applyProtection="1">
      <protection locked="0"/>
    </xf>
    <xf numFmtId="0" fontId="64" fillId="49" borderId="23" xfId="0" applyFont="1" applyFill="1" applyBorder="1" applyProtection="1">
      <protection locked="0"/>
    </xf>
    <xf numFmtId="0" fontId="64" fillId="49" borderId="0" xfId="0" applyFont="1" applyFill="1" applyProtection="1">
      <protection locked="0"/>
    </xf>
    <xf numFmtId="0" fontId="64" fillId="49" borderId="39" xfId="0" applyFont="1" applyFill="1" applyBorder="1" applyProtection="1">
      <protection locked="0"/>
    </xf>
    <xf numFmtId="0" fontId="64" fillId="49" borderId="32" xfId="0" applyFont="1" applyFill="1" applyBorder="1"/>
    <xf numFmtId="0" fontId="64" fillId="49" borderId="28" xfId="0" applyFont="1" applyFill="1" applyBorder="1"/>
    <xf numFmtId="0" fontId="64" fillId="49" borderId="103" xfId="0" applyFont="1" applyFill="1" applyBorder="1"/>
    <xf numFmtId="0" fontId="64" fillId="49" borderId="24" xfId="0" applyFont="1" applyFill="1" applyBorder="1"/>
    <xf numFmtId="0" fontId="69" fillId="48" borderId="34" xfId="0" applyFont="1" applyFill="1" applyBorder="1" applyAlignment="1">
      <alignment horizontal="center"/>
    </xf>
    <xf numFmtId="0" fontId="69" fillId="48" borderId="35" xfId="0" applyFont="1" applyFill="1" applyBorder="1" applyAlignment="1">
      <alignment horizontal="center"/>
    </xf>
    <xf numFmtId="0" fontId="69" fillId="48" borderId="36" xfId="0" applyFont="1" applyFill="1" applyBorder="1"/>
    <xf numFmtId="0" fontId="113" fillId="48" borderId="27" xfId="0" applyFont="1" applyFill="1" applyBorder="1" applyAlignment="1">
      <alignment horizontal="center" vertical="top" wrapText="1"/>
    </xf>
    <xf numFmtId="0" fontId="113" fillId="48" borderId="23" xfId="0" applyFont="1" applyFill="1" applyBorder="1" applyAlignment="1">
      <alignment horizontal="center" vertical="top" wrapText="1"/>
    </xf>
    <xf numFmtId="0" fontId="71" fillId="48" borderId="60" xfId="0" applyFont="1" applyFill="1" applyBorder="1" applyAlignment="1">
      <alignment horizontal="center" vertical="center" wrapText="1"/>
    </xf>
    <xf numFmtId="0" fontId="71" fillId="48" borderId="24" xfId="0" applyFont="1" applyFill="1" applyBorder="1" applyAlignment="1">
      <alignment horizontal="center" vertical="center" wrapText="1"/>
    </xf>
    <xf numFmtId="0" fontId="64" fillId="49" borderId="90" xfId="0" applyFont="1" applyFill="1" applyBorder="1" applyProtection="1">
      <protection locked="0"/>
    </xf>
    <xf numFmtId="0" fontId="64" fillId="49" borderId="33" xfId="0" applyFont="1" applyFill="1" applyBorder="1"/>
    <xf numFmtId="0" fontId="64" fillId="49" borderId="24" xfId="0" applyFont="1" applyFill="1" applyBorder="1" applyProtection="1">
      <protection locked="0"/>
    </xf>
    <xf numFmtId="0" fontId="64" fillId="49" borderId="55" xfId="0" applyFont="1" applyFill="1" applyBorder="1" applyProtection="1">
      <protection locked="0"/>
    </xf>
    <xf numFmtId="0" fontId="64" fillId="49" borderId="43" xfId="0" applyFont="1" applyFill="1" applyBorder="1" applyProtection="1">
      <protection locked="0"/>
    </xf>
    <xf numFmtId="0" fontId="64" fillId="49" borderId="91" xfId="0" applyFont="1" applyFill="1" applyBorder="1" applyProtection="1">
      <protection locked="0"/>
    </xf>
    <xf numFmtId="0" fontId="69" fillId="48" borderId="36" xfId="0" applyFont="1" applyFill="1" applyBorder="1" applyAlignment="1">
      <alignment horizontal="center"/>
    </xf>
    <xf numFmtId="0" fontId="64" fillId="49" borderId="23" xfId="0" applyFont="1" applyFill="1" applyBorder="1" applyAlignment="1" applyProtection="1">
      <alignment wrapText="1"/>
      <protection locked="0"/>
    </xf>
    <xf numFmtId="0" fontId="64" fillId="49" borderId="0" xfId="0" applyFont="1" applyFill="1" applyAlignment="1" applyProtection="1">
      <alignment wrapText="1"/>
      <protection locked="0"/>
    </xf>
    <xf numFmtId="0" fontId="64" fillId="49" borderId="24" xfId="0" applyFont="1" applyFill="1" applyBorder="1" applyAlignment="1" applyProtection="1">
      <alignment wrapText="1"/>
      <protection locked="0"/>
    </xf>
    <xf numFmtId="0" fontId="81" fillId="50" borderId="56" xfId="0" applyFont="1" applyFill="1" applyBorder="1" applyAlignment="1">
      <alignment horizontal="center" vertical="center" wrapText="1"/>
    </xf>
    <xf numFmtId="0" fontId="81" fillId="50" borderId="57" xfId="0" applyFont="1" applyFill="1" applyBorder="1" applyAlignment="1">
      <alignment horizontal="center" vertical="center" wrapText="1"/>
    </xf>
    <xf numFmtId="0" fontId="82" fillId="50" borderId="48" xfId="0" applyFont="1" applyFill="1" applyBorder="1" applyAlignment="1">
      <alignment horizontal="center"/>
    </xf>
    <xf numFmtId="0" fontId="82" fillId="50" borderId="45" xfId="0" applyFont="1" applyFill="1" applyBorder="1" applyAlignment="1">
      <alignment horizontal="center"/>
    </xf>
    <xf numFmtId="0" fontId="83" fillId="49" borderId="48" xfId="0" applyFont="1" applyFill="1" applyBorder="1"/>
    <xf numFmtId="0" fontId="83" fillId="49" borderId="45" xfId="0" applyFont="1" applyFill="1" applyBorder="1"/>
    <xf numFmtId="0" fontId="83" fillId="49" borderId="58" xfId="0" applyFont="1" applyFill="1" applyBorder="1"/>
    <xf numFmtId="0" fontId="83" fillId="49" borderId="54" xfId="0" applyFont="1" applyFill="1" applyBorder="1"/>
    <xf numFmtId="0" fontId="83" fillId="49" borderId="69" xfId="0" applyFont="1" applyFill="1" applyBorder="1" applyAlignment="1">
      <alignment horizontal="left" vertical="center" wrapText="1"/>
    </xf>
    <xf numFmtId="0" fontId="83" fillId="49" borderId="70" xfId="0" applyFont="1" applyFill="1" applyBorder="1" applyAlignment="1">
      <alignment horizontal="left" vertical="center" wrapText="1"/>
    </xf>
    <xf numFmtId="0" fontId="83" fillId="49" borderId="71" xfId="0" applyFont="1" applyFill="1" applyBorder="1" applyAlignment="1">
      <alignment horizontal="left" vertical="center" wrapText="1"/>
    </xf>
    <xf numFmtId="0" fontId="83" fillId="49" borderId="38" xfId="0" applyFont="1" applyFill="1" applyBorder="1" applyAlignment="1">
      <alignment vertical="center" wrapText="1"/>
    </xf>
    <xf numFmtId="0" fontId="79" fillId="49" borderId="0" xfId="0" applyFont="1" applyFill="1" applyAlignment="1">
      <alignment vertical="center" wrapText="1"/>
    </xf>
    <xf numFmtId="0" fontId="79" fillId="49" borderId="39" xfId="0" applyFont="1" applyFill="1" applyBorder="1" applyAlignment="1">
      <alignment vertical="center" wrapText="1"/>
    </xf>
    <xf numFmtId="0" fontId="83" fillId="49" borderId="0" xfId="0" applyFont="1" applyFill="1" applyAlignment="1">
      <alignment vertical="center" wrapText="1"/>
    </xf>
    <xf numFmtId="0" fontId="83" fillId="49" borderId="39" xfId="0" applyFont="1" applyFill="1" applyBorder="1" applyAlignment="1">
      <alignment vertical="center" wrapText="1"/>
    </xf>
    <xf numFmtId="0" fontId="79" fillId="49" borderId="0" xfId="0" applyFont="1" applyFill="1" applyBorder="1" applyAlignment="1">
      <alignment vertical="center" wrapText="1"/>
    </xf>
    <xf numFmtId="0" fontId="83" fillId="49" borderId="0" xfId="0" applyFont="1" applyFill="1" applyBorder="1" applyAlignment="1">
      <alignment vertical="center" wrapText="1"/>
    </xf>
    <xf numFmtId="0" fontId="78" fillId="50" borderId="44" xfId="0" applyFont="1" applyFill="1" applyBorder="1" applyAlignment="1">
      <alignment horizontal="center"/>
    </xf>
    <xf numFmtId="0" fontId="78" fillId="50" borderId="45" xfId="0" applyFont="1" applyFill="1" applyBorder="1" applyAlignment="1">
      <alignment horizontal="center"/>
    </xf>
    <xf numFmtId="0" fontId="78" fillId="50" borderId="48" xfId="0" applyFont="1" applyFill="1" applyBorder="1" applyAlignment="1">
      <alignment horizontal="center"/>
    </xf>
    <xf numFmtId="0" fontId="81" fillId="50" borderId="56" xfId="0" applyFont="1" applyFill="1" applyBorder="1" applyAlignment="1">
      <alignment horizontal="center"/>
    </xf>
    <xf numFmtId="0" fontId="81" fillId="50" borderId="59" xfId="0" applyFont="1" applyFill="1" applyBorder="1" applyAlignment="1">
      <alignment horizontal="center"/>
    </xf>
    <xf numFmtId="0" fontId="81" fillId="50" borderId="57" xfId="0" applyFont="1" applyFill="1" applyBorder="1" applyAlignment="1">
      <alignment horizontal="center"/>
    </xf>
    <xf numFmtId="0" fontId="82" fillId="50" borderId="46" xfId="0" applyFont="1" applyFill="1" applyBorder="1" applyAlignment="1">
      <alignment horizontal="center" vertical="center"/>
    </xf>
    <xf numFmtId="0" fontId="82" fillId="50" borderId="52" xfId="0" applyFont="1" applyFill="1" applyBorder="1" applyAlignment="1">
      <alignment horizontal="center" vertical="center"/>
    </xf>
    <xf numFmtId="0" fontId="64" fillId="49" borderId="23" xfId="0" applyFont="1" applyFill="1" applyBorder="1" applyAlignment="1">
      <alignment horizontal="left"/>
    </xf>
    <xf numFmtId="0" fontId="64" fillId="49" borderId="0" xfId="0" applyFont="1" applyFill="1" applyAlignment="1">
      <alignment horizontal="left"/>
    </xf>
    <xf numFmtId="0" fontId="64" fillId="49" borderId="39" xfId="0" applyFont="1" applyFill="1" applyBorder="1" applyAlignment="1">
      <alignment horizontal="left"/>
    </xf>
    <xf numFmtId="0" fontId="64" fillId="49" borderId="55" xfId="0" applyFont="1" applyFill="1" applyBorder="1" applyAlignment="1">
      <alignment horizontal="left" wrapText="1"/>
    </xf>
    <xf numFmtId="0" fontId="64" fillId="49" borderId="43" xfId="0" applyFont="1" applyFill="1" applyBorder="1" applyAlignment="1">
      <alignment horizontal="left" wrapText="1"/>
    </xf>
    <xf numFmtId="0" fontId="64" fillId="49" borderId="54" xfId="0" applyFont="1" applyFill="1" applyBorder="1" applyAlignment="1">
      <alignment horizontal="left" wrapText="1"/>
    </xf>
    <xf numFmtId="0" fontId="69" fillId="48" borderId="56" xfId="0" applyFont="1" applyFill="1" applyBorder="1" applyAlignment="1">
      <alignment horizontal="center"/>
    </xf>
    <xf numFmtId="0" fontId="69" fillId="48" borderId="59" xfId="0" applyFont="1" applyFill="1" applyBorder="1" applyAlignment="1">
      <alignment horizontal="center"/>
    </xf>
    <xf numFmtId="0" fontId="69" fillId="48" borderId="57" xfId="0" applyFont="1" applyFill="1" applyBorder="1" applyAlignment="1">
      <alignment horizontal="center"/>
    </xf>
    <xf numFmtId="0" fontId="64" fillId="49" borderId="48" xfId="0" applyFont="1" applyFill="1" applyBorder="1"/>
    <xf numFmtId="0" fontId="64" fillId="49" borderId="44" xfId="0" applyFont="1" applyFill="1" applyBorder="1"/>
    <xf numFmtId="0" fontId="64" fillId="49" borderId="45" xfId="0" applyFont="1" applyFill="1" applyBorder="1"/>
    <xf numFmtId="0" fontId="64" fillId="0" borderId="23" xfId="0" applyFont="1" applyBorder="1" applyAlignment="1">
      <alignment vertical="center" wrapText="1"/>
    </xf>
    <xf numFmtId="0" fontId="64" fillId="0" borderId="0" xfId="0" applyFont="1" applyAlignment="1">
      <alignment vertical="center" wrapText="1"/>
    </xf>
    <xf numFmtId="0" fontId="64" fillId="0" borderId="39" xfId="0" applyFont="1" applyBorder="1" applyAlignment="1">
      <alignment vertical="center" wrapText="1"/>
    </xf>
    <xf numFmtId="0" fontId="64" fillId="0" borderId="23" xfId="0" applyFont="1" applyBorder="1" applyAlignment="1">
      <alignment horizontal="left" vertical="center" wrapText="1"/>
    </xf>
    <xf numFmtId="0" fontId="64" fillId="0" borderId="0" xfId="0" applyFont="1" applyAlignment="1">
      <alignment horizontal="left" vertical="center" wrapText="1"/>
    </xf>
    <xf numFmtId="0" fontId="64" fillId="0" borderId="39" xfId="0" applyFont="1" applyBorder="1" applyAlignment="1">
      <alignment horizontal="left" vertical="center" wrapText="1"/>
    </xf>
    <xf numFmtId="0" fontId="64" fillId="0" borderId="55" xfId="0" applyFont="1" applyBorder="1" applyAlignment="1">
      <alignment vertical="center" wrapText="1"/>
    </xf>
    <xf numFmtId="0" fontId="64" fillId="0" borderId="43" xfId="0" applyFont="1" applyBorder="1" applyAlignment="1">
      <alignment vertical="center" wrapText="1"/>
    </xf>
    <xf numFmtId="0" fontId="64" fillId="0" borderId="54" xfId="0" applyFont="1" applyBorder="1" applyAlignment="1">
      <alignment vertical="center" wrapText="1"/>
    </xf>
    <xf numFmtId="0" fontId="67" fillId="50" borderId="37" xfId="0" applyFont="1" applyFill="1" applyBorder="1" applyAlignment="1">
      <alignment horizontal="center" vertical="center"/>
    </xf>
    <xf numFmtId="0" fontId="67" fillId="50" borderId="53" xfId="0" applyFont="1" applyFill="1" applyBorder="1" applyAlignment="1">
      <alignment horizontal="center" vertical="center"/>
    </xf>
    <xf numFmtId="0" fontId="64" fillId="0" borderId="84" xfId="0" applyFont="1" applyBorder="1" applyAlignment="1">
      <alignment vertical="center"/>
    </xf>
    <xf numFmtId="0" fontId="64" fillId="0" borderId="29" xfId="0" applyFont="1" applyBorder="1" applyAlignment="1">
      <alignment vertical="center"/>
    </xf>
    <xf numFmtId="0" fontId="64" fillId="0" borderId="85" xfId="0" applyFont="1" applyBorder="1" applyAlignment="1">
      <alignment vertical="center"/>
    </xf>
    <xf numFmtId="0" fontId="64" fillId="0" borderId="23" xfId="0" applyFont="1" applyBorder="1" applyAlignment="1">
      <alignment horizontal="left" vertical="center"/>
    </xf>
    <xf numFmtId="0" fontId="64" fillId="0" borderId="0" xfId="0" applyFont="1" applyAlignment="1">
      <alignment horizontal="left" vertical="center"/>
    </xf>
    <xf numFmtId="0" fontId="64" fillId="0" borderId="39" xfId="0" applyFont="1" applyBorder="1" applyAlignment="1">
      <alignment horizontal="left" vertical="center"/>
    </xf>
    <xf numFmtId="0" fontId="64" fillId="0" borderId="23" xfId="0" quotePrefix="1" applyFont="1" applyBorder="1" applyAlignment="1">
      <alignment horizontal="left" vertical="center"/>
    </xf>
    <xf numFmtId="0" fontId="64" fillId="0" borderId="23" xfId="0" applyFont="1" applyBorder="1" applyAlignment="1">
      <alignment vertical="center"/>
    </xf>
    <xf numFmtId="0" fontId="64" fillId="0" borderId="0" xfId="0" applyFont="1" applyAlignment="1">
      <alignment vertical="center"/>
    </xf>
    <xf numFmtId="0" fontId="64" fillId="0" borderId="39" xfId="0" applyFont="1" applyBorder="1" applyAlignment="1">
      <alignment vertical="center"/>
    </xf>
    <xf numFmtId="0" fontId="64" fillId="49" borderId="32" xfId="0" applyFont="1" applyFill="1" applyBorder="1" applyProtection="1">
      <protection locked="0"/>
    </xf>
    <xf numFmtId="0" fontId="64" fillId="49" borderId="28" xfId="0" applyFont="1" applyFill="1" applyBorder="1" applyProtection="1">
      <protection locked="0"/>
    </xf>
    <xf numFmtId="0" fontId="64" fillId="49" borderId="33" xfId="0" applyFont="1" applyFill="1" applyBorder="1" applyProtection="1">
      <protection locked="0"/>
    </xf>
    <xf numFmtId="0" fontId="69" fillId="48" borderId="92" xfId="0" applyFont="1" applyFill="1" applyBorder="1" applyAlignment="1">
      <alignment horizontal="center"/>
    </xf>
    <xf numFmtId="0" fontId="64" fillId="49" borderId="0" xfId="0" applyFont="1" applyFill="1" applyAlignment="1">
      <alignment wrapText="1"/>
    </xf>
    <xf numFmtId="0" fontId="0" fillId="49" borderId="0" xfId="0" applyFill="1"/>
    <xf numFmtId="0" fontId="64" fillId="49" borderId="23" xfId="0" applyFont="1" applyFill="1" applyBorder="1" applyAlignment="1">
      <alignment wrapText="1"/>
    </xf>
    <xf numFmtId="0" fontId="64" fillId="49" borderId="23" xfId="0" applyFont="1" applyFill="1" applyBorder="1" applyAlignment="1">
      <alignment horizontal="left" wrapText="1"/>
    </xf>
    <xf numFmtId="0" fontId="64" fillId="49" borderId="0" xfId="0" applyFont="1" applyFill="1" applyAlignment="1">
      <alignment horizontal="left" wrapText="1"/>
    </xf>
    <xf numFmtId="0" fontId="64" fillId="49" borderId="32" xfId="0" applyFont="1" applyFill="1" applyBorder="1" applyAlignment="1">
      <alignment horizontal="left" wrapText="1"/>
    </xf>
    <xf numFmtId="0" fontId="64" fillId="49" borderId="28" xfId="0" applyFont="1" applyFill="1" applyBorder="1" applyAlignment="1">
      <alignment horizontal="left" wrapText="1"/>
    </xf>
    <xf numFmtId="0" fontId="69" fillId="48" borderId="93" xfId="0" applyFont="1" applyFill="1" applyBorder="1" applyAlignment="1">
      <alignment horizontal="center"/>
    </xf>
    <xf numFmtId="0" fontId="79" fillId="0" borderId="59" xfId="0" applyFont="1" applyBorder="1" applyAlignment="1">
      <alignment horizontal="center"/>
    </xf>
    <xf numFmtId="0" fontId="79" fillId="0" borderId="57" xfId="0" applyFont="1" applyBorder="1" applyAlignment="1">
      <alignment horizontal="center"/>
    </xf>
    <xf numFmtId="0" fontId="67" fillId="48" borderId="46" xfId="0" applyFont="1" applyFill="1" applyBorder="1" applyAlignment="1">
      <alignment horizontal="center"/>
    </xf>
    <xf numFmtId="0" fontId="79" fillId="0" borderId="46" xfId="0" applyFont="1" applyBorder="1" applyAlignment="1">
      <alignment horizontal="center"/>
    </xf>
    <xf numFmtId="0" fontId="79" fillId="0" borderId="52" xfId="0" applyFont="1" applyBorder="1" applyAlignment="1">
      <alignment horizontal="center"/>
    </xf>
    <xf numFmtId="0" fontId="64" fillId="49" borderId="23" xfId="0" applyFont="1" applyFill="1" applyBorder="1" applyAlignment="1" applyProtection="1">
      <alignment horizontal="left" wrapText="1"/>
      <protection locked="0"/>
    </xf>
    <xf numFmtId="0" fontId="64" fillId="49" borderId="0" xfId="0" applyFont="1" applyFill="1" applyAlignment="1" applyProtection="1">
      <alignment horizontal="left" wrapText="1"/>
      <protection locked="0"/>
    </xf>
    <xf numFmtId="0" fontId="1" fillId="27" borderId="28" xfId="0" applyFont="1" applyFill="1" applyBorder="1" applyAlignment="1">
      <alignment vertical="center" wrapText="1"/>
    </xf>
    <xf numFmtId="0" fontId="69" fillId="47" borderId="35" xfId="0" applyFont="1" applyFill="1" applyBorder="1" applyAlignment="1">
      <alignment horizontal="center" vertical="center"/>
    </xf>
    <xf numFmtId="0" fontId="69" fillId="47" borderId="35" xfId="0" applyFont="1" applyFill="1" applyBorder="1" applyAlignment="1">
      <alignment vertical="center"/>
    </xf>
    <xf numFmtId="0" fontId="69" fillId="47" borderId="36" xfId="0" applyFont="1" applyFill="1" applyBorder="1" applyAlignment="1">
      <alignment vertical="center"/>
    </xf>
    <xf numFmtId="0" fontId="69" fillId="48" borderId="98" xfId="0" applyFont="1" applyFill="1" applyBorder="1" applyAlignment="1">
      <alignment horizontal="center" wrapText="1"/>
    </xf>
    <xf numFmtId="0" fontId="69" fillId="48" borderId="99" xfId="0" applyFont="1" applyFill="1" applyBorder="1" applyAlignment="1">
      <alignment horizontal="center" wrapText="1"/>
    </xf>
    <xf numFmtId="0" fontId="69" fillId="48" borderId="97" xfId="0" applyFont="1" applyFill="1" applyBorder="1" applyAlignment="1">
      <alignment horizontal="center" wrapText="1"/>
    </xf>
    <xf numFmtId="0" fontId="64" fillId="27" borderId="39" xfId="0" applyFont="1" applyFill="1" applyBorder="1" applyAlignment="1">
      <alignment wrapText="1"/>
    </xf>
    <xf numFmtId="0" fontId="64" fillId="49" borderId="0" xfId="0" applyFont="1" applyFill="1" applyAlignment="1">
      <alignment vertical="top" wrapText="1"/>
    </xf>
    <xf numFmtId="0" fontId="64" fillId="49" borderId="24" xfId="0" applyFont="1" applyFill="1" applyBorder="1" applyAlignment="1">
      <alignment vertical="top" wrapText="1"/>
    </xf>
    <xf numFmtId="0" fontId="64" fillId="49" borderId="23" xfId="0" applyFont="1" applyFill="1" applyBorder="1" applyAlignment="1">
      <alignment vertical="top" wrapText="1"/>
    </xf>
    <xf numFmtId="0" fontId="64" fillId="27" borderId="23" xfId="0" applyFont="1" applyFill="1" applyBorder="1" applyAlignment="1">
      <alignment wrapText="1"/>
    </xf>
    <xf numFmtId="0" fontId="0" fillId="0" borderId="0" xfId="0" applyAlignment="1">
      <alignment wrapText="1"/>
    </xf>
    <xf numFmtId="0" fontId="0" fillId="0" borderId="24" xfId="0" applyBorder="1" applyAlignment="1">
      <alignment wrapText="1"/>
    </xf>
    <xf numFmtId="0" fontId="0" fillId="0" borderId="23" xfId="0" applyBorder="1" applyAlignment="1">
      <alignment wrapText="1"/>
    </xf>
    <xf numFmtId="0" fontId="64" fillId="27" borderId="0" xfId="0" applyFont="1" applyFill="1" applyAlignment="1">
      <alignment vertical="top" wrapText="1"/>
    </xf>
    <xf numFmtId="0" fontId="69" fillId="48" borderId="36" xfId="0" applyFont="1" applyFill="1" applyBorder="1" applyAlignment="1">
      <alignment horizontal="center" vertical="center"/>
    </xf>
    <xf numFmtId="0" fontId="64" fillId="49" borderId="27" xfId="0" applyFont="1" applyFill="1" applyBorder="1" applyAlignment="1">
      <alignment horizontal="left" vertical="center" wrapText="1"/>
    </xf>
    <xf numFmtId="0" fontId="64" fillId="49" borderId="22" xfId="0" applyFont="1" applyFill="1" applyBorder="1" applyAlignment="1">
      <alignment horizontal="left" vertical="center" wrapText="1"/>
    </xf>
    <xf numFmtId="0" fontId="64" fillId="49" borderId="25" xfId="0" applyFont="1" applyFill="1" applyBorder="1" applyAlignment="1">
      <alignment horizontal="left" vertical="center" wrapText="1"/>
    </xf>
    <xf numFmtId="0" fontId="37" fillId="54" borderId="23" xfId="0" applyFont="1" applyFill="1" applyBorder="1" applyAlignment="1">
      <alignment wrapText="1"/>
    </xf>
    <xf numFmtId="0" fontId="37" fillId="54" borderId="0" xfId="0" applyFont="1" applyFill="1" applyAlignment="1">
      <alignment wrapText="1"/>
    </xf>
    <xf numFmtId="0" fontId="37" fillId="54" borderId="24" xfId="0" applyFont="1" applyFill="1" applyBorder="1" applyAlignment="1">
      <alignment wrapText="1"/>
    </xf>
    <xf numFmtId="0" fontId="64" fillId="52" borderId="23" xfId="0" applyFont="1" applyFill="1" applyBorder="1" applyAlignment="1">
      <alignment wrapText="1"/>
    </xf>
    <xf numFmtId="0" fontId="64" fillId="52" borderId="0" xfId="0" applyFont="1" applyFill="1" applyAlignment="1">
      <alignment wrapText="1"/>
    </xf>
    <xf numFmtId="0" fontId="64" fillId="52" borderId="24" xfId="0" applyFont="1" applyFill="1" applyBorder="1" applyAlignment="1">
      <alignment wrapText="1"/>
    </xf>
    <xf numFmtId="0" fontId="64" fillId="52" borderId="32" xfId="0" applyFont="1" applyFill="1" applyBorder="1" applyAlignment="1">
      <alignment wrapText="1"/>
    </xf>
    <xf numFmtId="0" fontId="64" fillId="52" borderId="28" xfId="0" applyFont="1" applyFill="1" applyBorder="1" applyAlignment="1">
      <alignment wrapText="1"/>
    </xf>
    <xf numFmtId="0" fontId="64" fillId="52" borderId="33" xfId="0" applyFont="1" applyFill="1" applyBorder="1" applyAlignment="1">
      <alignment wrapText="1"/>
    </xf>
    <xf numFmtId="0" fontId="64" fillId="47" borderId="0" xfId="0" applyFont="1" applyFill="1" applyAlignment="1">
      <alignment wrapText="1"/>
    </xf>
    <xf numFmtId="0" fontId="64" fillId="47" borderId="24" xfId="0" applyFont="1" applyFill="1" applyBorder="1" applyAlignment="1">
      <alignment wrapText="1"/>
    </xf>
    <xf numFmtId="0" fontId="87" fillId="50" borderId="56" xfId="80" applyFont="1" applyFill="1" applyBorder="1" applyAlignment="1" applyProtection="1">
      <alignment horizontal="center" vertical="center" wrapText="1"/>
    </xf>
    <xf numFmtId="0" fontId="87" fillId="50" borderId="59" xfId="80" applyFont="1" applyFill="1" applyBorder="1" applyAlignment="1" applyProtection="1">
      <alignment horizontal="center" vertical="center" wrapText="1"/>
    </xf>
    <xf numFmtId="0" fontId="87" fillId="50" borderId="57" xfId="80" applyFont="1" applyFill="1" applyBorder="1" applyAlignment="1" applyProtection="1">
      <alignment horizontal="center" vertical="center" wrapText="1"/>
    </xf>
    <xf numFmtId="0" fontId="83" fillId="49" borderId="44" xfId="0" applyFont="1" applyFill="1" applyBorder="1"/>
    <xf numFmtId="0" fontId="83" fillId="49" borderId="38" xfId="0" applyFont="1" applyFill="1" applyBorder="1" applyAlignment="1">
      <alignment wrapText="1"/>
    </xf>
    <xf numFmtId="0" fontId="83" fillId="49" borderId="0" xfId="0" applyFont="1" applyFill="1" applyAlignment="1">
      <alignment wrapText="1"/>
    </xf>
    <xf numFmtId="0" fontId="83" fillId="49" borderId="39" xfId="0" applyFont="1" applyFill="1" applyBorder="1" applyAlignment="1">
      <alignment wrapText="1"/>
    </xf>
    <xf numFmtId="0" fontId="83" fillId="49" borderId="38" xfId="0" applyFont="1" applyFill="1" applyBorder="1" applyAlignment="1">
      <alignment horizontal="left" wrapText="1"/>
    </xf>
    <xf numFmtId="0" fontId="83" fillId="49" borderId="0" xfId="0" applyFont="1" applyFill="1" applyAlignment="1">
      <alignment horizontal="left" wrapText="1"/>
    </xf>
    <xf numFmtId="0" fontId="83" fillId="49" borderId="39" xfId="0" applyFont="1" applyFill="1" applyBorder="1" applyAlignment="1">
      <alignment horizontal="left" wrapText="1"/>
    </xf>
    <xf numFmtId="0" fontId="83" fillId="49" borderId="43" xfId="0" applyFont="1" applyFill="1" applyBorder="1"/>
    <xf numFmtId="0" fontId="81" fillId="50" borderId="59" xfId="0" applyFont="1" applyFill="1" applyBorder="1" applyAlignment="1">
      <alignment horizontal="center" vertical="center" wrapText="1"/>
    </xf>
    <xf numFmtId="0" fontId="91" fillId="50" borderId="46" xfId="0" applyFont="1" applyFill="1" applyBorder="1" applyAlignment="1">
      <alignment horizontal="center" vertical="center" wrapText="1"/>
    </xf>
    <xf numFmtId="0" fontId="91" fillId="50" borderId="52" xfId="0" applyFont="1" applyFill="1" applyBorder="1" applyAlignment="1">
      <alignment horizontal="center" vertical="center" wrapText="1"/>
    </xf>
    <xf numFmtId="0" fontId="83" fillId="0" borderId="69" xfId="0" applyFont="1" applyBorder="1" applyAlignment="1">
      <alignment horizontal="left" vertical="top" wrapText="1"/>
    </xf>
    <xf numFmtId="0" fontId="83" fillId="0" borderId="70" xfId="0" applyFont="1" applyBorder="1" applyAlignment="1">
      <alignment horizontal="left" vertical="top" wrapText="1"/>
    </xf>
    <xf numFmtId="0" fontId="83" fillId="0" borderId="71" xfId="0" applyFont="1" applyBorder="1" applyAlignment="1">
      <alignment horizontal="left" vertical="top" wrapText="1"/>
    </xf>
    <xf numFmtId="0" fontId="83" fillId="49" borderId="37" xfId="0" applyFont="1" applyFill="1" applyBorder="1" applyAlignment="1">
      <alignment horizontal="left" wrapText="1"/>
    </xf>
    <xf numFmtId="164" fontId="66" fillId="47" borderId="65" xfId="0" applyNumberFormat="1" applyFont="1" applyFill="1" applyBorder="1" applyAlignment="1">
      <alignment horizontal="left" vertical="center" wrapText="1"/>
    </xf>
    <xf numFmtId="164" fontId="66" fillId="47" borderId="66" xfId="0" applyNumberFormat="1" applyFont="1" applyFill="1" applyBorder="1" applyAlignment="1">
      <alignment horizontal="left" vertical="center" wrapText="1"/>
    </xf>
    <xf numFmtId="0" fontId="91" fillId="51" borderId="37" xfId="0" applyFont="1" applyFill="1" applyBorder="1" applyAlignment="1">
      <alignment horizontal="center" vertical="center"/>
    </xf>
    <xf numFmtId="0" fontId="91" fillId="51" borderId="53" xfId="0" applyFont="1" applyFill="1" applyBorder="1" applyAlignment="1">
      <alignment horizontal="center" vertical="center"/>
    </xf>
    <xf numFmtId="0" fontId="91" fillId="51" borderId="67" xfId="0" applyFont="1" applyFill="1" applyBorder="1" applyAlignment="1">
      <alignment horizontal="center" vertical="center"/>
    </xf>
    <xf numFmtId="0" fontId="91" fillId="51" borderId="46" xfId="0" applyFont="1" applyFill="1" applyBorder="1" applyAlignment="1">
      <alignment horizontal="center" vertical="center"/>
    </xf>
    <xf numFmtId="0" fontId="91" fillId="51" borderId="52" xfId="0" applyFont="1" applyFill="1" applyBorder="1" applyAlignment="1">
      <alignment horizontal="center" vertical="center"/>
    </xf>
    <xf numFmtId="0" fontId="83" fillId="49" borderId="58" xfId="0" applyFont="1" applyFill="1" applyBorder="1" applyAlignment="1">
      <alignment horizontal="left" vertical="center" wrapText="1"/>
    </xf>
    <xf numFmtId="0" fontId="83" fillId="49" borderId="43" xfId="0" applyFont="1" applyFill="1" applyBorder="1" applyAlignment="1">
      <alignment horizontal="left" vertical="center" wrapText="1"/>
    </xf>
    <xf numFmtId="0" fontId="83" fillId="49" borderId="54" xfId="0" applyFont="1" applyFill="1" applyBorder="1" applyAlignment="1">
      <alignment horizontal="left" vertical="center" wrapText="1"/>
    </xf>
    <xf numFmtId="0" fontId="83" fillId="49" borderId="38" xfId="0" applyFont="1" applyFill="1" applyBorder="1" applyAlignment="1">
      <alignment horizontal="left" vertical="center"/>
    </xf>
    <xf numFmtId="0" fontId="83" fillId="49" borderId="0" xfId="0" applyFont="1" applyFill="1" applyAlignment="1">
      <alignment horizontal="left" vertical="center"/>
    </xf>
    <xf numFmtId="0" fontId="83" fillId="49" borderId="39" xfId="0" applyFont="1" applyFill="1" applyBorder="1" applyAlignment="1">
      <alignment horizontal="left" vertical="center"/>
    </xf>
    <xf numFmtId="0" fontId="83" fillId="49" borderId="38" xfId="0" applyFont="1" applyFill="1" applyBorder="1" applyAlignment="1">
      <alignment horizontal="left" vertical="center" wrapText="1"/>
    </xf>
    <xf numFmtId="0" fontId="83" fillId="49" borderId="0" xfId="0" applyFont="1" applyFill="1" applyAlignment="1">
      <alignment horizontal="left" vertical="center" wrapText="1"/>
    </xf>
    <xf numFmtId="0" fontId="83" fillId="49" borderId="39" xfId="0" applyFont="1" applyFill="1" applyBorder="1" applyAlignment="1">
      <alignment horizontal="left" vertical="center" wrapText="1"/>
    </xf>
    <xf numFmtId="0" fontId="82" fillId="50" borderId="59" xfId="0" applyFont="1" applyFill="1" applyBorder="1" applyAlignment="1">
      <alignment horizontal="center"/>
    </xf>
    <xf numFmtId="0" fontId="82" fillId="50" borderId="57" xfId="0" applyFont="1" applyFill="1" applyBorder="1" applyAlignment="1">
      <alignment horizontal="center"/>
    </xf>
    <xf numFmtId="0" fontId="83" fillId="49" borderId="49" xfId="0" applyFont="1" applyFill="1" applyBorder="1" applyAlignment="1">
      <alignment horizontal="left" vertical="center"/>
    </xf>
    <xf numFmtId="0" fontId="83" fillId="49" borderId="37" xfId="0" applyFont="1" applyFill="1" applyBorder="1" applyAlignment="1">
      <alignment horizontal="left" vertical="center"/>
    </xf>
    <xf numFmtId="0" fontId="83" fillId="49" borderId="53" xfId="0" applyFont="1" applyFill="1" applyBorder="1" applyAlignment="1">
      <alignment horizontal="left" vertical="center"/>
    </xf>
    <xf numFmtId="0" fontId="83" fillId="0" borderId="58" xfId="0" applyFont="1" applyBorder="1" applyAlignment="1">
      <alignment vertical="center" wrapText="1"/>
    </xf>
    <xf numFmtId="0" fontId="110" fillId="0" borderId="43" xfId="0" applyFont="1" applyBorder="1"/>
    <xf numFmtId="0" fontId="110" fillId="0" borderId="54" xfId="0" applyFont="1" applyBorder="1"/>
    <xf numFmtId="0" fontId="69" fillId="48" borderId="56" xfId="0" applyFont="1" applyFill="1" applyBorder="1" applyAlignment="1">
      <alignment horizontal="center" vertical="center"/>
    </xf>
    <xf numFmtId="0" fontId="69" fillId="48" borderId="59" xfId="0" applyFont="1" applyFill="1" applyBorder="1" applyAlignment="1">
      <alignment horizontal="center" vertical="center"/>
    </xf>
    <xf numFmtId="0" fontId="69" fillId="48" borderId="57" xfId="0" applyFont="1" applyFill="1" applyBorder="1" applyAlignment="1">
      <alignment horizontal="center" vertical="center"/>
    </xf>
    <xf numFmtId="0" fontId="64" fillId="49" borderId="48" xfId="0" applyFont="1" applyFill="1" applyBorder="1" applyAlignment="1">
      <alignment horizontal="left" vertical="center" wrapText="1"/>
    </xf>
    <xf numFmtId="0" fontId="64" fillId="49" borderId="44" xfId="0" applyFont="1" applyFill="1" applyBorder="1" applyAlignment="1">
      <alignment horizontal="left" vertical="center" wrapText="1"/>
    </xf>
    <xf numFmtId="0" fontId="64" fillId="49" borderId="45" xfId="0" applyFont="1" applyFill="1" applyBorder="1" applyAlignment="1">
      <alignment horizontal="left" vertical="center" wrapText="1"/>
    </xf>
    <xf numFmtId="0" fontId="64" fillId="49" borderId="38" xfId="0" applyFont="1" applyFill="1" applyBorder="1" applyAlignment="1">
      <alignment wrapText="1"/>
    </xf>
    <xf numFmtId="0" fontId="64" fillId="49" borderId="39" xfId="0" applyFont="1" applyFill="1" applyBorder="1" applyAlignment="1">
      <alignment wrapText="1"/>
    </xf>
    <xf numFmtId="0" fontId="64" fillId="49" borderId="58" xfId="0" quotePrefix="1" applyFont="1" applyFill="1" applyBorder="1" applyAlignment="1">
      <alignment wrapText="1"/>
    </xf>
    <xf numFmtId="0" fontId="64" fillId="49" borderId="43" xfId="0" applyFont="1" applyFill="1" applyBorder="1" applyAlignment="1">
      <alignment wrapText="1"/>
    </xf>
    <xf numFmtId="0" fontId="64" fillId="49" borderId="54" xfId="0" applyFont="1" applyFill="1" applyBorder="1" applyAlignment="1">
      <alignment wrapText="1"/>
    </xf>
    <xf numFmtId="0" fontId="67" fillId="48" borderId="56" xfId="0" applyFont="1" applyFill="1" applyBorder="1" applyAlignment="1">
      <alignment horizontal="center"/>
    </xf>
    <xf numFmtId="0" fontId="67" fillId="48" borderId="59" xfId="0" applyFont="1" applyFill="1" applyBorder="1" applyAlignment="1">
      <alignment horizontal="center"/>
    </xf>
    <xf numFmtId="0" fontId="67" fillId="48" borderId="57" xfId="0" applyFont="1" applyFill="1" applyBorder="1" applyAlignment="1">
      <alignment horizontal="center"/>
    </xf>
    <xf numFmtId="0" fontId="64" fillId="0" borderId="23" xfId="0" applyFont="1" applyBorder="1" applyAlignment="1">
      <alignment horizontal="left"/>
    </xf>
    <xf numFmtId="0" fontId="64" fillId="0" borderId="0" xfId="0" applyFont="1" applyAlignment="1">
      <alignment horizontal="left"/>
    </xf>
  </cellXfs>
  <cellStyles count="320">
    <cellStyle name="%" xfId="1" xr:uid="{00000000-0005-0000-0000-000000000000}"/>
    <cellStyle name="% 2" xfId="2" xr:uid="{00000000-0005-0000-0000-000001000000}"/>
    <cellStyle name="%_PEF FSBR2011" xfId="3" xr:uid="{00000000-0005-0000-0000-000002000000}"/>
    <cellStyle name="]_x000d__x000a_Zoomed=1_x000d__x000a_Row=0_x000d__x000a_Column=0_x000d__x000a_Height=0_x000d__x000a_Width=0_x000d__x000a_FontName=FoxFont_x000d__x000a_FontStyle=0_x000d__x000a_FontSize=9_x000d__x000a_PrtFontName=FoxPrin" xfId="4" xr:uid="{00000000-0005-0000-0000-000003000000}"/>
    <cellStyle name="_TableHead" xfId="5" xr:uid="{00000000-0005-0000-0000-000004000000}"/>
    <cellStyle name="1dp" xfId="6" xr:uid="{00000000-0005-0000-0000-000005000000}"/>
    <cellStyle name="1dp 2" xfId="7" xr:uid="{00000000-0005-0000-0000-000006000000}"/>
    <cellStyle name="20% - Accent1 2" xfId="8" xr:uid="{00000000-0005-0000-0000-000007000000}"/>
    <cellStyle name="20% - Accent2 2" xfId="9" xr:uid="{00000000-0005-0000-0000-000008000000}"/>
    <cellStyle name="20% - Accent3 2" xfId="10" xr:uid="{00000000-0005-0000-0000-000009000000}"/>
    <cellStyle name="20% - Accent4 2" xfId="11" xr:uid="{00000000-0005-0000-0000-00000A000000}"/>
    <cellStyle name="20% - Accent5 2" xfId="12" xr:uid="{00000000-0005-0000-0000-00000B000000}"/>
    <cellStyle name="20% - Accent6 2" xfId="13" xr:uid="{00000000-0005-0000-0000-00000C000000}"/>
    <cellStyle name="3dp" xfId="14" xr:uid="{00000000-0005-0000-0000-00000D000000}"/>
    <cellStyle name="3dp 2" xfId="15" xr:uid="{00000000-0005-0000-0000-00000E000000}"/>
    <cellStyle name="40% - Accent1 2" xfId="16" xr:uid="{00000000-0005-0000-0000-00000F000000}"/>
    <cellStyle name="40% - Accent2 2" xfId="17" xr:uid="{00000000-0005-0000-0000-000010000000}"/>
    <cellStyle name="40% - Accent3 2" xfId="18" xr:uid="{00000000-0005-0000-0000-000011000000}"/>
    <cellStyle name="40% - Accent4 2" xfId="19" xr:uid="{00000000-0005-0000-0000-000012000000}"/>
    <cellStyle name="40% - Accent5 2" xfId="20" xr:uid="{00000000-0005-0000-0000-000013000000}"/>
    <cellStyle name="40% - Accent6 2" xfId="21" xr:uid="{00000000-0005-0000-0000-000014000000}"/>
    <cellStyle name="4dp" xfId="22" xr:uid="{00000000-0005-0000-0000-000015000000}"/>
    <cellStyle name="4dp 2" xfId="23" xr:uid="{00000000-0005-0000-0000-000016000000}"/>
    <cellStyle name="60% - Accent1 2" xfId="24" xr:uid="{00000000-0005-0000-0000-000017000000}"/>
    <cellStyle name="60% - Accent2 2" xfId="25" xr:uid="{00000000-0005-0000-0000-000018000000}"/>
    <cellStyle name="60% - Accent3 2" xfId="26" xr:uid="{00000000-0005-0000-0000-000019000000}"/>
    <cellStyle name="60% - Accent4 2" xfId="27" xr:uid="{00000000-0005-0000-0000-00001A000000}"/>
    <cellStyle name="60% - Accent5 2" xfId="28" xr:uid="{00000000-0005-0000-0000-00001B000000}"/>
    <cellStyle name="60% - Accent6 2" xfId="29" xr:uid="{00000000-0005-0000-0000-00001C000000}"/>
    <cellStyle name="Accent1 2" xfId="30" xr:uid="{00000000-0005-0000-0000-00001D000000}"/>
    <cellStyle name="Accent2 2" xfId="31" xr:uid="{00000000-0005-0000-0000-00001E000000}"/>
    <cellStyle name="Accent3 2" xfId="32" xr:uid="{00000000-0005-0000-0000-00001F000000}"/>
    <cellStyle name="Accent4 2" xfId="33" xr:uid="{00000000-0005-0000-0000-000020000000}"/>
    <cellStyle name="Accent5 2" xfId="34" xr:uid="{00000000-0005-0000-0000-000021000000}"/>
    <cellStyle name="Accent6 2" xfId="35" xr:uid="{00000000-0005-0000-0000-000022000000}"/>
    <cellStyle name="Bad 2" xfId="36" xr:uid="{00000000-0005-0000-0000-000023000000}"/>
    <cellStyle name="Bid £m format" xfId="37" xr:uid="{00000000-0005-0000-0000-000024000000}"/>
    <cellStyle name="Calculation 2" xfId="38" xr:uid="{00000000-0005-0000-0000-000025000000}"/>
    <cellStyle name="Check Cell 2" xfId="39" xr:uid="{00000000-0005-0000-0000-000026000000}"/>
    <cellStyle name="CIL" xfId="40" xr:uid="{00000000-0005-0000-0000-000027000000}"/>
    <cellStyle name="CIU" xfId="41" xr:uid="{00000000-0005-0000-0000-000028000000}"/>
    <cellStyle name="Comma 2" xfId="42" xr:uid="{00000000-0005-0000-0000-000029000000}"/>
    <cellStyle name="Comma 2 2" xfId="43" xr:uid="{00000000-0005-0000-0000-00002A000000}"/>
    <cellStyle name="Comma 2 3" xfId="311" xr:uid="{00000000-0005-0000-0000-00002B000000}"/>
    <cellStyle name="Comma 3" xfId="44" xr:uid="{00000000-0005-0000-0000-00002C000000}"/>
    <cellStyle name="Comma 3 2" xfId="45" xr:uid="{00000000-0005-0000-0000-00002D000000}"/>
    <cellStyle name="Comma 3 2 2" xfId="46" xr:uid="{00000000-0005-0000-0000-00002E000000}"/>
    <cellStyle name="Comma 3 2 3" xfId="313" xr:uid="{00000000-0005-0000-0000-00002F000000}"/>
    <cellStyle name="Comma 3 3" xfId="47" xr:uid="{00000000-0005-0000-0000-000030000000}"/>
    <cellStyle name="Comma 3 4" xfId="312" xr:uid="{00000000-0005-0000-0000-000031000000}"/>
    <cellStyle name="Comma 4" xfId="48" xr:uid="{00000000-0005-0000-0000-000032000000}"/>
    <cellStyle name="Comma 4 2" xfId="49" xr:uid="{00000000-0005-0000-0000-000033000000}"/>
    <cellStyle name="Comma 4 3" xfId="314" xr:uid="{00000000-0005-0000-0000-000034000000}"/>
    <cellStyle name="Comma 5" xfId="50" xr:uid="{00000000-0005-0000-0000-000035000000}"/>
    <cellStyle name="Currency 2" xfId="51" xr:uid="{00000000-0005-0000-0000-000036000000}"/>
    <cellStyle name="Currency 2 2" xfId="52" xr:uid="{00000000-0005-0000-0000-000037000000}"/>
    <cellStyle name="Currency 2 3" xfId="315" xr:uid="{00000000-0005-0000-0000-000038000000}"/>
    <cellStyle name="Description" xfId="53" xr:uid="{00000000-0005-0000-0000-000039000000}"/>
    <cellStyle name="Euro" xfId="54" xr:uid="{00000000-0005-0000-0000-00003A000000}"/>
    <cellStyle name="Explanatory Text 2" xfId="55" xr:uid="{00000000-0005-0000-0000-00003B000000}"/>
    <cellStyle name="Flash" xfId="56" xr:uid="{00000000-0005-0000-0000-00003C000000}"/>
    <cellStyle name="footnote ref" xfId="57" xr:uid="{00000000-0005-0000-0000-00003D000000}"/>
    <cellStyle name="footnote text" xfId="58" xr:uid="{00000000-0005-0000-0000-00003E000000}"/>
    <cellStyle name="General" xfId="59" xr:uid="{00000000-0005-0000-0000-00003F000000}"/>
    <cellStyle name="General 2" xfId="60" xr:uid="{00000000-0005-0000-0000-000040000000}"/>
    <cellStyle name="Good 2" xfId="61" xr:uid="{00000000-0005-0000-0000-000041000000}"/>
    <cellStyle name="Grey" xfId="62" xr:uid="{00000000-0005-0000-0000-000042000000}"/>
    <cellStyle name="HeaderLabel" xfId="63" xr:uid="{00000000-0005-0000-0000-000043000000}"/>
    <cellStyle name="HeaderText" xfId="64" xr:uid="{00000000-0005-0000-0000-000044000000}"/>
    <cellStyle name="Heading 1 2" xfId="65" xr:uid="{00000000-0005-0000-0000-000045000000}"/>
    <cellStyle name="Heading 1 2 2" xfId="66" xr:uid="{00000000-0005-0000-0000-000046000000}"/>
    <cellStyle name="Heading 1 2_asset sales" xfId="67" xr:uid="{00000000-0005-0000-0000-000047000000}"/>
    <cellStyle name="Heading 1 3" xfId="68" xr:uid="{00000000-0005-0000-0000-000048000000}"/>
    <cellStyle name="Heading 1 4" xfId="69" xr:uid="{00000000-0005-0000-0000-000049000000}"/>
    <cellStyle name="Heading 2 2" xfId="70" xr:uid="{00000000-0005-0000-0000-00004A000000}"/>
    <cellStyle name="Heading 2 3" xfId="71" xr:uid="{00000000-0005-0000-0000-00004B000000}"/>
    <cellStyle name="Heading 3 2" xfId="72" xr:uid="{00000000-0005-0000-0000-00004C000000}"/>
    <cellStyle name="Heading 3 3" xfId="73" xr:uid="{00000000-0005-0000-0000-00004D000000}"/>
    <cellStyle name="Heading 4 2" xfId="74" xr:uid="{00000000-0005-0000-0000-00004E000000}"/>
    <cellStyle name="Heading 4 3" xfId="75" xr:uid="{00000000-0005-0000-0000-00004F000000}"/>
    <cellStyle name="Heading 5" xfId="76" xr:uid="{00000000-0005-0000-0000-000050000000}"/>
    <cellStyle name="Heading 6" xfId="77" xr:uid="{00000000-0005-0000-0000-000051000000}"/>
    <cellStyle name="Heading 7" xfId="78" xr:uid="{00000000-0005-0000-0000-000052000000}"/>
    <cellStyle name="Heading 8" xfId="79" xr:uid="{00000000-0005-0000-0000-000053000000}"/>
    <cellStyle name="Hyperlink" xfId="80" builtinId="8"/>
    <cellStyle name="Hyperlink 2" xfId="81" xr:uid="{00000000-0005-0000-0000-000055000000}"/>
    <cellStyle name="Information" xfId="82" xr:uid="{00000000-0005-0000-0000-000056000000}"/>
    <cellStyle name="Input [yellow]" xfId="83" xr:uid="{00000000-0005-0000-0000-000057000000}"/>
    <cellStyle name="Input 10" xfId="84" xr:uid="{00000000-0005-0000-0000-000058000000}"/>
    <cellStyle name="Input 11" xfId="85" xr:uid="{00000000-0005-0000-0000-000059000000}"/>
    <cellStyle name="Input 12" xfId="86" xr:uid="{00000000-0005-0000-0000-00005A000000}"/>
    <cellStyle name="Input 13" xfId="87" xr:uid="{00000000-0005-0000-0000-00005B000000}"/>
    <cellStyle name="Input 14" xfId="88" xr:uid="{00000000-0005-0000-0000-00005C000000}"/>
    <cellStyle name="Input 15" xfId="89" xr:uid="{00000000-0005-0000-0000-00005D000000}"/>
    <cellStyle name="Input 16" xfId="90" xr:uid="{00000000-0005-0000-0000-00005E000000}"/>
    <cellStyle name="Input 17" xfId="91" xr:uid="{00000000-0005-0000-0000-00005F000000}"/>
    <cellStyle name="Input 18" xfId="92" xr:uid="{00000000-0005-0000-0000-000060000000}"/>
    <cellStyle name="Input 19" xfId="93" xr:uid="{00000000-0005-0000-0000-000061000000}"/>
    <cellStyle name="Input 2" xfId="94" xr:uid="{00000000-0005-0000-0000-000062000000}"/>
    <cellStyle name="Input 3" xfId="95" xr:uid="{00000000-0005-0000-0000-000063000000}"/>
    <cellStyle name="Input 4" xfId="96" xr:uid="{00000000-0005-0000-0000-000064000000}"/>
    <cellStyle name="Input 5" xfId="97" xr:uid="{00000000-0005-0000-0000-000065000000}"/>
    <cellStyle name="Input 6" xfId="98" xr:uid="{00000000-0005-0000-0000-000066000000}"/>
    <cellStyle name="Input 7" xfId="99" xr:uid="{00000000-0005-0000-0000-000067000000}"/>
    <cellStyle name="Input 8" xfId="100" xr:uid="{00000000-0005-0000-0000-000068000000}"/>
    <cellStyle name="Input 9" xfId="101" xr:uid="{00000000-0005-0000-0000-000069000000}"/>
    <cellStyle name="LabelIntersect" xfId="102" xr:uid="{00000000-0005-0000-0000-00006A000000}"/>
    <cellStyle name="LabelLeft" xfId="103" xr:uid="{00000000-0005-0000-0000-00006B000000}"/>
    <cellStyle name="LabelTop" xfId="104" xr:uid="{00000000-0005-0000-0000-00006C000000}"/>
    <cellStyle name="Linked Cell 2" xfId="105" xr:uid="{00000000-0005-0000-0000-00006D000000}"/>
    <cellStyle name="Mik" xfId="106" xr:uid="{00000000-0005-0000-0000-00006E000000}"/>
    <cellStyle name="Mik 2" xfId="107" xr:uid="{00000000-0005-0000-0000-00006F000000}"/>
    <cellStyle name="Mik_For fiscal tables" xfId="108" xr:uid="{00000000-0005-0000-0000-000070000000}"/>
    <cellStyle name="N" xfId="109" xr:uid="{00000000-0005-0000-0000-000071000000}"/>
    <cellStyle name="N 2" xfId="110" xr:uid="{00000000-0005-0000-0000-000072000000}"/>
    <cellStyle name="Neutral 2" xfId="111" xr:uid="{00000000-0005-0000-0000-000073000000}"/>
    <cellStyle name="Normal" xfId="0" builtinId="0"/>
    <cellStyle name="Normal - Style1" xfId="112" xr:uid="{00000000-0005-0000-0000-000075000000}"/>
    <cellStyle name="Normal - Style2" xfId="113" xr:uid="{00000000-0005-0000-0000-000076000000}"/>
    <cellStyle name="Normal - Style3" xfId="114" xr:uid="{00000000-0005-0000-0000-000077000000}"/>
    <cellStyle name="Normal - Style4" xfId="115" xr:uid="{00000000-0005-0000-0000-000078000000}"/>
    <cellStyle name="Normal - Style5" xfId="116" xr:uid="{00000000-0005-0000-0000-000079000000}"/>
    <cellStyle name="Normal 10" xfId="117" xr:uid="{00000000-0005-0000-0000-00007A000000}"/>
    <cellStyle name="Normal 10 4" xfId="316" xr:uid="{5A9F7424-DD9A-4C54-94A0-A2B597E56DE1}"/>
    <cellStyle name="Normal 11" xfId="118" xr:uid="{00000000-0005-0000-0000-00007B000000}"/>
    <cellStyle name="Normal 12" xfId="119" xr:uid="{00000000-0005-0000-0000-00007C000000}"/>
    <cellStyle name="Normal 13" xfId="120" xr:uid="{00000000-0005-0000-0000-00007D000000}"/>
    <cellStyle name="Normal 14" xfId="121" xr:uid="{00000000-0005-0000-0000-00007E000000}"/>
    <cellStyle name="Normal 15" xfId="122" xr:uid="{00000000-0005-0000-0000-00007F000000}"/>
    <cellStyle name="Normal 16" xfId="123" xr:uid="{00000000-0005-0000-0000-000080000000}"/>
    <cellStyle name="Normal 17" xfId="124" xr:uid="{00000000-0005-0000-0000-000081000000}"/>
    <cellStyle name="Normal 18" xfId="125" xr:uid="{00000000-0005-0000-0000-000082000000}"/>
    <cellStyle name="Normal 19" xfId="126" xr:uid="{00000000-0005-0000-0000-000083000000}"/>
    <cellStyle name="Normal 2" xfId="127" xr:uid="{00000000-0005-0000-0000-000084000000}"/>
    <cellStyle name="Normal 2 2" xfId="128" xr:uid="{00000000-0005-0000-0000-000085000000}"/>
    <cellStyle name="Normal 20" xfId="129" xr:uid="{00000000-0005-0000-0000-000086000000}"/>
    <cellStyle name="Normal 21" xfId="130" xr:uid="{00000000-0005-0000-0000-000087000000}"/>
    <cellStyle name="Normal 21 2" xfId="131" xr:uid="{00000000-0005-0000-0000-000088000000}"/>
    <cellStyle name="Normal 21_Copy of Fiscal Tables" xfId="132" xr:uid="{00000000-0005-0000-0000-000089000000}"/>
    <cellStyle name="Normal 22" xfId="133" xr:uid="{00000000-0005-0000-0000-00008A000000}"/>
    <cellStyle name="Normal 22 2" xfId="134" xr:uid="{00000000-0005-0000-0000-00008B000000}"/>
    <cellStyle name="Normal 22_Copy of Fiscal Tables" xfId="135" xr:uid="{00000000-0005-0000-0000-00008C000000}"/>
    <cellStyle name="Normal 23" xfId="136" xr:uid="{00000000-0005-0000-0000-00008D000000}"/>
    <cellStyle name="Normal 24" xfId="137" xr:uid="{00000000-0005-0000-0000-00008E000000}"/>
    <cellStyle name="Normal 24 2" xfId="138" xr:uid="{00000000-0005-0000-0000-00008F000000}"/>
    <cellStyle name="Normal 25" xfId="139" xr:uid="{00000000-0005-0000-0000-000090000000}"/>
    <cellStyle name="Normal 25 2" xfId="140" xr:uid="{00000000-0005-0000-0000-000091000000}"/>
    <cellStyle name="Normal 26" xfId="141" xr:uid="{00000000-0005-0000-0000-000092000000}"/>
    <cellStyle name="Normal 26 2" xfId="142" xr:uid="{00000000-0005-0000-0000-000093000000}"/>
    <cellStyle name="Normal 27" xfId="143" xr:uid="{00000000-0005-0000-0000-000094000000}"/>
    <cellStyle name="Normal 27 2" xfId="144" xr:uid="{00000000-0005-0000-0000-000095000000}"/>
    <cellStyle name="Normal 28" xfId="145" xr:uid="{00000000-0005-0000-0000-000096000000}"/>
    <cellStyle name="Normal 28 2" xfId="146" xr:uid="{00000000-0005-0000-0000-000097000000}"/>
    <cellStyle name="Normal 29" xfId="147" xr:uid="{00000000-0005-0000-0000-000098000000}"/>
    <cellStyle name="Normal 29 2" xfId="148" xr:uid="{00000000-0005-0000-0000-000099000000}"/>
    <cellStyle name="Normal 3" xfId="149" xr:uid="{00000000-0005-0000-0000-00009A000000}"/>
    <cellStyle name="Normal 3 2" xfId="150" xr:uid="{00000000-0005-0000-0000-00009B000000}"/>
    <cellStyle name="Normal 3_asset sales" xfId="151" xr:uid="{00000000-0005-0000-0000-00009C000000}"/>
    <cellStyle name="Normal 30" xfId="152" xr:uid="{00000000-0005-0000-0000-00009D000000}"/>
    <cellStyle name="Normal 30 2" xfId="153" xr:uid="{00000000-0005-0000-0000-00009E000000}"/>
    <cellStyle name="Normal 31" xfId="154" xr:uid="{00000000-0005-0000-0000-00009F000000}"/>
    <cellStyle name="Normal 31 2" xfId="155" xr:uid="{00000000-0005-0000-0000-0000A0000000}"/>
    <cellStyle name="Normal 32" xfId="156" xr:uid="{00000000-0005-0000-0000-0000A1000000}"/>
    <cellStyle name="Normal 32 2" xfId="157" xr:uid="{00000000-0005-0000-0000-0000A2000000}"/>
    <cellStyle name="Normal 33" xfId="158" xr:uid="{00000000-0005-0000-0000-0000A3000000}"/>
    <cellStyle name="Normal 33 2" xfId="159" xr:uid="{00000000-0005-0000-0000-0000A4000000}"/>
    <cellStyle name="Normal 34" xfId="160" xr:uid="{00000000-0005-0000-0000-0000A5000000}"/>
    <cellStyle name="Normal 34 2" xfId="161" xr:uid="{00000000-0005-0000-0000-0000A6000000}"/>
    <cellStyle name="Normal 35" xfId="162" xr:uid="{00000000-0005-0000-0000-0000A7000000}"/>
    <cellStyle name="Normal 35 2" xfId="163" xr:uid="{00000000-0005-0000-0000-0000A8000000}"/>
    <cellStyle name="Normal 36" xfId="164" xr:uid="{00000000-0005-0000-0000-0000A9000000}"/>
    <cellStyle name="Normal 37" xfId="165" xr:uid="{00000000-0005-0000-0000-0000AA000000}"/>
    <cellStyle name="Normal 38" xfId="166" xr:uid="{00000000-0005-0000-0000-0000AB000000}"/>
    <cellStyle name="Normal 39" xfId="167" xr:uid="{00000000-0005-0000-0000-0000AC000000}"/>
    <cellStyle name="Normal 4" xfId="168" xr:uid="{00000000-0005-0000-0000-0000AD000000}"/>
    <cellStyle name="Normal 40" xfId="169" xr:uid="{00000000-0005-0000-0000-0000AE000000}"/>
    <cellStyle name="Normal 41" xfId="170" xr:uid="{00000000-0005-0000-0000-0000AF000000}"/>
    <cellStyle name="Normal 42" xfId="171" xr:uid="{00000000-0005-0000-0000-0000B0000000}"/>
    <cellStyle name="Normal 43" xfId="172" xr:uid="{00000000-0005-0000-0000-0000B1000000}"/>
    <cellStyle name="Normal 44" xfId="173" xr:uid="{00000000-0005-0000-0000-0000B2000000}"/>
    <cellStyle name="Normal 45" xfId="174" xr:uid="{00000000-0005-0000-0000-0000B3000000}"/>
    <cellStyle name="Normal 46" xfId="175" xr:uid="{00000000-0005-0000-0000-0000B4000000}"/>
    <cellStyle name="Normal 47" xfId="176" xr:uid="{00000000-0005-0000-0000-0000B5000000}"/>
    <cellStyle name="Normal 5" xfId="177" xr:uid="{00000000-0005-0000-0000-0000B6000000}"/>
    <cellStyle name="Normal 6" xfId="178" xr:uid="{00000000-0005-0000-0000-0000B7000000}"/>
    <cellStyle name="Normal 7" xfId="179" xr:uid="{00000000-0005-0000-0000-0000B8000000}"/>
    <cellStyle name="Normal 8" xfId="180" xr:uid="{00000000-0005-0000-0000-0000B9000000}"/>
    <cellStyle name="Normal 9" xfId="181" xr:uid="{00000000-0005-0000-0000-0000BA000000}"/>
    <cellStyle name="Normal_Firms 2" xfId="319" xr:uid="{7A4B10C7-0AB8-4002-BD5D-3E71C3542340}"/>
    <cellStyle name="Normal_Linked Economy Supplementary Tables AS11" xfId="318" xr:uid="{E4AAE324-1E24-4DF4-B824-29980204E7DB}"/>
    <cellStyle name="Note 2" xfId="182" xr:uid="{00000000-0005-0000-0000-0000BD000000}"/>
    <cellStyle name="Output 2" xfId="183" xr:uid="{00000000-0005-0000-0000-0000BE000000}"/>
    <cellStyle name="Output Amounts" xfId="184" xr:uid="{00000000-0005-0000-0000-0000BF000000}"/>
    <cellStyle name="Output Column Headings" xfId="185" xr:uid="{00000000-0005-0000-0000-0000C0000000}"/>
    <cellStyle name="Output Line Items" xfId="186" xr:uid="{00000000-0005-0000-0000-0000C1000000}"/>
    <cellStyle name="Output Report Heading" xfId="187" xr:uid="{00000000-0005-0000-0000-0000C2000000}"/>
    <cellStyle name="Output Report Title" xfId="188" xr:uid="{00000000-0005-0000-0000-0000C3000000}"/>
    <cellStyle name="P" xfId="189" xr:uid="{00000000-0005-0000-0000-0000C4000000}"/>
    <cellStyle name="P 2" xfId="190" xr:uid="{00000000-0005-0000-0000-0000C5000000}"/>
    <cellStyle name="Percent" xfId="317" builtinId="5"/>
    <cellStyle name="Percent [2]" xfId="191" xr:uid="{00000000-0005-0000-0000-0000C6000000}"/>
    <cellStyle name="Percent 2" xfId="192" xr:uid="{00000000-0005-0000-0000-0000C7000000}"/>
    <cellStyle name="Percent 3" xfId="193" xr:uid="{00000000-0005-0000-0000-0000C8000000}"/>
    <cellStyle name="Percent 3 2" xfId="194" xr:uid="{00000000-0005-0000-0000-0000C9000000}"/>
    <cellStyle name="Percent 4" xfId="195" xr:uid="{00000000-0005-0000-0000-0000CA000000}"/>
    <cellStyle name="Percent 4 2" xfId="196" xr:uid="{00000000-0005-0000-0000-0000CB000000}"/>
    <cellStyle name="Percent 5" xfId="197" xr:uid="{00000000-0005-0000-0000-0000CC000000}"/>
    <cellStyle name="Percent 6" xfId="198" xr:uid="{00000000-0005-0000-0000-0000CD000000}"/>
    <cellStyle name="Percent 7" xfId="199" xr:uid="{00000000-0005-0000-0000-0000CE000000}"/>
    <cellStyle name="Refdb standard" xfId="200" xr:uid="{00000000-0005-0000-0000-0000CF000000}"/>
    <cellStyle name="ReportData" xfId="201" xr:uid="{00000000-0005-0000-0000-0000D0000000}"/>
    <cellStyle name="ReportElements" xfId="202" xr:uid="{00000000-0005-0000-0000-0000D1000000}"/>
    <cellStyle name="ReportHeader" xfId="203" xr:uid="{00000000-0005-0000-0000-0000D2000000}"/>
    <cellStyle name="SAPBEXaggData" xfId="204" xr:uid="{00000000-0005-0000-0000-0000D3000000}"/>
    <cellStyle name="SAPBEXaggDataEmph" xfId="205" xr:uid="{00000000-0005-0000-0000-0000D4000000}"/>
    <cellStyle name="SAPBEXaggItem" xfId="206" xr:uid="{00000000-0005-0000-0000-0000D5000000}"/>
    <cellStyle name="SAPBEXaggItemX" xfId="207" xr:uid="{00000000-0005-0000-0000-0000D6000000}"/>
    <cellStyle name="SAPBEXchaText" xfId="208" xr:uid="{00000000-0005-0000-0000-0000D7000000}"/>
    <cellStyle name="SAPBEXexcBad7" xfId="209" xr:uid="{00000000-0005-0000-0000-0000D8000000}"/>
    <cellStyle name="SAPBEXexcBad8" xfId="210" xr:uid="{00000000-0005-0000-0000-0000D9000000}"/>
    <cellStyle name="SAPBEXexcBad9" xfId="211" xr:uid="{00000000-0005-0000-0000-0000DA000000}"/>
    <cellStyle name="SAPBEXexcCritical4" xfId="212" xr:uid="{00000000-0005-0000-0000-0000DB000000}"/>
    <cellStyle name="SAPBEXexcCritical5" xfId="213" xr:uid="{00000000-0005-0000-0000-0000DC000000}"/>
    <cellStyle name="SAPBEXexcCritical6" xfId="214" xr:uid="{00000000-0005-0000-0000-0000DD000000}"/>
    <cellStyle name="SAPBEXexcGood1" xfId="215" xr:uid="{00000000-0005-0000-0000-0000DE000000}"/>
    <cellStyle name="SAPBEXexcGood2" xfId="216" xr:uid="{00000000-0005-0000-0000-0000DF000000}"/>
    <cellStyle name="SAPBEXexcGood3" xfId="217" xr:uid="{00000000-0005-0000-0000-0000E0000000}"/>
    <cellStyle name="SAPBEXfilterDrill" xfId="218" xr:uid="{00000000-0005-0000-0000-0000E1000000}"/>
    <cellStyle name="SAPBEXfilterItem" xfId="219" xr:uid="{00000000-0005-0000-0000-0000E2000000}"/>
    <cellStyle name="SAPBEXfilterText" xfId="220" xr:uid="{00000000-0005-0000-0000-0000E3000000}"/>
    <cellStyle name="SAPBEXformats" xfId="221" xr:uid="{00000000-0005-0000-0000-0000E4000000}"/>
    <cellStyle name="SAPBEXheaderItem" xfId="222" xr:uid="{00000000-0005-0000-0000-0000E5000000}"/>
    <cellStyle name="SAPBEXheaderText" xfId="223" xr:uid="{00000000-0005-0000-0000-0000E6000000}"/>
    <cellStyle name="SAPBEXHLevel0" xfId="224" xr:uid="{00000000-0005-0000-0000-0000E7000000}"/>
    <cellStyle name="SAPBEXHLevel0X" xfId="225" xr:uid="{00000000-0005-0000-0000-0000E8000000}"/>
    <cellStyle name="SAPBEXHLevel1" xfId="226" xr:uid="{00000000-0005-0000-0000-0000E9000000}"/>
    <cellStyle name="SAPBEXHLevel1X" xfId="227" xr:uid="{00000000-0005-0000-0000-0000EA000000}"/>
    <cellStyle name="SAPBEXHLevel2" xfId="228" xr:uid="{00000000-0005-0000-0000-0000EB000000}"/>
    <cellStyle name="SAPBEXHLevel2X" xfId="229" xr:uid="{00000000-0005-0000-0000-0000EC000000}"/>
    <cellStyle name="SAPBEXHLevel3" xfId="230" xr:uid="{00000000-0005-0000-0000-0000ED000000}"/>
    <cellStyle name="SAPBEXHLevel3X" xfId="231" xr:uid="{00000000-0005-0000-0000-0000EE000000}"/>
    <cellStyle name="SAPBEXresData" xfId="232" xr:uid="{00000000-0005-0000-0000-0000EF000000}"/>
    <cellStyle name="SAPBEXresDataEmph" xfId="233" xr:uid="{00000000-0005-0000-0000-0000F0000000}"/>
    <cellStyle name="SAPBEXresItem" xfId="234" xr:uid="{00000000-0005-0000-0000-0000F1000000}"/>
    <cellStyle name="SAPBEXresItemX" xfId="235" xr:uid="{00000000-0005-0000-0000-0000F2000000}"/>
    <cellStyle name="SAPBEXstdData" xfId="236" xr:uid="{00000000-0005-0000-0000-0000F3000000}"/>
    <cellStyle name="SAPBEXstdDataEmph" xfId="237" xr:uid="{00000000-0005-0000-0000-0000F4000000}"/>
    <cellStyle name="SAPBEXstdItem" xfId="238" xr:uid="{00000000-0005-0000-0000-0000F5000000}"/>
    <cellStyle name="SAPBEXstdItemX" xfId="239" xr:uid="{00000000-0005-0000-0000-0000F6000000}"/>
    <cellStyle name="SAPBEXtitle" xfId="240" xr:uid="{00000000-0005-0000-0000-0000F7000000}"/>
    <cellStyle name="SAPBEXundefined" xfId="241" xr:uid="{00000000-0005-0000-0000-0000F8000000}"/>
    <cellStyle name="Style 1" xfId="242" xr:uid="{00000000-0005-0000-0000-0000F9000000}"/>
    <cellStyle name="Style1" xfId="243" xr:uid="{00000000-0005-0000-0000-0000FA000000}"/>
    <cellStyle name="Style2" xfId="244" xr:uid="{00000000-0005-0000-0000-0000FB000000}"/>
    <cellStyle name="Style3" xfId="245" xr:uid="{00000000-0005-0000-0000-0000FC000000}"/>
    <cellStyle name="Style4" xfId="246" xr:uid="{00000000-0005-0000-0000-0000FD000000}"/>
    <cellStyle name="Style5" xfId="247" xr:uid="{00000000-0005-0000-0000-0000FE000000}"/>
    <cellStyle name="Style6" xfId="248" xr:uid="{00000000-0005-0000-0000-0000FF000000}"/>
    <cellStyle name="Table Footnote" xfId="249" xr:uid="{00000000-0005-0000-0000-000000010000}"/>
    <cellStyle name="Table Footnote 2" xfId="250" xr:uid="{00000000-0005-0000-0000-000001010000}"/>
    <cellStyle name="Table Footnote 2 2" xfId="251" xr:uid="{00000000-0005-0000-0000-000002010000}"/>
    <cellStyle name="Table Footnote_Table 5.6 sales of assets 23Feb2010" xfId="252" xr:uid="{00000000-0005-0000-0000-000003010000}"/>
    <cellStyle name="Table Header" xfId="253" xr:uid="{00000000-0005-0000-0000-000004010000}"/>
    <cellStyle name="Table Header 2" xfId="254" xr:uid="{00000000-0005-0000-0000-000005010000}"/>
    <cellStyle name="Table Header 2 2" xfId="255" xr:uid="{00000000-0005-0000-0000-000006010000}"/>
    <cellStyle name="Table Header_Table 5.6 sales of assets 23Feb2010" xfId="256" xr:uid="{00000000-0005-0000-0000-000007010000}"/>
    <cellStyle name="Table Heading 1" xfId="257" xr:uid="{00000000-0005-0000-0000-000008010000}"/>
    <cellStyle name="Table Heading 1 2" xfId="258" xr:uid="{00000000-0005-0000-0000-000009010000}"/>
    <cellStyle name="Table Heading 1 2 2" xfId="259" xr:uid="{00000000-0005-0000-0000-00000A010000}"/>
    <cellStyle name="Table Heading 1_Table 5.6 sales of assets 23Feb2010" xfId="260" xr:uid="{00000000-0005-0000-0000-00000B010000}"/>
    <cellStyle name="Table Heading 2" xfId="261" xr:uid="{00000000-0005-0000-0000-00000C010000}"/>
    <cellStyle name="Table Heading 2 2" xfId="262" xr:uid="{00000000-0005-0000-0000-00000D010000}"/>
    <cellStyle name="Table Heading 2_Table 5.6 sales of assets 23Feb2010" xfId="263" xr:uid="{00000000-0005-0000-0000-00000E010000}"/>
    <cellStyle name="Table Of Which" xfId="264" xr:uid="{00000000-0005-0000-0000-00000F010000}"/>
    <cellStyle name="Table Of Which 2" xfId="265" xr:uid="{00000000-0005-0000-0000-000010010000}"/>
    <cellStyle name="Table Of Which_Table 5.6 sales of assets 23Feb2010" xfId="266" xr:uid="{00000000-0005-0000-0000-000011010000}"/>
    <cellStyle name="Table Row Billions" xfId="267" xr:uid="{00000000-0005-0000-0000-000012010000}"/>
    <cellStyle name="Table Row Billions 2" xfId="268" xr:uid="{00000000-0005-0000-0000-000013010000}"/>
    <cellStyle name="Table Row Billions Check" xfId="269" xr:uid="{00000000-0005-0000-0000-000014010000}"/>
    <cellStyle name="Table Row Billions Check 2" xfId="270" xr:uid="{00000000-0005-0000-0000-000015010000}"/>
    <cellStyle name="Table Row Billions Check 3" xfId="271" xr:uid="{00000000-0005-0000-0000-000016010000}"/>
    <cellStyle name="Table Row Billions Check_asset sales" xfId="272" xr:uid="{00000000-0005-0000-0000-000017010000}"/>
    <cellStyle name="Table Row Billions_Table 5.6 sales of assets 23Feb2010" xfId="273" xr:uid="{00000000-0005-0000-0000-000018010000}"/>
    <cellStyle name="Table Row Millions" xfId="274" xr:uid="{00000000-0005-0000-0000-000019010000}"/>
    <cellStyle name="Table Row Millions 2" xfId="275" xr:uid="{00000000-0005-0000-0000-00001A010000}"/>
    <cellStyle name="Table Row Millions 2 2" xfId="276" xr:uid="{00000000-0005-0000-0000-00001B010000}"/>
    <cellStyle name="Table Row Millions Check" xfId="277" xr:uid="{00000000-0005-0000-0000-00001C010000}"/>
    <cellStyle name="Table Row Millions Check 2" xfId="278" xr:uid="{00000000-0005-0000-0000-00001D010000}"/>
    <cellStyle name="Table Row Millions Check 3" xfId="279" xr:uid="{00000000-0005-0000-0000-00001E010000}"/>
    <cellStyle name="Table Row Millions Check 4" xfId="280" xr:uid="{00000000-0005-0000-0000-00001F010000}"/>
    <cellStyle name="Table Row Millions Check_asset sales" xfId="281" xr:uid="{00000000-0005-0000-0000-000020010000}"/>
    <cellStyle name="Table Row Millions_Table 5.6 sales of assets 23Feb2010" xfId="282" xr:uid="{00000000-0005-0000-0000-000021010000}"/>
    <cellStyle name="Table Row Percentage" xfId="283" xr:uid="{00000000-0005-0000-0000-000022010000}"/>
    <cellStyle name="Table Row Percentage 2" xfId="284" xr:uid="{00000000-0005-0000-0000-000023010000}"/>
    <cellStyle name="Table Row Percentage Check" xfId="285" xr:uid="{00000000-0005-0000-0000-000024010000}"/>
    <cellStyle name="Table Row Percentage Check 2" xfId="286" xr:uid="{00000000-0005-0000-0000-000025010000}"/>
    <cellStyle name="Table Row Percentage Check 3" xfId="287" xr:uid="{00000000-0005-0000-0000-000026010000}"/>
    <cellStyle name="Table Row Percentage Check_asset sales" xfId="288" xr:uid="{00000000-0005-0000-0000-000027010000}"/>
    <cellStyle name="Table Row Percentage_Table 5.6 sales of assets 23Feb2010" xfId="289" xr:uid="{00000000-0005-0000-0000-000028010000}"/>
    <cellStyle name="Table Total Billions" xfId="290" xr:uid="{00000000-0005-0000-0000-000029010000}"/>
    <cellStyle name="Table Total Billions 2" xfId="291" xr:uid="{00000000-0005-0000-0000-00002A010000}"/>
    <cellStyle name="Table Total Billions_Table 5.6 sales of assets 23Feb2010" xfId="292" xr:uid="{00000000-0005-0000-0000-00002B010000}"/>
    <cellStyle name="Table Total Millions" xfId="293" xr:uid="{00000000-0005-0000-0000-00002C010000}"/>
    <cellStyle name="Table Total Millions 2" xfId="294" xr:uid="{00000000-0005-0000-0000-00002D010000}"/>
    <cellStyle name="Table Total Millions 2 2" xfId="295" xr:uid="{00000000-0005-0000-0000-00002E010000}"/>
    <cellStyle name="Table Total Millions_Table 5.6 sales of assets 23Feb2010" xfId="296" xr:uid="{00000000-0005-0000-0000-00002F010000}"/>
    <cellStyle name="Table Total Percentage" xfId="297" xr:uid="{00000000-0005-0000-0000-000030010000}"/>
    <cellStyle name="Table Total Percentage 2" xfId="298" xr:uid="{00000000-0005-0000-0000-000031010000}"/>
    <cellStyle name="Table Total Percentage_Table 5.6 sales of assets 23Feb2010" xfId="299" xr:uid="{00000000-0005-0000-0000-000032010000}"/>
    <cellStyle name="Table Units" xfId="300" xr:uid="{00000000-0005-0000-0000-000033010000}"/>
    <cellStyle name="Table Units 2" xfId="301" xr:uid="{00000000-0005-0000-0000-000034010000}"/>
    <cellStyle name="Table Units 2 2" xfId="302" xr:uid="{00000000-0005-0000-0000-000035010000}"/>
    <cellStyle name="Table Units_Table 5.6 sales of assets 23Feb2010" xfId="303" xr:uid="{00000000-0005-0000-0000-000036010000}"/>
    <cellStyle name="Times New Roman" xfId="304" xr:uid="{00000000-0005-0000-0000-000037010000}"/>
    <cellStyle name="Title 2" xfId="305" xr:uid="{00000000-0005-0000-0000-000038010000}"/>
    <cellStyle name="Title 3" xfId="306" xr:uid="{00000000-0005-0000-0000-000039010000}"/>
    <cellStyle name="Title 4" xfId="307" xr:uid="{00000000-0005-0000-0000-00003A010000}"/>
    <cellStyle name="Total 2" xfId="308" xr:uid="{00000000-0005-0000-0000-00003B010000}"/>
    <cellStyle name="Warning Text 2" xfId="309" xr:uid="{00000000-0005-0000-0000-00003C010000}"/>
    <cellStyle name="whole number" xfId="310" xr:uid="{00000000-0005-0000-0000-00003D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responsibility.org.uk/forecast/hist20/CHSPD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budgetresponsibility.org.uk/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sheetPr>
  <dimension ref="A1:N32"/>
  <sheetViews>
    <sheetView tabSelected="1" zoomScaleNormal="100" zoomScaleSheetLayoutView="100" workbookViewId="0"/>
  </sheetViews>
  <sheetFormatPr defaultColWidth="8.88671875" defaultRowHeight="15" x14ac:dyDescent="0.25"/>
  <cols>
    <col min="1" max="1" width="9.33203125" style="1" customWidth="1"/>
    <col min="2" max="2" width="105.33203125" style="1" customWidth="1"/>
    <col min="3" max="16384" width="8.88671875" style="1"/>
  </cols>
  <sheetData>
    <row r="1" spans="1:14" ht="33.75" customHeight="1" thickBot="1" x14ac:dyDescent="0.3">
      <c r="A1" s="10"/>
      <c r="B1" s="12"/>
      <c r="C1" s="6"/>
      <c r="D1" s="6"/>
      <c r="E1" s="6"/>
      <c r="F1" s="6"/>
      <c r="G1" s="6"/>
      <c r="H1" s="6"/>
      <c r="I1" s="6"/>
      <c r="J1" s="6"/>
      <c r="K1" s="6"/>
      <c r="L1" s="6"/>
      <c r="M1" s="6"/>
      <c r="N1" s="6"/>
    </row>
    <row r="2" spans="1:14" ht="33" customHeight="1" x14ac:dyDescent="0.25">
      <c r="A2" s="6"/>
      <c r="B2" s="13" t="s">
        <v>669</v>
      </c>
      <c r="C2" s="6"/>
      <c r="D2" s="6"/>
      <c r="E2" s="6"/>
      <c r="F2" s="6"/>
      <c r="G2" s="6"/>
      <c r="H2" s="6"/>
      <c r="I2" s="6"/>
      <c r="J2" s="6"/>
      <c r="K2" s="6"/>
      <c r="L2" s="6"/>
      <c r="M2" s="6"/>
      <c r="N2" s="6"/>
    </row>
    <row r="3" spans="1:14" ht="15.75" customHeight="1" x14ac:dyDescent="0.25">
      <c r="A3" s="6"/>
      <c r="B3" s="23"/>
      <c r="C3" s="6"/>
      <c r="D3" s="6"/>
      <c r="E3" s="6"/>
      <c r="F3" s="6"/>
      <c r="G3" s="6"/>
      <c r="H3" s="6"/>
      <c r="I3" s="6"/>
      <c r="J3" s="6"/>
      <c r="K3" s="6"/>
      <c r="L3" s="6"/>
      <c r="M3" s="6"/>
      <c r="N3" s="6"/>
    </row>
    <row r="4" spans="1:14" ht="15.75" customHeight="1" x14ac:dyDescent="0.25">
      <c r="A4" s="14"/>
      <c r="B4" s="15" t="s">
        <v>37</v>
      </c>
      <c r="C4" s="6"/>
      <c r="E4" s="6"/>
      <c r="F4" s="6"/>
      <c r="G4" s="6"/>
      <c r="H4" s="6"/>
      <c r="I4" s="6"/>
      <c r="J4" s="6"/>
      <c r="K4" s="6"/>
      <c r="L4" s="6"/>
      <c r="M4" s="6"/>
      <c r="N4" s="6"/>
    </row>
    <row r="5" spans="1:14" ht="15.75" customHeight="1" x14ac:dyDescent="0.25">
      <c r="A5" s="14"/>
      <c r="B5" s="15" t="s">
        <v>36</v>
      </c>
      <c r="C5" s="6"/>
      <c r="D5" s="6"/>
      <c r="E5" s="6"/>
      <c r="F5" s="6"/>
      <c r="G5" s="6"/>
      <c r="H5" s="6"/>
      <c r="I5" s="6"/>
      <c r="J5" s="6"/>
      <c r="K5" s="6"/>
      <c r="L5" s="6"/>
      <c r="M5" s="6"/>
      <c r="N5" s="6"/>
    </row>
    <row r="6" spans="1:14" ht="15.75" customHeight="1" x14ac:dyDescent="0.25">
      <c r="A6" s="14"/>
      <c r="B6" s="15" t="s">
        <v>35</v>
      </c>
      <c r="C6" s="6"/>
      <c r="D6" s="6"/>
      <c r="E6" s="6"/>
      <c r="F6" s="6"/>
      <c r="G6" s="6"/>
      <c r="H6" s="6"/>
      <c r="I6" s="6"/>
      <c r="J6" s="6"/>
      <c r="K6" s="6"/>
      <c r="L6" s="6"/>
      <c r="M6" s="6"/>
      <c r="N6" s="6"/>
    </row>
    <row r="7" spans="1:14" ht="15.75" customHeight="1" x14ac:dyDescent="0.25">
      <c r="A7" s="14"/>
      <c r="B7" s="15" t="s">
        <v>47</v>
      </c>
      <c r="C7" s="6"/>
      <c r="D7" s="6"/>
      <c r="E7" s="6"/>
      <c r="F7" s="6"/>
      <c r="G7" s="6"/>
      <c r="H7" s="6"/>
      <c r="I7" s="6"/>
      <c r="J7" s="6"/>
      <c r="K7" s="6"/>
      <c r="L7" s="6"/>
      <c r="M7" s="6"/>
      <c r="N7" s="6"/>
    </row>
    <row r="8" spans="1:14" ht="15.75" customHeight="1" x14ac:dyDescent="0.25">
      <c r="A8" s="14"/>
      <c r="B8" s="15" t="s">
        <v>49</v>
      </c>
      <c r="C8" s="6"/>
      <c r="D8" s="6"/>
      <c r="E8" s="6"/>
      <c r="F8" s="6"/>
      <c r="G8" s="6"/>
      <c r="H8" s="6"/>
      <c r="I8" s="6"/>
      <c r="J8" s="6"/>
      <c r="K8" s="6"/>
      <c r="L8" s="6"/>
      <c r="M8" s="6"/>
      <c r="N8" s="6"/>
    </row>
    <row r="9" spans="1:14" ht="15.75" customHeight="1" x14ac:dyDescent="0.25">
      <c r="A9" s="14"/>
      <c r="B9" s="15" t="s">
        <v>48</v>
      </c>
      <c r="C9" s="6"/>
      <c r="D9" s="6"/>
      <c r="E9" s="6"/>
      <c r="F9" s="6"/>
      <c r="G9" s="6"/>
      <c r="H9" s="6"/>
      <c r="I9" s="6"/>
      <c r="J9" s="6"/>
      <c r="K9" s="6"/>
      <c r="L9" s="6"/>
      <c r="M9" s="6"/>
      <c r="N9" s="6"/>
    </row>
    <row r="10" spans="1:14" ht="15.75" customHeight="1" x14ac:dyDescent="0.25">
      <c r="A10" s="14"/>
      <c r="B10" s="15" t="s">
        <v>50</v>
      </c>
      <c r="C10" s="6"/>
      <c r="D10" s="6"/>
      <c r="E10" s="6"/>
      <c r="F10" s="6"/>
      <c r="G10" s="6"/>
      <c r="H10" s="6"/>
      <c r="I10" s="6"/>
      <c r="J10" s="6"/>
      <c r="K10" s="6"/>
      <c r="L10" s="6"/>
      <c r="M10" s="6"/>
      <c r="N10" s="6"/>
    </row>
    <row r="11" spans="1:14" ht="15.75" customHeight="1" x14ac:dyDescent="0.25">
      <c r="A11" s="14"/>
      <c r="B11" s="15" t="s">
        <v>51</v>
      </c>
      <c r="C11" s="6"/>
      <c r="D11" s="6"/>
      <c r="E11" s="6"/>
      <c r="F11" s="6"/>
      <c r="G11" s="6"/>
      <c r="H11" s="6"/>
      <c r="I11" s="6"/>
      <c r="J11" s="6"/>
      <c r="K11" s="6"/>
      <c r="L11" s="6"/>
      <c r="M11" s="6"/>
      <c r="N11" s="6"/>
    </row>
    <row r="12" spans="1:14" ht="15.75" customHeight="1" x14ac:dyDescent="0.25">
      <c r="A12" s="14"/>
      <c r="B12" s="15" t="s">
        <v>78</v>
      </c>
      <c r="C12" s="6"/>
      <c r="D12" s="6"/>
      <c r="E12" s="6"/>
      <c r="F12" s="6"/>
      <c r="G12" s="6"/>
      <c r="H12" s="6"/>
      <c r="I12" s="6"/>
      <c r="J12" s="6"/>
      <c r="K12" s="6"/>
      <c r="L12" s="6"/>
      <c r="M12" s="6"/>
      <c r="N12" s="6"/>
    </row>
    <row r="13" spans="1:14" ht="15.75" customHeight="1" x14ac:dyDescent="0.25">
      <c r="A13" s="16"/>
      <c r="B13" s="15" t="s">
        <v>52</v>
      </c>
      <c r="C13" s="6"/>
      <c r="D13" s="6"/>
      <c r="E13" s="6"/>
      <c r="F13" s="6"/>
      <c r="G13" s="6"/>
      <c r="H13" s="6"/>
      <c r="I13" s="6"/>
      <c r="J13" s="6"/>
      <c r="K13" s="6"/>
      <c r="L13" s="6"/>
      <c r="M13" s="6"/>
      <c r="N13" s="6"/>
    </row>
    <row r="14" spans="1:14" ht="15.75" customHeight="1" x14ac:dyDescent="0.25">
      <c r="A14" s="14"/>
      <c r="B14" s="15" t="s">
        <v>53</v>
      </c>
      <c r="C14" s="6"/>
      <c r="D14" s="6"/>
      <c r="E14" s="6"/>
      <c r="F14" s="6"/>
      <c r="G14" s="6"/>
      <c r="H14" s="6"/>
      <c r="I14" s="6"/>
      <c r="J14" s="6"/>
      <c r="K14" s="6"/>
      <c r="L14" s="6"/>
      <c r="M14" s="6"/>
      <c r="N14" s="6"/>
    </row>
    <row r="15" spans="1:14" ht="15.75" customHeight="1" x14ac:dyDescent="0.25">
      <c r="A15" s="17"/>
      <c r="B15" s="15" t="s">
        <v>54</v>
      </c>
      <c r="C15" s="6"/>
      <c r="D15" s="6"/>
      <c r="E15" s="6"/>
      <c r="F15" s="6"/>
      <c r="G15" s="6"/>
      <c r="H15" s="6"/>
      <c r="I15" s="6"/>
      <c r="J15" s="6"/>
      <c r="K15" s="6"/>
      <c r="L15" s="6"/>
      <c r="M15" s="6"/>
      <c r="N15" s="6"/>
    </row>
    <row r="16" spans="1:14" ht="15.75" customHeight="1" x14ac:dyDescent="0.25">
      <c r="A16" s="17"/>
      <c r="B16" s="15" t="s">
        <v>55</v>
      </c>
      <c r="C16" s="6"/>
      <c r="D16" s="6"/>
      <c r="E16" s="6"/>
      <c r="F16" s="6"/>
      <c r="G16" s="6"/>
      <c r="H16" s="6"/>
      <c r="I16" s="6"/>
      <c r="J16" s="6"/>
      <c r="K16" s="6"/>
      <c r="L16" s="6"/>
      <c r="M16" s="6"/>
      <c r="N16" s="6"/>
    </row>
    <row r="17" spans="1:14" ht="15.75" customHeight="1" x14ac:dyDescent="0.25">
      <c r="A17" s="18"/>
      <c r="B17" s="15" t="s">
        <v>56</v>
      </c>
      <c r="C17" s="6"/>
      <c r="D17" s="6"/>
      <c r="E17" s="6"/>
      <c r="F17" s="6"/>
      <c r="G17" s="6"/>
      <c r="H17" s="6"/>
      <c r="I17" s="6"/>
      <c r="J17" s="6"/>
      <c r="K17" s="6"/>
      <c r="L17" s="6"/>
      <c r="M17" s="6"/>
      <c r="N17" s="6"/>
    </row>
    <row r="18" spans="1:14" ht="15.75" customHeight="1" x14ac:dyDescent="0.25">
      <c r="A18" s="18"/>
      <c r="B18" s="15" t="s">
        <v>60</v>
      </c>
      <c r="C18" s="6"/>
      <c r="E18" s="6"/>
      <c r="F18" s="6"/>
      <c r="G18" s="6"/>
      <c r="H18" s="6"/>
      <c r="I18" s="6"/>
      <c r="J18" s="6"/>
      <c r="K18" s="6"/>
      <c r="L18" s="6"/>
      <c r="M18" s="6"/>
      <c r="N18" s="6"/>
    </row>
    <row r="19" spans="1:14" ht="15.75" customHeight="1" x14ac:dyDescent="0.25">
      <c r="A19" s="18"/>
      <c r="B19" s="106" t="s">
        <v>656</v>
      </c>
      <c r="C19" s="6"/>
      <c r="D19" s="104"/>
      <c r="E19" s="6"/>
      <c r="F19" s="6"/>
      <c r="G19" s="6"/>
      <c r="H19" s="6"/>
      <c r="I19" s="6"/>
      <c r="J19" s="6"/>
      <c r="K19" s="6"/>
      <c r="L19" s="6"/>
      <c r="M19" s="6"/>
      <c r="N19" s="6"/>
    </row>
    <row r="20" spans="1:14" ht="15.75" customHeight="1" x14ac:dyDescent="0.25">
      <c r="A20" s="18"/>
      <c r="B20" s="106" t="s">
        <v>658</v>
      </c>
      <c r="C20" s="6"/>
      <c r="D20" s="104"/>
      <c r="E20" s="6"/>
      <c r="F20" s="6"/>
      <c r="G20" s="6"/>
      <c r="H20" s="6"/>
      <c r="I20" s="6"/>
      <c r="J20" s="6"/>
      <c r="K20" s="6"/>
      <c r="L20" s="6"/>
      <c r="M20" s="6"/>
      <c r="N20" s="6"/>
    </row>
    <row r="21" spans="1:14" ht="15.75" customHeight="1" x14ac:dyDescent="0.25">
      <c r="A21" s="18"/>
      <c r="B21" s="106" t="s">
        <v>660</v>
      </c>
      <c r="C21" s="103"/>
      <c r="D21" s="104"/>
      <c r="E21" s="6"/>
      <c r="F21" s="6"/>
      <c r="G21" s="6"/>
      <c r="H21" s="6"/>
      <c r="I21" s="6"/>
      <c r="J21" s="6"/>
      <c r="K21" s="6"/>
      <c r="L21" s="6"/>
      <c r="M21" s="6"/>
      <c r="N21" s="6"/>
    </row>
    <row r="22" spans="1:14" ht="15.75" customHeight="1" x14ac:dyDescent="0.25">
      <c r="A22" s="6"/>
      <c r="B22" s="15" t="s">
        <v>662</v>
      </c>
      <c r="C22" s="6"/>
      <c r="D22" s="104"/>
      <c r="E22" s="6"/>
      <c r="F22" s="6"/>
      <c r="G22" s="6"/>
      <c r="H22" s="6"/>
      <c r="I22" s="6"/>
      <c r="J22" s="6"/>
      <c r="K22" s="6"/>
      <c r="L22" s="6"/>
      <c r="M22" s="6"/>
      <c r="N22" s="6"/>
    </row>
    <row r="23" spans="1:14" x14ac:dyDescent="0.25">
      <c r="A23" s="6"/>
      <c r="B23" s="106" t="s">
        <v>664</v>
      </c>
      <c r="C23" s="6"/>
      <c r="D23" s="105"/>
      <c r="E23" s="6"/>
      <c r="F23" s="6"/>
      <c r="G23" s="6"/>
      <c r="H23" s="6"/>
      <c r="I23" s="6"/>
      <c r="J23" s="6"/>
      <c r="K23" s="6"/>
      <c r="L23" s="6"/>
      <c r="M23" s="6"/>
      <c r="N23" s="6"/>
    </row>
    <row r="24" spans="1:14" x14ac:dyDescent="0.25">
      <c r="A24" s="6"/>
      <c r="B24" s="106" t="s">
        <v>666</v>
      </c>
      <c r="C24" s="6"/>
      <c r="D24" s="105"/>
      <c r="E24" s="6"/>
      <c r="F24" s="6"/>
      <c r="G24" s="6"/>
      <c r="H24" s="6"/>
      <c r="I24" s="6"/>
      <c r="J24" s="6"/>
      <c r="K24" s="6"/>
      <c r="L24" s="6"/>
      <c r="M24" s="6"/>
      <c r="N24" s="6"/>
    </row>
    <row r="25" spans="1:14" x14ac:dyDescent="0.25">
      <c r="A25" s="6"/>
      <c r="B25" s="106" t="s">
        <v>667</v>
      </c>
      <c r="C25" s="6"/>
      <c r="D25" s="105"/>
      <c r="E25" s="6"/>
      <c r="F25" s="6"/>
      <c r="G25" s="6"/>
      <c r="H25" s="6"/>
      <c r="I25" s="6"/>
      <c r="J25" s="6"/>
      <c r="K25" s="6"/>
      <c r="L25" s="6"/>
      <c r="M25" s="6"/>
      <c r="N25" s="6"/>
    </row>
    <row r="26" spans="1:14" ht="15.75" thickBot="1" x14ac:dyDescent="0.3">
      <c r="A26" s="6"/>
      <c r="B26" s="511"/>
      <c r="C26" s="6"/>
      <c r="D26" s="6"/>
      <c r="E26" s="6"/>
      <c r="F26" s="6"/>
      <c r="G26" s="6"/>
      <c r="H26" s="6"/>
      <c r="I26" s="6"/>
      <c r="J26" s="6"/>
      <c r="K26" s="6"/>
      <c r="L26" s="6"/>
      <c r="M26" s="6"/>
      <c r="N26" s="6"/>
    </row>
    <row r="27" spans="1:14" x14ac:dyDescent="0.25">
      <c r="A27" s="6"/>
      <c r="B27" s="6"/>
      <c r="C27" s="6"/>
      <c r="D27" s="6"/>
      <c r="E27" s="6"/>
      <c r="F27" s="6"/>
      <c r="G27" s="6"/>
      <c r="H27" s="6"/>
      <c r="I27" s="6"/>
      <c r="J27" s="6"/>
      <c r="K27" s="6"/>
      <c r="L27" s="6"/>
      <c r="M27" s="6"/>
      <c r="N27" s="6"/>
    </row>
    <row r="28" spans="1:14" x14ac:dyDescent="0.25">
      <c r="A28" s="6"/>
      <c r="B28" s="6"/>
      <c r="C28" s="6"/>
      <c r="D28" s="6"/>
      <c r="E28" s="6"/>
      <c r="F28" s="6"/>
      <c r="G28" s="6"/>
      <c r="H28" s="6"/>
      <c r="I28" s="6"/>
      <c r="J28" s="6"/>
      <c r="K28" s="6"/>
      <c r="L28" s="6"/>
      <c r="M28" s="6"/>
      <c r="N28" s="6"/>
    </row>
    <row r="29" spans="1:14" x14ac:dyDescent="0.25">
      <c r="A29" s="6"/>
      <c r="B29" s="6"/>
      <c r="C29" s="6"/>
      <c r="D29" s="6"/>
      <c r="E29" s="6"/>
      <c r="F29" s="6"/>
      <c r="G29" s="6"/>
      <c r="H29" s="6"/>
      <c r="I29" s="6"/>
      <c r="J29" s="6"/>
      <c r="K29" s="6"/>
      <c r="L29" s="6"/>
      <c r="M29" s="6"/>
      <c r="N29" s="6"/>
    </row>
    <row r="30" spans="1:14" x14ac:dyDescent="0.25">
      <c r="A30" s="6"/>
      <c r="B30" s="6"/>
      <c r="C30" s="6"/>
      <c r="D30" s="6"/>
      <c r="E30" s="6"/>
      <c r="F30" s="6"/>
      <c r="G30" s="6"/>
      <c r="H30" s="6"/>
      <c r="I30" s="6"/>
      <c r="J30" s="6"/>
      <c r="K30" s="6"/>
      <c r="L30" s="6"/>
      <c r="M30" s="6"/>
      <c r="N30" s="6"/>
    </row>
    <row r="31" spans="1:14" x14ac:dyDescent="0.25">
      <c r="A31" s="6"/>
      <c r="B31" s="6"/>
      <c r="C31" s="6"/>
      <c r="D31" s="6"/>
      <c r="E31" s="6"/>
      <c r="F31" s="6"/>
      <c r="G31" s="6"/>
      <c r="H31" s="6"/>
      <c r="I31" s="6"/>
      <c r="J31" s="6"/>
      <c r="K31" s="6"/>
      <c r="L31" s="6"/>
      <c r="M31" s="6"/>
      <c r="N31" s="6"/>
    </row>
    <row r="32" spans="1:14" x14ac:dyDescent="0.25">
      <c r="A32" s="6"/>
      <c r="B32" s="6"/>
      <c r="C32" s="6"/>
      <c r="D32" s="6"/>
      <c r="E32" s="6"/>
      <c r="F32" s="6"/>
      <c r="G32" s="6"/>
      <c r="H32" s="6"/>
      <c r="I32" s="6"/>
      <c r="J32" s="6"/>
      <c r="K32" s="6"/>
      <c r="L32" s="6"/>
      <c r="M32" s="6"/>
      <c r="N32" s="6"/>
    </row>
  </sheetData>
  <phoneticPr fontId="37" type="noConversion"/>
  <hyperlinks>
    <hyperlink ref="B4" location="1.1!A1" display="1.1!A1" xr:uid="{00000000-0004-0000-0000-000000000000}"/>
    <hyperlink ref="B5" location="1.2!A1" display="1.2!A1" xr:uid="{00000000-0004-0000-0000-000001000000}"/>
    <hyperlink ref="B6" location="1.3!A1" display="1.3!A1" xr:uid="{00000000-0004-0000-0000-000002000000}"/>
    <hyperlink ref="B9" location="1.6!A1" display="1.6!A1" xr:uid="{00000000-0004-0000-0000-000003000000}"/>
    <hyperlink ref="B10" location="1.7!A1" display="1.7!A1" xr:uid="{00000000-0004-0000-0000-000004000000}"/>
    <hyperlink ref="B11" location="1.8!A1" display="1.8!A1" xr:uid="{00000000-0004-0000-0000-000005000000}"/>
    <hyperlink ref="B12" location="1.9!A1" display="1.9!A1" xr:uid="{00000000-0004-0000-0000-000006000000}"/>
    <hyperlink ref="B13" location="1.10!A1" display="1.10!A1" xr:uid="{00000000-0004-0000-0000-000007000000}"/>
    <hyperlink ref="B14" location="1.11!A1" display="1.11!A1" xr:uid="{00000000-0004-0000-0000-000008000000}"/>
    <hyperlink ref="B15" location="1.12!A1" display="1.12!A1" xr:uid="{00000000-0004-0000-0000-000009000000}"/>
    <hyperlink ref="B16" location="1.13!A1" display="1.13!A1" xr:uid="{00000000-0004-0000-0000-00000A000000}"/>
    <hyperlink ref="B17" location="1.14!A1" display="1.14!A1" xr:uid="{00000000-0004-0000-0000-00000B000000}"/>
    <hyperlink ref="B7" location="1.4!A1" display="1.4!A1" xr:uid="{00000000-0004-0000-0000-00000C000000}"/>
    <hyperlink ref="B8" location="'1.5 '!A1" display="Table 1.5: Per capita (age +16)" xr:uid="{00000000-0004-0000-0000-00000D000000}"/>
    <hyperlink ref="B18" location="1.15!A1" display="1.15!A1" xr:uid="{00000000-0004-0000-0000-00000E000000}"/>
    <hyperlink ref="B19" location="'1.16'!A1" display="Table 1.16: Output gap model estimates" xr:uid="{00000000-0004-0000-0000-00000F000000}"/>
    <hyperlink ref="B20" location="'1.17'!A1" display="Table 1.17: National Minimum Wage and National Living Wage" xr:uid="{00000000-0004-0000-0000-000010000000}"/>
    <hyperlink ref="B22" location="'1.19'!Print_Area" display="Table 1.19: Cumulative potential output growth from 2020 Q3" xr:uid="{00000000-0004-0000-0000-000011000000}"/>
    <hyperlink ref="B23" location="'1.20'!A1" display="Table 1.20: Potential output forecast" xr:uid="{00000000-0004-0000-0000-000012000000}"/>
    <hyperlink ref="B24" location="'1.21'!A1" display="Table 1.21: Housing forecast" xr:uid="{00000000-0004-0000-0000-000013000000}"/>
    <hyperlink ref="B25" location="'1.22'!A1" display="Table 1.22: Household debt servicing costs" xr:uid="{00000000-0004-0000-0000-000014000000}"/>
    <hyperlink ref="B21" location="'1.18'!A1" display="Table 1.18: OBR central estimate of the output gap" xr:uid="{00000000-0004-0000-0000-000015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A557A-24E6-4E5F-9FC9-5CB681F969C7}">
  <dimension ref="A1:M131"/>
  <sheetViews>
    <sheetView zoomScaleNormal="100" zoomScaleSheetLayoutView="100" workbookViewId="0"/>
  </sheetViews>
  <sheetFormatPr defaultColWidth="8.88671875" defaultRowHeight="15.75" x14ac:dyDescent="0.25"/>
  <cols>
    <col min="1" max="1" width="9.33203125" style="8" customWidth="1"/>
    <col min="2" max="2" width="14.33203125" style="8" customWidth="1"/>
    <col min="3" max="11" width="16.77734375" style="8" customWidth="1"/>
    <col min="12" max="16384" width="8.88671875" style="8"/>
  </cols>
  <sheetData>
    <row r="1" spans="1:13" ht="33.75" customHeight="1" thickBot="1" x14ac:dyDescent="0.3">
      <c r="A1" s="10" t="s">
        <v>42</v>
      </c>
      <c r="B1" s="29"/>
      <c r="C1" s="29"/>
      <c r="D1" s="29"/>
      <c r="E1" s="29"/>
      <c r="F1" s="29"/>
      <c r="G1" s="29"/>
    </row>
    <row r="2" spans="1:13" s="324" customFormat="1" ht="19.5" thickBot="1" x14ac:dyDescent="0.35">
      <c r="B2" s="536" t="s">
        <v>615</v>
      </c>
      <c r="C2" s="537"/>
      <c r="D2" s="537"/>
      <c r="E2" s="537"/>
      <c r="F2" s="537"/>
      <c r="G2" s="537"/>
      <c r="H2" s="537"/>
      <c r="I2" s="537"/>
      <c r="J2" s="537"/>
      <c r="K2" s="549"/>
      <c r="L2" s="8"/>
      <c r="M2" s="329"/>
    </row>
    <row r="3" spans="1:13" s="324" customFormat="1" ht="33.75" customHeight="1" x14ac:dyDescent="0.25">
      <c r="B3" s="307"/>
      <c r="C3" s="464" t="s">
        <v>453</v>
      </c>
      <c r="D3" s="308" t="s">
        <v>616</v>
      </c>
      <c r="E3" s="308" t="s">
        <v>617</v>
      </c>
      <c r="F3" s="210" t="s">
        <v>618</v>
      </c>
      <c r="G3" s="308" t="s">
        <v>619</v>
      </c>
      <c r="H3" s="308" t="s">
        <v>620</v>
      </c>
      <c r="I3" s="308" t="s">
        <v>621</v>
      </c>
      <c r="J3" s="98" t="s">
        <v>622</v>
      </c>
      <c r="K3" s="465" t="s">
        <v>623</v>
      </c>
      <c r="L3" s="8"/>
      <c r="M3" s="329"/>
    </row>
    <row r="4" spans="1:13" ht="15.75" customHeight="1" x14ac:dyDescent="0.25">
      <c r="A4" s="30"/>
      <c r="B4" s="286" t="s">
        <v>57</v>
      </c>
      <c r="C4" s="466">
        <v>5.3548</v>
      </c>
      <c r="D4" s="275">
        <v>5.7188800000000004</v>
      </c>
      <c r="E4" s="275">
        <v>4.5370999999999997</v>
      </c>
      <c r="F4" s="275">
        <v>5.8566666666666665</v>
      </c>
      <c r="G4" s="275">
        <v>95.872399999999999</v>
      </c>
      <c r="H4" s="467">
        <v>1.9789000000000001</v>
      </c>
      <c r="I4" s="467">
        <v>1.3211999999999999</v>
      </c>
      <c r="J4" s="468">
        <v>96.65</v>
      </c>
      <c r="K4" s="469">
        <v>2927.05</v>
      </c>
    </row>
    <row r="5" spans="1:13" ht="15.75" customHeight="1" x14ac:dyDescent="0.25">
      <c r="A5" s="30"/>
      <c r="B5" s="286" t="s">
        <v>58</v>
      </c>
      <c r="C5" s="466">
        <v>5.0278</v>
      </c>
      <c r="D5" s="275">
        <v>5.8926400000000001</v>
      </c>
      <c r="E5" s="275">
        <v>4.8685999999999998</v>
      </c>
      <c r="F5" s="275">
        <v>5.7633333333333328</v>
      </c>
      <c r="G5" s="275">
        <v>93.050399999999996</v>
      </c>
      <c r="H5" s="467">
        <v>1.9704999999999999</v>
      </c>
      <c r="I5" s="467">
        <v>1.2615000000000001</v>
      </c>
      <c r="J5" s="468">
        <v>122.24</v>
      </c>
      <c r="K5" s="469">
        <v>2855.69</v>
      </c>
    </row>
    <row r="6" spans="1:13" ht="15.75" customHeight="1" x14ac:dyDescent="0.25">
      <c r="A6" s="30"/>
      <c r="B6" s="286" t="s">
        <v>59</v>
      </c>
      <c r="C6" s="466">
        <v>5</v>
      </c>
      <c r="D6" s="275">
        <v>5.8385400000000001</v>
      </c>
      <c r="E6" s="275">
        <v>4.7851999999999988</v>
      </c>
      <c r="F6" s="275">
        <v>5.796666666666666</v>
      </c>
      <c r="G6" s="275">
        <v>91.651700000000005</v>
      </c>
      <c r="H6" s="467">
        <v>1.8917999999999999</v>
      </c>
      <c r="I6" s="467">
        <v>1.2585999999999999</v>
      </c>
      <c r="J6" s="468">
        <v>115.6</v>
      </c>
      <c r="K6" s="469">
        <v>2483.67</v>
      </c>
    </row>
    <row r="7" spans="1:13" ht="15.75" customHeight="1" x14ac:dyDescent="0.25">
      <c r="A7" s="30"/>
      <c r="B7" s="286" t="s">
        <v>65</v>
      </c>
      <c r="C7" s="466">
        <v>3.3672</v>
      </c>
      <c r="D7" s="275">
        <v>4.6440400000000004</v>
      </c>
      <c r="E7" s="275">
        <v>4.5358999999999998</v>
      </c>
      <c r="F7" s="275">
        <v>5.3866666666666676</v>
      </c>
      <c r="G7" s="275">
        <v>83.968699999999998</v>
      </c>
      <c r="H7" s="467">
        <v>1.5699000000000001</v>
      </c>
      <c r="I7" s="467">
        <v>1.1957</v>
      </c>
      <c r="J7" s="468">
        <v>55.78</v>
      </c>
      <c r="K7" s="469">
        <v>2209.29</v>
      </c>
    </row>
    <row r="8" spans="1:13" ht="15.75" customHeight="1" x14ac:dyDescent="0.25">
      <c r="A8" s="30"/>
      <c r="B8" s="286" t="s">
        <v>0</v>
      </c>
      <c r="C8" s="466">
        <v>1.0713999999999999</v>
      </c>
      <c r="D8" s="275">
        <v>2.07728</v>
      </c>
      <c r="E8" s="275">
        <v>4.2020999999999997</v>
      </c>
      <c r="F8" s="275">
        <v>4.083333333333333</v>
      </c>
      <c r="G8" s="275">
        <v>77.896500000000003</v>
      </c>
      <c r="H8" s="467">
        <v>1.4346000000000001</v>
      </c>
      <c r="I8" s="467">
        <v>1.101</v>
      </c>
      <c r="J8" s="468">
        <v>44.93</v>
      </c>
      <c r="K8" s="469">
        <v>1984.2</v>
      </c>
    </row>
    <row r="9" spans="1:13" ht="15.75" customHeight="1" x14ac:dyDescent="0.25">
      <c r="A9" s="30"/>
      <c r="B9" s="286" t="s">
        <v>1</v>
      </c>
      <c r="C9" s="466">
        <v>0.5</v>
      </c>
      <c r="D9" s="275">
        <v>1.37226</v>
      </c>
      <c r="E9" s="275">
        <v>4.3659999999999988</v>
      </c>
      <c r="F9" s="275">
        <v>3.6</v>
      </c>
      <c r="G9" s="275">
        <v>81.321200000000005</v>
      </c>
      <c r="H9" s="467">
        <v>1.5503</v>
      </c>
      <c r="I9" s="467">
        <v>1.1389</v>
      </c>
      <c r="J9" s="468">
        <v>59.18</v>
      </c>
      <c r="K9" s="469">
        <v>2172.1</v>
      </c>
    </row>
    <row r="10" spans="1:13" ht="15.75" customHeight="1" x14ac:dyDescent="0.25">
      <c r="A10" s="30"/>
      <c r="B10" s="286" t="s">
        <v>2</v>
      </c>
      <c r="C10" s="466">
        <v>0.5</v>
      </c>
      <c r="D10" s="275">
        <v>0.79856000000000005</v>
      </c>
      <c r="E10" s="275">
        <v>4.2522000000000002</v>
      </c>
      <c r="F10" s="275">
        <v>3.5766666666666667</v>
      </c>
      <c r="G10" s="275">
        <v>82.926900000000003</v>
      </c>
      <c r="H10" s="467">
        <v>1.6411</v>
      </c>
      <c r="I10" s="467">
        <v>1.1475</v>
      </c>
      <c r="J10" s="468">
        <v>68.37</v>
      </c>
      <c r="K10" s="469">
        <v>2634.8</v>
      </c>
    </row>
    <row r="11" spans="1:13" ht="15.75" customHeight="1" x14ac:dyDescent="0.25">
      <c r="A11" s="30"/>
      <c r="B11" s="286" t="s">
        <v>3</v>
      </c>
      <c r="C11" s="466">
        <v>0.5</v>
      </c>
      <c r="D11" s="275">
        <v>0.59492</v>
      </c>
      <c r="E11" s="275">
        <v>4.1970999999999998</v>
      </c>
      <c r="F11" s="275">
        <v>3.5733333333333324</v>
      </c>
      <c r="G11" s="275">
        <v>80.388599999999997</v>
      </c>
      <c r="H11" s="467">
        <v>1.6345000000000001</v>
      </c>
      <c r="I11" s="467">
        <v>1.1057999999999999</v>
      </c>
      <c r="J11" s="468">
        <v>74.98</v>
      </c>
      <c r="K11" s="469">
        <v>2760.8</v>
      </c>
    </row>
    <row r="12" spans="1:13" ht="15.75" customHeight="1" x14ac:dyDescent="0.25">
      <c r="A12" s="30"/>
      <c r="B12" s="286" t="s">
        <v>4</v>
      </c>
      <c r="C12" s="466">
        <v>0.5</v>
      </c>
      <c r="D12" s="275">
        <v>0.63124999999999998</v>
      </c>
      <c r="E12" s="275">
        <v>4.5056000000000003</v>
      </c>
      <c r="F12" s="275">
        <v>3.6666666666666665</v>
      </c>
      <c r="G12" s="275">
        <v>79.619399999999999</v>
      </c>
      <c r="H12" s="467">
        <v>1.5609999999999999</v>
      </c>
      <c r="I12" s="467">
        <v>1.1269</v>
      </c>
      <c r="J12" s="468">
        <v>76.67</v>
      </c>
      <c r="K12" s="469">
        <v>2910.2</v>
      </c>
    </row>
    <row r="13" spans="1:13" ht="15.75" customHeight="1" x14ac:dyDescent="0.25">
      <c r="A13" s="30"/>
      <c r="B13" s="286" t="s">
        <v>5</v>
      </c>
      <c r="C13" s="466">
        <v>0.5</v>
      </c>
      <c r="D13" s="275">
        <v>0.69528999999999996</v>
      </c>
      <c r="E13" s="275">
        <v>4.3617999999999988</v>
      </c>
      <c r="F13" s="275">
        <v>3.66</v>
      </c>
      <c r="G13" s="275">
        <v>79.898099999999999</v>
      </c>
      <c r="H13" s="467">
        <v>1.4908999999999999</v>
      </c>
      <c r="I13" s="467">
        <v>1.1747000000000001</v>
      </c>
      <c r="J13" s="468">
        <v>78.67</v>
      </c>
      <c r="K13" s="469">
        <v>2543.5</v>
      </c>
    </row>
    <row r="14" spans="1:13" ht="15.75" customHeight="1" x14ac:dyDescent="0.25">
      <c r="A14" s="30"/>
      <c r="B14" s="286" t="s">
        <v>6</v>
      </c>
      <c r="C14" s="466">
        <v>0.5</v>
      </c>
      <c r="D14" s="275">
        <v>0.73263</v>
      </c>
      <c r="E14" s="275">
        <v>4.0317999999999996</v>
      </c>
      <c r="F14" s="275">
        <v>3.57</v>
      </c>
      <c r="G14" s="275">
        <v>81.763800000000003</v>
      </c>
      <c r="H14" s="467">
        <v>1.5511999999999999</v>
      </c>
      <c r="I14" s="467">
        <v>1.1995</v>
      </c>
      <c r="J14" s="468">
        <v>76.41</v>
      </c>
      <c r="K14" s="469">
        <v>2867.6</v>
      </c>
    </row>
    <row r="15" spans="1:13" ht="15.75" customHeight="1" x14ac:dyDescent="0.25">
      <c r="A15" s="30"/>
      <c r="B15" s="286" t="s">
        <v>7</v>
      </c>
      <c r="C15" s="466">
        <v>0.5</v>
      </c>
      <c r="D15" s="275">
        <v>0.74214000000000002</v>
      </c>
      <c r="E15" s="275">
        <v>4.0978000000000012</v>
      </c>
      <c r="F15" s="275">
        <v>3.5066666666666664</v>
      </c>
      <c r="G15" s="275">
        <v>80.296499999999995</v>
      </c>
      <c r="H15" s="467">
        <v>1.5809</v>
      </c>
      <c r="I15" s="467">
        <v>1.1638999999999999</v>
      </c>
      <c r="J15" s="468">
        <v>86.79000000000002</v>
      </c>
      <c r="K15" s="469">
        <v>3062.9</v>
      </c>
    </row>
    <row r="16" spans="1:13" ht="15.75" customHeight="1" x14ac:dyDescent="0.25">
      <c r="A16" s="30"/>
      <c r="B16" s="286" t="s">
        <v>8</v>
      </c>
      <c r="C16" s="466">
        <v>0.5</v>
      </c>
      <c r="D16" s="275">
        <v>0.79344000000000003</v>
      </c>
      <c r="E16" s="275">
        <v>4.3441000000000001</v>
      </c>
      <c r="F16" s="275">
        <v>3.4966666666666666</v>
      </c>
      <c r="G16" s="275">
        <v>80.819199999999995</v>
      </c>
      <c r="H16" s="467">
        <v>1.6028</v>
      </c>
      <c r="I16" s="467">
        <v>1.171</v>
      </c>
      <c r="J16" s="468">
        <v>104.9</v>
      </c>
      <c r="K16" s="469">
        <v>3067.7</v>
      </c>
    </row>
    <row r="17" spans="1:11" ht="15.75" customHeight="1" x14ac:dyDescent="0.25">
      <c r="A17" s="30"/>
      <c r="B17" s="286" t="s">
        <v>9</v>
      </c>
      <c r="C17" s="466">
        <v>0.5</v>
      </c>
      <c r="D17" s="275">
        <v>0.82333000000000001</v>
      </c>
      <c r="E17" s="275">
        <v>4.181</v>
      </c>
      <c r="F17" s="275">
        <v>3.47</v>
      </c>
      <c r="G17" s="275">
        <v>79.436400000000006</v>
      </c>
      <c r="H17" s="467">
        <v>1.629</v>
      </c>
      <c r="I17" s="467">
        <v>1.1329</v>
      </c>
      <c r="J17" s="468">
        <v>117.12</v>
      </c>
      <c r="K17" s="469">
        <v>3096.72</v>
      </c>
    </row>
    <row r="18" spans="1:11" ht="15.75" customHeight="1" x14ac:dyDescent="0.25">
      <c r="A18" s="30"/>
      <c r="B18" s="286" t="s">
        <v>10</v>
      </c>
      <c r="C18" s="466">
        <v>0.5</v>
      </c>
      <c r="D18" s="275">
        <v>0.86850000000000005</v>
      </c>
      <c r="E18" s="275">
        <v>3.7444999999999999</v>
      </c>
      <c r="F18" s="275">
        <v>3.4</v>
      </c>
      <c r="G18" s="275">
        <v>79.217200000000005</v>
      </c>
      <c r="H18" s="467">
        <v>1.6092</v>
      </c>
      <c r="I18" s="467">
        <v>1.1402000000000001</v>
      </c>
      <c r="J18" s="468">
        <v>113</v>
      </c>
      <c r="K18" s="469">
        <v>2654.38</v>
      </c>
    </row>
    <row r="19" spans="1:11" ht="15.75" customHeight="1" x14ac:dyDescent="0.25">
      <c r="A19" s="30"/>
      <c r="B19" s="286" t="s">
        <v>11</v>
      </c>
      <c r="C19" s="466">
        <v>0.5</v>
      </c>
      <c r="D19" s="275">
        <v>1.01311</v>
      </c>
      <c r="E19" s="275">
        <v>3.0827</v>
      </c>
      <c r="F19" s="275">
        <v>3.3666666666666667</v>
      </c>
      <c r="G19" s="275">
        <v>80.302999999999997</v>
      </c>
      <c r="H19" s="467">
        <v>1.5716000000000001</v>
      </c>
      <c r="I19" s="467">
        <v>1.1659999999999999</v>
      </c>
      <c r="J19" s="468">
        <v>109.31</v>
      </c>
      <c r="K19" s="469">
        <v>2857.88</v>
      </c>
    </row>
    <row r="20" spans="1:11" ht="15.75" customHeight="1" x14ac:dyDescent="0.25">
      <c r="A20" s="30"/>
      <c r="B20" s="286" t="s">
        <v>12</v>
      </c>
      <c r="C20" s="466">
        <v>0.5</v>
      </c>
      <c r="D20" s="275">
        <v>1.0649999999999999</v>
      </c>
      <c r="E20" s="275">
        <v>3.0640000000000001</v>
      </c>
      <c r="F20" s="275">
        <v>3.3666666666666667</v>
      </c>
      <c r="G20" s="275">
        <v>81.172899999999998</v>
      </c>
      <c r="H20" s="467">
        <v>1.5712999999999999</v>
      </c>
      <c r="I20" s="467">
        <v>1.1984999999999999</v>
      </c>
      <c r="J20" s="468">
        <v>118.54</v>
      </c>
      <c r="K20" s="469">
        <v>3002.78</v>
      </c>
    </row>
    <row r="21" spans="1:11" ht="15.75" customHeight="1" x14ac:dyDescent="0.25">
      <c r="A21" s="30"/>
      <c r="B21" s="286" t="s">
        <v>13</v>
      </c>
      <c r="C21" s="466">
        <v>0.5</v>
      </c>
      <c r="D21" s="275">
        <v>0.99</v>
      </c>
      <c r="E21" s="275">
        <v>2.9329999999999998</v>
      </c>
      <c r="F21" s="275">
        <v>3.3800000000000008</v>
      </c>
      <c r="G21" s="275">
        <v>83.154600000000002</v>
      </c>
      <c r="H21" s="467">
        <v>1.5833999999999999</v>
      </c>
      <c r="I21" s="467">
        <v>1.2343999999999999</v>
      </c>
      <c r="J21" s="468">
        <v>108.90000000000002</v>
      </c>
      <c r="K21" s="469">
        <v>2891.45</v>
      </c>
    </row>
    <row r="22" spans="1:11" ht="15.75" customHeight="1" x14ac:dyDescent="0.25">
      <c r="A22" s="30"/>
      <c r="B22" s="286" t="s">
        <v>14</v>
      </c>
      <c r="C22" s="466">
        <v>0.5</v>
      </c>
      <c r="D22" s="275">
        <v>0.72599999999999998</v>
      </c>
      <c r="E22" s="275">
        <v>2.6819999999999999</v>
      </c>
      <c r="F22" s="275">
        <v>3.3733333333333335</v>
      </c>
      <c r="G22" s="275">
        <v>84.080799999999996</v>
      </c>
      <c r="H22" s="467">
        <v>1.5798000000000001</v>
      </c>
      <c r="I22" s="467">
        <v>1.2633000000000001</v>
      </c>
      <c r="J22" s="468">
        <v>109.95333333333332</v>
      </c>
      <c r="K22" s="469">
        <v>2998.86</v>
      </c>
    </row>
    <row r="23" spans="1:11" ht="15.75" customHeight="1" x14ac:dyDescent="0.25">
      <c r="A23" s="30"/>
      <c r="B23" s="286" t="s">
        <v>15</v>
      </c>
      <c r="C23" s="466">
        <v>0.5</v>
      </c>
      <c r="D23" s="275">
        <v>0.53</v>
      </c>
      <c r="E23" s="275">
        <v>2.8079999999999994</v>
      </c>
      <c r="F23" s="275">
        <v>3.3800000000000008</v>
      </c>
      <c r="G23" s="275">
        <v>83.626800000000003</v>
      </c>
      <c r="H23" s="467">
        <v>1.6057999999999999</v>
      </c>
      <c r="I23" s="467">
        <v>1.2383999999999999</v>
      </c>
      <c r="J23" s="468">
        <v>110.44</v>
      </c>
      <c r="K23" s="469">
        <v>3093.41</v>
      </c>
    </row>
    <row r="24" spans="1:11" ht="15.75" customHeight="1" x14ac:dyDescent="0.25">
      <c r="A24" s="30"/>
      <c r="B24" s="286" t="s">
        <v>16</v>
      </c>
      <c r="C24" s="466">
        <v>0.5</v>
      </c>
      <c r="D24" s="275">
        <v>0.51</v>
      </c>
      <c r="E24" s="275">
        <v>3.1360000000000001</v>
      </c>
      <c r="F24" s="275">
        <v>3.3666666666666667</v>
      </c>
      <c r="G24" s="275">
        <v>80.322900000000004</v>
      </c>
      <c r="H24" s="467">
        <v>1.5519000000000001</v>
      </c>
      <c r="I24" s="467">
        <v>1.1751</v>
      </c>
      <c r="J24" s="468">
        <v>112.87666666666668</v>
      </c>
      <c r="K24" s="469">
        <v>3280.64</v>
      </c>
    </row>
    <row r="25" spans="1:11" ht="15.75" customHeight="1" x14ac:dyDescent="0.25">
      <c r="A25" s="30"/>
      <c r="B25" s="286" t="s">
        <v>17</v>
      </c>
      <c r="C25" s="466">
        <v>0.5</v>
      </c>
      <c r="D25" s="275">
        <v>0.50600000000000001</v>
      </c>
      <c r="E25" s="275">
        <v>2.9569999999999999</v>
      </c>
      <c r="F25" s="275">
        <v>3.3433333333333337</v>
      </c>
      <c r="G25" s="275">
        <v>80.518100000000004</v>
      </c>
      <c r="H25" s="467">
        <v>1.5358000000000001</v>
      </c>
      <c r="I25" s="467">
        <v>1.1756</v>
      </c>
      <c r="J25" s="468">
        <v>103.00666666666666</v>
      </c>
      <c r="K25" s="469">
        <v>3289.71</v>
      </c>
    </row>
    <row r="26" spans="1:11" ht="15.75" customHeight="1" x14ac:dyDescent="0.25">
      <c r="A26" s="30"/>
      <c r="B26" s="286" t="s">
        <v>18</v>
      </c>
      <c r="C26" s="466">
        <v>0.5</v>
      </c>
      <c r="D26" s="275">
        <v>0.51300000000000001</v>
      </c>
      <c r="E26" s="275">
        <v>3.4950000000000001</v>
      </c>
      <c r="F26" s="275">
        <v>3.3166666666666664</v>
      </c>
      <c r="G26" s="275">
        <v>81.232799999999997</v>
      </c>
      <c r="H26" s="467">
        <v>1.5504</v>
      </c>
      <c r="I26" s="467">
        <v>1.1708000000000001</v>
      </c>
      <c r="J26" s="468">
        <v>110.10333333333334</v>
      </c>
      <c r="K26" s="469">
        <v>3443.85</v>
      </c>
    </row>
    <row r="27" spans="1:11" ht="15.75" customHeight="1" x14ac:dyDescent="0.25">
      <c r="A27" s="30"/>
      <c r="B27" s="286" t="s">
        <v>19</v>
      </c>
      <c r="C27" s="466">
        <v>0.5</v>
      </c>
      <c r="D27" s="275">
        <v>0.52100000000000002</v>
      </c>
      <c r="E27" s="275">
        <v>3.468</v>
      </c>
      <c r="F27" s="275">
        <v>3.28</v>
      </c>
      <c r="G27" s="275">
        <v>83.549899999999994</v>
      </c>
      <c r="H27" s="467">
        <v>1.6185</v>
      </c>
      <c r="I27" s="467">
        <v>1.1890000000000001</v>
      </c>
      <c r="J27" s="468">
        <v>109.39666666666666</v>
      </c>
      <c r="K27" s="469">
        <v>3609.63</v>
      </c>
    </row>
    <row r="28" spans="1:11" ht="15.75" customHeight="1" x14ac:dyDescent="0.25">
      <c r="A28" s="30"/>
      <c r="B28" s="286" t="s">
        <v>20</v>
      </c>
      <c r="C28" s="466">
        <v>0.5</v>
      </c>
      <c r="D28" s="275">
        <v>0.52100000000000002</v>
      </c>
      <c r="E28" s="275">
        <v>3.5129999999999999</v>
      </c>
      <c r="F28" s="275">
        <v>3.25</v>
      </c>
      <c r="G28" s="275">
        <v>85.562299999999979</v>
      </c>
      <c r="H28" s="467">
        <v>1.6551</v>
      </c>
      <c r="I28" s="467">
        <v>1.2079</v>
      </c>
      <c r="J28" s="468">
        <v>107.93</v>
      </c>
      <c r="K28" s="469">
        <v>3555.59</v>
      </c>
    </row>
    <row r="29" spans="1:11" ht="15.75" customHeight="1" x14ac:dyDescent="0.25">
      <c r="A29" s="30"/>
      <c r="B29" s="286" t="s">
        <v>21</v>
      </c>
      <c r="C29" s="466">
        <v>0.5</v>
      </c>
      <c r="D29" s="275">
        <v>0.53300000000000003</v>
      </c>
      <c r="E29" s="275">
        <v>3.363</v>
      </c>
      <c r="F29" s="275">
        <v>3.2333333333333334</v>
      </c>
      <c r="G29" s="275">
        <v>86.896900000000002</v>
      </c>
      <c r="H29" s="467">
        <v>1.6832</v>
      </c>
      <c r="I29" s="467">
        <v>1.2278</v>
      </c>
      <c r="J29" s="468">
        <v>109.81</v>
      </c>
      <c r="K29" s="469">
        <v>3600.19</v>
      </c>
    </row>
    <row r="30" spans="1:11" ht="15.75" customHeight="1" x14ac:dyDescent="0.25">
      <c r="A30" s="30"/>
      <c r="B30" s="286" t="s">
        <v>22</v>
      </c>
      <c r="C30" s="466">
        <v>0.5</v>
      </c>
      <c r="D30" s="275">
        <v>0.56000000000000005</v>
      </c>
      <c r="E30" s="275">
        <v>3.1280000000000001</v>
      </c>
      <c r="F30" s="275">
        <v>3.2133333333333338</v>
      </c>
      <c r="G30" s="275">
        <v>88.002399999999994</v>
      </c>
      <c r="H30" s="467">
        <v>1.67</v>
      </c>
      <c r="I30" s="467">
        <v>1.2599</v>
      </c>
      <c r="J30" s="468">
        <v>102.08</v>
      </c>
      <c r="K30" s="469">
        <v>3533.93</v>
      </c>
    </row>
    <row r="31" spans="1:11" ht="15.75" customHeight="1" x14ac:dyDescent="0.25">
      <c r="A31" s="30"/>
      <c r="B31" s="286" t="s">
        <v>23</v>
      </c>
      <c r="C31" s="466">
        <v>0.5</v>
      </c>
      <c r="D31" s="275">
        <v>0.55800000000000005</v>
      </c>
      <c r="E31" s="275">
        <v>2.673</v>
      </c>
      <c r="F31" s="275">
        <v>3.186666666666667</v>
      </c>
      <c r="G31" s="275">
        <v>87.28</v>
      </c>
      <c r="H31" s="467">
        <v>1.5838000000000001</v>
      </c>
      <c r="I31" s="467">
        <v>1.2670999999999999</v>
      </c>
      <c r="J31" s="468">
        <v>75.956666666666649</v>
      </c>
      <c r="K31" s="469">
        <v>3521.22</v>
      </c>
    </row>
    <row r="32" spans="1:11" ht="15.75" customHeight="1" x14ac:dyDescent="0.25">
      <c r="A32" s="30"/>
      <c r="B32" s="286" t="s">
        <v>24</v>
      </c>
      <c r="C32" s="466">
        <v>0.5</v>
      </c>
      <c r="D32" s="275">
        <v>0.56399999999999995</v>
      </c>
      <c r="E32" s="275">
        <v>2.2160000000000002</v>
      </c>
      <c r="F32" s="275">
        <v>3.1533333333333338</v>
      </c>
      <c r="G32" s="275">
        <v>89.435900000000004</v>
      </c>
      <c r="H32" s="467">
        <v>1.5139</v>
      </c>
      <c r="I32" s="467">
        <v>1.3463000000000001</v>
      </c>
      <c r="J32" s="468">
        <v>54.046666666666667</v>
      </c>
      <c r="K32" s="469">
        <v>3663.58</v>
      </c>
    </row>
    <row r="33" spans="1:11" ht="15.75" customHeight="1" x14ac:dyDescent="0.25">
      <c r="A33" s="30"/>
      <c r="B33" s="286" t="s">
        <v>25</v>
      </c>
      <c r="C33" s="466">
        <v>0.5</v>
      </c>
      <c r="D33" s="275">
        <v>0.56999999999999995</v>
      </c>
      <c r="E33" s="275">
        <v>2.4470000000000001</v>
      </c>
      <c r="F33" s="275">
        <v>3.1066666666666669</v>
      </c>
      <c r="G33" s="275">
        <v>91.240499999999997</v>
      </c>
      <c r="H33" s="467">
        <v>1.534</v>
      </c>
      <c r="I33" s="467">
        <v>1.3863000000000003</v>
      </c>
      <c r="J33" s="468">
        <v>62.1</v>
      </c>
      <c r="K33" s="469">
        <v>3570.58</v>
      </c>
    </row>
    <row r="34" spans="1:11" ht="15.75" customHeight="1" x14ac:dyDescent="0.25">
      <c r="A34" s="30"/>
      <c r="B34" s="286" t="s">
        <v>26</v>
      </c>
      <c r="C34" s="466">
        <v>0.5</v>
      </c>
      <c r="D34" s="275">
        <v>0.58399999999999996</v>
      </c>
      <c r="E34" s="275">
        <v>2.4849999999999999</v>
      </c>
      <c r="F34" s="275">
        <v>3.0566666666666662</v>
      </c>
      <c r="G34" s="275">
        <v>92.903099999999995</v>
      </c>
      <c r="H34" s="467">
        <v>1.5488</v>
      </c>
      <c r="I34" s="467">
        <v>1.3936999999999999</v>
      </c>
      <c r="J34" s="468">
        <v>50.03</v>
      </c>
      <c r="K34" s="469">
        <v>3335.92</v>
      </c>
    </row>
    <row r="35" spans="1:11" ht="15.75" customHeight="1" x14ac:dyDescent="0.25">
      <c r="A35" s="30"/>
      <c r="B35" s="286" t="s">
        <v>27</v>
      </c>
      <c r="C35" s="466">
        <v>0.5</v>
      </c>
      <c r="D35" s="275">
        <v>0.57899999999999996</v>
      </c>
      <c r="E35" s="275">
        <v>2.484</v>
      </c>
      <c r="F35" s="275">
        <v>3.01</v>
      </c>
      <c r="G35" s="275">
        <v>92.207599999999999</v>
      </c>
      <c r="H35" s="467">
        <v>1.5173000000000001</v>
      </c>
      <c r="I35" s="467">
        <v>1.3862000000000001</v>
      </c>
      <c r="J35" s="468">
        <v>43.419999999999995</v>
      </c>
      <c r="K35" s="469">
        <v>3444.26</v>
      </c>
    </row>
    <row r="36" spans="1:11" ht="15.75" customHeight="1" x14ac:dyDescent="0.25">
      <c r="A36" s="30"/>
      <c r="B36" s="286" t="s">
        <v>28</v>
      </c>
      <c r="C36" s="466">
        <v>0.5</v>
      </c>
      <c r="D36" s="275">
        <v>0.59</v>
      </c>
      <c r="E36" s="275">
        <v>2.2669999999999999</v>
      </c>
      <c r="F36" s="275">
        <v>2.95</v>
      </c>
      <c r="G36" s="275">
        <v>87.021500000000003</v>
      </c>
      <c r="H36" s="467">
        <v>1.4307000000000001</v>
      </c>
      <c r="I36" s="467">
        <v>1.2981</v>
      </c>
      <c r="J36" s="468">
        <v>34.356666666666662</v>
      </c>
      <c r="K36" s="469">
        <v>3291.63</v>
      </c>
    </row>
    <row r="37" spans="1:11" ht="15.75" customHeight="1" x14ac:dyDescent="0.25">
      <c r="A37" s="30"/>
      <c r="B37" s="286" t="s">
        <v>31</v>
      </c>
      <c r="C37" s="466">
        <v>0.5</v>
      </c>
      <c r="D37" s="275">
        <v>0.58399999999999996</v>
      </c>
      <c r="E37" s="275">
        <v>2.1269999999999998</v>
      </c>
      <c r="F37" s="275">
        <v>2.9033333333333338</v>
      </c>
      <c r="G37" s="275">
        <v>85.540300000000002</v>
      </c>
      <c r="H37" s="467">
        <v>1.4341999999999999</v>
      </c>
      <c r="I37" s="467">
        <v>1.2702</v>
      </c>
      <c r="J37" s="468">
        <v>45.953333333333326</v>
      </c>
      <c r="K37" s="469">
        <v>3403.71</v>
      </c>
    </row>
    <row r="38" spans="1:11" ht="15.75" customHeight="1" x14ac:dyDescent="0.25">
      <c r="A38" s="30"/>
      <c r="B38" s="286" t="s">
        <v>32</v>
      </c>
      <c r="C38" s="466">
        <v>0.34229999999999999</v>
      </c>
      <c r="D38" s="275">
        <v>0.432</v>
      </c>
      <c r="E38" s="275">
        <v>1.3859999999999999</v>
      </c>
      <c r="F38" s="275">
        <v>2.82</v>
      </c>
      <c r="G38" s="275">
        <v>78.844399999999979</v>
      </c>
      <c r="H38" s="467">
        <v>1.3127</v>
      </c>
      <c r="I38" s="467">
        <v>1.1762999999999999</v>
      </c>
      <c r="J38" s="468">
        <v>45.8</v>
      </c>
      <c r="K38" s="469">
        <v>3677.46</v>
      </c>
    </row>
    <row r="39" spans="1:11" ht="15.75" customHeight="1" x14ac:dyDescent="0.25">
      <c r="A39" s="30"/>
      <c r="B39" s="286" t="s">
        <v>33</v>
      </c>
      <c r="C39" s="466">
        <v>0.25</v>
      </c>
      <c r="D39" s="275">
        <v>0.39</v>
      </c>
      <c r="E39" s="275">
        <v>1.867</v>
      </c>
      <c r="F39" s="275">
        <v>2.686666666666667</v>
      </c>
      <c r="G39" s="275">
        <v>76.603899999999996</v>
      </c>
      <c r="H39" s="467">
        <v>1.2415</v>
      </c>
      <c r="I39" s="467">
        <v>1.1515</v>
      </c>
      <c r="J39" s="468">
        <v>50.079999999999991</v>
      </c>
      <c r="K39" s="469">
        <v>3760.94</v>
      </c>
    </row>
    <row r="40" spans="1:11" ht="15.75" customHeight="1" x14ac:dyDescent="0.25">
      <c r="A40" s="30"/>
      <c r="B40" s="286" t="s">
        <v>34</v>
      </c>
      <c r="C40" s="466">
        <v>0.25</v>
      </c>
      <c r="D40" s="275">
        <v>0.35399999999999998</v>
      </c>
      <c r="E40" s="275">
        <v>1.901</v>
      </c>
      <c r="F40" s="275">
        <v>2.6266666666666665</v>
      </c>
      <c r="G40" s="275">
        <v>77.113399999999999</v>
      </c>
      <c r="H40" s="467">
        <v>1.2393000000000001</v>
      </c>
      <c r="I40" s="467">
        <v>1.1627000000000001</v>
      </c>
      <c r="J40" s="468">
        <v>54.116666666666674</v>
      </c>
      <c r="K40" s="469">
        <v>3953.27</v>
      </c>
    </row>
    <row r="41" spans="1:11" ht="15.75" customHeight="1" x14ac:dyDescent="0.25">
      <c r="A41" s="30"/>
      <c r="B41" s="286" t="s">
        <v>38</v>
      </c>
      <c r="C41" s="466">
        <v>0.25</v>
      </c>
      <c r="D41" s="275">
        <v>0.312</v>
      </c>
      <c r="E41" s="275">
        <v>1.7190000000000001</v>
      </c>
      <c r="F41" s="275">
        <v>2.5866666666666664</v>
      </c>
      <c r="G41" s="275">
        <v>77.986999999999995</v>
      </c>
      <c r="H41" s="467">
        <v>1.2806999999999999</v>
      </c>
      <c r="I41" s="467">
        <v>1.1620999999999999</v>
      </c>
      <c r="J41" s="468">
        <v>50.273333333333326</v>
      </c>
      <c r="K41" s="469">
        <v>4046.25</v>
      </c>
    </row>
    <row r="42" spans="1:11" ht="15.75" customHeight="1" x14ac:dyDescent="0.25">
      <c r="A42" s="30"/>
      <c r="B42" s="286" t="s">
        <v>39</v>
      </c>
      <c r="C42" s="466">
        <v>0.25</v>
      </c>
      <c r="D42" s="275">
        <v>0.29399999999999998</v>
      </c>
      <c r="E42" s="275">
        <v>1.8160000000000001</v>
      </c>
      <c r="F42" s="275">
        <v>2.5333333333333332</v>
      </c>
      <c r="G42" s="275">
        <v>76.506900000000002</v>
      </c>
      <c r="H42" s="467">
        <v>1.3089</v>
      </c>
      <c r="I42" s="467">
        <v>1.1144000000000001</v>
      </c>
      <c r="J42" s="468">
        <v>51.74</v>
      </c>
      <c r="K42" s="469">
        <v>4043.96</v>
      </c>
    </row>
    <row r="43" spans="1:11" ht="15.75" customHeight="1" x14ac:dyDescent="0.25">
      <c r="A43" s="30"/>
      <c r="B43" s="286" t="s">
        <v>40</v>
      </c>
      <c r="C43" s="466">
        <v>0.40870000000000001</v>
      </c>
      <c r="D43" s="275">
        <v>0.47099999999999997</v>
      </c>
      <c r="E43" s="275">
        <v>1.8540000000000001</v>
      </c>
      <c r="F43" s="275">
        <v>2.5166666666666666</v>
      </c>
      <c r="G43" s="275">
        <v>77.681200000000004</v>
      </c>
      <c r="H43" s="467">
        <v>1.3267</v>
      </c>
      <c r="I43" s="467">
        <v>1.1269</v>
      </c>
      <c r="J43" s="468">
        <v>61.469999999999985</v>
      </c>
      <c r="K43" s="469">
        <v>4106.17</v>
      </c>
    </row>
    <row r="44" spans="1:11" ht="15.75" customHeight="1" x14ac:dyDescent="0.25">
      <c r="A44" s="30"/>
      <c r="B44" s="286" t="s">
        <v>41</v>
      </c>
      <c r="C44" s="466">
        <v>0.5</v>
      </c>
      <c r="D44" s="275">
        <v>0.56399999999999995</v>
      </c>
      <c r="E44" s="275">
        <v>1.881</v>
      </c>
      <c r="F44" s="275">
        <v>2.52</v>
      </c>
      <c r="G44" s="275">
        <v>78.957800000000006</v>
      </c>
      <c r="H44" s="467">
        <v>1.3918999999999997</v>
      </c>
      <c r="I44" s="467">
        <v>1.1324000000000001</v>
      </c>
      <c r="J44" s="468">
        <v>66.953333333333333</v>
      </c>
      <c r="K44" s="469">
        <v>4048.65</v>
      </c>
    </row>
    <row r="45" spans="1:11" ht="15.75" customHeight="1" x14ac:dyDescent="0.25">
      <c r="A45" s="30"/>
      <c r="B45" s="286" t="s">
        <v>43</v>
      </c>
      <c r="C45" s="466">
        <v>0.5</v>
      </c>
      <c r="D45" s="275">
        <v>0.67900000000000005</v>
      </c>
      <c r="E45" s="275">
        <v>1.8260000000000001</v>
      </c>
      <c r="F45" s="275">
        <v>2.4833333333333334</v>
      </c>
      <c r="G45" s="275">
        <v>79.132999999999996</v>
      </c>
      <c r="H45" s="467">
        <v>1.3602000000000001</v>
      </c>
      <c r="I45" s="467">
        <v>1.1416999999999999</v>
      </c>
      <c r="J45" s="468">
        <v>74.489999999999995</v>
      </c>
      <c r="K45" s="469">
        <v>4155.37</v>
      </c>
    </row>
    <row r="46" spans="1:11" ht="15.75" customHeight="1" x14ac:dyDescent="0.25">
      <c r="A46" s="30"/>
      <c r="B46" s="286" t="s">
        <v>44</v>
      </c>
      <c r="C46" s="466">
        <v>0.66020000000000001</v>
      </c>
      <c r="D46" s="275">
        <v>0.78400000000000003</v>
      </c>
      <c r="E46" s="275">
        <v>1.7789999999999999</v>
      </c>
      <c r="F46" s="275">
        <v>2.48</v>
      </c>
      <c r="G46" s="275">
        <v>77.882499999999979</v>
      </c>
      <c r="H46" s="467">
        <v>1.3036000000000001</v>
      </c>
      <c r="I46" s="467">
        <v>1.1207</v>
      </c>
      <c r="J46" s="468">
        <v>75.476666666666674</v>
      </c>
      <c r="K46" s="469">
        <v>4157.5200000000004</v>
      </c>
    </row>
    <row r="47" spans="1:11" ht="15.75" customHeight="1" x14ac:dyDescent="0.25">
      <c r="A47" s="30"/>
      <c r="B47" s="286" t="s">
        <v>45</v>
      </c>
      <c r="C47" s="466">
        <v>0.75</v>
      </c>
      <c r="D47" s="275">
        <v>0.85899999999999999</v>
      </c>
      <c r="E47" s="275">
        <v>1.859</v>
      </c>
      <c r="F47" s="275">
        <v>2.4933333333333336</v>
      </c>
      <c r="G47" s="275">
        <v>77.889899999999997</v>
      </c>
      <c r="H47" s="467">
        <v>1.2866</v>
      </c>
      <c r="I47" s="467">
        <v>1.1274999999999999</v>
      </c>
      <c r="J47" s="468">
        <v>67.36666666666666</v>
      </c>
      <c r="K47" s="469">
        <v>3837.4</v>
      </c>
    </row>
    <row r="48" spans="1:11" ht="15.75" customHeight="1" x14ac:dyDescent="0.25">
      <c r="A48" s="30"/>
      <c r="B48" s="286" t="s">
        <v>46</v>
      </c>
      <c r="C48" s="466">
        <v>0.75</v>
      </c>
      <c r="D48" s="275">
        <v>0.879</v>
      </c>
      <c r="E48" s="275">
        <v>1.6559999999999999</v>
      </c>
      <c r="F48" s="275">
        <v>2.4633333333333338</v>
      </c>
      <c r="G48" s="275">
        <v>78.868799999999979</v>
      </c>
      <c r="H48" s="467">
        <v>1.3026</v>
      </c>
      <c r="I48" s="467">
        <v>1.1472</v>
      </c>
      <c r="J48" s="468">
        <v>63.27</v>
      </c>
      <c r="K48" s="469">
        <v>3874.55</v>
      </c>
    </row>
    <row r="49" spans="1:11" ht="15.75" customHeight="1" x14ac:dyDescent="0.25">
      <c r="A49" s="30"/>
      <c r="B49" s="286" t="s">
        <v>61</v>
      </c>
      <c r="C49" s="466">
        <v>0.75</v>
      </c>
      <c r="D49" s="275">
        <v>0.80400000000000005</v>
      </c>
      <c r="E49" s="275">
        <v>1.4930000000000001</v>
      </c>
      <c r="F49" s="275">
        <v>2.436666666666667</v>
      </c>
      <c r="G49" s="275">
        <v>78.492699999999999</v>
      </c>
      <c r="H49" s="467">
        <v>1.2851999999999999</v>
      </c>
      <c r="I49" s="467">
        <v>1.1435999999999999</v>
      </c>
      <c r="J49" s="468">
        <v>68.343333333333348</v>
      </c>
      <c r="K49" s="469">
        <v>4024.56</v>
      </c>
    </row>
    <row r="50" spans="1:11" ht="15.75" customHeight="1" x14ac:dyDescent="0.25">
      <c r="A50" s="30"/>
      <c r="B50" s="286" t="s">
        <v>62</v>
      </c>
      <c r="C50" s="466">
        <v>0.75</v>
      </c>
      <c r="D50" s="275">
        <v>0.76900000000000013</v>
      </c>
      <c r="E50" s="275">
        <v>1.0258</v>
      </c>
      <c r="F50" s="275">
        <v>2.4133333333333336</v>
      </c>
      <c r="G50" s="275">
        <v>75.865700000000004</v>
      </c>
      <c r="H50" s="467">
        <v>1.2330000000000001</v>
      </c>
      <c r="I50" s="467">
        <v>1.1089</v>
      </c>
      <c r="J50" s="468">
        <v>61.859999999999985</v>
      </c>
      <c r="K50" s="469">
        <v>4029.83</v>
      </c>
    </row>
    <row r="51" spans="1:11" ht="15.75" customHeight="1" x14ac:dyDescent="0.25">
      <c r="A51" s="30"/>
      <c r="B51" s="286" t="s">
        <v>63</v>
      </c>
      <c r="C51" s="466">
        <v>0.75</v>
      </c>
      <c r="D51" s="275">
        <v>0.78900000000000015</v>
      </c>
      <c r="E51" s="275">
        <v>1.0774999999999999</v>
      </c>
      <c r="F51" s="275">
        <v>2.3866666666666667</v>
      </c>
      <c r="G51" s="275">
        <v>79.478899999999996</v>
      </c>
      <c r="H51" s="467">
        <v>1.2869999999999997</v>
      </c>
      <c r="I51" s="467">
        <v>1.1624000000000001</v>
      </c>
      <c r="J51" s="468">
        <v>62.653333333333329</v>
      </c>
      <c r="K51" s="469">
        <v>4044.54</v>
      </c>
    </row>
    <row r="52" spans="1:11" ht="15.75" customHeight="1" x14ac:dyDescent="0.25">
      <c r="A52" s="30"/>
      <c r="B52" s="286" t="s">
        <v>64</v>
      </c>
      <c r="C52" s="466">
        <v>0.61170000000000002</v>
      </c>
      <c r="D52" s="275">
        <v>0.67</v>
      </c>
      <c r="E52" s="275">
        <v>0.9083</v>
      </c>
      <c r="F52" s="275">
        <v>2.3566666666666669</v>
      </c>
      <c r="G52" s="275">
        <v>79.329300000000003</v>
      </c>
      <c r="H52" s="467">
        <v>1.2791999999999999</v>
      </c>
      <c r="I52" s="467">
        <v>1.161</v>
      </c>
      <c r="J52" s="468">
        <v>50.526666666666664</v>
      </c>
      <c r="K52" s="469">
        <v>3806.11</v>
      </c>
    </row>
    <row r="53" spans="1:11" ht="15.75" customHeight="1" x14ac:dyDescent="0.25">
      <c r="A53" s="30"/>
      <c r="B53" s="286" t="s">
        <v>66</v>
      </c>
      <c r="C53" s="466">
        <v>0.1</v>
      </c>
      <c r="D53" s="275">
        <v>0.38</v>
      </c>
      <c r="E53" s="275">
        <v>0.6169</v>
      </c>
      <c r="F53" s="275">
        <v>2.1833333333333331</v>
      </c>
      <c r="G53" s="275">
        <v>77.491900000000001</v>
      </c>
      <c r="H53" s="467">
        <v>1.2418</v>
      </c>
      <c r="I53" s="467">
        <v>1.1267</v>
      </c>
      <c r="J53" s="468">
        <v>31.429999999999993</v>
      </c>
      <c r="K53" s="469">
        <v>3303.38</v>
      </c>
    </row>
    <row r="54" spans="1:11" ht="15.75" customHeight="1" x14ac:dyDescent="0.25">
      <c r="A54" s="30"/>
      <c r="B54" s="286" t="s">
        <v>67</v>
      </c>
      <c r="C54" s="466">
        <v>0.1</v>
      </c>
      <c r="D54" s="275">
        <v>7.5999999999999984E-2</v>
      </c>
      <c r="E54" s="275">
        <v>0.66</v>
      </c>
      <c r="F54" s="275">
        <v>2.1433333333333335</v>
      </c>
      <c r="G54" s="275">
        <v>77.464100000000002</v>
      </c>
      <c r="H54" s="467">
        <v>1.2914000000000001</v>
      </c>
      <c r="I54" s="467">
        <v>1.1049</v>
      </c>
      <c r="J54" s="468">
        <v>42.72</v>
      </c>
      <c r="K54" s="469">
        <v>3373.12</v>
      </c>
    </row>
    <row r="55" spans="1:11" ht="15.75" customHeight="1" x14ac:dyDescent="0.25">
      <c r="A55" s="30"/>
      <c r="B55" s="286" t="s">
        <v>68</v>
      </c>
      <c r="C55" s="466">
        <v>0.1</v>
      </c>
      <c r="D55" s="275">
        <v>4.2999999999999983E-2</v>
      </c>
      <c r="E55" s="275">
        <v>0.76749999999999996</v>
      </c>
      <c r="F55" s="275">
        <v>2.12</v>
      </c>
      <c r="G55" s="275">
        <v>77.948099999999997</v>
      </c>
      <c r="H55" s="467">
        <v>1.3204</v>
      </c>
      <c r="I55" s="467">
        <v>1.1076999999999999</v>
      </c>
      <c r="J55" s="468">
        <v>44.513333333333328</v>
      </c>
      <c r="K55" s="469">
        <v>3491.95</v>
      </c>
    </row>
    <row r="56" spans="1:11" ht="15.75" customHeight="1" x14ac:dyDescent="0.25">
      <c r="A56" s="30"/>
      <c r="B56" s="286" t="s">
        <v>69</v>
      </c>
      <c r="C56" s="466">
        <v>0.1</v>
      </c>
      <c r="D56" s="275">
        <v>5.5999999999999994E-2</v>
      </c>
      <c r="E56" s="275">
        <v>1.0591999999999997</v>
      </c>
      <c r="F56" s="275">
        <v>2.09</v>
      </c>
      <c r="G56" s="275">
        <v>80.511200000000002</v>
      </c>
      <c r="H56" s="467">
        <v>1.3791</v>
      </c>
      <c r="I56" s="467">
        <v>1.145</v>
      </c>
      <c r="J56" s="468">
        <v>60.566666666666663</v>
      </c>
      <c r="K56" s="469">
        <v>3790.14</v>
      </c>
    </row>
    <row r="57" spans="1:11" ht="15.75" customHeight="1" x14ac:dyDescent="0.25">
      <c r="A57" s="30"/>
      <c r="B57" s="286" t="s">
        <v>70</v>
      </c>
      <c r="C57" s="466">
        <v>0.1</v>
      </c>
      <c r="D57" s="275">
        <v>8.299999999999999E-2</v>
      </c>
      <c r="E57" s="275">
        <v>1.2936852459016397</v>
      </c>
      <c r="F57" s="275">
        <v>2.0733333333333333</v>
      </c>
      <c r="G57" s="275">
        <v>81.788499999999999</v>
      </c>
      <c r="H57" s="467">
        <v>1.3987000000000001</v>
      </c>
      <c r="I57" s="467">
        <v>1.1597999999999999</v>
      </c>
      <c r="J57" s="468">
        <v>68.626666666666665</v>
      </c>
      <c r="K57" s="469">
        <v>4005.17</v>
      </c>
    </row>
    <row r="58" spans="1:11" ht="15.75" customHeight="1" x14ac:dyDescent="0.25">
      <c r="A58" s="30"/>
      <c r="B58" s="286" t="s">
        <v>71</v>
      </c>
      <c r="C58" s="466">
        <v>0.1</v>
      </c>
      <c r="D58" s="275">
        <v>9.0999999999999998E-2</v>
      </c>
      <c r="E58" s="275">
        <v>1.1005729658136734</v>
      </c>
      <c r="F58" s="275">
        <v>2.0378945980039629</v>
      </c>
      <c r="G58" s="275">
        <v>81.911549300000004</v>
      </c>
      <c r="H58" s="467">
        <v>1.38106923</v>
      </c>
      <c r="I58" s="467">
        <v>1.1697326400000001</v>
      </c>
      <c r="J58" s="468">
        <v>72.222999999999999</v>
      </c>
      <c r="K58" s="469">
        <v>4075.47</v>
      </c>
    </row>
    <row r="59" spans="1:11" ht="15.75" customHeight="1" x14ac:dyDescent="0.25">
      <c r="A59" s="30"/>
      <c r="B59" s="286" t="s">
        <v>72</v>
      </c>
      <c r="C59" s="466">
        <v>0.1</v>
      </c>
      <c r="D59" s="275">
        <v>9.798107576273081E-2</v>
      </c>
      <c r="E59" s="275">
        <v>1.1543027616011421</v>
      </c>
      <c r="F59" s="275">
        <v>2.0290064074827834</v>
      </c>
      <c r="G59" s="275">
        <v>81.833632499999979</v>
      </c>
      <c r="H59" s="467">
        <v>1.3828</v>
      </c>
      <c r="I59" s="467">
        <v>1.1680925</v>
      </c>
      <c r="J59" s="468">
        <v>71.12266666666666</v>
      </c>
      <c r="K59" s="469">
        <v>4184.7078799999999</v>
      </c>
    </row>
    <row r="60" spans="1:11" ht="15.75" customHeight="1" x14ac:dyDescent="0.25">
      <c r="A60" s="30"/>
      <c r="B60" s="286" t="s">
        <v>73</v>
      </c>
      <c r="C60" s="466">
        <v>0.2074296542553192</v>
      </c>
      <c r="D60" s="275">
        <v>0.21359614809769067</v>
      </c>
      <c r="E60" s="275">
        <v>1.1737669699957085</v>
      </c>
      <c r="F60" s="275">
        <v>2.0389475072030212</v>
      </c>
      <c r="G60" s="275">
        <v>81.833632499999979</v>
      </c>
      <c r="H60" s="467">
        <v>1.3828</v>
      </c>
      <c r="I60" s="467">
        <v>1.1680925</v>
      </c>
      <c r="J60" s="468">
        <v>69.836666666666659</v>
      </c>
      <c r="K60" s="469">
        <v>4271.9567999999999</v>
      </c>
    </row>
    <row r="61" spans="1:11" ht="15.75" customHeight="1" x14ac:dyDescent="0.25">
      <c r="A61" s="30"/>
      <c r="B61" s="286" t="s">
        <v>74</v>
      </c>
      <c r="C61" s="466">
        <v>0.33426343085106386</v>
      </c>
      <c r="D61" s="275">
        <v>0.3484361431154025</v>
      </c>
      <c r="E61" s="275">
        <v>1.1889329552060022</v>
      </c>
      <c r="F61" s="275">
        <v>2.0713268765309865</v>
      </c>
      <c r="G61" s="275">
        <v>81.833632499999979</v>
      </c>
      <c r="H61" s="467">
        <v>1.3828</v>
      </c>
      <c r="I61" s="467">
        <v>1.1680925</v>
      </c>
      <c r="J61" s="468">
        <v>68.748666666666665</v>
      </c>
      <c r="K61" s="469">
        <v>4347.1779299999998</v>
      </c>
    </row>
    <row r="62" spans="1:11" ht="15.75" customHeight="1" x14ac:dyDescent="0.25">
      <c r="A62" s="30"/>
      <c r="B62" s="286" t="s">
        <v>75</v>
      </c>
      <c r="C62" s="466">
        <v>0.46064388297872305</v>
      </c>
      <c r="D62" s="275">
        <v>0.48207090571860117</v>
      </c>
      <c r="E62" s="275">
        <v>1.2030063389065655</v>
      </c>
      <c r="F62" s="275">
        <v>2.1370805565554236</v>
      </c>
      <c r="G62" s="275">
        <v>81.833632499999979</v>
      </c>
      <c r="H62" s="467">
        <v>1.3828</v>
      </c>
      <c r="I62" s="467">
        <v>1.1680925</v>
      </c>
      <c r="J62" s="468">
        <v>67.734666666666669</v>
      </c>
      <c r="K62" s="469">
        <v>4405.0058499999996</v>
      </c>
    </row>
    <row r="63" spans="1:11" ht="15.75" customHeight="1" x14ac:dyDescent="0.25">
      <c r="A63" s="30"/>
      <c r="B63" s="286" t="s">
        <v>76</v>
      </c>
      <c r="C63" s="466">
        <v>0.56355432180851051</v>
      </c>
      <c r="D63" s="275">
        <v>0.59221595856425069</v>
      </c>
      <c r="E63" s="275">
        <v>1.2158038505793731</v>
      </c>
      <c r="F63" s="275">
        <v>2.203763604322786</v>
      </c>
      <c r="G63" s="275">
        <v>81.833632499999979</v>
      </c>
      <c r="H63" s="467">
        <v>1.3828</v>
      </c>
      <c r="I63" s="467">
        <v>1.1680925</v>
      </c>
      <c r="J63" s="468">
        <v>66.773666666666671</v>
      </c>
      <c r="K63" s="469">
        <v>4459.6360199999999</v>
      </c>
    </row>
    <row r="64" spans="1:11" ht="15.75" customHeight="1" x14ac:dyDescent="0.25">
      <c r="A64" s="30"/>
      <c r="B64" s="286" t="s">
        <v>77</v>
      </c>
      <c r="C64" s="466">
        <v>0.64270000000000005</v>
      </c>
      <c r="D64" s="275">
        <v>0.67895810469747508</v>
      </c>
      <c r="E64" s="275">
        <v>1.227431080852305</v>
      </c>
      <c r="F64" s="275">
        <v>2.2654433737849686</v>
      </c>
      <c r="G64" s="275">
        <v>81.833632499999979</v>
      </c>
      <c r="H64" s="467">
        <v>1.3828</v>
      </c>
      <c r="I64" s="467">
        <v>1.1680925</v>
      </c>
      <c r="J64" s="468">
        <v>65.926333333333346</v>
      </c>
      <c r="K64" s="469">
        <v>4505.3332700000001</v>
      </c>
    </row>
    <row r="65" spans="1:11" ht="15.75" customHeight="1" x14ac:dyDescent="0.25">
      <c r="A65" s="30"/>
      <c r="B65" s="286" t="s">
        <v>79</v>
      </c>
      <c r="C65" s="466">
        <v>0.70322792553192004</v>
      </c>
      <c r="D65" s="275">
        <v>0.74798923208306944</v>
      </c>
      <c r="E65" s="275">
        <v>1.2380211495098918</v>
      </c>
      <c r="F65" s="275">
        <v>2.3175070507274378</v>
      </c>
      <c r="G65" s="275">
        <v>81.833632499999979</v>
      </c>
      <c r="H65" s="467">
        <v>1.3828</v>
      </c>
      <c r="I65" s="467">
        <v>1.1680925</v>
      </c>
      <c r="J65" s="468">
        <v>65.072666666666663</v>
      </c>
      <c r="K65" s="469">
        <v>4548.7969899999998</v>
      </c>
    </row>
    <row r="66" spans="1:11" ht="15.75" customHeight="1" x14ac:dyDescent="0.25">
      <c r="A66" s="30"/>
      <c r="B66" s="286" t="s">
        <v>80</v>
      </c>
      <c r="C66" s="466">
        <v>0.73903191489361697</v>
      </c>
      <c r="D66" s="275">
        <v>0.79103308144541173</v>
      </c>
      <c r="E66" s="275">
        <v>1.2476819966058206</v>
      </c>
      <c r="F66" s="275">
        <v>2.354193510475679</v>
      </c>
      <c r="G66" s="275">
        <v>81.833632499999979</v>
      </c>
      <c r="H66" s="467">
        <v>1.3828</v>
      </c>
      <c r="I66" s="467">
        <v>1.1680925</v>
      </c>
      <c r="J66" s="468">
        <v>65.391239690234954</v>
      </c>
      <c r="K66" s="469">
        <v>4584.3608199999999</v>
      </c>
    </row>
    <row r="67" spans="1:11" ht="15.75" customHeight="1" x14ac:dyDescent="0.25">
      <c r="A67" s="30"/>
      <c r="B67" s="286" t="s">
        <v>81</v>
      </c>
      <c r="C67" s="466">
        <v>0.75360000000000005</v>
      </c>
      <c r="D67" s="275">
        <v>0.81295201072619072</v>
      </c>
      <c r="E67" s="275">
        <v>1.256669269389026</v>
      </c>
      <c r="F67" s="275">
        <v>2.3724999454659792</v>
      </c>
      <c r="G67" s="275">
        <v>81.833632499999979</v>
      </c>
      <c r="H67" s="467">
        <v>1.3828</v>
      </c>
      <c r="I67" s="467">
        <v>1.1680925</v>
      </c>
      <c r="J67" s="468">
        <v>65.711389988261402</v>
      </c>
      <c r="K67" s="469">
        <v>4622.6461600000002</v>
      </c>
    </row>
    <row r="68" spans="1:11" ht="15.75" customHeight="1" x14ac:dyDescent="0.25">
      <c r="A68" s="30"/>
      <c r="B68" s="286" t="s">
        <v>82</v>
      </c>
      <c r="C68" s="466">
        <v>0.75360000000000005</v>
      </c>
      <c r="D68" s="275">
        <v>0.8212402152817323</v>
      </c>
      <c r="E68" s="275">
        <v>1.2652258082546632</v>
      </c>
      <c r="F68" s="275">
        <v>2.3804774862485818</v>
      </c>
      <c r="G68" s="275">
        <v>81.833632499999979</v>
      </c>
      <c r="H68" s="467">
        <v>1.3828</v>
      </c>
      <c r="I68" s="467">
        <v>1.1680925</v>
      </c>
      <c r="J68" s="468">
        <v>66.03313130103038</v>
      </c>
      <c r="K68" s="469">
        <v>4659.4428500000004</v>
      </c>
    </row>
    <row r="69" spans="1:11" ht="15.75" customHeight="1" x14ac:dyDescent="0.25">
      <c r="A69" s="30"/>
      <c r="B69" s="286" t="s">
        <v>358</v>
      </c>
      <c r="C69" s="466">
        <v>0.75360000000000005</v>
      </c>
      <c r="D69" s="275">
        <v>0.82843987092712512</v>
      </c>
      <c r="E69" s="275">
        <v>1.2735093497323942</v>
      </c>
      <c r="F69" s="275">
        <v>2.3856461333204302</v>
      </c>
      <c r="G69" s="275">
        <v>81.833632499999979</v>
      </c>
      <c r="H69" s="467">
        <v>1.3828</v>
      </c>
      <c r="I69" s="467">
        <v>1.1680925</v>
      </c>
      <c r="J69" s="468">
        <v>66.356473366137962</v>
      </c>
      <c r="K69" s="469">
        <v>4695.3623399999988</v>
      </c>
    </row>
    <row r="70" spans="1:11" ht="15.75" customHeight="1" x14ac:dyDescent="0.25">
      <c r="A70" s="30"/>
      <c r="B70" s="286" t="s">
        <v>359</v>
      </c>
      <c r="C70" s="466">
        <v>0.75360000000000005</v>
      </c>
      <c r="D70" s="275">
        <v>0.83652787309426235</v>
      </c>
      <c r="E70" s="275">
        <v>1.281443902201143</v>
      </c>
      <c r="F70" s="275">
        <v>2.392472309776966</v>
      </c>
      <c r="G70" s="275">
        <v>81.833632499999979</v>
      </c>
      <c r="H70" s="467">
        <v>1.3828</v>
      </c>
      <c r="I70" s="467">
        <v>1.1680925</v>
      </c>
      <c r="J70" s="468">
        <v>66.681426048108406</v>
      </c>
      <c r="K70" s="469">
        <v>4732.96857</v>
      </c>
    </row>
    <row r="71" spans="1:11" ht="15.75" customHeight="1" x14ac:dyDescent="0.25">
      <c r="A71" s="30"/>
      <c r="B71" s="286" t="s">
        <v>360</v>
      </c>
      <c r="C71" s="466">
        <v>0.75360000000000005</v>
      </c>
      <c r="D71" s="275">
        <v>0.84360654591594908</v>
      </c>
      <c r="E71" s="275">
        <v>1.2889672849971443</v>
      </c>
      <c r="F71" s="275">
        <v>2.3960164522799694</v>
      </c>
      <c r="G71" s="275">
        <v>81.833632499999979</v>
      </c>
      <c r="H71" s="467">
        <v>1.3828</v>
      </c>
      <c r="I71" s="467">
        <v>1.1680925</v>
      </c>
      <c r="J71" s="468">
        <v>67.007999344748242</v>
      </c>
      <c r="K71" s="469">
        <v>4774.6814299999996</v>
      </c>
    </row>
    <row r="72" spans="1:11" ht="15.75" customHeight="1" x14ac:dyDescent="0.25">
      <c r="A72" s="30"/>
      <c r="B72" s="286" t="s">
        <v>361</v>
      </c>
      <c r="C72" s="275">
        <v>0.75360000000000005</v>
      </c>
      <c r="D72" s="275">
        <v>0.85118427542561459</v>
      </c>
      <c r="E72" s="275">
        <v>1.2960356451721833</v>
      </c>
      <c r="F72" s="275">
        <v>2.4009928586792975</v>
      </c>
      <c r="G72" s="275">
        <v>81.833632499999979</v>
      </c>
      <c r="H72" s="470">
        <v>1.3828</v>
      </c>
      <c r="I72" s="467">
        <v>1.1680925</v>
      </c>
      <c r="J72" s="275">
        <v>67.336203388693932</v>
      </c>
      <c r="K72" s="469">
        <v>4819.1733899999999</v>
      </c>
    </row>
    <row r="73" spans="1:11" ht="15.75" customHeight="1" x14ac:dyDescent="0.25">
      <c r="A73" s="30"/>
      <c r="B73" s="286" t="s">
        <v>365</v>
      </c>
      <c r="C73" s="275">
        <v>0.75360000000000005</v>
      </c>
      <c r="D73" s="275">
        <v>0.8589067327417792</v>
      </c>
      <c r="E73" s="275">
        <v>1.3026119712081079</v>
      </c>
      <c r="F73" s="275">
        <v>2.4091971688167222</v>
      </c>
      <c r="G73" s="275">
        <v>81.833632499999979</v>
      </c>
      <c r="H73" s="470">
        <v>1.3828</v>
      </c>
      <c r="I73" s="467">
        <v>1.1680925</v>
      </c>
      <c r="J73" s="275">
        <v>67.666048548720795</v>
      </c>
      <c r="K73" s="257">
        <v>4863.0324899999996</v>
      </c>
    </row>
    <row r="74" spans="1:11" ht="15.75" customHeight="1" x14ac:dyDescent="0.25">
      <c r="A74" s="30"/>
      <c r="B74" s="286" t="s">
        <v>366</v>
      </c>
      <c r="C74" s="275">
        <v>0.75360000000000005</v>
      </c>
      <c r="D74" s="275">
        <v>0.86642169865026941</v>
      </c>
      <c r="E74" s="275">
        <v>1.3086697162761018</v>
      </c>
      <c r="F74" s="275">
        <v>2.4198651641618993</v>
      </c>
      <c r="G74" s="275">
        <v>81.833632499999979</v>
      </c>
      <c r="H74" s="470">
        <v>1.3828</v>
      </c>
      <c r="I74" s="467">
        <v>1.1680925</v>
      </c>
      <c r="J74" s="275">
        <v>67.997545388347476</v>
      </c>
      <c r="K74" s="469">
        <v>4906.2767400000002</v>
      </c>
    </row>
    <row r="75" spans="1:11" ht="15.75" customHeight="1" x14ac:dyDescent="0.25">
      <c r="A75" s="30"/>
      <c r="B75" s="286" t="s">
        <v>367</v>
      </c>
      <c r="C75" s="275">
        <v>0.75360000000000005</v>
      </c>
      <c r="D75" s="275">
        <v>0.87442753638423343</v>
      </c>
      <c r="E75" s="275">
        <v>1.3141888334342782</v>
      </c>
      <c r="F75" s="275">
        <v>2.4305193663544467</v>
      </c>
      <c r="G75" s="275">
        <v>81.833632499999979</v>
      </c>
      <c r="H75" s="470">
        <v>1.3828</v>
      </c>
      <c r="I75" s="467">
        <v>1.1680925</v>
      </c>
      <c r="J75" s="275">
        <v>68.330704674443552</v>
      </c>
      <c r="K75" s="469">
        <v>4952.1737499999999</v>
      </c>
    </row>
    <row r="76" spans="1:11" ht="15.75" customHeight="1" x14ac:dyDescent="0.25">
      <c r="A76" s="30"/>
      <c r="B76" s="286" t="s">
        <v>368</v>
      </c>
      <c r="C76" s="275">
        <v>0.75360000000000005</v>
      </c>
      <c r="D76" s="275">
        <v>0.8817857640652752</v>
      </c>
      <c r="E76" s="275">
        <v>1.3191597638891293</v>
      </c>
      <c r="F76" s="275">
        <v>2.4386709361357233</v>
      </c>
      <c r="G76" s="275">
        <v>81.833632499999979</v>
      </c>
      <c r="H76" s="470">
        <v>1.3828</v>
      </c>
      <c r="I76" s="467">
        <v>1.1680925</v>
      </c>
      <c r="J76" s="275">
        <v>68.665537394117223</v>
      </c>
      <c r="K76" s="469">
        <v>4999.0484699999997</v>
      </c>
    </row>
    <row r="77" spans="1:11" ht="15.75" customHeight="1" x14ac:dyDescent="0.25">
      <c r="A77" s="30"/>
      <c r="B77" s="286" t="s">
        <v>395</v>
      </c>
      <c r="C77" s="275">
        <v>0.75360000000000005</v>
      </c>
      <c r="D77" s="275">
        <v>0.8894128552741225</v>
      </c>
      <c r="E77" s="275">
        <v>1.3235765120342684</v>
      </c>
      <c r="F77" s="275">
        <v>2.4440880657102508</v>
      </c>
      <c r="G77" s="275">
        <v>81.833632499999979</v>
      </c>
      <c r="H77" s="470">
        <v>1.3828</v>
      </c>
      <c r="I77" s="467">
        <v>1.1680925</v>
      </c>
      <c r="J77" s="275">
        <v>69.002040119156959</v>
      </c>
      <c r="K77" s="469">
        <v>5046.2155199999997</v>
      </c>
    </row>
    <row r="78" spans="1:11" ht="15.75" customHeight="1" x14ac:dyDescent="0.25">
      <c r="A78" s="30"/>
      <c r="B78" s="286" t="s">
        <v>396</v>
      </c>
      <c r="C78" s="275">
        <v>0.75360000000000005</v>
      </c>
      <c r="D78" s="275">
        <v>0.89739220953287235</v>
      </c>
      <c r="E78" s="275">
        <v>1.3274470422067723</v>
      </c>
      <c r="F78" s="275">
        <v>2.450019175149627</v>
      </c>
      <c r="G78" s="275">
        <v>81.833632499999979</v>
      </c>
      <c r="H78" s="470">
        <v>1.3828</v>
      </c>
      <c r="I78" s="467">
        <v>1.1680925</v>
      </c>
      <c r="J78" s="275">
        <v>69.340208539302395</v>
      </c>
      <c r="K78" s="469">
        <v>5092.18109</v>
      </c>
    </row>
    <row r="79" spans="1:11" ht="15.75" customHeight="1" x14ac:dyDescent="0.25">
      <c r="A79" s="30"/>
      <c r="B79" s="286" t="s">
        <v>397</v>
      </c>
      <c r="C79" s="275">
        <v>0.75360000000000005</v>
      </c>
      <c r="D79" s="275">
        <v>0.90520666666666683</v>
      </c>
      <c r="E79" s="275">
        <v>1.3306975020238925</v>
      </c>
      <c r="F79" s="275">
        <v>2.4545014002705003</v>
      </c>
      <c r="G79" s="275">
        <v>81.833632499999979</v>
      </c>
      <c r="H79" s="470">
        <v>1.3828</v>
      </c>
      <c r="I79" s="467">
        <v>1.1680925</v>
      </c>
      <c r="J79" s="275">
        <v>69.680037577684459</v>
      </c>
      <c r="K79" s="469">
        <v>5141.5730400000002</v>
      </c>
    </row>
    <row r="80" spans="1:11" ht="15.75" customHeight="1" x14ac:dyDescent="0.25">
      <c r="A80" s="30"/>
      <c r="B80" s="316" t="s">
        <v>398</v>
      </c>
      <c r="C80" s="340">
        <v>0.75360000000000005</v>
      </c>
      <c r="D80" s="340">
        <v>0.91227499999999995</v>
      </c>
      <c r="E80" s="275">
        <v>1.333379760950256</v>
      </c>
      <c r="F80" s="340">
        <v>2.458436419689416</v>
      </c>
      <c r="G80" s="340">
        <v>81.833632499999979</v>
      </c>
      <c r="H80" s="471">
        <v>1.3828</v>
      </c>
      <c r="I80" s="472">
        <v>1.1680925</v>
      </c>
      <c r="J80" s="340">
        <v>70.021521522673595</v>
      </c>
      <c r="K80" s="473">
        <v>5192.5119000000004</v>
      </c>
    </row>
    <row r="81" spans="1:12" ht="15.75" customHeight="1" x14ac:dyDescent="0.25">
      <c r="A81" s="30"/>
      <c r="B81" s="9">
        <v>2008</v>
      </c>
      <c r="C81" s="331">
        <v>4.6874500000000001</v>
      </c>
      <c r="D81" s="275">
        <v>5.5235250000000002</v>
      </c>
      <c r="E81" s="474">
        <f ca="1">AVERAGE(OFFSET($E$8, 4*(ROW()-ROW($E$82)), 0, 4, 1))</f>
        <v>4.6816999999999993</v>
      </c>
      <c r="F81" s="275">
        <v>5.7008333333333328</v>
      </c>
      <c r="G81" s="275">
        <v>91.135800000000003</v>
      </c>
      <c r="H81" s="467">
        <v>1.8527749999999998</v>
      </c>
      <c r="I81" s="467">
        <v>1.25925</v>
      </c>
      <c r="J81" s="468">
        <v>97.567499999999995</v>
      </c>
      <c r="K81" s="469">
        <v>2618.9250000000002</v>
      </c>
      <c r="L81" s="475"/>
    </row>
    <row r="82" spans="1:12" ht="15.75" customHeight="1" x14ac:dyDescent="0.25">
      <c r="B82" s="9">
        <v>2009</v>
      </c>
      <c r="C82" s="331">
        <v>0.64284999999999992</v>
      </c>
      <c r="D82" s="275">
        <v>1.210755</v>
      </c>
      <c r="E82" s="275">
        <f t="shared" ref="E82:E99" ca="1" si="0">AVERAGE(OFFSET($E$8, 4*(ROW()-ROW($E$82)), 0, 4, 1))</f>
        <v>4.2543499999999996</v>
      </c>
      <c r="F82" s="275">
        <v>3.708333333333333</v>
      </c>
      <c r="G82" s="275">
        <v>80.633300000000006</v>
      </c>
      <c r="H82" s="467">
        <v>1.5651250000000001</v>
      </c>
      <c r="I82" s="467">
        <v>1.1233</v>
      </c>
      <c r="J82" s="468">
        <v>61.865000000000009</v>
      </c>
      <c r="K82" s="469">
        <v>2387.9750000000004</v>
      </c>
      <c r="L82" s="475"/>
    </row>
    <row r="83" spans="1:12" ht="15.75" customHeight="1" x14ac:dyDescent="0.25">
      <c r="B83" s="9">
        <v>2010</v>
      </c>
      <c r="C83" s="331">
        <v>0.5</v>
      </c>
      <c r="D83" s="275">
        <v>0.70032749999999999</v>
      </c>
      <c r="E83" s="275">
        <f t="shared" ca="1" si="0"/>
        <v>4.24925</v>
      </c>
      <c r="F83" s="275">
        <v>3.6008333333333331</v>
      </c>
      <c r="G83" s="275">
        <v>80.394449999999992</v>
      </c>
      <c r="H83" s="467">
        <v>1.5459999999999998</v>
      </c>
      <c r="I83" s="467">
        <v>1.16625</v>
      </c>
      <c r="J83" s="468">
        <v>79.635000000000005</v>
      </c>
      <c r="K83" s="469">
        <v>2846.0499999999997</v>
      </c>
      <c r="L83" s="475"/>
    </row>
    <row r="84" spans="1:12" ht="15.75" customHeight="1" x14ac:dyDescent="0.25">
      <c r="B84" s="9">
        <v>2011</v>
      </c>
      <c r="C84" s="331">
        <v>0.5</v>
      </c>
      <c r="D84" s="275">
        <v>0.87459500000000001</v>
      </c>
      <c r="E84" s="275">
        <f t="shared" ca="1" si="0"/>
        <v>3.8380749999999999</v>
      </c>
      <c r="F84" s="275">
        <v>3.4333333333333336</v>
      </c>
      <c r="G84" s="275">
        <v>79.943950000000001</v>
      </c>
      <c r="H84" s="467">
        <v>1.6031499999999999</v>
      </c>
      <c r="I84" s="467">
        <v>1.152525</v>
      </c>
      <c r="J84" s="468">
        <v>111.0825</v>
      </c>
      <c r="K84" s="469">
        <v>2919.17</v>
      </c>
    </row>
    <row r="85" spans="1:12" ht="15.75" customHeight="1" x14ac:dyDescent="0.25">
      <c r="B85" s="9">
        <v>2012</v>
      </c>
      <c r="C85" s="331">
        <v>0.5</v>
      </c>
      <c r="D85" s="275">
        <v>0.82774999999999999</v>
      </c>
      <c r="E85" s="275">
        <f t="shared" ca="1" si="0"/>
        <v>2.87175</v>
      </c>
      <c r="F85" s="275">
        <v>3.3750000000000004</v>
      </c>
      <c r="G85" s="275">
        <v>83.008775</v>
      </c>
      <c r="H85" s="467">
        <v>1.5850750000000002</v>
      </c>
      <c r="I85" s="467">
        <v>1.2336499999999999</v>
      </c>
      <c r="J85" s="468">
        <v>111.95833333333333</v>
      </c>
      <c r="K85" s="469">
        <v>2996.625</v>
      </c>
    </row>
    <row r="86" spans="1:12" ht="15.75" customHeight="1" x14ac:dyDescent="0.25">
      <c r="B86" s="9">
        <v>2013</v>
      </c>
      <c r="C86" s="331">
        <v>0.5</v>
      </c>
      <c r="D86" s="275">
        <v>0.51249999999999996</v>
      </c>
      <c r="E86" s="275">
        <f t="shared" ca="1" si="0"/>
        <v>3.2640000000000002</v>
      </c>
      <c r="F86" s="275">
        <v>3.3266666666666667</v>
      </c>
      <c r="G86" s="275">
        <v>81.405924999999996</v>
      </c>
      <c r="H86" s="467">
        <v>1.5641499999999999</v>
      </c>
      <c r="I86" s="467">
        <v>1.1776249999999999</v>
      </c>
      <c r="J86" s="468">
        <v>108.84583333333333</v>
      </c>
      <c r="K86" s="469">
        <v>3405.9575000000004</v>
      </c>
    </row>
    <row r="87" spans="1:12" ht="15.75" customHeight="1" x14ac:dyDescent="0.25">
      <c r="B87" s="9">
        <v>2014</v>
      </c>
      <c r="C87" s="331">
        <v>0.5</v>
      </c>
      <c r="D87" s="275">
        <v>0.54300000000000004</v>
      </c>
      <c r="E87" s="275">
        <f t="shared" ca="1" si="0"/>
        <v>3.1692499999999999</v>
      </c>
      <c r="F87" s="275">
        <v>3.2208333333333337</v>
      </c>
      <c r="G87" s="275">
        <v>86.935399999999987</v>
      </c>
      <c r="H87" s="467">
        <v>1.6480250000000001</v>
      </c>
      <c r="I87" s="467">
        <v>1.240675</v>
      </c>
      <c r="J87" s="468">
        <v>98.944166666666661</v>
      </c>
      <c r="K87" s="469">
        <v>3552.7325000000001</v>
      </c>
    </row>
    <row r="88" spans="1:12" ht="15.75" customHeight="1" x14ac:dyDescent="0.25">
      <c r="B88" s="9">
        <v>2015</v>
      </c>
      <c r="C88" s="331">
        <v>0.5</v>
      </c>
      <c r="D88" s="275">
        <v>0.57424999999999993</v>
      </c>
      <c r="E88" s="275">
        <f t="shared" ca="1" si="0"/>
        <v>2.4079999999999999</v>
      </c>
      <c r="F88" s="275">
        <v>3.0816666666666666</v>
      </c>
      <c r="G88" s="275">
        <v>91.446775000000002</v>
      </c>
      <c r="H88" s="467">
        <v>1.5285000000000002</v>
      </c>
      <c r="I88" s="467">
        <v>1.3781250000000003</v>
      </c>
      <c r="J88" s="468">
        <v>52.399166666666666</v>
      </c>
      <c r="K88" s="469">
        <v>3503.585</v>
      </c>
    </row>
    <row r="89" spans="1:12" ht="15.75" customHeight="1" x14ac:dyDescent="0.25">
      <c r="B89" s="9">
        <v>2016</v>
      </c>
      <c r="C89" s="331">
        <v>0.39807500000000001</v>
      </c>
      <c r="D89" s="275">
        <v>0.499</v>
      </c>
      <c r="E89" s="275">
        <f t="shared" ca="1" si="0"/>
        <v>1.9117500000000001</v>
      </c>
      <c r="F89" s="275">
        <v>2.8400000000000003</v>
      </c>
      <c r="G89" s="275">
        <v>82.002524999999991</v>
      </c>
      <c r="H89" s="467">
        <v>1.3547750000000001</v>
      </c>
      <c r="I89" s="467">
        <v>1.2240249999999999</v>
      </c>
      <c r="J89" s="468">
        <v>44.047499999999992</v>
      </c>
      <c r="K89" s="469">
        <v>3533.4349999999999</v>
      </c>
    </row>
    <row r="90" spans="1:12" ht="15.75" customHeight="1" x14ac:dyDescent="0.25">
      <c r="B90" s="9">
        <v>2017</v>
      </c>
      <c r="C90" s="331">
        <v>0.28967500000000002</v>
      </c>
      <c r="D90" s="275">
        <v>0.35775000000000001</v>
      </c>
      <c r="E90" s="275">
        <f t="shared" ca="1" si="0"/>
        <v>1.8225</v>
      </c>
      <c r="F90" s="275">
        <v>2.565833333333333</v>
      </c>
      <c r="G90" s="275">
        <v>77.322125</v>
      </c>
      <c r="H90" s="467">
        <v>1.2888999999999999</v>
      </c>
      <c r="I90" s="467">
        <v>1.1415249999999999</v>
      </c>
      <c r="J90" s="468">
        <v>54.399999999999991</v>
      </c>
      <c r="K90" s="469">
        <v>4037.4124999999999</v>
      </c>
    </row>
    <row r="91" spans="1:12" ht="15.75" customHeight="1" x14ac:dyDescent="0.25">
      <c r="B91" s="9">
        <v>2018</v>
      </c>
      <c r="C91" s="331">
        <v>0.60255000000000003</v>
      </c>
      <c r="D91" s="275">
        <v>0.72150000000000003</v>
      </c>
      <c r="E91" s="275">
        <f t="shared" ca="1" si="0"/>
        <v>1.8362499999999999</v>
      </c>
      <c r="F91" s="275">
        <v>2.4941666666666671</v>
      </c>
      <c r="G91" s="275">
        <v>78.465800000000002</v>
      </c>
      <c r="H91" s="467">
        <v>1.335575</v>
      </c>
      <c r="I91" s="467">
        <v>1.1305749999999999</v>
      </c>
      <c r="J91" s="468">
        <v>71.071666666666673</v>
      </c>
      <c r="K91" s="469">
        <v>4049.7350000000001</v>
      </c>
    </row>
    <row r="92" spans="1:12" ht="15.75" customHeight="1" x14ac:dyDescent="0.25">
      <c r="B92" s="9">
        <v>2019</v>
      </c>
      <c r="C92" s="331">
        <v>0.75</v>
      </c>
      <c r="D92" s="275">
        <v>0.81025000000000003</v>
      </c>
      <c r="E92" s="275">
        <f t="shared" ca="1" si="0"/>
        <v>1.313075</v>
      </c>
      <c r="F92" s="275">
        <v>2.4250000000000003</v>
      </c>
      <c r="G92" s="275">
        <v>78.176524999999998</v>
      </c>
      <c r="H92" s="467">
        <v>1.2769499999999998</v>
      </c>
      <c r="I92" s="467">
        <v>1.140525</v>
      </c>
      <c r="J92" s="468">
        <v>64.031666666666666</v>
      </c>
      <c r="K92" s="469">
        <v>3993.37</v>
      </c>
    </row>
    <row r="93" spans="1:12" ht="15.75" customHeight="1" x14ac:dyDescent="0.25">
      <c r="B93" s="9">
        <v>2020</v>
      </c>
      <c r="C93" s="331">
        <v>0.22792499999999999</v>
      </c>
      <c r="D93" s="275">
        <v>0.29225000000000001</v>
      </c>
      <c r="E93" s="275">
        <f t="shared" ca="1" si="0"/>
        <v>0.73817500000000003</v>
      </c>
      <c r="F93" s="275">
        <v>2.2008333333333336</v>
      </c>
      <c r="G93" s="275">
        <v>78.058350000000004</v>
      </c>
      <c r="H93" s="467">
        <v>1.2832000000000001</v>
      </c>
      <c r="I93" s="467">
        <v>1.1250749999999998</v>
      </c>
      <c r="J93" s="468">
        <v>42.297499999999992</v>
      </c>
      <c r="K93" s="469">
        <v>3493.6400000000003</v>
      </c>
    </row>
    <row r="94" spans="1:12" ht="15.75" customHeight="1" x14ac:dyDescent="0.25">
      <c r="B94" s="9">
        <v>2021</v>
      </c>
      <c r="C94" s="331">
        <v>0.1</v>
      </c>
      <c r="D94" s="275">
        <v>8.1995268940682695E-2</v>
      </c>
      <c r="E94" s="275">
        <f t="shared" ca="1" si="0"/>
        <v>1.1519402433291135</v>
      </c>
      <c r="F94" s="275">
        <v>2.0575585847050197</v>
      </c>
      <c r="G94" s="275">
        <v>81.511220449999996</v>
      </c>
      <c r="H94" s="467">
        <v>1.3854173075</v>
      </c>
      <c r="I94" s="467">
        <v>1.1606562850000002</v>
      </c>
      <c r="J94" s="468">
        <v>68.134749999999997</v>
      </c>
      <c r="K94" s="469">
        <v>4013.8719699999997</v>
      </c>
    </row>
    <row r="95" spans="1:12" ht="15.75" customHeight="1" x14ac:dyDescent="0.25">
      <c r="B95" s="81">
        <v>2022</v>
      </c>
      <c r="C95" s="331">
        <v>0.39147282247340409</v>
      </c>
      <c r="D95" s="275">
        <v>0.40907978887398622</v>
      </c>
      <c r="E95" s="275">
        <f t="shared" ca="1" si="0"/>
        <v>1.1953775286719124</v>
      </c>
      <c r="F95" s="468">
        <v>2.1127796361530544</v>
      </c>
      <c r="G95" s="468">
        <v>81.833632499999979</v>
      </c>
      <c r="H95" s="467">
        <v>1.3828</v>
      </c>
      <c r="I95" s="467">
        <v>1.1680925</v>
      </c>
      <c r="J95" s="468">
        <v>68.273416666666662</v>
      </c>
      <c r="K95" s="469">
        <v>4370.9441499999994</v>
      </c>
    </row>
    <row r="96" spans="1:12" ht="15.75" customHeight="1" x14ac:dyDescent="0.25">
      <c r="B96" s="9">
        <v>2023</v>
      </c>
      <c r="C96" s="331">
        <v>0.7096399601063843</v>
      </c>
      <c r="D96" s="275">
        <v>0.75773310723803677</v>
      </c>
      <c r="E96" s="275">
        <f t="shared" ca="1" si="0"/>
        <v>1.2424508740892608</v>
      </c>
      <c r="F96" s="468">
        <v>2.3274109701135162</v>
      </c>
      <c r="G96" s="468">
        <v>81.833632499999979</v>
      </c>
      <c r="H96" s="467">
        <v>1.3828</v>
      </c>
      <c r="I96" s="467">
        <v>1.1680925</v>
      </c>
      <c r="J96" s="468">
        <v>65.525407419624088</v>
      </c>
      <c r="K96" s="469">
        <v>4565.28431</v>
      </c>
    </row>
    <row r="97" spans="1:12" ht="15.75" customHeight="1" x14ac:dyDescent="0.25">
      <c r="B97" s="9">
        <v>2024</v>
      </c>
      <c r="C97" s="331">
        <v>0.75360000000000005</v>
      </c>
      <c r="D97" s="275">
        <v>0.83245362630476727</v>
      </c>
      <c r="E97" s="275">
        <f t="shared" ca="1" si="0"/>
        <v>1.2772865862963361</v>
      </c>
      <c r="F97" s="468">
        <v>2.3886530954064868</v>
      </c>
      <c r="G97" s="468">
        <v>81.833632499999979</v>
      </c>
      <c r="H97" s="467">
        <v>1.3828</v>
      </c>
      <c r="I97" s="467">
        <v>1.1680925</v>
      </c>
      <c r="J97" s="468">
        <v>66.519757515006233</v>
      </c>
      <c r="K97" s="469">
        <v>4715.6137975000001</v>
      </c>
    </row>
    <row r="98" spans="1:12" ht="15.75" customHeight="1" x14ac:dyDescent="0.25">
      <c r="A98" s="476"/>
      <c r="B98" s="9">
        <v>2025</v>
      </c>
      <c r="C98" s="331">
        <v>0.75360000000000005</v>
      </c>
      <c r="D98" s="275">
        <v>0.86273506080047413</v>
      </c>
      <c r="E98" s="275">
        <f t="shared" ca="1" si="0"/>
        <v>1.3053765415226679</v>
      </c>
      <c r="F98" s="468">
        <v>2.4151436395030919</v>
      </c>
      <c r="G98" s="468">
        <v>81.833632499999979</v>
      </c>
      <c r="H98" s="467">
        <v>1.3828</v>
      </c>
      <c r="I98" s="467">
        <v>1.1680925</v>
      </c>
      <c r="J98" s="468">
        <v>67.832625500051435</v>
      </c>
      <c r="K98" s="469">
        <v>4885.1640924999992</v>
      </c>
    </row>
    <row r="99" spans="1:12" ht="15.75" customHeight="1" x14ac:dyDescent="0.25">
      <c r="B99" s="9">
        <v>2026</v>
      </c>
      <c r="C99" s="477">
        <v>0.75360000000000005</v>
      </c>
      <c r="D99" s="340">
        <v>0.89344937388473422</v>
      </c>
      <c r="E99" s="340">
        <f t="shared" ca="1" si="0"/>
        <v>1.3252202050385156</v>
      </c>
      <c r="F99" s="478">
        <v>2.4468198943165254</v>
      </c>
      <c r="G99" s="478">
        <v>81.833632499999979</v>
      </c>
      <c r="H99" s="472">
        <v>1.3828</v>
      </c>
      <c r="I99" s="472">
        <v>1.1680925</v>
      </c>
      <c r="J99" s="478">
        <v>69.171955907565263</v>
      </c>
      <c r="K99" s="473">
        <v>5069.7545300000002</v>
      </c>
    </row>
    <row r="100" spans="1:12" ht="15.75" customHeight="1" x14ac:dyDescent="0.25">
      <c r="B100" s="479" t="s">
        <v>337</v>
      </c>
      <c r="C100" s="331">
        <v>3.6166</v>
      </c>
      <c r="D100" s="275">
        <v>4.6131250000000001</v>
      </c>
      <c r="E100" s="275">
        <f ca="1">AVERAGE(OFFSET($E$9, 4*(ROW()-ROW($E$101)), 0, 4, 1))</f>
        <v>4.5979499999999991</v>
      </c>
      <c r="F100" s="468">
        <v>5.2574999999999994</v>
      </c>
      <c r="G100" s="275">
        <v>86.641824999999997</v>
      </c>
      <c r="H100" s="467">
        <v>1.7166999999999999</v>
      </c>
      <c r="I100" s="470">
        <v>1.2042000000000002</v>
      </c>
      <c r="J100" s="275">
        <v>84.637500000000003</v>
      </c>
      <c r="K100" s="369">
        <v>2383.2125000000001</v>
      </c>
      <c r="L100" s="475"/>
    </row>
    <row r="101" spans="1:12" ht="15.75" customHeight="1" x14ac:dyDescent="0.25">
      <c r="B101" s="81" t="s">
        <v>338</v>
      </c>
      <c r="C101" s="331">
        <v>0.5</v>
      </c>
      <c r="D101" s="275">
        <v>0.84924750000000004</v>
      </c>
      <c r="E101" s="275">
        <f t="shared" ref="E101:E118" ca="1" si="1">AVERAGE(OFFSET($E$9, 4*(ROW()-ROW($E$101)), 0, 4, 1))</f>
        <v>4.3302249999999995</v>
      </c>
      <c r="F101" s="468">
        <v>3.6041666666666665</v>
      </c>
      <c r="G101" s="275">
        <v>81.064025000000001</v>
      </c>
      <c r="H101" s="467">
        <v>1.5967249999999999</v>
      </c>
      <c r="I101" s="470">
        <v>1.129775</v>
      </c>
      <c r="J101" s="275">
        <v>69.800000000000011</v>
      </c>
      <c r="K101" s="369">
        <v>2619.4749999999999</v>
      </c>
      <c r="L101" s="475"/>
    </row>
    <row r="102" spans="1:12" ht="15.75" customHeight="1" x14ac:dyDescent="0.25">
      <c r="B102" s="81" t="s">
        <v>339</v>
      </c>
      <c r="C102" s="331">
        <v>0.5</v>
      </c>
      <c r="D102" s="275">
        <v>0.74087499999999995</v>
      </c>
      <c r="E102" s="275">
        <f t="shared" ca="1" si="1"/>
        <v>4.2088749999999999</v>
      </c>
      <c r="F102" s="468">
        <v>3.5583333333333331</v>
      </c>
      <c r="G102" s="275">
        <v>80.694400000000002</v>
      </c>
      <c r="H102" s="467">
        <v>1.5564499999999999</v>
      </c>
      <c r="I102" s="470">
        <v>1.1772750000000001</v>
      </c>
      <c r="J102" s="275">
        <v>86.692499999999995</v>
      </c>
      <c r="K102" s="369">
        <v>2885.4250000000002</v>
      </c>
      <c r="L102" s="30"/>
    </row>
    <row r="103" spans="1:12" ht="15.75" customHeight="1" x14ac:dyDescent="0.25">
      <c r="B103" s="81" t="s">
        <v>85</v>
      </c>
      <c r="C103" s="331">
        <v>0.5</v>
      </c>
      <c r="D103" s="275">
        <v>0.94248499999999991</v>
      </c>
      <c r="E103" s="275">
        <f t="shared" ca="1" si="1"/>
        <v>3.5180499999999997</v>
      </c>
      <c r="F103" s="468">
        <v>3.4008333333333334</v>
      </c>
      <c r="G103" s="275">
        <v>80.032375000000002</v>
      </c>
      <c r="H103" s="467">
        <v>1.595275</v>
      </c>
      <c r="I103" s="470">
        <v>1.1594</v>
      </c>
      <c r="J103" s="275">
        <v>114.49250000000001</v>
      </c>
      <c r="K103" s="369">
        <v>2902.94</v>
      </c>
    </row>
    <row r="104" spans="1:12" ht="15.75" customHeight="1" x14ac:dyDescent="0.25">
      <c r="B104" s="81" t="s">
        <v>86</v>
      </c>
      <c r="C104" s="331">
        <v>0.5</v>
      </c>
      <c r="D104" s="275">
        <v>0.68900000000000006</v>
      </c>
      <c r="E104" s="275">
        <f t="shared" ca="1" si="1"/>
        <v>2.8897500000000003</v>
      </c>
      <c r="F104" s="468">
        <v>3.3750000000000004</v>
      </c>
      <c r="G104" s="275">
        <v>82.796275000000009</v>
      </c>
      <c r="H104" s="467">
        <v>1.580225</v>
      </c>
      <c r="I104" s="470">
        <v>1.2278</v>
      </c>
      <c r="J104" s="275">
        <v>110.5425</v>
      </c>
      <c r="K104" s="369">
        <v>3066.0899999999997</v>
      </c>
    </row>
    <row r="105" spans="1:12" ht="15.75" customHeight="1" x14ac:dyDescent="0.25">
      <c r="B105" s="283" t="s">
        <v>87</v>
      </c>
      <c r="C105" s="331">
        <v>0.5</v>
      </c>
      <c r="D105" s="275">
        <v>0.51524999999999999</v>
      </c>
      <c r="E105" s="275">
        <f t="shared" ca="1" si="1"/>
        <v>3.35825</v>
      </c>
      <c r="F105" s="275">
        <v>3.2974999999999999</v>
      </c>
      <c r="G105" s="275">
        <v>82.715774999999994</v>
      </c>
      <c r="H105" s="467">
        <v>1.58995</v>
      </c>
      <c r="I105" s="470">
        <v>1.1858249999999999</v>
      </c>
      <c r="J105" s="275">
        <v>107.60916666666667</v>
      </c>
      <c r="K105" s="369">
        <v>3474.6949999999997</v>
      </c>
    </row>
    <row r="106" spans="1:12" ht="15.75" customHeight="1" x14ac:dyDescent="0.25">
      <c r="B106" s="283" t="s">
        <v>88</v>
      </c>
      <c r="C106" s="331">
        <v>0.5</v>
      </c>
      <c r="D106" s="275">
        <v>0.55374999999999996</v>
      </c>
      <c r="E106" s="275">
        <f t="shared" ca="1" si="1"/>
        <v>2.8449999999999998</v>
      </c>
      <c r="F106" s="275">
        <v>3.1966666666666672</v>
      </c>
      <c r="G106" s="275">
        <v>87.903800000000004</v>
      </c>
      <c r="H106" s="467">
        <v>1.6127250000000002</v>
      </c>
      <c r="I106" s="470">
        <v>1.2752750000000002</v>
      </c>
      <c r="J106" s="275">
        <v>85.473333333333329</v>
      </c>
      <c r="K106" s="369">
        <v>3579.73</v>
      </c>
    </row>
    <row r="107" spans="1:12" ht="15.75" customHeight="1" x14ac:dyDescent="0.25">
      <c r="B107" s="283" t="s">
        <v>89</v>
      </c>
      <c r="C107" s="331">
        <v>0.5</v>
      </c>
      <c r="D107" s="275">
        <v>0.58074999999999999</v>
      </c>
      <c r="E107" s="275">
        <f t="shared" ca="1" si="1"/>
        <v>2.42075</v>
      </c>
      <c r="F107" s="275">
        <v>3.0308333333333328</v>
      </c>
      <c r="G107" s="275">
        <v>90.843175000000002</v>
      </c>
      <c r="H107" s="467">
        <v>1.5076999999999998</v>
      </c>
      <c r="I107" s="470">
        <v>1.3660749999999999</v>
      </c>
      <c r="J107" s="275">
        <v>47.476666666666659</v>
      </c>
      <c r="K107" s="369">
        <v>3410.5974999999999</v>
      </c>
    </row>
    <row r="108" spans="1:12" ht="15.75" customHeight="1" x14ac:dyDescent="0.25">
      <c r="B108" s="283" t="s">
        <v>90</v>
      </c>
      <c r="C108" s="331">
        <v>0.33557500000000001</v>
      </c>
      <c r="D108" s="275">
        <v>0.44000000000000006</v>
      </c>
      <c r="E108" s="275">
        <f t="shared" ca="1" si="1"/>
        <v>1.8202499999999999</v>
      </c>
      <c r="F108" s="275">
        <v>2.7591666666666668</v>
      </c>
      <c r="G108" s="275">
        <v>79.525499999999994</v>
      </c>
      <c r="H108" s="467">
        <v>1.3069250000000001</v>
      </c>
      <c r="I108" s="470">
        <v>1.190175</v>
      </c>
      <c r="J108" s="275">
        <v>48.987499999999997</v>
      </c>
      <c r="K108" s="369">
        <v>3698.8450000000003</v>
      </c>
    </row>
    <row r="109" spans="1:12" ht="15.75" customHeight="1" x14ac:dyDescent="0.25">
      <c r="B109" s="283" t="s">
        <v>91</v>
      </c>
      <c r="C109" s="331">
        <v>0.35217500000000002</v>
      </c>
      <c r="D109" s="275">
        <v>0.41025</v>
      </c>
      <c r="E109" s="275">
        <f t="shared" ca="1" si="1"/>
        <v>1.8175000000000001</v>
      </c>
      <c r="F109" s="275">
        <v>2.5391666666666666</v>
      </c>
      <c r="G109" s="275">
        <v>77.783225000000002</v>
      </c>
      <c r="H109" s="467">
        <v>1.3270499999999998</v>
      </c>
      <c r="I109" s="470">
        <v>1.13395</v>
      </c>
      <c r="J109" s="275">
        <v>57.609166666666653</v>
      </c>
      <c r="K109" s="369">
        <v>4061.2575000000002</v>
      </c>
    </row>
    <row r="110" spans="1:12" ht="15.75" customHeight="1" x14ac:dyDescent="0.25">
      <c r="B110" s="283" t="s">
        <v>92</v>
      </c>
      <c r="C110" s="331">
        <v>0.66505000000000003</v>
      </c>
      <c r="D110" s="275">
        <v>0.80025000000000002</v>
      </c>
      <c r="E110" s="275">
        <f t="shared" ca="1" si="1"/>
        <v>1.78</v>
      </c>
      <c r="F110" s="275">
        <v>2.4800000000000004</v>
      </c>
      <c r="G110" s="275">
        <v>78.443549999999988</v>
      </c>
      <c r="H110" s="467">
        <v>1.31325</v>
      </c>
      <c r="I110" s="470">
        <v>1.1342749999999999</v>
      </c>
      <c r="J110" s="275">
        <v>70.150833333333324</v>
      </c>
      <c r="K110" s="369">
        <v>4006.21</v>
      </c>
    </row>
    <row r="111" spans="1:12" ht="15.75" customHeight="1" x14ac:dyDescent="0.25">
      <c r="B111" s="283" t="s">
        <v>93</v>
      </c>
      <c r="C111" s="331">
        <v>0.71542499999999998</v>
      </c>
      <c r="D111" s="275">
        <v>0.75800000000000001</v>
      </c>
      <c r="E111" s="275">
        <f t="shared" ca="1" si="1"/>
        <v>1.12615</v>
      </c>
      <c r="F111" s="275">
        <v>2.3983333333333334</v>
      </c>
      <c r="G111" s="275">
        <v>78.291650000000004</v>
      </c>
      <c r="H111" s="467">
        <v>1.2711000000000001</v>
      </c>
      <c r="I111" s="470">
        <v>1.1439750000000002</v>
      </c>
      <c r="J111" s="275">
        <v>60.845833333333331</v>
      </c>
      <c r="K111" s="369">
        <v>3976.26</v>
      </c>
    </row>
    <row r="112" spans="1:12" ht="15.75" customHeight="1" x14ac:dyDescent="0.25">
      <c r="B112" s="283" t="s">
        <v>94</v>
      </c>
      <c r="C112" s="331">
        <v>0.1</v>
      </c>
      <c r="D112" s="275">
        <v>0.13874999999999998</v>
      </c>
      <c r="E112" s="275">
        <f t="shared" ca="1" si="1"/>
        <v>0.77589999999999992</v>
      </c>
      <c r="F112" s="275">
        <v>2.1341666666666663</v>
      </c>
      <c r="G112" s="275">
        <v>78.353825000000001</v>
      </c>
      <c r="H112" s="467">
        <v>1.3081750000000001</v>
      </c>
      <c r="I112" s="470">
        <v>1.121075</v>
      </c>
      <c r="J112" s="275">
        <v>44.807499999999997</v>
      </c>
      <c r="K112" s="369">
        <v>3489.6475</v>
      </c>
    </row>
    <row r="113" spans="2:11" ht="15.75" customHeight="1" x14ac:dyDescent="0.25">
      <c r="B113" s="283" t="s">
        <v>95</v>
      </c>
      <c r="C113" s="331">
        <v>0.12685741356382982</v>
      </c>
      <c r="D113" s="275">
        <v>0.12139430596510536</v>
      </c>
      <c r="E113" s="275">
        <f t="shared" ca="1" si="1"/>
        <v>1.1805819858280409</v>
      </c>
      <c r="F113" s="275">
        <v>2.0447954615057755</v>
      </c>
      <c r="G113" s="275">
        <v>81.84182857499998</v>
      </c>
      <c r="H113" s="467">
        <v>1.3863423075000001</v>
      </c>
      <c r="I113" s="470">
        <v>1.1664294100000001</v>
      </c>
      <c r="J113" s="275">
        <v>70.452249999999992</v>
      </c>
      <c r="K113" s="369">
        <v>4134.3261700000003</v>
      </c>
    </row>
    <row r="114" spans="2:11" ht="15.75" customHeight="1" x14ac:dyDescent="0.25">
      <c r="B114" s="283" t="s">
        <v>96</v>
      </c>
      <c r="C114" s="331">
        <v>0.50029040890957432</v>
      </c>
      <c r="D114" s="275">
        <v>0.52542027802393232</v>
      </c>
      <c r="E114" s="275">
        <f t="shared" ca="1" si="1"/>
        <v>1.2087935563860617</v>
      </c>
      <c r="F114" s="275">
        <v>2.1694036027985413</v>
      </c>
      <c r="G114" s="275">
        <v>81.833632499999979</v>
      </c>
      <c r="H114" s="467">
        <v>1.3828</v>
      </c>
      <c r="I114" s="470">
        <v>1.1680925</v>
      </c>
      <c r="J114" s="275">
        <v>67.295833333333334</v>
      </c>
      <c r="K114" s="369">
        <v>4429.2882675000001</v>
      </c>
    </row>
    <row r="115" spans="2:11" ht="15.75" customHeight="1" x14ac:dyDescent="0.25">
      <c r="B115" s="283" t="s">
        <v>97</v>
      </c>
      <c r="C115" s="331">
        <v>0.7373649601063843</v>
      </c>
      <c r="D115" s="275">
        <v>0.79330363488410105</v>
      </c>
      <c r="E115" s="275">
        <f t="shared" ca="1" si="1"/>
        <v>1.2518995559398505</v>
      </c>
      <c r="F115" s="275">
        <v>2.3561694982294195</v>
      </c>
      <c r="G115" s="275">
        <v>81.833632499999979</v>
      </c>
      <c r="H115" s="467">
        <v>1.3828</v>
      </c>
      <c r="I115" s="470">
        <v>1.1680925</v>
      </c>
      <c r="J115" s="275">
        <v>65.55210691154835</v>
      </c>
      <c r="K115" s="369">
        <v>4603.8117050000001</v>
      </c>
    </row>
    <row r="116" spans="2:11" ht="15.75" customHeight="1" x14ac:dyDescent="0.25">
      <c r="B116" s="283" t="s">
        <v>362</v>
      </c>
      <c r="C116" s="331">
        <v>0.75360000000000005</v>
      </c>
      <c r="D116" s="275">
        <v>0.83993964134073784</v>
      </c>
      <c r="E116" s="275">
        <f t="shared" ca="1" si="1"/>
        <v>1.2849890455257162</v>
      </c>
      <c r="F116" s="275">
        <v>2.3937819385141657</v>
      </c>
      <c r="G116" s="275">
        <v>81.833632499999979</v>
      </c>
      <c r="H116" s="467">
        <v>1.3828</v>
      </c>
      <c r="I116" s="470">
        <v>1.1680925</v>
      </c>
      <c r="J116" s="331">
        <v>66.845525536922139</v>
      </c>
      <c r="K116" s="393">
        <v>4755.5464324999994</v>
      </c>
    </row>
    <row r="117" spans="2:11" ht="15.75" customHeight="1" x14ac:dyDescent="0.25">
      <c r="B117" s="283" t="s">
        <v>369</v>
      </c>
      <c r="C117" s="331">
        <v>0.75360000000000005</v>
      </c>
      <c r="D117" s="275">
        <v>0.87038543296038928</v>
      </c>
      <c r="E117" s="275">
        <f t="shared" ca="1" si="1"/>
        <v>1.3111575712019043</v>
      </c>
      <c r="F117" s="275">
        <v>2.4245631588671976</v>
      </c>
      <c r="G117" s="275">
        <v>81.833632499999979</v>
      </c>
      <c r="H117" s="467">
        <v>1.3828</v>
      </c>
      <c r="I117" s="470">
        <v>1.1680925</v>
      </c>
      <c r="J117" s="331">
        <v>68.164959001407254</v>
      </c>
      <c r="K117" s="393">
        <v>4930.1328624999996</v>
      </c>
    </row>
    <row r="118" spans="2:11" ht="15.75" customHeight="1" x14ac:dyDescent="0.25">
      <c r="B118" s="394" t="s">
        <v>399</v>
      </c>
      <c r="C118" s="477">
        <v>0.75360000000000005</v>
      </c>
      <c r="D118" s="340">
        <v>0.90107168286841532</v>
      </c>
      <c r="E118" s="340">
        <f t="shared" ca="1" si="1"/>
        <v>1.3287752043037973</v>
      </c>
      <c r="F118" s="340">
        <v>2.4517612652049485</v>
      </c>
      <c r="G118" s="340">
        <v>81.833632499999979</v>
      </c>
      <c r="H118" s="472">
        <v>1.3828</v>
      </c>
      <c r="I118" s="472">
        <v>1.1680925</v>
      </c>
      <c r="J118" s="477">
        <v>69.510951939704356</v>
      </c>
      <c r="K118" s="480">
        <v>5118.1203875000001</v>
      </c>
    </row>
    <row r="119" spans="2:11" x14ac:dyDescent="0.25">
      <c r="B119" s="520" t="s">
        <v>30</v>
      </c>
      <c r="C119" s="521"/>
      <c r="D119" s="521"/>
      <c r="E119" s="521"/>
      <c r="F119" s="617"/>
      <c r="G119" s="617"/>
      <c r="H119" s="617"/>
      <c r="I119" s="617"/>
      <c r="J119" s="197"/>
      <c r="K119" s="481"/>
    </row>
    <row r="120" spans="2:11" x14ac:dyDescent="0.25">
      <c r="B120" s="618" t="s">
        <v>624</v>
      </c>
      <c r="C120" s="616"/>
      <c r="D120" s="616"/>
      <c r="E120" s="616"/>
      <c r="F120" s="616"/>
      <c r="G120" s="616"/>
      <c r="H120" s="617"/>
      <c r="I120" s="617"/>
      <c r="J120" s="197"/>
      <c r="K120" s="481"/>
    </row>
    <row r="121" spans="2:11" x14ac:dyDescent="0.25">
      <c r="B121" s="520" t="s">
        <v>29</v>
      </c>
      <c r="C121" s="521"/>
      <c r="D121" s="521"/>
      <c r="E121" s="521"/>
      <c r="F121" s="521"/>
      <c r="G121" s="521"/>
      <c r="H121" s="617"/>
      <c r="I121" s="617"/>
      <c r="J121" s="197"/>
      <c r="K121" s="481"/>
    </row>
    <row r="122" spans="2:11" ht="15.75" customHeight="1" x14ac:dyDescent="0.25">
      <c r="B122" s="618" t="s">
        <v>625</v>
      </c>
      <c r="C122" s="616"/>
      <c r="D122" s="616"/>
      <c r="E122" s="616"/>
      <c r="F122" s="616"/>
      <c r="G122" s="616"/>
      <c r="H122" s="617"/>
      <c r="I122" s="617"/>
      <c r="J122" s="197"/>
      <c r="K122" s="481"/>
    </row>
    <row r="123" spans="2:11" x14ac:dyDescent="0.25">
      <c r="B123" s="618" t="s">
        <v>626</v>
      </c>
      <c r="C123" s="616"/>
      <c r="D123" s="616"/>
      <c r="E123" s="616"/>
      <c r="F123" s="616"/>
      <c r="G123" s="616"/>
      <c r="H123" s="617"/>
      <c r="I123" s="617"/>
      <c r="J123" s="197"/>
      <c r="K123" s="481"/>
    </row>
    <row r="124" spans="2:11" ht="15.75" customHeight="1" x14ac:dyDescent="0.25">
      <c r="B124" s="618" t="s">
        <v>463</v>
      </c>
      <c r="C124" s="616"/>
      <c r="D124" s="616"/>
      <c r="E124" s="616"/>
      <c r="F124" s="616"/>
      <c r="G124" s="616"/>
      <c r="H124" s="617"/>
      <c r="I124" s="617"/>
      <c r="J124" s="197"/>
      <c r="K124" s="481"/>
    </row>
    <row r="125" spans="2:11" x14ac:dyDescent="0.25">
      <c r="B125" s="618" t="s">
        <v>627</v>
      </c>
      <c r="C125" s="616"/>
      <c r="D125" s="616"/>
      <c r="E125" s="616"/>
      <c r="F125" s="616"/>
      <c r="G125" s="616"/>
      <c r="H125" s="617"/>
      <c r="I125" s="617"/>
      <c r="J125" s="197"/>
      <c r="K125" s="481"/>
    </row>
    <row r="126" spans="2:11" x14ac:dyDescent="0.25">
      <c r="B126" s="618" t="s">
        <v>628</v>
      </c>
      <c r="C126" s="616"/>
      <c r="D126" s="616"/>
      <c r="E126" s="616"/>
      <c r="F126" s="616"/>
      <c r="G126" s="616"/>
      <c r="H126" s="617"/>
      <c r="I126" s="617"/>
      <c r="J126" s="197"/>
      <c r="K126" s="481"/>
    </row>
    <row r="127" spans="2:11" x14ac:dyDescent="0.25">
      <c r="B127" s="618" t="s">
        <v>629</v>
      </c>
      <c r="C127" s="616"/>
      <c r="D127" s="616"/>
      <c r="E127" s="616"/>
      <c r="F127" s="616"/>
      <c r="G127" s="616"/>
      <c r="H127" s="617"/>
      <c r="I127" s="617"/>
      <c r="J127" s="197"/>
      <c r="K127" s="481"/>
    </row>
    <row r="128" spans="2:11" x14ac:dyDescent="0.25">
      <c r="B128" s="618" t="s">
        <v>630</v>
      </c>
      <c r="C128" s="616"/>
      <c r="D128" s="616"/>
      <c r="E128" s="616"/>
      <c r="F128" s="616"/>
      <c r="G128" s="616"/>
      <c r="H128" s="617"/>
      <c r="I128" s="617"/>
      <c r="J128" s="197"/>
      <c r="K128" s="481"/>
    </row>
    <row r="129" spans="2:11" ht="16.5" thickBot="1" x14ac:dyDescent="0.3">
      <c r="B129" s="482" t="s">
        <v>631</v>
      </c>
      <c r="C129" s="434"/>
      <c r="D129" s="483"/>
      <c r="E129" s="483"/>
      <c r="F129" s="483"/>
      <c r="G129" s="483"/>
      <c r="H129" s="484"/>
      <c r="I129" s="484"/>
      <c r="J129" s="484"/>
      <c r="K129" s="485"/>
    </row>
    <row r="131" spans="2:11" x14ac:dyDescent="0.25">
      <c r="B131" s="616"/>
      <c r="C131" s="616"/>
      <c r="D131" s="616"/>
      <c r="E131" s="616"/>
      <c r="F131" s="616"/>
      <c r="G131" s="616"/>
      <c r="H131" s="617"/>
      <c r="I131" s="617"/>
    </row>
  </sheetData>
  <mergeCells count="12">
    <mergeCell ref="B131:I131"/>
    <mergeCell ref="B2:K2"/>
    <mergeCell ref="B119:I119"/>
    <mergeCell ref="B120:I120"/>
    <mergeCell ref="B121:I121"/>
    <mergeCell ref="B122:I122"/>
    <mergeCell ref="B123:I123"/>
    <mergeCell ref="B124:I124"/>
    <mergeCell ref="B125:I125"/>
    <mergeCell ref="B126:I126"/>
    <mergeCell ref="B127:I127"/>
    <mergeCell ref="B128:I128"/>
  </mergeCells>
  <hyperlinks>
    <hyperlink ref="A1" location="Contents!A1" display="Back to contents" xr:uid="{5E10500D-120C-407C-B825-DD83A9E331FA}"/>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FFF00-B199-46A0-AFD0-BD2B9ECC4512}">
  <sheetPr>
    <pageSetUpPr fitToPage="1"/>
  </sheetPr>
  <dimension ref="A1:T128"/>
  <sheetViews>
    <sheetView zoomScaleNormal="100" zoomScaleSheetLayoutView="100" workbookViewId="0"/>
  </sheetViews>
  <sheetFormatPr defaultColWidth="8.88671875" defaultRowHeight="15.75" x14ac:dyDescent="0.25"/>
  <cols>
    <col min="1" max="1" width="9.33203125" style="2" customWidth="1"/>
    <col min="2" max="2" width="7.109375" style="2" customWidth="1"/>
    <col min="3" max="7" width="11.44140625" style="2" customWidth="1"/>
    <col min="8" max="8" width="12.33203125" style="2" customWidth="1"/>
    <col min="9" max="9" width="11.109375" style="2" customWidth="1"/>
    <col min="10" max="11" width="11.33203125" style="2" customWidth="1"/>
    <col min="12" max="12" width="12.44140625" style="2" customWidth="1"/>
    <col min="13" max="13" width="14.33203125" style="2" customWidth="1"/>
    <col min="14" max="16" width="8.88671875" style="2"/>
    <col min="17" max="17" width="13.44140625" style="2" customWidth="1"/>
    <col min="18" max="18" width="7.88671875" style="2" customWidth="1"/>
    <col min="19" max="16384" width="8.88671875" style="2"/>
  </cols>
  <sheetData>
    <row r="1" spans="1:20" ht="33.75" customHeight="1" thickBot="1" x14ac:dyDescent="0.3">
      <c r="A1" s="10" t="s">
        <v>42</v>
      </c>
      <c r="B1" s="320"/>
      <c r="C1" s="320"/>
      <c r="D1" s="320"/>
      <c r="E1" s="320"/>
      <c r="F1" s="320"/>
      <c r="G1" s="320"/>
      <c r="H1" s="320"/>
      <c r="I1" s="320"/>
      <c r="J1" s="320"/>
      <c r="K1" s="320"/>
      <c r="L1" s="320"/>
      <c r="M1" s="8"/>
      <c r="N1" s="8"/>
      <c r="O1" s="8"/>
      <c r="P1" s="8"/>
    </row>
    <row r="2" spans="1:20" ht="19.5" thickBot="1" x14ac:dyDescent="0.35">
      <c r="A2" s="8"/>
      <c r="B2" s="623" t="s">
        <v>497</v>
      </c>
      <c r="C2" s="624"/>
      <c r="D2" s="624"/>
      <c r="E2" s="624"/>
      <c r="F2" s="624"/>
      <c r="G2" s="624"/>
      <c r="H2" s="624"/>
      <c r="I2" s="624"/>
      <c r="J2" s="624"/>
      <c r="K2" s="624"/>
      <c r="L2" s="625"/>
      <c r="M2" s="321"/>
      <c r="N2" s="8"/>
      <c r="O2" s="8"/>
      <c r="P2" s="8"/>
    </row>
    <row r="3" spans="1:20" ht="18.75" x14ac:dyDescent="0.3">
      <c r="A3" s="8"/>
      <c r="B3" s="322"/>
      <c r="C3" s="626" t="s">
        <v>498</v>
      </c>
      <c r="D3" s="627"/>
      <c r="E3" s="627"/>
      <c r="F3" s="627"/>
      <c r="G3" s="323"/>
      <c r="H3" s="626" t="s">
        <v>441</v>
      </c>
      <c r="I3" s="627"/>
      <c r="J3" s="627"/>
      <c r="K3" s="627"/>
      <c r="L3" s="628"/>
      <c r="M3" s="321"/>
      <c r="N3" s="8"/>
      <c r="O3" s="8"/>
      <c r="P3" s="8"/>
    </row>
    <row r="4" spans="1:20" s="330" customFormat="1" ht="34.5" customHeight="1" x14ac:dyDescent="0.25">
      <c r="A4" s="324"/>
      <c r="B4" s="325"/>
      <c r="C4" s="108" t="s">
        <v>499</v>
      </c>
      <c r="D4" s="108" t="s">
        <v>500</v>
      </c>
      <c r="E4" s="108" t="s">
        <v>501</v>
      </c>
      <c r="F4" s="108" t="s">
        <v>502</v>
      </c>
      <c r="G4" s="326" t="s">
        <v>503</v>
      </c>
      <c r="H4" s="327" t="s">
        <v>499</v>
      </c>
      <c r="I4" s="327" t="s">
        <v>500</v>
      </c>
      <c r="J4" s="327" t="s">
        <v>501</v>
      </c>
      <c r="K4" s="327" t="s">
        <v>502</v>
      </c>
      <c r="L4" s="328" t="s">
        <v>503</v>
      </c>
      <c r="M4" s="329"/>
      <c r="N4" s="329"/>
      <c r="O4" s="324"/>
      <c r="P4" s="324"/>
    </row>
    <row r="5" spans="1:20" x14ac:dyDescent="0.25">
      <c r="A5" s="8"/>
      <c r="B5" s="286" t="s">
        <v>57</v>
      </c>
      <c r="C5" s="275">
        <v>1.4307890428463044</v>
      </c>
      <c r="D5" s="275">
        <v>-1.3309607475142755</v>
      </c>
      <c r="E5" s="275">
        <v>-3.5501437527452779</v>
      </c>
      <c r="F5" s="331">
        <v>3.4503154574132493</v>
      </c>
      <c r="G5" s="332">
        <f>0-SUM(C5:F5)</f>
        <v>0</v>
      </c>
      <c r="H5" s="111">
        <v>5.7329999999999997</v>
      </c>
      <c r="I5" s="111">
        <v>-5.3330000000000002</v>
      </c>
      <c r="J5" s="111">
        <v>-14.225</v>
      </c>
      <c r="K5" s="111">
        <v>13.824999999999999</v>
      </c>
      <c r="L5" s="333">
        <f>0-SUM(H5:K5)</f>
        <v>0</v>
      </c>
      <c r="M5" s="334"/>
      <c r="N5" s="334"/>
      <c r="O5" s="334"/>
      <c r="P5" s="334"/>
      <c r="T5" s="335"/>
    </row>
    <row r="6" spans="1:20" x14ac:dyDescent="0.25">
      <c r="A6" s="8"/>
      <c r="B6" s="286" t="s">
        <v>58</v>
      </c>
      <c r="C6" s="275">
        <v>1.7261822694057631</v>
      </c>
      <c r="D6" s="275">
        <v>-1.4993168970833386</v>
      </c>
      <c r="E6" s="275">
        <v>-4.3976787034831979</v>
      </c>
      <c r="F6" s="331">
        <v>4.1705626511913563</v>
      </c>
      <c r="G6" s="332">
        <f t="shared" ref="G6:G65" si="0">0-SUM(C6:F6)</f>
        <v>2.5067996941707804E-4</v>
      </c>
      <c r="H6" s="111">
        <v>6.8860000000000001</v>
      </c>
      <c r="I6" s="111">
        <v>-5.9809999999999999</v>
      </c>
      <c r="J6" s="111">
        <v>-17.542999999999999</v>
      </c>
      <c r="K6" s="111">
        <v>16.637</v>
      </c>
      <c r="L6" s="333">
        <f t="shared" ref="L6:L72" si="1">0-SUM(H6:K6)</f>
        <v>9.9999999999766942E-4</v>
      </c>
      <c r="M6" s="334"/>
      <c r="N6" s="334"/>
      <c r="O6" s="334"/>
      <c r="P6" s="334"/>
      <c r="T6" s="335"/>
    </row>
    <row r="7" spans="1:20" x14ac:dyDescent="0.25">
      <c r="A7" s="8"/>
      <c r="B7" s="286" t="s">
        <v>59</v>
      </c>
      <c r="C7" s="275">
        <v>1.4018550409377928</v>
      </c>
      <c r="D7" s="275">
        <v>1.2097545746598588</v>
      </c>
      <c r="E7" s="275">
        <v>-6.1180096075410138</v>
      </c>
      <c r="F7" s="331">
        <v>3.5066517618860589</v>
      </c>
      <c r="G7" s="332">
        <f t="shared" si="0"/>
        <v>-2.5176994269671127E-4</v>
      </c>
      <c r="H7" s="111">
        <v>5.5679999999999996</v>
      </c>
      <c r="I7" s="111">
        <v>4.8049999999999997</v>
      </c>
      <c r="J7" s="111">
        <v>-24.3</v>
      </c>
      <c r="K7" s="111">
        <v>13.928000000000001</v>
      </c>
      <c r="L7" s="333">
        <f t="shared" si="1"/>
        <v>-9.9999999999944578E-4</v>
      </c>
      <c r="M7" s="334"/>
      <c r="N7" s="334"/>
      <c r="O7" s="334"/>
      <c r="P7" s="334"/>
      <c r="T7" s="335"/>
    </row>
    <row r="8" spans="1:20" x14ac:dyDescent="0.25">
      <c r="A8" s="8"/>
      <c r="B8" s="286" t="s">
        <v>65</v>
      </c>
      <c r="C8" s="275">
        <v>3.3077856029026571</v>
      </c>
      <c r="D8" s="275">
        <v>-2.522498649571428E-2</v>
      </c>
      <c r="E8" s="275">
        <v>-7.955553064198865</v>
      </c>
      <c r="F8" s="331">
        <v>4.6729924477919216</v>
      </c>
      <c r="G8" s="332">
        <f t="shared" si="0"/>
        <v>0</v>
      </c>
      <c r="H8" s="111">
        <v>12.981999999999999</v>
      </c>
      <c r="I8" s="111">
        <v>-9.9000000000000005E-2</v>
      </c>
      <c r="J8" s="111">
        <v>-31.222999999999999</v>
      </c>
      <c r="K8" s="111">
        <v>18.34</v>
      </c>
      <c r="L8" s="333">
        <f t="shared" si="1"/>
        <v>0</v>
      </c>
      <c r="M8" s="334"/>
      <c r="N8" s="334"/>
      <c r="O8" s="334"/>
      <c r="P8" s="334"/>
      <c r="T8" s="335"/>
    </row>
    <row r="9" spans="1:20" x14ac:dyDescent="0.25">
      <c r="A9" s="8"/>
      <c r="B9" s="286" t="s">
        <v>0</v>
      </c>
      <c r="C9" s="275">
        <v>4.0336488563914878</v>
      </c>
      <c r="D9" s="275">
        <v>2.8886096956360015</v>
      </c>
      <c r="E9" s="275">
        <v>-11.151516097398561</v>
      </c>
      <c r="F9" s="331">
        <v>4.2292575453710715</v>
      </c>
      <c r="G9" s="332">
        <f t="shared" si="0"/>
        <v>0</v>
      </c>
      <c r="H9" s="111">
        <v>15.507</v>
      </c>
      <c r="I9" s="111">
        <v>11.105</v>
      </c>
      <c r="J9" s="111">
        <v>-42.871000000000002</v>
      </c>
      <c r="K9" s="111">
        <v>16.259</v>
      </c>
      <c r="L9" s="333">
        <f t="shared" si="1"/>
        <v>0</v>
      </c>
      <c r="M9" s="334"/>
      <c r="N9" s="334"/>
      <c r="O9" s="334"/>
      <c r="P9" s="334"/>
      <c r="T9" s="335"/>
    </row>
    <row r="10" spans="1:20" x14ac:dyDescent="0.25">
      <c r="A10" s="8"/>
      <c r="B10" s="286" t="s">
        <v>1</v>
      </c>
      <c r="C10" s="275">
        <v>5.5609293110557312</v>
      </c>
      <c r="D10" s="275">
        <v>4.927143112761545E-3</v>
      </c>
      <c r="E10" s="275">
        <v>-9.7770078756492804</v>
      </c>
      <c r="F10" s="331">
        <v>4.2108920981590634</v>
      </c>
      <c r="G10" s="332">
        <f t="shared" si="0"/>
        <v>2.5932332172384776E-4</v>
      </c>
      <c r="H10" s="111">
        <v>21.443999999999999</v>
      </c>
      <c r="I10" s="111">
        <v>1.9E-2</v>
      </c>
      <c r="J10" s="111">
        <v>-37.701999999999998</v>
      </c>
      <c r="K10" s="111">
        <v>16.238</v>
      </c>
      <c r="L10" s="333">
        <f t="shared" si="1"/>
        <v>1.0000000000012221E-3</v>
      </c>
      <c r="M10" s="334"/>
      <c r="N10" s="334"/>
      <c r="O10" s="334"/>
      <c r="P10" s="334"/>
      <c r="T10" s="335"/>
    </row>
    <row r="11" spans="1:20" x14ac:dyDescent="0.25">
      <c r="A11" s="8"/>
      <c r="B11" s="286" t="s">
        <v>2</v>
      </c>
      <c r="C11" s="275">
        <v>5.5082919420385039</v>
      </c>
      <c r="D11" s="275">
        <v>2.1666290382168221</v>
      </c>
      <c r="E11" s="275">
        <v>-9.6917203727269001</v>
      </c>
      <c r="F11" s="331">
        <v>2.0167993924715732</v>
      </c>
      <c r="G11" s="332">
        <f t="shared" si="0"/>
        <v>0</v>
      </c>
      <c r="H11" s="111">
        <v>21.47</v>
      </c>
      <c r="I11" s="111">
        <v>8.4450000000000003</v>
      </c>
      <c r="J11" s="111">
        <v>-37.776000000000003</v>
      </c>
      <c r="K11" s="111">
        <v>7.8609999999999998</v>
      </c>
      <c r="L11" s="333">
        <f t="shared" si="1"/>
        <v>0</v>
      </c>
      <c r="M11" s="334"/>
      <c r="N11" s="334"/>
      <c r="O11" s="334"/>
      <c r="P11" s="334"/>
      <c r="T11" s="335"/>
    </row>
    <row r="12" spans="1:20" x14ac:dyDescent="0.25">
      <c r="A12" s="8"/>
      <c r="B12" s="286" t="s">
        <v>3</v>
      </c>
      <c r="C12" s="275">
        <v>6.0600447157922899</v>
      </c>
      <c r="D12" s="275">
        <v>2.3093725638512184</v>
      </c>
      <c r="E12" s="275">
        <v>-11.200045281814978</v>
      </c>
      <c r="F12" s="331">
        <v>2.8308852852111137</v>
      </c>
      <c r="G12" s="332">
        <f t="shared" si="0"/>
        <v>-2.5728303964456245E-4</v>
      </c>
      <c r="H12" s="111">
        <v>23.553999999999998</v>
      </c>
      <c r="I12" s="111">
        <v>8.9760000000000009</v>
      </c>
      <c r="J12" s="111">
        <v>-43.531999999999996</v>
      </c>
      <c r="K12" s="111">
        <v>11.003</v>
      </c>
      <c r="L12" s="333">
        <f t="shared" si="1"/>
        <v>-1.0000000000047748E-3</v>
      </c>
      <c r="M12" s="334"/>
      <c r="N12" s="334"/>
      <c r="O12" s="334"/>
      <c r="P12" s="334"/>
      <c r="T12" s="335"/>
    </row>
    <row r="13" spans="1:20" x14ac:dyDescent="0.25">
      <c r="A13" s="8"/>
      <c r="B13" s="286" t="s">
        <v>4</v>
      </c>
      <c r="C13" s="275">
        <v>7.0358439821919685</v>
      </c>
      <c r="D13" s="275">
        <v>0.26337248466615004</v>
      </c>
      <c r="E13" s="275">
        <v>-9.9582655908913633</v>
      </c>
      <c r="F13" s="331">
        <v>2.6590491240332459</v>
      </c>
      <c r="G13" s="332">
        <f t="shared" si="0"/>
        <v>0</v>
      </c>
      <c r="H13" s="111">
        <v>27.783000000000001</v>
      </c>
      <c r="I13" s="111">
        <v>1.04</v>
      </c>
      <c r="J13" s="111">
        <v>-39.323</v>
      </c>
      <c r="K13" s="111">
        <v>10.5</v>
      </c>
      <c r="L13" s="333">
        <f t="shared" si="1"/>
        <v>0</v>
      </c>
      <c r="M13" s="334"/>
      <c r="N13" s="334"/>
      <c r="O13" s="334"/>
      <c r="P13" s="334"/>
      <c r="T13" s="335"/>
    </row>
    <row r="14" spans="1:20" x14ac:dyDescent="0.25">
      <c r="A14" s="8"/>
      <c r="B14" s="286" t="s">
        <v>5</v>
      </c>
      <c r="C14" s="275">
        <v>5.653057362271781</v>
      </c>
      <c r="D14" s="275">
        <v>-1.3695628355429035E-2</v>
      </c>
      <c r="E14" s="275">
        <v>-8.263693138241182</v>
      </c>
      <c r="F14" s="331">
        <v>2.6245804157494748</v>
      </c>
      <c r="G14" s="332">
        <f t="shared" si="0"/>
        <v>-2.4901142464450743E-4</v>
      </c>
      <c r="H14" s="111">
        <v>22.702000000000002</v>
      </c>
      <c r="I14" s="111">
        <v>-5.5E-2</v>
      </c>
      <c r="J14" s="111">
        <v>-33.186</v>
      </c>
      <c r="K14" s="111">
        <v>10.54</v>
      </c>
      <c r="L14" s="333">
        <f t="shared" si="1"/>
        <v>-1.0000000000012221E-3</v>
      </c>
      <c r="M14" s="334"/>
      <c r="N14" s="334"/>
      <c r="O14" s="334"/>
      <c r="P14" s="334"/>
      <c r="T14" s="335"/>
    </row>
    <row r="15" spans="1:20" x14ac:dyDescent="0.25">
      <c r="A15" s="8"/>
      <c r="B15" s="286" t="s">
        <v>6</v>
      </c>
      <c r="C15" s="275">
        <v>4.8590783019499266</v>
      </c>
      <c r="D15" s="275">
        <v>1.139171795335741</v>
      </c>
      <c r="E15" s="275">
        <v>-9.7228659738109453</v>
      </c>
      <c r="F15" s="331">
        <v>3.7246158765252781</v>
      </c>
      <c r="G15" s="332">
        <f t="shared" si="0"/>
        <v>0</v>
      </c>
      <c r="H15" s="111">
        <v>19.603999999999999</v>
      </c>
      <c r="I15" s="111">
        <v>4.5960000000000001</v>
      </c>
      <c r="J15" s="111">
        <v>-39.226999999999997</v>
      </c>
      <c r="K15" s="111">
        <v>15.026999999999999</v>
      </c>
      <c r="L15" s="333">
        <f t="shared" si="1"/>
        <v>0</v>
      </c>
      <c r="M15" s="334"/>
      <c r="N15" s="334"/>
      <c r="O15" s="334"/>
      <c r="P15" s="334"/>
      <c r="T15" s="335"/>
    </row>
    <row r="16" spans="1:20" x14ac:dyDescent="0.25">
      <c r="A16" s="8"/>
      <c r="B16" s="286" t="s">
        <v>7</v>
      </c>
      <c r="C16" s="275">
        <v>4.5674817167762427</v>
      </c>
      <c r="D16" s="275">
        <v>1.8435891753465805</v>
      </c>
      <c r="E16" s="275">
        <v>-10.005417251483589</v>
      </c>
      <c r="F16" s="331">
        <v>3.5941001206569649</v>
      </c>
      <c r="G16" s="332">
        <f t="shared" si="0"/>
        <v>2.4623870380091617E-4</v>
      </c>
      <c r="H16" s="111">
        <v>18.548999999999999</v>
      </c>
      <c r="I16" s="111">
        <v>7.4870000000000001</v>
      </c>
      <c r="J16" s="111">
        <v>-40.633000000000003</v>
      </c>
      <c r="K16" s="111">
        <v>14.596</v>
      </c>
      <c r="L16" s="333">
        <f t="shared" si="1"/>
        <v>1.0000000000012221E-3</v>
      </c>
      <c r="M16" s="334"/>
      <c r="N16" s="334"/>
      <c r="O16" s="334"/>
      <c r="P16" s="334"/>
      <c r="T16" s="335"/>
    </row>
    <row r="17" spans="1:20" x14ac:dyDescent="0.25">
      <c r="A17" s="8"/>
      <c r="B17" s="286" t="s">
        <v>8</v>
      </c>
      <c r="C17" s="275">
        <v>3.9305526721095396</v>
      </c>
      <c r="D17" s="275">
        <v>2.7206319011592255</v>
      </c>
      <c r="E17" s="275">
        <v>-8.3036003109293599</v>
      </c>
      <c r="F17" s="331">
        <v>1.6528985472260176</v>
      </c>
      <c r="G17" s="332">
        <f t="shared" si="0"/>
        <v>-4.8280956542234854E-4</v>
      </c>
      <c r="H17" s="111">
        <v>16.282</v>
      </c>
      <c r="I17" s="111">
        <v>11.27</v>
      </c>
      <c r="J17" s="111">
        <v>-34.396999999999998</v>
      </c>
      <c r="K17" s="111">
        <v>6.8470000000000004</v>
      </c>
      <c r="L17" s="333">
        <f t="shared" si="1"/>
        <v>-2.0000000000015561E-3</v>
      </c>
      <c r="M17" s="334"/>
      <c r="N17" s="334"/>
      <c r="O17" s="334"/>
      <c r="P17" s="334"/>
      <c r="T17" s="335"/>
    </row>
    <row r="18" spans="1:20" x14ac:dyDescent="0.25">
      <c r="A18" s="8"/>
      <c r="B18" s="286" t="s">
        <v>9</v>
      </c>
      <c r="C18" s="275">
        <v>4.0589276737120503</v>
      </c>
      <c r="D18" s="275">
        <v>2.5230778197926456</v>
      </c>
      <c r="E18" s="275">
        <v>-7.1626849686345651</v>
      </c>
      <c r="F18" s="331">
        <v>0.58116519614628948</v>
      </c>
      <c r="G18" s="332">
        <f t="shared" si="0"/>
        <v>-4.8572101641985999E-4</v>
      </c>
      <c r="H18" s="111">
        <v>16.713000000000001</v>
      </c>
      <c r="I18" s="111">
        <v>10.388999999999999</v>
      </c>
      <c r="J18" s="111">
        <v>-29.492999999999999</v>
      </c>
      <c r="K18" s="111">
        <v>2.3929999999999998</v>
      </c>
      <c r="L18" s="333">
        <f t="shared" si="1"/>
        <v>-2.0000000000015561E-3</v>
      </c>
      <c r="M18" s="334"/>
      <c r="N18" s="334"/>
      <c r="O18" s="334"/>
      <c r="P18" s="334"/>
      <c r="T18" s="335"/>
    </row>
    <row r="19" spans="1:20" x14ac:dyDescent="0.25">
      <c r="A19" s="8"/>
      <c r="B19" s="286" t="s">
        <v>10</v>
      </c>
      <c r="C19" s="275">
        <v>3.7658124108141462</v>
      </c>
      <c r="D19" s="275">
        <v>0.9916502757530179</v>
      </c>
      <c r="E19" s="275">
        <v>-7.4783543522696592</v>
      </c>
      <c r="F19" s="331">
        <v>2.7206506228547185</v>
      </c>
      <c r="G19" s="332">
        <f t="shared" si="0"/>
        <v>2.4104284777637375E-4</v>
      </c>
      <c r="H19" s="111">
        <v>15.622999999999999</v>
      </c>
      <c r="I19" s="111">
        <v>4.1139999999999999</v>
      </c>
      <c r="J19" s="111">
        <v>-31.024999999999999</v>
      </c>
      <c r="K19" s="111">
        <v>11.287000000000001</v>
      </c>
      <c r="L19" s="333">
        <f t="shared" si="1"/>
        <v>9.9999999999944578E-4</v>
      </c>
      <c r="M19" s="334"/>
      <c r="N19" s="334"/>
      <c r="O19" s="334"/>
      <c r="P19" s="334"/>
      <c r="T19" s="335"/>
    </row>
    <row r="20" spans="1:20" x14ac:dyDescent="0.25">
      <c r="A20" s="8"/>
      <c r="B20" s="286" t="s">
        <v>11</v>
      </c>
      <c r="C20" s="275">
        <v>3.3660405079231817</v>
      </c>
      <c r="D20" s="275">
        <v>1.7678092712199125</v>
      </c>
      <c r="E20" s="275">
        <v>-7.5904654690466424</v>
      </c>
      <c r="F20" s="331">
        <v>2.4568541962812085</v>
      </c>
      <c r="G20" s="332">
        <f t="shared" si="0"/>
        <v>-2.3850637766065219E-4</v>
      </c>
      <c r="H20" s="111">
        <v>14.113</v>
      </c>
      <c r="I20" s="111">
        <v>7.4119999999999999</v>
      </c>
      <c r="J20" s="111">
        <v>-31.824999999999999</v>
      </c>
      <c r="K20" s="111">
        <v>10.301</v>
      </c>
      <c r="L20" s="333">
        <f t="shared" si="1"/>
        <v>-9.9999999999944578E-4</v>
      </c>
      <c r="M20" s="334"/>
      <c r="N20" s="334"/>
      <c r="O20" s="334"/>
      <c r="P20" s="334"/>
      <c r="T20" s="335"/>
    </row>
    <row r="21" spans="1:20" x14ac:dyDescent="0.25">
      <c r="A21" s="8"/>
      <c r="B21" s="286" t="s">
        <v>12</v>
      </c>
      <c r="C21" s="275">
        <v>4.8136539114052299</v>
      </c>
      <c r="D21" s="275">
        <v>0.90023182037124494</v>
      </c>
      <c r="E21" s="275">
        <v>-8.3756676402964079</v>
      </c>
      <c r="F21" s="331">
        <v>2.6617819085199326</v>
      </c>
      <c r="G21" s="332">
        <f t="shared" si="0"/>
        <v>0</v>
      </c>
      <c r="H21" s="111">
        <v>20.286999999999999</v>
      </c>
      <c r="I21" s="111">
        <v>3.794</v>
      </c>
      <c r="J21" s="111">
        <v>-35.298999999999999</v>
      </c>
      <c r="K21" s="111">
        <v>11.218</v>
      </c>
      <c r="L21" s="333">
        <f t="shared" si="1"/>
        <v>0</v>
      </c>
      <c r="M21" s="334"/>
      <c r="N21" s="334"/>
      <c r="O21" s="334"/>
      <c r="P21" s="334"/>
      <c r="T21" s="335"/>
    </row>
    <row r="22" spans="1:20" x14ac:dyDescent="0.25">
      <c r="A22" s="8"/>
      <c r="B22" s="286" t="s">
        <v>13</v>
      </c>
      <c r="C22" s="275">
        <v>4.1055282430604887</v>
      </c>
      <c r="D22" s="275">
        <v>1.3247674635411626</v>
      </c>
      <c r="E22" s="275">
        <v>-9.483900051215846</v>
      </c>
      <c r="F22" s="331">
        <v>4.0536043446141941</v>
      </c>
      <c r="G22" s="332">
        <f t="shared" si="0"/>
        <v>0</v>
      </c>
      <c r="H22" s="111">
        <v>17.395</v>
      </c>
      <c r="I22" s="111">
        <v>5.6130000000000004</v>
      </c>
      <c r="J22" s="111">
        <v>-40.183</v>
      </c>
      <c r="K22" s="111">
        <v>17.175000000000001</v>
      </c>
      <c r="L22" s="333">
        <f t="shared" si="1"/>
        <v>0</v>
      </c>
      <c r="M22" s="334"/>
      <c r="N22" s="334"/>
      <c r="O22" s="334"/>
      <c r="P22" s="334"/>
      <c r="T22" s="335"/>
    </row>
    <row r="23" spans="1:20" x14ac:dyDescent="0.25">
      <c r="A23" s="8"/>
      <c r="B23" s="286" t="s">
        <v>14</v>
      </c>
      <c r="C23" s="275">
        <v>3.5601353600355043</v>
      </c>
      <c r="D23" s="275">
        <v>0.39456895595251301</v>
      </c>
      <c r="E23" s="275">
        <v>-6.9931395391841411</v>
      </c>
      <c r="F23" s="331">
        <v>3.038435223196124</v>
      </c>
      <c r="G23" s="332">
        <f t="shared" si="0"/>
        <v>0</v>
      </c>
      <c r="H23" s="111">
        <v>15.401999999999999</v>
      </c>
      <c r="I23" s="111">
        <v>1.7070000000000001</v>
      </c>
      <c r="J23" s="111">
        <v>-30.254000000000001</v>
      </c>
      <c r="K23" s="111">
        <v>13.145</v>
      </c>
      <c r="L23" s="333">
        <f t="shared" si="1"/>
        <v>0</v>
      </c>
      <c r="M23" s="334"/>
      <c r="N23" s="334"/>
      <c r="O23" s="334"/>
      <c r="P23" s="334"/>
      <c r="T23" s="335"/>
    </row>
    <row r="24" spans="1:20" x14ac:dyDescent="0.25">
      <c r="A24" s="8"/>
      <c r="B24" s="286" t="s">
        <v>15</v>
      </c>
      <c r="C24" s="275">
        <v>1.7693466850383177</v>
      </c>
      <c r="D24" s="275">
        <v>1.592388975166013</v>
      </c>
      <c r="E24" s="275">
        <v>-7.720932161602942</v>
      </c>
      <c r="F24" s="331">
        <v>4.3591965013986114</v>
      </c>
      <c r="G24" s="332">
        <f t="shared" si="0"/>
        <v>0</v>
      </c>
      <c r="H24" s="111">
        <v>7.6790000000000003</v>
      </c>
      <c r="I24" s="111">
        <v>6.9109999999999996</v>
      </c>
      <c r="J24" s="111">
        <v>-33.509</v>
      </c>
      <c r="K24" s="111">
        <v>18.919</v>
      </c>
      <c r="L24" s="333">
        <f t="shared" si="1"/>
        <v>0</v>
      </c>
      <c r="M24" s="334"/>
      <c r="N24" s="334"/>
      <c r="O24" s="334"/>
      <c r="P24" s="334"/>
      <c r="T24" s="335"/>
    </row>
    <row r="25" spans="1:20" x14ac:dyDescent="0.25">
      <c r="A25" s="8"/>
      <c r="B25" s="286" t="s">
        <v>16</v>
      </c>
      <c r="C25" s="275">
        <v>1.6478035020124531</v>
      </c>
      <c r="D25" s="275">
        <v>-1.3487449401997547</v>
      </c>
      <c r="E25" s="275">
        <v>-5.2456798192805625</v>
      </c>
      <c r="F25" s="331">
        <v>4.9466212574678634</v>
      </c>
      <c r="G25" s="332">
        <f t="shared" si="0"/>
        <v>0</v>
      </c>
      <c r="H25" s="111">
        <v>7.1849999999999996</v>
      </c>
      <c r="I25" s="111">
        <v>-5.8810000000000002</v>
      </c>
      <c r="J25" s="111">
        <v>-22.873000000000001</v>
      </c>
      <c r="K25" s="111">
        <v>21.568999999999999</v>
      </c>
      <c r="L25" s="333">
        <f t="shared" si="1"/>
        <v>0</v>
      </c>
      <c r="M25" s="334"/>
      <c r="N25" s="334"/>
      <c r="O25" s="334"/>
      <c r="P25" s="334"/>
      <c r="T25" s="335"/>
    </row>
    <row r="26" spans="1:20" x14ac:dyDescent="0.25">
      <c r="A26" s="8"/>
      <c r="B26" s="286" t="s">
        <v>17</v>
      </c>
      <c r="C26" s="275">
        <v>2.5124771980200045</v>
      </c>
      <c r="D26" s="275">
        <v>-2.337103563583165</v>
      </c>
      <c r="E26" s="275">
        <v>-3.8102875264366669</v>
      </c>
      <c r="F26" s="331">
        <v>3.6349138919998274</v>
      </c>
      <c r="G26" s="332">
        <f t="shared" si="0"/>
        <v>0</v>
      </c>
      <c r="H26" s="111">
        <v>11.06</v>
      </c>
      <c r="I26" s="111">
        <v>-10.288</v>
      </c>
      <c r="J26" s="111">
        <v>-16.773</v>
      </c>
      <c r="K26" s="111">
        <v>16.001000000000001</v>
      </c>
      <c r="L26" s="333">
        <f t="shared" si="1"/>
        <v>0</v>
      </c>
      <c r="M26" s="334"/>
      <c r="N26" s="334"/>
      <c r="O26" s="334"/>
      <c r="P26" s="334"/>
      <c r="T26" s="335"/>
    </row>
    <row r="27" spans="1:20" x14ac:dyDescent="0.25">
      <c r="A27" s="8"/>
      <c r="B27" s="286" t="s">
        <v>18</v>
      </c>
      <c r="C27" s="275">
        <v>3.015975834796913</v>
      </c>
      <c r="D27" s="275">
        <v>-1.4638022798453392</v>
      </c>
      <c r="E27" s="275">
        <v>-6.4179360298815116</v>
      </c>
      <c r="F27" s="331">
        <v>4.8657624749299373</v>
      </c>
      <c r="G27" s="332">
        <f t="shared" si="0"/>
        <v>0</v>
      </c>
      <c r="H27" s="111">
        <v>13.548999999999999</v>
      </c>
      <c r="I27" s="111">
        <v>-6.5759999999999996</v>
      </c>
      <c r="J27" s="111">
        <v>-28.832000000000001</v>
      </c>
      <c r="K27" s="111">
        <v>21.859000000000002</v>
      </c>
      <c r="L27" s="333">
        <f t="shared" si="1"/>
        <v>0</v>
      </c>
      <c r="M27" s="334"/>
      <c r="N27" s="334"/>
      <c r="O27" s="334"/>
      <c r="P27" s="334"/>
      <c r="T27" s="335"/>
    </row>
    <row r="28" spans="1:20" x14ac:dyDescent="0.25">
      <c r="A28" s="8"/>
      <c r="B28" s="286" t="s">
        <v>19</v>
      </c>
      <c r="C28" s="275">
        <v>2.6984304957382208</v>
      </c>
      <c r="D28" s="275">
        <v>-2.5739957832901332</v>
      </c>
      <c r="E28" s="275">
        <v>-6.4651088144185973</v>
      </c>
      <c r="F28" s="331">
        <v>6.3406741019705093</v>
      </c>
      <c r="G28" s="332">
        <f t="shared" si="0"/>
        <v>0</v>
      </c>
      <c r="H28" s="111">
        <v>12.273999999999999</v>
      </c>
      <c r="I28" s="111">
        <v>-11.708</v>
      </c>
      <c r="J28" s="111">
        <v>-29.407</v>
      </c>
      <c r="K28" s="111">
        <v>28.841000000000001</v>
      </c>
      <c r="L28" s="333">
        <f t="shared" si="1"/>
        <v>0</v>
      </c>
      <c r="M28" s="334"/>
      <c r="N28" s="334"/>
      <c r="O28" s="334"/>
      <c r="P28" s="334"/>
      <c r="T28" s="335"/>
    </row>
    <row r="29" spans="1:20" x14ac:dyDescent="0.25">
      <c r="A29" s="8"/>
      <c r="B29" s="286" t="s">
        <v>20</v>
      </c>
      <c r="C29" s="275">
        <v>3.2404899138581915</v>
      </c>
      <c r="D29" s="275">
        <v>-1.3250912224129716</v>
      </c>
      <c r="E29" s="275">
        <v>-6.232933194949422</v>
      </c>
      <c r="F29" s="331">
        <v>4.317534503504203</v>
      </c>
      <c r="G29" s="332">
        <f t="shared" si="0"/>
        <v>0</v>
      </c>
      <c r="H29" s="111">
        <v>14.893000000000001</v>
      </c>
      <c r="I29" s="111">
        <v>-6.09</v>
      </c>
      <c r="J29" s="111">
        <v>-28.646000000000001</v>
      </c>
      <c r="K29" s="111">
        <v>19.843</v>
      </c>
      <c r="L29" s="333">
        <f t="shared" si="1"/>
        <v>0</v>
      </c>
      <c r="M29" s="334"/>
      <c r="N29" s="334"/>
      <c r="O29" s="334"/>
      <c r="P29" s="334"/>
      <c r="T29" s="335"/>
    </row>
    <row r="30" spans="1:20" x14ac:dyDescent="0.25">
      <c r="A30" s="8"/>
      <c r="B30" s="286" t="s">
        <v>21</v>
      </c>
      <c r="C30" s="275">
        <v>3.1086551879579245</v>
      </c>
      <c r="D30" s="275">
        <v>-2.229958092575937</v>
      </c>
      <c r="E30" s="275">
        <v>-5.3461622246522635</v>
      </c>
      <c r="F30" s="331">
        <v>4.4674651292702761</v>
      </c>
      <c r="G30" s="332">
        <f t="shared" si="0"/>
        <v>0</v>
      </c>
      <c r="H30" s="111">
        <v>14.413</v>
      </c>
      <c r="I30" s="111">
        <v>-10.339</v>
      </c>
      <c r="J30" s="111">
        <v>-24.786999999999999</v>
      </c>
      <c r="K30" s="111">
        <v>20.713000000000001</v>
      </c>
      <c r="L30" s="333">
        <f t="shared" si="1"/>
        <v>0</v>
      </c>
      <c r="M30" s="334"/>
      <c r="N30" s="334"/>
      <c r="O30" s="334"/>
      <c r="P30" s="334"/>
      <c r="T30" s="335"/>
    </row>
    <row r="31" spans="1:20" x14ac:dyDescent="0.25">
      <c r="A31" s="8"/>
      <c r="B31" s="286" t="s">
        <v>22</v>
      </c>
      <c r="C31" s="275">
        <v>2.4827330320987548</v>
      </c>
      <c r="D31" s="275">
        <v>-1.3809309555846032</v>
      </c>
      <c r="E31" s="275">
        <v>-5.9363398506052771</v>
      </c>
      <c r="F31" s="331">
        <v>4.8345377740911255</v>
      </c>
      <c r="G31" s="332">
        <f t="shared" si="0"/>
        <v>0</v>
      </c>
      <c r="H31" s="111">
        <v>11.643000000000001</v>
      </c>
      <c r="I31" s="111">
        <v>-6.476</v>
      </c>
      <c r="J31" s="111">
        <v>-27.838999999999999</v>
      </c>
      <c r="K31" s="111">
        <v>22.672000000000001</v>
      </c>
      <c r="L31" s="333">
        <f t="shared" si="1"/>
        <v>0</v>
      </c>
      <c r="M31" s="335"/>
      <c r="N31" s="335"/>
      <c r="O31" s="335"/>
      <c r="P31" s="335"/>
      <c r="T31" s="335"/>
    </row>
    <row r="32" spans="1:20" x14ac:dyDescent="0.25">
      <c r="A32" s="8"/>
      <c r="B32" s="286" t="s">
        <v>23</v>
      </c>
      <c r="C32" s="275">
        <v>2.0553633364980448</v>
      </c>
      <c r="D32" s="275">
        <v>-3.1940223059065413</v>
      </c>
      <c r="E32" s="275">
        <v>-5.1455236323242364</v>
      </c>
      <c r="F32" s="331">
        <v>6.2841826017327325</v>
      </c>
      <c r="G32" s="332">
        <f t="shared" si="0"/>
        <v>0</v>
      </c>
      <c r="H32" s="111">
        <v>9.6769999999999996</v>
      </c>
      <c r="I32" s="111">
        <v>-15.038</v>
      </c>
      <c r="J32" s="111">
        <v>-24.225999999999999</v>
      </c>
      <c r="K32" s="111">
        <v>29.587</v>
      </c>
      <c r="L32" s="333">
        <f t="shared" si="1"/>
        <v>0</v>
      </c>
      <c r="M32" s="335"/>
      <c r="N32" s="335"/>
      <c r="O32" s="335"/>
      <c r="P32" s="335"/>
      <c r="T32" s="335"/>
    </row>
    <row r="33" spans="1:20" x14ac:dyDescent="0.25">
      <c r="A33" s="8"/>
      <c r="B33" s="286" t="s">
        <v>24</v>
      </c>
      <c r="C33" s="275">
        <v>3.5438272152085735</v>
      </c>
      <c r="D33" s="275">
        <v>-4.5346721875408891</v>
      </c>
      <c r="E33" s="275">
        <v>-4.8041735783115751</v>
      </c>
      <c r="F33" s="331">
        <v>5.7950185506438912</v>
      </c>
      <c r="G33" s="332">
        <f t="shared" si="0"/>
        <v>0</v>
      </c>
      <c r="H33" s="111">
        <v>16.792000000000002</v>
      </c>
      <c r="I33" s="111">
        <v>-21.486999999999998</v>
      </c>
      <c r="J33" s="111">
        <v>-22.763999999999999</v>
      </c>
      <c r="K33" s="111">
        <v>27.459</v>
      </c>
      <c r="L33" s="333">
        <f t="shared" si="1"/>
        <v>0</v>
      </c>
      <c r="M33" s="335"/>
      <c r="N33" s="335"/>
      <c r="O33" s="335"/>
      <c r="P33" s="335"/>
      <c r="T33" s="335"/>
    </row>
    <row r="34" spans="1:20" x14ac:dyDescent="0.25">
      <c r="A34" s="8"/>
      <c r="B34" s="286" t="s">
        <v>25</v>
      </c>
      <c r="C34" s="275">
        <v>3.653024052696364</v>
      </c>
      <c r="D34" s="275">
        <v>-2.8431584550384246</v>
      </c>
      <c r="E34" s="275">
        <v>-4.4880485046076046</v>
      </c>
      <c r="F34" s="331">
        <v>3.6781829069496657</v>
      </c>
      <c r="G34" s="332">
        <f t="shared" si="0"/>
        <v>0</v>
      </c>
      <c r="H34" s="111">
        <v>17.568999999999999</v>
      </c>
      <c r="I34" s="111">
        <v>-13.673999999999999</v>
      </c>
      <c r="J34" s="111">
        <v>-21.585000000000001</v>
      </c>
      <c r="K34" s="111">
        <v>17.690000000000001</v>
      </c>
      <c r="L34" s="333">
        <f t="shared" si="1"/>
        <v>0</v>
      </c>
      <c r="M34" s="335"/>
      <c r="N34" s="335"/>
      <c r="O34" s="335"/>
      <c r="P34" s="335"/>
      <c r="T34" s="335"/>
    </row>
    <row r="35" spans="1:20" x14ac:dyDescent="0.25">
      <c r="A35" s="8"/>
      <c r="B35" s="286" t="s">
        <v>26</v>
      </c>
      <c r="C35" s="275">
        <v>3.8230232524345409</v>
      </c>
      <c r="D35" s="275">
        <v>-2.9810281225543012</v>
      </c>
      <c r="E35" s="275">
        <v>-5.2184599543711716</v>
      </c>
      <c r="F35" s="331">
        <v>4.376464824490931</v>
      </c>
      <c r="G35" s="332">
        <f t="shared" si="0"/>
        <v>0</v>
      </c>
      <c r="H35" s="111">
        <v>18.416</v>
      </c>
      <c r="I35" s="111">
        <v>-14.36</v>
      </c>
      <c r="J35" s="111">
        <v>-25.138000000000002</v>
      </c>
      <c r="K35" s="111">
        <v>21.082000000000001</v>
      </c>
      <c r="L35" s="333">
        <f t="shared" si="1"/>
        <v>0</v>
      </c>
      <c r="M35" s="335"/>
      <c r="N35" s="335"/>
      <c r="O35" s="335"/>
      <c r="P35" s="335"/>
      <c r="T35" s="335"/>
    </row>
    <row r="36" spans="1:20" x14ac:dyDescent="0.25">
      <c r="A36" s="8"/>
      <c r="B36" s="286" t="s">
        <v>27</v>
      </c>
      <c r="C36" s="275">
        <v>3.2273888224263474</v>
      </c>
      <c r="D36" s="275">
        <v>-5.8243263940920551</v>
      </c>
      <c r="E36" s="275">
        <v>-4.0188680026327441</v>
      </c>
      <c r="F36" s="331">
        <v>6.6158055742984523</v>
      </c>
      <c r="G36" s="332">
        <f t="shared" si="0"/>
        <v>0</v>
      </c>
      <c r="H36" s="111">
        <v>15.593</v>
      </c>
      <c r="I36" s="111">
        <v>-28.14</v>
      </c>
      <c r="J36" s="111">
        <v>-19.417000000000002</v>
      </c>
      <c r="K36" s="111">
        <v>31.963999999999999</v>
      </c>
      <c r="L36" s="333">
        <f t="shared" si="1"/>
        <v>0</v>
      </c>
      <c r="M36" s="335"/>
      <c r="N36" s="335"/>
      <c r="O36" s="335"/>
      <c r="P36" s="335"/>
      <c r="T36" s="335"/>
    </row>
    <row r="37" spans="1:20" x14ac:dyDescent="0.25">
      <c r="A37" s="8"/>
      <c r="B37" s="286" t="s">
        <v>28</v>
      </c>
      <c r="C37" s="275">
        <v>3.0763419564285277</v>
      </c>
      <c r="D37" s="275">
        <v>-5.1038242440329133</v>
      </c>
      <c r="E37" s="275">
        <v>-3.9612471159932214</v>
      </c>
      <c r="F37" s="331">
        <v>5.9887294035976071</v>
      </c>
      <c r="G37" s="332">
        <f t="shared" si="0"/>
        <v>0</v>
      </c>
      <c r="H37" s="111">
        <v>15.067</v>
      </c>
      <c r="I37" s="111">
        <v>-24.997</v>
      </c>
      <c r="J37" s="111">
        <v>-19.401</v>
      </c>
      <c r="K37" s="111">
        <v>29.331</v>
      </c>
      <c r="L37" s="333">
        <f t="shared" si="1"/>
        <v>0</v>
      </c>
      <c r="M37" s="335"/>
      <c r="N37" s="335"/>
      <c r="O37" s="335"/>
      <c r="P37" s="335"/>
      <c r="T37" s="335"/>
    </row>
    <row r="38" spans="1:20" x14ac:dyDescent="0.25">
      <c r="A38" s="8"/>
      <c r="B38" s="286" t="s">
        <v>31</v>
      </c>
      <c r="C38" s="275">
        <v>2.2742495097299744</v>
      </c>
      <c r="D38" s="275">
        <v>-4.3646603308694125</v>
      </c>
      <c r="E38" s="275">
        <v>-3.1592497611505004</v>
      </c>
      <c r="F38" s="331">
        <v>5.2496605822899385</v>
      </c>
      <c r="G38" s="332">
        <f t="shared" si="0"/>
        <v>0</v>
      </c>
      <c r="H38" s="111">
        <v>11.307</v>
      </c>
      <c r="I38" s="111">
        <v>-21.7</v>
      </c>
      <c r="J38" s="111">
        <v>-15.707000000000001</v>
      </c>
      <c r="K38" s="111">
        <v>26.1</v>
      </c>
      <c r="L38" s="333">
        <f t="shared" si="1"/>
        <v>0</v>
      </c>
      <c r="M38" s="335"/>
      <c r="N38" s="335"/>
      <c r="O38" s="335"/>
      <c r="P38" s="335"/>
      <c r="T38" s="335"/>
    </row>
    <row r="39" spans="1:20" x14ac:dyDescent="0.25">
      <c r="A39" s="8"/>
      <c r="B39" s="286" t="s">
        <v>32</v>
      </c>
      <c r="C39" s="275">
        <v>1.3299694574451721</v>
      </c>
      <c r="D39" s="275">
        <v>-3.9148004546426085</v>
      </c>
      <c r="E39" s="275">
        <v>-4.104767554977597</v>
      </c>
      <c r="F39" s="331">
        <v>6.6895985521750339</v>
      </c>
      <c r="G39" s="332">
        <f t="shared" si="0"/>
        <v>0</v>
      </c>
      <c r="H39" s="111">
        <v>6.6580000000000004</v>
      </c>
      <c r="I39" s="111">
        <v>-19.597999999999999</v>
      </c>
      <c r="J39" s="111">
        <v>-20.548999999999999</v>
      </c>
      <c r="K39" s="111">
        <v>33.488999999999997</v>
      </c>
      <c r="L39" s="333">
        <f t="shared" si="1"/>
        <v>0</v>
      </c>
      <c r="M39" s="335"/>
      <c r="N39" s="335"/>
      <c r="O39" s="335"/>
      <c r="P39" s="335"/>
      <c r="T39" s="335"/>
    </row>
    <row r="40" spans="1:20" x14ac:dyDescent="0.25">
      <c r="A40" s="8"/>
      <c r="B40" s="286" t="s">
        <v>33</v>
      </c>
      <c r="C40" s="275">
        <v>-0.31844370743403383</v>
      </c>
      <c r="D40" s="275">
        <v>-1.3863639052437722</v>
      </c>
      <c r="E40" s="275">
        <v>-2.4045950539678285</v>
      </c>
      <c r="F40" s="331">
        <v>4.109402666645634</v>
      </c>
      <c r="G40" s="332">
        <f t="shared" si="0"/>
        <v>0</v>
      </c>
      <c r="H40" s="111">
        <v>-1.615</v>
      </c>
      <c r="I40" s="111">
        <v>-7.0309999999999997</v>
      </c>
      <c r="J40" s="111">
        <v>-12.195</v>
      </c>
      <c r="K40" s="111">
        <v>20.841000000000001</v>
      </c>
      <c r="L40" s="333">
        <f t="shared" si="1"/>
        <v>0</v>
      </c>
      <c r="M40" s="335"/>
      <c r="N40" s="335"/>
      <c r="O40" s="335"/>
      <c r="P40" s="335"/>
      <c r="T40" s="335"/>
    </row>
    <row r="41" spans="1:20" x14ac:dyDescent="0.25">
      <c r="A41" s="8"/>
      <c r="B41" s="286" t="s">
        <v>34</v>
      </c>
      <c r="C41" s="275">
        <v>-0.50538484821855745</v>
      </c>
      <c r="D41" s="275">
        <v>-0.96644111817374068</v>
      </c>
      <c r="E41" s="275">
        <v>-2.1396838415497426</v>
      </c>
      <c r="F41" s="331">
        <v>3.6115098079420407</v>
      </c>
      <c r="G41" s="332">
        <f t="shared" si="0"/>
        <v>0</v>
      </c>
      <c r="H41" s="111">
        <v>-2.5880000000000001</v>
      </c>
      <c r="I41" s="111">
        <v>-4.9489999999999998</v>
      </c>
      <c r="J41" s="111">
        <v>-10.957000000000001</v>
      </c>
      <c r="K41" s="111">
        <v>18.494</v>
      </c>
      <c r="L41" s="333">
        <f t="shared" si="1"/>
        <v>0</v>
      </c>
      <c r="M41" s="335"/>
      <c r="N41" s="335"/>
      <c r="O41" s="335"/>
      <c r="P41" s="335"/>
      <c r="T41" s="335"/>
    </row>
    <row r="42" spans="1:20" x14ac:dyDescent="0.25">
      <c r="A42" s="8"/>
      <c r="B42" s="286" t="s">
        <v>38</v>
      </c>
      <c r="C42" s="275">
        <v>0.43622665885791112</v>
      </c>
      <c r="D42" s="275">
        <v>-1.8116442554085685</v>
      </c>
      <c r="E42" s="275">
        <v>-3.5119942874153862</v>
      </c>
      <c r="F42" s="331">
        <v>4.8874118839660436</v>
      </c>
      <c r="G42" s="332">
        <f t="shared" si="0"/>
        <v>0</v>
      </c>
      <c r="H42" s="111">
        <v>2.242</v>
      </c>
      <c r="I42" s="111">
        <v>-9.3109999999999999</v>
      </c>
      <c r="J42" s="111">
        <v>-18.05</v>
      </c>
      <c r="K42" s="111">
        <v>25.119</v>
      </c>
      <c r="L42" s="333">
        <f t="shared" si="1"/>
        <v>0</v>
      </c>
      <c r="M42" s="335"/>
      <c r="N42" s="335"/>
      <c r="O42" s="335"/>
      <c r="P42" s="335"/>
      <c r="T42" s="335"/>
    </row>
    <row r="43" spans="1:20" x14ac:dyDescent="0.25">
      <c r="A43" s="8"/>
      <c r="B43" s="286" t="s">
        <v>39</v>
      </c>
      <c r="C43" s="275">
        <v>9.1404145458199512E-2</v>
      </c>
      <c r="D43" s="275">
        <v>-0.51924511383970839</v>
      </c>
      <c r="E43" s="275">
        <v>-3.0806868644706484</v>
      </c>
      <c r="F43" s="331">
        <v>3.508527832852157</v>
      </c>
      <c r="G43" s="332">
        <f t="shared" si="0"/>
        <v>0</v>
      </c>
      <c r="H43" s="111">
        <v>0.47299999999999998</v>
      </c>
      <c r="I43" s="111">
        <v>-2.6869999999999998</v>
      </c>
      <c r="J43" s="111">
        <v>-15.942</v>
      </c>
      <c r="K43" s="111">
        <v>18.155999999999999</v>
      </c>
      <c r="L43" s="333">
        <f t="shared" si="1"/>
        <v>0</v>
      </c>
      <c r="M43" s="335"/>
      <c r="N43" s="335"/>
      <c r="O43" s="335"/>
      <c r="P43" s="335"/>
      <c r="T43" s="335"/>
    </row>
    <row r="44" spans="1:20" x14ac:dyDescent="0.25">
      <c r="A44" s="8"/>
      <c r="B44" s="286" t="s">
        <v>40</v>
      </c>
      <c r="C44" s="275">
        <v>-0.66903131348324663</v>
      </c>
      <c r="D44" s="275">
        <v>-0.92948516574422591</v>
      </c>
      <c r="E44" s="275">
        <v>-1.7828142343361189</v>
      </c>
      <c r="F44" s="331">
        <v>3.3813307135635915</v>
      </c>
      <c r="G44" s="332">
        <f t="shared" si="0"/>
        <v>0</v>
      </c>
      <c r="H44" s="111">
        <v>-3.5139999999999998</v>
      </c>
      <c r="I44" s="111">
        <v>-4.8819999999999997</v>
      </c>
      <c r="J44" s="111">
        <v>-9.3640000000000008</v>
      </c>
      <c r="K44" s="111">
        <v>17.760000000000002</v>
      </c>
      <c r="L44" s="333">
        <f t="shared" si="1"/>
        <v>0</v>
      </c>
      <c r="M44" s="335"/>
      <c r="N44" s="335"/>
      <c r="O44" s="335"/>
      <c r="P44" s="335"/>
      <c r="T44" s="335"/>
    </row>
    <row r="45" spans="1:20" x14ac:dyDescent="0.25">
      <c r="A45" s="8"/>
      <c r="B45" s="286" t="s">
        <v>41</v>
      </c>
      <c r="C45" s="275">
        <v>5.8726691660241463E-3</v>
      </c>
      <c r="D45" s="275">
        <v>-0.17144405145973718</v>
      </c>
      <c r="E45" s="275">
        <v>-3.2644462925460673</v>
      </c>
      <c r="F45" s="331">
        <v>3.4300176748397804</v>
      </c>
      <c r="G45" s="332">
        <f t="shared" si="0"/>
        <v>0</v>
      </c>
      <c r="H45" s="111">
        <v>3.1E-2</v>
      </c>
      <c r="I45" s="111">
        <v>-0.90500000000000003</v>
      </c>
      <c r="J45" s="111">
        <v>-17.231999999999999</v>
      </c>
      <c r="K45" s="111">
        <v>18.106000000000002</v>
      </c>
      <c r="L45" s="333">
        <f t="shared" si="1"/>
        <v>0</v>
      </c>
      <c r="M45" s="335"/>
      <c r="N45" s="335"/>
      <c r="O45" s="335"/>
      <c r="P45" s="335"/>
      <c r="T45" s="335"/>
    </row>
    <row r="46" spans="1:20" x14ac:dyDescent="0.25">
      <c r="A46" s="8"/>
      <c r="B46" s="286" t="s">
        <v>43</v>
      </c>
      <c r="C46" s="275">
        <v>0.21239628794332097</v>
      </c>
      <c r="D46" s="275">
        <v>-1.8470221364965118</v>
      </c>
      <c r="E46" s="275">
        <v>-1.8806077686006237</v>
      </c>
      <c r="F46" s="331">
        <v>3.5152336171538145</v>
      </c>
      <c r="G46" s="332">
        <f t="shared" si="0"/>
        <v>0</v>
      </c>
      <c r="H46" s="111">
        <v>1.1319999999999999</v>
      </c>
      <c r="I46" s="111">
        <v>-9.8439999999999994</v>
      </c>
      <c r="J46" s="111">
        <v>-10.023</v>
      </c>
      <c r="K46" s="111">
        <v>18.734999999999999</v>
      </c>
      <c r="L46" s="333">
        <f t="shared" si="1"/>
        <v>0</v>
      </c>
      <c r="M46" s="335"/>
      <c r="N46" s="335"/>
      <c r="O46" s="335"/>
      <c r="P46" s="335"/>
      <c r="T46" s="335"/>
    </row>
    <row r="47" spans="1:20" x14ac:dyDescent="0.25">
      <c r="A47" s="8"/>
      <c r="B47" s="286" t="s">
        <v>44</v>
      </c>
      <c r="C47" s="275">
        <v>0.16911217960010161</v>
      </c>
      <c r="D47" s="275">
        <v>-1.3831225303039012</v>
      </c>
      <c r="E47" s="275">
        <v>-2.1660080810403364</v>
      </c>
      <c r="F47" s="331">
        <v>3.3800184317441362</v>
      </c>
      <c r="G47" s="332">
        <f t="shared" si="0"/>
        <v>0</v>
      </c>
      <c r="H47" s="111">
        <v>0.91200000000000003</v>
      </c>
      <c r="I47" s="111">
        <v>-7.4589999999999996</v>
      </c>
      <c r="J47" s="111">
        <v>-11.680999999999999</v>
      </c>
      <c r="K47" s="111">
        <v>18.228000000000002</v>
      </c>
      <c r="L47" s="333">
        <f t="shared" si="1"/>
        <v>0</v>
      </c>
      <c r="M47" s="335"/>
      <c r="N47" s="335"/>
      <c r="O47" s="335"/>
      <c r="P47" s="335"/>
      <c r="T47" s="335"/>
    </row>
    <row r="48" spans="1:20" x14ac:dyDescent="0.25">
      <c r="A48" s="8"/>
      <c r="B48" s="286" t="s">
        <v>45</v>
      </c>
      <c r="C48" s="275">
        <v>0.25550611996233868</v>
      </c>
      <c r="D48" s="275">
        <v>-3.4037329001052301</v>
      </c>
      <c r="E48" s="275">
        <v>-1.8374656155962117</v>
      </c>
      <c r="F48" s="331">
        <v>4.9856923957391031</v>
      </c>
      <c r="G48" s="332">
        <f t="shared" si="0"/>
        <v>0</v>
      </c>
      <c r="H48" s="111">
        <v>1.3839999999999999</v>
      </c>
      <c r="I48" s="111">
        <v>-18.437000000000001</v>
      </c>
      <c r="J48" s="111">
        <v>-9.9529999999999994</v>
      </c>
      <c r="K48" s="111">
        <v>27.006</v>
      </c>
      <c r="L48" s="333">
        <f t="shared" si="1"/>
        <v>0</v>
      </c>
      <c r="M48" s="335"/>
      <c r="N48" s="335"/>
      <c r="O48" s="335"/>
      <c r="P48" s="335"/>
      <c r="T48" s="335"/>
    </row>
    <row r="49" spans="1:20" x14ac:dyDescent="0.25">
      <c r="A49" s="8"/>
      <c r="B49" s="286" t="s">
        <v>46</v>
      </c>
      <c r="C49" s="275">
        <v>-9.8396142871199452E-2</v>
      </c>
      <c r="D49" s="275">
        <v>-3.8365384965798226</v>
      </c>
      <c r="E49" s="275">
        <v>-2.3759024201806844</v>
      </c>
      <c r="F49" s="331">
        <v>6.3024551659797154</v>
      </c>
      <c r="G49" s="332">
        <f t="shared" si="0"/>
        <v>8.3818936519914899E-3</v>
      </c>
      <c r="H49" s="111">
        <v>-0.54</v>
      </c>
      <c r="I49" s="111">
        <v>-21.055</v>
      </c>
      <c r="J49" s="111">
        <v>-13.039</v>
      </c>
      <c r="K49" s="111">
        <v>34.588000000000001</v>
      </c>
      <c r="L49" s="333">
        <f t="shared" si="1"/>
        <v>4.5999999999999375E-2</v>
      </c>
      <c r="M49" s="335"/>
      <c r="N49" s="335"/>
      <c r="O49" s="335"/>
      <c r="P49" s="335"/>
      <c r="T49" s="335"/>
    </row>
    <row r="50" spans="1:20" x14ac:dyDescent="0.25">
      <c r="A50" s="8"/>
      <c r="B50" s="286" t="s">
        <v>61</v>
      </c>
      <c r="C50" s="275">
        <v>0.62304787993419863</v>
      </c>
      <c r="D50" s="275">
        <v>-2.2662709886876682</v>
      </c>
      <c r="E50" s="275">
        <v>-1.8394315571305375</v>
      </c>
      <c r="F50" s="331">
        <v>3.2190505177873918</v>
      </c>
      <c r="G50" s="332">
        <f t="shared" si="0"/>
        <v>0.26360414809661536</v>
      </c>
      <c r="H50" s="111">
        <v>3.4390000000000001</v>
      </c>
      <c r="I50" s="111">
        <v>-12.509</v>
      </c>
      <c r="J50" s="111">
        <v>-10.153</v>
      </c>
      <c r="K50" s="111">
        <v>17.768000000000001</v>
      </c>
      <c r="L50" s="333">
        <f t="shared" si="1"/>
        <v>1.4549999999999983</v>
      </c>
      <c r="M50" s="335"/>
      <c r="N50" s="335"/>
      <c r="O50" s="335"/>
      <c r="P50" s="335"/>
      <c r="T50" s="335"/>
    </row>
    <row r="51" spans="1:20" x14ac:dyDescent="0.25">
      <c r="A51" s="8"/>
      <c r="B51" s="286" t="s">
        <v>62</v>
      </c>
      <c r="C51" s="275">
        <v>0.17858230369380568</v>
      </c>
      <c r="D51" s="275">
        <v>-0.97494832397731623</v>
      </c>
      <c r="E51" s="275">
        <v>-2.5526343128790621</v>
      </c>
      <c r="F51" s="331">
        <v>3.2465438861085536</v>
      </c>
      <c r="G51" s="332">
        <f t="shared" si="0"/>
        <v>0.1024564470540188</v>
      </c>
      <c r="H51" s="111">
        <v>0.997</v>
      </c>
      <c r="I51" s="111">
        <v>-5.4429999999999996</v>
      </c>
      <c r="J51" s="111">
        <v>-14.250999999999999</v>
      </c>
      <c r="K51" s="111">
        <v>18.125</v>
      </c>
      <c r="L51" s="333">
        <f t="shared" si="1"/>
        <v>0.57199999999999918</v>
      </c>
      <c r="M51" s="335"/>
      <c r="N51" s="335"/>
      <c r="O51" s="335"/>
      <c r="P51" s="335"/>
      <c r="T51" s="335"/>
    </row>
    <row r="52" spans="1:20" x14ac:dyDescent="0.25">
      <c r="A52" s="8"/>
      <c r="B52" s="286" t="s">
        <v>63</v>
      </c>
      <c r="C52" s="275">
        <v>0.78049722285287293</v>
      </c>
      <c r="D52" s="275">
        <v>1.5888821156015425</v>
      </c>
      <c r="E52" s="275">
        <v>-2.6534402837391644</v>
      </c>
      <c r="F52" s="331">
        <v>-0.13550547295521706</v>
      </c>
      <c r="G52" s="332">
        <f t="shared" si="0"/>
        <v>0.41956641823996599</v>
      </c>
      <c r="H52" s="111">
        <v>4.3659999999999997</v>
      </c>
      <c r="I52" s="111">
        <v>8.8879999999999999</v>
      </c>
      <c r="J52" s="111">
        <v>-14.843</v>
      </c>
      <c r="K52" s="111">
        <v>-0.75800000000000001</v>
      </c>
      <c r="L52" s="333">
        <f t="shared" si="1"/>
        <v>2.3470000000000004</v>
      </c>
      <c r="M52" s="335"/>
      <c r="N52" s="335"/>
      <c r="O52" s="335"/>
      <c r="P52" s="335"/>
      <c r="T52" s="335"/>
    </row>
    <row r="53" spans="1:20" x14ac:dyDescent="0.25">
      <c r="A53" s="8"/>
      <c r="B53" s="286" t="s">
        <v>64</v>
      </c>
      <c r="C53" s="275">
        <v>2.2591033214748086</v>
      </c>
      <c r="D53" s="275">
        <v>-1.5359871768370741</v>
      </c>
      <c r="E53" s="275">
        <v>-4.5764113276107796</v>
      </c>
      <c r="F53" s="331">
        <v>3.4944569557318017</v>
      </c>
      <c r="G53" s="332">
        <f t="shared" si="0"/>
        <v>0.35883822724124315</v>
      </c>
      <c r="H53" s="111">
        <v>12.459</v>
      </c>
      <c r="I53" s="111">
        <v>-8.4710000000000001</v>
      </c>
      <c r="J53" s="111">
        <v>-25.239000000000001</v>
      </c>
      <c r="K53" s="111">
        <v>19.271999999999998</v>
      </c>
      <c r="L53" s="333">
        <f t="shared" si="1"/>
        <v>1.9790000000000028</v>
      </c>
      <c r="M53" s="335"/>
      <c r="N53" s="335"/>
      <c r="O53" s="335"/>
      <c r="P53" s="335"/>
      <c r="T53" s="335"/>
    </row>
    <row r="54" spans="1:20" x14ac:dyDescent="0.25">
      <c r="A54" s="8"/>
      <c r="B54" s="286" t="s">
        <v>66</v>
      </c>
      <c r="C54" s="275">
        <v>17.214703435732709</v>
      </c>
      <c r="D54" s="275">
        <v>0.89429207813950373</v>
      </c>
      <c r="E54" s="275">
        <v>-22.468145559236373</v>
      </c>
      <c r="F54" s="331">
        <v>2.9831387808041505</v>
      </c>
      <c r="G54" s="332">
        <f t="shared" si="0"/>
        <v>1.3760112645600096</v>
      </c>
      <c r="H54" s="111">
        <v>82.156999999999996</v>
      </c>
      <c r="I54" s="111">
        <v>4.2679999999999998</v>
      </c>
      <c r="J54" s="111">
        <v>-107.229</v>
      </c>
      <c r="K54" s="111">
        <v>14.237</v>
      </c>
      <c r="L54" s="333">
        <f t="shared" si="1"/>
        <v>6.5670000000000019</v>
      </c>
      <c r="M54" s="335"/>
      <c r="N54" s="335"/>
      <c r="O54" s="335"/>
      <c r="P54" s="335"/>
      <c r="T54" s="335"/>
    </row>
    <row r="55" spans="1:20" x14ac:dyDescent="0.25">
      <c r="A55" s="8"/>
      <c r="B55" s="286" t="s">
        <v>67</v>
      </c>
      <c r="C55" s="275">
        <v>6.2712571243223207</v>
      </c>
      <c r="D55" s="275">
        <v>2.5907974607293451</v>
      </c>
      <c r="E55" s="275">
        <v>-13.051109772485056</v>
      </c>
      <c r="F55" s="331">
        <v>2.8132153282980399</v>
      </c>
      <c r="G55" s="332">
        <f t="shared" si="0"/>
        <v>1.3758398591353496</v>
      </c>
      <c r="H55" s="111">
        <v>33.835000000000001</v>
      </c>
      <c r="I55" s="111">
        <v>13.978</v>
      </c>
      <c r="J55" s="111">
        <v>-70.414000000000001</v>
      </c>
      <c r="K55" s="111">
        <v>15.178000000000001</v>
      </c>
      <c r="L55" s="333">
        <f t="shared" si="1"/>
        <v>7.4229999999999983</v>
      </c>
      <c r="M55" s="335"/>
      <c r="N55" s="335"/>
      <c r="O55" s="335"/>
      <c r="P55" s="335"/>
      <c r="T55" s="335"/>
    </row>
    <row r="56" spans="1:20" x14ac:dyDescent="0.25">
      <c r="A56" s="8"/>
      <c r="B56" s="286" t="s">
        <v>68</v>
      </c>
      <c r="C56" s="275">
        <v>6.6549213536044194</v>
      </c>
      <c r="D56" s="275">
        <v>-1.8877709590391403</v>
      </c>
      <c r="E56" s="275">
        <v>-11.119734148884715</v>
      </c>
      <c r="F56" s="331">
        <v>4.975513229109005</v>
      </c>
      <c r="G56" s="332">
        <f t="shared" si="0"/>
        <v>1.3770705252104314</v>
      </c>
      <c r="H56" s="111">
        <v>36.186999999999998</v>
      </c>
      <c r="I56" s="111">
        <v>-10.265000000000001</v>
      </c>
      <c r="J56" s="111">
        <v>-60.465000000000003</v>
      </c>
      <c r="K56" s="111">
        <v>27.055</v>
      </c>
      <c r="L56" s="333">
        <f t="shared" si="1"/>
        <v>7.4880000000000067</v>
      </c>
      <c r="M56" s="335"/>
      <c r="N56" s="335"/>
      <c r="O56" s="335"/>
      <c r="P56" s="335"/>
      <c r="T56" s="335"/>
    </row>
    <row r="57" spans="1:20" x14ac:dyDescent="0.25">
      <c r="A57" s="8"/>
      <c r="B57" s="286" t="s">
        <v>69</v>
      </c>
      <c r="C57" s="275">
        <v>10.54335826850741</v>
      </c>
      <c r="D57" s="275">
        <v>-1.0412692796075245</v>
      </c>
      <c r="E57" s="275">
        <v>-13.339304505839401</v>
      </c>
      <c r="F57" s="331">
        <v>2.4599756361418117</v>
      </c>
      <c r="G57" s="332">
        <f t="shared" si="0"/>
        <v>1.377239880797704</v>
      </c>
      <c r="H57" s="111">
        <v>57.209000000000003</v>
      </c>
      <c r="I57" s="111">
        <v>-5.65</v>
      </c>
      <c r="J57" s="111">
        <v>-72.38</v>
      </c>
      <c r="K57" s="111">
        <v>13.348000000000001</v>
      </c>
      <c r="L57" s="333">
        <f t="shared" si="1"/>
        <v>7.4729999999999901</v>
      </c>
      <c r="M57" s="335"/>
      <c r="N57" s="335"/>
      <c r="O57" s="335"/>
      <c r="P57" s="335"/>
      <c r="T57" s="335"/>
    </row>
    <row r="58" spans="1:20" x14ac:dyDescent="0.25">
      <c r="A58" s="8"/>
      <c r="B58" s="286" t="s">
        <v>70</v>
      </c>
      <c r="C58" s="275">
        <v>7.054984188471991</v>
      </c>
      <c r="D58" s="275">
        <v>0.8003030121939072</v>
      </c>
      <c r="E58" s="275">
        <v>-12.214644605227587</v>
      </c>
      <c r="F58" s="331">
        <v>2.9777606621988868</v>
      </c>
      <c r="G58" s="332">
        <f t="shared" si="0"/>
        <v>1.3815967423628015</v>
      </c>
      <c r="H58" s="111">
        <v>39.666507500000002</v>
      </c>
      <c r="I58" s="111">
        <v>4.4996876800000001</v>
      </c>
      <c r="J58" s="111">
        <v>-68.676595000000006</v>
      </c>
      <c r="K58" s="111">
        <v>16.742399767999999</v>
      </c>
      <c r="L58" s="333">
        <f t="shared" si="1"/>
        <v>7.768000052000005</v>
      </c>
      <c r="M58" s="335"/>
      <c r="N58" s="335"/>
      <c r="O58" s="335"/>
      <c r="P58" s="335"/>
      <c r="T58" s="335"/>
    </row>
    <row r="59" spans="1:20" x14ac:dyDescent="0.25">
      <c r="A59" s="8"/>
      <c r="B59" s="286" t="s">
        <v>71</v>
      </c>
      <c r="C59" s="275">
        <v>3.9793867649286305</v>
      </c>
      <c r="D59" s="275">
        <v>1.1665104204472319</v>
      </c>
      <c r="E59" s="275">
        <v>-9.1610237004545851</v>
      </c>
      <c r="F59" s="331">
        <v>3.4946143952621607</v>
      </c>
      <c r="G59" s="332">
        <f t="shared" si="0"/>
        <v>0.52051211981656254</v>
      </c>
      <c r="H59" s="111">
        <v>22.705253599999999</v>
      </c>
      <c r="I59" s="111">
        <v>6.6557780099999988</v>
      </c>
      <c r="J59" s="111">
        <v>-52.270206100000003</v>
      </c>
      <c r="K59" s="111">
        <v>19.939279785</v>
      </c>
      <c r="L59" s="333">
        <f t="shared" si="1"/>
        <v>2.9698947050000051</v>
      </c>
      <c r="M59" s="335"/>
      <c r="N59" s="335"/>
      <c r="O59" s="335"/>
      <c r="P59" s="335"/>
      <c r="T59" s="335"/>
    </row>
    <row r="60" spans="1:20" x14ac:dyDescent="0.25">
      <c r="A60" s="8"/>
      <c r="B60" s="286" t="s">
        <v>72</v>
      </c>
      <c r="C60" s="275">
        <v>1.6624235257229416</v>
      </c>
      <c r="D60" s="275">
        <v>-0.29587806687243168</v>
      </c>
      <c r="E60" s="275">
        <v>-6.1846269489466268</v>
      </c>
      <c r="F60" s="331">
        <v>4.3091083769957006</v>
      </c>
      <c r="G60" s="332">
        <f t="shared" si="0"/>
        <v>0.50897311310041626</v>
      </c>
      <c r="H60" s="111">
        <v>9.7395598000000003</v>
      </c>
      <c r="I60" s="111">
        <v>-1.7334464299999999</v>
      </c>
      <c r="J60" s="111">
        <v>-36.233572899999999</v>
      </c>
      <c r="K60" s="111">
        <v>25.245563524000001</v>
      </c>
      <c r="L60" s="333">
        <f t="shared" si="1"/>
        <v>2.9818960059999959</v>
      </c>
      <c r="M60" s="335"/>
      <c r="N60" s="335"/>
      <c r="O60" s="335"/>
      <c r="P60" s="335"/>
      <c r="T60" s="335"/>
    </row>
    <row r="61" spans="1:20" x14ac:dyDescent="0.25">
      <c r="A61" s="8"/>
      <c r="B61" s="9" t="s">
        <v>73</v>
      </c>
      <c r="C61" s="111">
        <v>0.40152676403931964</v>
      </c>
      <c r="D61" s="111">
        <v>-1.5658616112439934</v>
      </c>
      <c r="E61" s="111">
        <v>-4.3160050799014451</v>
      </c>
      <c r="F61" s="111">
        <v>4.9796221893064905</v>
      </c>
      <c r="G61" s="332">
        <f t="shared" si="0"/>
        <v>0.50071773779962836</v>
      </c>
      <c r="H61" s="111">
        <v>2.4014517</v>
      </c>
      <c r="I61" s="111">
        <v>-9.3651067999999995</v>
      </c>
      <c r="J61" s="111">
        <v>-25.813167799999999</v>
      </c>
      <c r="K61" s="111">
        <v>29.782129718</v>
      </c>
      <c r="L61" s="333">
        <f t="shared" si="1"/>
        <v>2.9946931819999989</v>
      </c>
      <c r="M61" s="335"/>
      <c r="N61" s="335"/>
      <c r="O61" s="335"/>
      <c r="P61" s="335"/>
      <c r="T61" s="335"/>
    </row>
    <row r="62" spans="1:20" x14ac:dyDescent="0.25">
      <c r="A62" s="8"/>
      <c r="B62" s="9" t="s">
        <v>74</v>
      </c>
      <c r="C62" s="111">
        <v>-0.54081154701377798</v>
      </c>
      <c r="D62" s="111">
        <v>-1.2828607946045711</v>
      </c>
      <c r="E62" s="111">
        <v>-4.101330489376342</v>
      </c>
      <c r="F62" s="111">
        <v>5.4310104737429779</v>
      </c>
      <c r="G62" s="332">
        <f t="shared" si="0"/>
        <v>0.49399235725171309</v>
      </c>
      <c r="H62" s="111">
        <v>-3.2914395000000001</v>
      </c>
      <c r="I62" s="111">
        <v>-7.8076341300000003</v>
      </c>
      <c r="J62" s="111">
        <v>-24.961155599999994</v>
      </c>
      <c r="K62" s="111">
        <v>33.053736549999996</v>
      </c>
      <c r="L62" s="333">
        <f t="shared" si="1"/>
        <v>3.0064926799999938</v>
      </c>
      <c r="M62" s="335"/>
      <c r="N62" s="335"/>
      <c r="O62" s="335"/>
      <c r="P62" s="335"/>
      <c r="T62" s="335"/>
    </row>
    <row r="63" spans="1:20" x14ac:dyDescent="0.25">
      <c r="A63" s="8"/>
      <c r="B63" s="9" t="s">
        <v>75</v>
      </c>
      <c r="C63" s="111">
        <v>-0.69543263098713537</v>
      </c>
      <c r="D63" s="111">
        <v>-1.7754735300092168</v>
      </c>
      <c r="E63" s="111">
        <v>-3.4561319334499192</v>
      </c>
      <c r="F63" s="111">
        <v>5.4380297979219527</v>
      </c>
      <c r="G63" s="332">
        <f t="shared" si="0"/>
        <v>0.4890082965243181</v>
      </c>
      <c r="H63" s="111">
        <v>-4.2887828700000004</v>
      </c>
      <c r="I63" s="111">
        <v>-10.94947249</v>
      </c>
      <c r="J63" s="111">
        <v>-21.314213299999999</v>
      </c>
      <c r="K63" s="111">
        <v>33.536719452999996</v>
      </c>
      <c r="L63" s="333">
        <f t="shared" si="1"/>
        <v>3.015749207000006</v>
      </c>
      <c r="M63" s="335"/>
      <c r="N63" s="335"/>
      <c r="O63" s="335"/>
      <c r="P63" s="335"/>
      <c r="T63" s="335"/>
    </row>
    <row r="64" spans="1:20" x14ac:dyDescent="0.25">
      <c r="A64" s="8"/>
      <c r="B64" s="9" t="s">
        <v>76</v>
      </c>
      <c r="C64" s="111">
        <v>-0.52266799476052961</v>
      </c>
      <c r="D64" s="111">
        <v>-2.1403548144462556</v>
      </c>
      <c r="E64" s="111">
        <v>-3.0315577166827059</v>
      </c>
      <c r="F64" s="111">
        <v>5.2101259116223098</v>
      </c>
      <c r="G64" s="332">
        <f t="shared" si="0"/>
        <v>0.4844546142671815</v>
      </c>
      <c r="H64" s="111">
        <v>-3.2633062100000001</v>
      </c>
      <c r="I64" s="111">
        <v>-13.363422340000001</v>
      </c>
      <c r="J64" s="111">
        <v>-18.927696400000002</v>
      </c>
      <c r="K64" s="111">
        <v>32.529706071</v>
      </c>
      <c r="L64" s="333">
        <f t="shared" si="1"/>
        <v>3.0247188790000052</v>
      </c>
      <c r="M64" s="335"/>
      <c r="N64" s="335"/>
      <c r="O64" s="335"/>
      <c r="P64" s="335"/>
      <c r="T64" s="335"/>
    </row>
    <row r="65" spans="1:20" x14ac:dyDescent="0.25">
      <c r="A65" s="8"/>
      <c r="B65" s="9" t="s">
        <v>77</v>
      </c>
      <c r="C65" s="111">
        <v>-0.19202198703569215</v>
      </c>
      <c r="D65" s="111">
        <v>-2.407021818927138</v>
      </c>
      <c r="E65" s="111">
        <v>-2.8217394916247973</v>
      </c>
      <c r="F65" s="111">
        <v>4.9398310174746349</v>
      </c>
      <c r="G65" s="332">
        <f t="shared" si="0"/>
        <v>0.48095228011299263</v>
      </c>
      <c r="H65" s="336">
        <v>-1.21118473</v>
      </c>
      <c r="I65" s="111">
        <v>-15.182365920000001</v>
      </c>
      <c r="J65" s="111">
        <v>-17.798210699999998</v>
      </c>
      <c r="K65" s="111">
        <v>31.158139697999999</v>
      </c>
      <c r="L65" s="333">
        <f t="shared" si="1"/>
        <v>3.0336216520000008</v>
      </c>
      <c r="M65" s="335"/>
      <c r="N65" s="335"/>
      <c r="O65" s="335"/>
      <c r="P65" s="335"/>
      <c r="T65" s="335"/>
    </row>
    <row r="66" spans="1:20" x14ac:dyDescent="0.25">
      <c r="A66" s="8"/>
      <c r="B66" s="9" t="s">
        <v>79</v>
      </c>
      <c r="C66" s="111">
        <v>1.7253090276238215E-2</v>
      </c>
      <c r="D66" s="111">
        <v>-2.4138260985700111</v>
      </c>
      <c r="E66" s="111">
        <v>-2.7363524099773091</v>
      </c>
      <c r="F66" s="111">
        <v>4.6552069096967843</v>
      </c>
      <c r="G66" s="332">
        <f t="shared" ref="G66:G72" si="2">0-SUM(C66:F66)</f>
        <v>0.47771850857429765</v>
      </c>
      <c r="H66" s="336">
        <v>0.109874258</v>
      </c>
      <c r="I66" s="111">
        <v>-15.372165059999999</v>
      </c>
      <c r="J66" s="111">
        <v>-17.426135600000002</v>
      </c>
      <c r="K66" s="111">
        <v>29.646132771000001</v>
      </c>
      <c r="L66" s="333">
        <f t="shared" si="1"/>
        <v>3.0422936310000033</v>
      </c>
      <c r="M66" s="335"/>
      <c r="N66" s="335"/>
      <c r="O66" s="335"/>
      <c r="P66" s="335"/>
      <c r="T66" s="335"/>
    </row>
    <row r="67" spans="1:20" x14ac:dyDescent="0.25">
      <c r="A67" s="8"/>
      <c r="B67" s="9" t="s">
        <v>80</v>
      </c>
      <c r="C67" s="111">
        <v>6.7652942009399822E-2</v>
      </c>
      <c r="D67" s="111">
        <v>-2.5986015097260107</v>
      </c>
      <c r="E67" s="111">
        <v>-2.4824943747215715</v>
      </c>
      <c r="F67" s="111">
        <v>4.5382531213876005</v>
      </c>
      <c r="G67" s="332">
        <f t="shared" si="2"/>
        <v>0.47518982105058161</v>
      </c>
      <c r="H67" s="336">
        <v>0.43420816400000001</v>
      </c>
      <c r="I67" s="111">
        <v>-16.678269370000002</v>
      </c>
      <c r="J67" s="111">
        <v>-15.9330739</v>
      </c>
      <c r="K67" s="111">
        <v>29.127285482000001</v>
      </c>
      <c r="L67" s="333">
        <f t="shared" si="1"/>
        <v>3.0498496240000001</v>
      </c>
      <c r="M67" s="335"/>
      <c r="N67" s="335"/>
      <c r="O67" s="335"/>
      <c r="P67" s="335"/>
      <c r="T67" s="335"/>
    </row>
    <row r="68" spans="1:20" x14ac:dyDescent="0.25">
      <c r="A68" s="8"/>
      <c r="B68" s="9" t="s">
        <v>81</v>
      </c>
      <c r="C68" s="111">
        <v>2.2199793208697832E-2</v>
      </c>
      <c r="D68" s="111">
        <v>-2.7108834268852857</v>
      </c>
      <c r="E68" s="111">
        <v>-2.2640164769853892</v>
      </c>
      <c r="F68" s="111">
        <v>4.4802085397570517</v>
      </c>
      <c r="G68" s="332">
        <f t="shared" si="2"/>
        <v>0.47249157090492577</v>
      </c>
      <c r="H68" s="336">
        <v>0.143671983</v>
      </c>
      <c r="I68" s="111">
        <v>-17.544217369999998</v>
      </c>
      <c r="J68" s="111">
        <v>-14.652196700000001</v>
      </c>
      <c r="K68" s="111">
        <v>28.994884731999999</v>
      </c>
      <c r="L68" s="333">
        <f t="shared" si="1"/>
        <v>3.0578573549999994</v>
      </c>
      <c r="M68" s="335"/>
      <c r="N68" s="335"/>
      <c r="O68" s="335"/>
      <c r="P68" s="335"/>
      <c r="T68" s="335"/>
    </row>
    <row r="69" spans="1:20" x14ac:dyDescent="0.25">
      <c r="A69" s="8"/>
      <c r="B69" s="9" t="s">
        <v>82</v>
      </c>
      <c r="C69" s="111">
        <v>-0.13412109936378208</v>
      </c>
      <c r="D69" s="111">
        <v>-2.7299818852676836</v>
      </c>
      <c r="E69" s="111">
        <v>-2.0806226294083463</v>
      </c>
      <c r="F69" s="111">
        <v>4.4747726399324881</v>
      </c>
      <c r="G69" s="332">
        <f t="shared" si="2"/>
        <v>0.46995297410732384</v>
      </c>
      <c r="H69" s="336">
        <v>-0.87491043999999996</v>
      </c>
      <c r="I69" s="111">
        <v>-17.808455670000001</v>
      </c>
      <c r="J69" s="111">
        <v>-13.5724988</v>
      </c>
      <c r="K69" s="111">
        <v>29.190226727000002</v>
      </c>
      <c r="L69" s="333">
        <f t="shared" si="1"/>
        <v>3.0656381829999972</v>
      </c>
      <c r="M69" s="335"/>
      <c r="N69" s="335"/>
      <c r="O69" s="335"/>
      <c r="P69" s="335"/>
      <c r="T69" s="335"/>
    </row>
    <row r="70" spans="1:20" x14ac:dyDescent="0.25">
      <c r="A70" s="8"/>
      <c r="B70" s="9" t="s">
        <v>358</v>
      </c>
      <c r="C70" s="111">
        <v>-0.45832707652729227</v>
      </c>
      <c r="D70" s="111">
        <v>-2.5758748672238836</v>
      </c>
      <c r="E70" s="111">
        <v>-1.9252844813925318</v>
      </c>
      <c r="F70" s="111">
        <v>4.4920793555174399</v>
      </c>
      <c r="G70" s="332">
        <f t="shared" si="2"/>
        <v>0.46740706962626799</v>
      </c>
      <c r="H70" s="336">
        <v>-3.0128473800000002</v>
      </c>
      <c r="I70" s="111">
        <v>-16.932706449999998</v>
      </c>
      <c r="J70" s="111">
        <v>-12.6560018</v>
      </c>
      <c r="K70" s="111">
        <v>29.529020235000001</v>
      </c>
      <c r="L70" s="333">
        <f t="shared" si="1"/>
        <v>3.0725353949999992</v>
      </c>
      <c r="M70" s="335"/>
      <c r="N70" s="335"/>
      <c r="O70" s="335"/>
      <c r="P70" s="335"/>
      <c r="T70" s="335"/>
    </row>
    <row r="71" spans="1:20" x14ac:dyDescent="0.25">
      <c r="A71" s="8"/>
      <c r="B71" s="9" t="s">
        <v>359</v>
      </c>
      <c r="C71" s="111">
        <v>-0.63928795925632576</v>
      </c>
      <c r="D71" s="111">
        <v>-2.6192154464366233</v>
      </c>
      <c r="E71" s="111">
        <v>-1.7585651595648777</v>
      </c>
      <c r="F71" s="111">
        <v>4.5523603897259619</v>
      </c>
      <c r="G71" s="332">
        <f t="shared" si="2"/>
        <v>0.4647081755318645</v>
      </c>
      <c r="H71" s="336">
        <v>-4.2360653399999997</v>
      </c>
      <c r="I71" s="111">
        <v>-17.355508750000002</v>
      </c>
      <c r="J71" s="111">
        <v>-11.652647000000004</v>
      </c>
      <c r="K71" s="111">
        <v>30.164960535999999</v>
      </c>
      <c r="L71" s="333">
        <f t="shared" si="1"/>
        <v>3.0792605540000046</v>
      </c>
      <c r="M71" s="335"/>
      <c r="N71" s="335"/>
      <c r="O71" s="335"/>
      <c r="P71" s="335"/>
      <c r="T71" s="335"/>
    </row>
    <row r="72" spans="1:20" x14ac:dyDescent="0.25">
      <c r="A72" s="8"/>
      <c r="B72" s="9" t="s">
        <v>360</v>
      </c>
      <c r="C72" s="111">
        <v>-0.67081927445602363</v>
      </c>
      <c r="D72" s="111">
        <v>-2.7176146404515373</v>
      </c>
      <c r="E72" s="111">
        <v>-1.6567627894527763</v>
      </c>
      <c r="F72" s="111">
        <v>4.583387848276776</v>
      </c>
      <c r="G72" s="332">
        <f t="shared" si="2"/>
        <v>0.46180885608356093</v>
      </c>
      <c r="H72" s="336">
        <v>-4.4841738100000006</v>
      </c>
      <c r="I72" s="111">
        <v>-18.166228760000003</v>
      </c>
      <c r="J72" s="111">
        <v>-11.074834300000001</v>
      </c>
      <c r="K72" s="111">
        <v>30.638218865999999</v>
      </c>
      <c r="L72" s="333">
        <f t="shared" si="1"/>
        <v>3.0870180040000044</v>
      </c>
      <c r="M72" s="335"/>
      <c r="N72" s="335"/>
      <c r="O72" s="335"/>
      <c r="P72" s="335"/>
      <c r="T72" s="335"/>
    </row>
    <row r="73" spans="1:20" x14ac:dyDescent="0.25">
      <c r="A73" s="8"/>
      <c r="B73" s="9" t="s">
        <v>361</v>
      </c>
      <c r="C73" s="111">
        <v>-0.61572621655199911</v>
      </c>
      <c r="D73" s="111">
        <v>-2.8046965730625528</v>
      </c>
      <c r="E73" s="111">
        <v>-1.6213329310001485</v>
      </c>
      <c r="F73" s="111">
        <v>4.5829947341926127</v>
      </c>
      <c r="G73" s="337">
        <f>0-SUM(C73:F73)</f>
        <v>0.45876098642208785</v>
      </c>
      <c r="H73" s="111">
        <v>-4.1542507100000003</v>
      </c>
      <c r="I73" s="111">
        <v>-18.923041470000001</v>
      </c>
      <c r="J73" s="111">
        <v>-10.9389909</v>
      </c>
      <c r="K73" s="111">
        <v>30.921062993</v>
      </c>
      <c r="L73" s="333">
        <f>0-SUM(H73:K73)</f>
        <v>3.0952200870000013</v>
      </c>
      <c r="M73" s="335"/>
      <c r="N73" s="335"/>
      <c r="O73" s="335"/>
      <c r="P73" s="335"/>
      <c r="T73" s="335"/>
    </row>
    <row r="74" spans="1:20" x14ac:dyDescent="0.25">
      <c r="A74" s="8"/>
      <c r="B74" s="9" t="s">
        <v>365</v>
      </c>
      <c r="C74" s="111">
        <v>-0.55937534422978485</v>
      </c>
      <c r="D74" s="111">
        <v>-2.7565645973084125</v>
      </c>
      <c r="E74" s="111">
        <v>-1.6779485467915061</v>
      </c>
      <c r="F74" s="111">
        <v>4.5380889256255328</v>
      </c>
      <c r="G74" s="332">
        <f t="shared" ref="G74:G76" si="3">0-SUM(C74:F74)</f>
        <v>0.4557995627041711</v>
      </c>
      <c r="H74" s="111">
        <v>-3.8084038599999999</v>
      </c>
      <c r="I74" s="111">
        <v>-18.76756164</v>
      </c>
      <c r="J74" s="111">
        <v>-11.424003199999998</v>
      </c>
      <c r="K74" s="111">
        <v>30.896741445</v>
      </c>
      <c r="L74" s="333">
        <f t="shared" ref="L74:L97" si="4">0-SUM(H74:K74)</f>
        <v>3.1032272549999966</v>
      </c>
      <c r="M74" s="335"/>
      <c r="N74" s="335"/>
      <c r="O74" s="335"/>
      <c r="P74" s="335"/>
      <c r="T74" s="335"/>
    </row>
    <row r="75" spans="1:20" x14ac:dyDescent="0.25">
      <c r="A75" s="8"/>
      <c r="B75" s="9" t="s">
        <v>366</v>
      </c>
      <c r="C75" s="111">
        <v>-0.44470940324982366</v>
      </c>
      <c r="D75" s="111">
        <v>-2.8647076803142539</v>
      </c>
      <c r="E75" s="111">
        <v>-1.6997743262459843</v>
      </c>
      <c r="F75" s="111">
        <v>4.5563012404217469</v>
      </c>
      <c r="G75" s="332">
        <f t="shared" si="3"/>
        <v>0.45289016938831494</v>
      </c>
      <c r="H75" s="111">
        <v>-3.0546457999999999</v>
      </c>
      <c r="I75" s="111">
        <v>-19.677270640000003</v>
      </c>
      <c r="J75" s="111">
        <v>-11.6755087</v>
      </c>
      <c r="K75" s="111">
        <v>31.296586818000002</v>
      </c>
      <c r="L75" s="333">
        <f t="shared" si="4"/>
        <v>3.1108383219999993</v>
      </c>
      <c r="M75" s="335"/>
      <c r="N75" s="335"/>
      <c r="O75" s="335"/>
      <c r="P75" s="335"/>
      <c r="T75" s="335"/>
    </row>
    <row r="76" spans="1:20" x14ac:dyDescent="0.25">
      <c r="A76" s="8"/>
      <c r="B76" s="9" t="s">
        <v>367</v>
      </c>
      <c r="C76" s="111">
        <v>-0.33536085066299065</v>
      </c>
      <c r="D76" s="111">
        <v>-2.9898894343964835</v>
      </c>
      <c r="E76" s="111">
        <v>-1.6902372131566961</v>
      </c>
      <c r="F76" s="111">
        <v>4.5655851274981085</v>
      </c>
      <c r="G76" s="332">
        <f t="shared" si="3"/>
        <v>0.44990237071806227</v>
      </c>
      <c r="H76" s="111">
        <v>-2.3250952099999997</v>
      </c>
      <c r="I76" s="111">
        <v>-20.72924609</v>
      </c>
      <c r="J76" s="111">
        <v>-11.7186083</v>
      </c>
      <c r="K76" s="111">
        <v>31.653724905000001</v>
      </c>
      <c r="L76" s="333">
        <f t="shared" si="4"/>
        <v>3.1192246950000033</v>
      </c>
      <c r="M76" s="335"/>
      <c r="N76" s="335"/>
      <c r="O76" s="335"/>
      <c r="P76" s="335"/>
      <c r="T76" s="335"/>
    </row>
    <row r="77" spans="1:20" x14ac:dyDescent="0.25">
      <c r="A77" s="8"/>
      <c r="B77" s="9" t="s">
        <v>368</v>
      </c>
      <c r="C77" s="111">
        <v>-0.32002281199223148</v>
      </c>
      <c r="D77" s="111">
        <v>-3.0457536692365914</v>
      </c>
      <c r="E77" s="111">
        <v>-1.650513918441967</v>
      </c>
      <c r="F77" s="111">
        <v>4.5693518625679355</v>
      </c>
      <c r="G77" s="332">
        <f t="shared" ref="G77:G81" si="5">0-SUM(C77:F77)</f>
        <v>0.44693853710285492</v>
      </c>
      <c r="H77" s="111">
        <v>-2.2397564200000004</v>
      </c>
      <c r="I77" s="111">
        <v>-21.316437699999998</v>
      </c>
      <c r="J77" s="111">
        <v>-11.551517599999999</v>
      </c>
      <c r="K77" s="111">
        <v>31.979705152000001</v>
      </c>
      <c r="L77" s="333">
        <f t="shared" si="4"/>
        <v>3.1280065679999964</v>
      </c>
      <c r="M77" s="335"/>
      <c r="N77" s="335"/>
      <c r="O77" s="335"/>
      <c r="P77" s="335"/>
      <c r="T77" s="335"/>
    </row>
    <row r="78" spans="1:20" x14ac:dyDescent="0.25">
      <c r="A78" s="8"/>
      <c r="B78" s="9" t="s">
        <v>395</v>
      </c>
      <c r="C78" s="111">
        <v>-0.35560024525793676</v>
      </c>
      <c r="D78" s="111">
        <v>-3.087694591828603</v>
      </c>
      <c r="E78" s="111">
        <v>-1.5588759003024528</v>
      </c>
      <c r="F78" s="111">
        <v>4.5582144677193899</v>
      </c>
      <c r="G78" s="332">
        <f t="shared" si="5"/>
        <v>0.44395626966960222</v>
      </c>
      <c r="H78" s="111">
        <v>-2.5122355200000004</v>
      </c>
      <c r="I78" s="111">
        <v>-21.813865799999999</v>
      </c>
      <c r="J78" s="111">
        <v>-11.013106599999997</v>
      </c>
      <c r="K78" s="111">
        <v>32.202757018000007</v>
      </c>
      <c r="L78" s="333">
        <f t="shared" si="4"/>
        <v>3.1364509019999858</v>
      </c>
      <c r="M78" s="335"/>
      <c r="N78" s="335"/>
      <c r="O78" s="335"/>
      <c r="P78" s="335"/>
      <c r="T78" s="335"/>
    </row>
    <row r="79" spans="1:20" x14ac:dyDescent="0.25">
      <c r="A79" s="8"/>
      <c r="B79" s="9" t="s">
        <v>396</v>
      </c>
      <c r="C79" s="111">
        <v>-0.31916562461526676</v>
      </c>
      <c r="D79" s="111">
        <v>-3.1676405942500478</v>
      </c>
      <c r="E79" s="111">
        <v>-1.5529077901530974</v>
      </c>
      <c r="F79" s="111">
        <v>4.5986450288884608</v>
      </c>
      <c r="G79" s="332">
        <f t="shared" si="5"/>
        <v>0.44106898012995188</v>
      </c>
      <c r="H79" s="111">
        <v>-2.2753722400000003</v>
      </c>
      <c r="I79" s="111">
        <v>-22.58251177</v>
      </c>
      <c r="J79" s="111">
        <v>-11.070876700000001</v>
      </c>
      <c r="K79" s="111">
        <v>32.784323979</v>
      </c>
      <c r="L79" s="333">
        <f t="shared" si="4"/>
        <v>3.144436730999999</v>
      </c>
      <c r="M79" s="335"/>
      <c r="N79" s="335"/>
      <c r="O79" s="335"/>
      <c r="P79" s="335"/>
      <c r="T79" s="335"/>
    </row>
    <row r="80" spans="1:20" x14ac:dyDescent="0.25">
      <c r="A80" s="8"/>
      <c r="B80" s="9" t="s">
        <v>397</v>
      </c>
      <c r="C80" s="111">
        <v>-0.26493576099636096</v>
      </c>
      <c r="D80" s="111">
        <v>-3.2623089265839438</v>
      </c>
      <c r="E80" s="111">
        <v>-1.5305473810137165</v>
      </c>
      <c r="F80" s="111">
        <v>4.6197525802406201</v>
      </c>
      <c r="G80" s="332">
        <f t="shared" si="5"/>
        <v>0.43803948835340112</v>
      </c>
      <c r="H80" s="111">
        <v>-1.90708082</v>
      </c>
      <c r="I80" s="111">
        <v>-23.483001160000001</v>
      </c>
      <c r="J80" s="111">
        <v>-11.017303</v>
      </c>
      <c r="K80" s="111">
        <v>33.254255694999998</v>
      </c>
      <c r="L80" s="333">
        <f t="shared" si="4"/>
        <v>3.1531292850000057</v>
      </c>
      <c r="M80" s="335"/>
      <c r="N80" s="335"/>
      <c r="O80" s="335"/>
      <c r="P80" s="335"/>
      <c r="T80" s="335"/>
    </row>
    <row r="81" spans="1:20" x14ac:dyDescent="0.25">
      <c r="A81" s="8"/>
      <c r="B81" s="237" t="s">
        <v>398</v>
      </c>
      <c r="C81" s="253">
        <v>-0.27321727337726176</v>
      </c>
      <c r="D81" s="253">
        <v>-3.3024934549726495</v>
      </c>
      <c r="E81" s="253">
        <v>-1.4931353081935981</v>
      </c>
      <c r="F81" s="253">
        <v>4.6338644701034353</v>
      </c>
      <c r="G81" s="338">
        <f t="shared" si="5"/>
        <v>0.43498156644007402</v>
      </c>
      <c r="H81" s="253">
        <v>-1.98617796</v>
      </c>
      <c r="I81" s="253">
        <v>-24.007778250000005</v>
      </c>
      <c r="J81" s="253">
        <v>-10.854483700000001</v>
      </c>
      <c r="K81" s="253">
        <v>33.686301624999999</v>
      </c>
      <c r="L81" s="339">
        <f t="shared" si="4"/>
        <v>3.1621382850000046</v>
      </c>
      <c r="M81" s="335"/>
      <c r="N81" s="335"/>
      <c r="O81" s="335"/>
      <c r="P81" s="335"/>
      <c r="T81" s="335"/>
    </row>
    <row r="82" spans="1:20" x14ac:dyDescent="0.25">
      <c r="A82" s="8"/>
      <c r="B82" s="9">
        <v>2008</v>
      </c>
      <c r="C82" s="111">
        <v>1.9612284718853252</v>
      </c>
      <c r="D82" s="111">
        <v>-0.41579125869351696</v>
      </c>
      <c r="E82" s="111">
        <v>-5.4925597401052944</v>
      </c>
      <c r="F82" s="111">
        <v>3.947122526913486</v>
      </c>
      <c r="G82" s="332">
        <f t="shared" ref="G82:G85" si="6">0-SUM(C82:F82)</f>
        <v>0</v>
      </c>
      <c r="H82" s="336">
        <v>31.169</v>
      </c>
      <c r="I82" s="111">
        <v>-6.6079999999999997</v>
      </c>
      <c r="J82" s="111">
        <v>-87.290999999999997</v>
      </c>
      <c r="K82" s="111">
        <v>62.73</v>
      </c>
      <c r="L82" s="333">
        <f t="shared" si="4"/>
        <v>0</v>
      </c>
      <c r="M82" s="335"/>
    </row>
    <row r="83" spans="1:20" x14ac:dyDescent="0.25">
      <c r="A83" s="8"/>
      <c r="B83" s="9">
        <v>2009</v>
      </c>
      <c r="C83" s="111">
        <v>5.2937882988389511</v>
      </c>
      <c r="D83" s="111">
        <v>1.8433813600531608</v>
      </c>
      <c r="E83" s="111">
        <v>-10.45396454534124</v>
      </c>
      <c r="F83" s="111">
        <v>3.316794886449129</v>
      </c>
      <c r="G83" s="332">
        <f t="shared" si="6"/>
        <v>0</v>
      </c>
      <c r="H83" s="336">
        <v>81.974999999999994</v>
      </c>
      <c r="I83" s="111">
        <v>28.545000000000002</v>
      </c>
      <c r="J83" s="111">
        <v>-161.881</v>
      </c>
      <c r="K83" s="111">
        <v>51.360999999999997</v>
      </c>
      <c r="L83" s="333">
        <f t="shared" si="4"/>
        <v>0</v>
      </c>
      <c r="N83" s="335"/>
    </row>
    <row r="84" spans="1:20" x14ac:dyDescent="0.25">
      <c r="A84" s="8"/>
      <c r="B84" s="9">
        <v>2010</v>
      </c>
      <c r="C84" s="111">
        <v>5.5190852955772227</v>
      </c>
      <c r="D84" s="111">
        <v>0.81368495050207756</v>
      </c>
      <c r="E84" s="111">
        <v>-9.4873249328934079</v>
      </c>
      <c r="F84" s="111">
        <v>3.154554686814107</v>
      </c>
      <c r="G84" s="332">
        <f t="shared" si="6"/>
        <v>0</v>
      </c>
      <c r="H84" s="336">
        <v>88.638000000000005</v>
      </c>
      <c r="I84" s="111">
        <v>13.068</v>
      </c>
      <c r="J84" s="111">
        <v>-152.369</v>
      </c>
      <c r="K84" s="111">
        <v>50.662999999999997</v>
      </c>
      <c r="L84" s="333">
        <f t="shared" si="4"/>
        <v>0</v>
      </c>
    </row>
    <row r="85" spans="1:20" x14ac:dyDescent="0.25">
      <c r="A85" s="8"/>
      <c r="B85" s="9">
        <v>2011</v>
      </c>
      <c r="C85" s="111">
        <v>3.7786549455739</v>
      </c>
      <c r="D85" s="111">
        <v>1.9989265971986718</v>
      </c>
      <c r="E85" s="111">
        <v>-7.6342913041723568</v>
      </c>
      <c r="F85" s="111">
        <v>1.8569507047895328</v>
      </c>
      <c r="G85" s="332">
        <f t="shared" si="6"/>
        <v>-2.4094338974745E-4</v>
      </c>
      <c r="H85" s="336">
        <v>62.731000000000002</v>
      </c>
      <c r="I85" s="111">
        <v>33.185000000000002</v>
      </c>
      <c r="J85" s="111">
        <v>-126.74</v>
      </c>
      <c r="K85" s="111">
        <v>30.827999999999999</v>
      </c>
      <c r="L85" s="333">
        <f t="shared" si="4"/>
        <v>-4.0000000000013358E-3</v>
      </c>
    </row>
    <row r="86" spans="1:20" x14ac:dyDescent="0.25">
      <c r="A86" s="8"/>
      <c r="B86" s="9">
        <v>2012</v>
      </c>
      <c r="C86" s="111">
        <v>3.5497175438289021</v>
      </c>
      <c r="D86" s="111">
        <v>1.0530036161400189</v>
      </c>
      <c r="E86" s="111">
        <v>-8.1345624704253492</v>
      </c>
      <c r="F86" s="111">
        <v>3.5318413104564281</v>
      </c>
      <c r="G86" s="332">
        <f t="shared" ref="G86:G97" si="7">0-SUM(C86:F86)</f>
        <v>0</v>
      </c>
      <c r="H86" s="336">
        <v>60.762999999999998</v>
      </c>
      <c r="I86" s="111">
        <v>18.024999999999999</v>
      </c>
      <c r="J86" s="111">
        <v>-139.245</v>
      </c>
      <c r="K86" s="111">
        <v>60.457000000000001</v>
      </c>
      <c r="L86" s="333">
        <f t="shared" si="4"/>
        <v>0</v>
      </c>
    </row>
    <row r="87" spans="1:20" x14ac:dyDescent="0.25">
      <c r="A87" s="8"/>
      <c r="B87" s="9">
        <v>2013</v>
      </c>
      <c r="C87" s="111">
        <v>2.4752630964042743</v>
      </c>
      <c r="D87" s="111">
        <v>-1.9351965022332864</v>
      </c>
      <c r="E87" s="111">
        <v>-5.4981194561026685</v>
      </c>
      <c r="F87" s="111">
        <v>4.9580528619316802</v>
      </c>
      <c r="G87" s="332">
        <f t="shared" si="7"/>
        <v>0</v>
      </c>
      <c r="H87" s="336">
        <v>44.067999999999998</v>
      </c>
      <c r="I87" s="111">
        <v>-34.453000000000003</v>
      </c>
      <c r="J87" s="111">
        <v>-97.885000000000005</v>
      </c>
      <c r="K87" s="111">
        <v>88.27</v>
      </c>
      <c r="L87" s="333">
        <f t="shared" si="4"/>
        <v>0</v>
      </c>
    </row>
    <row r="88" spans="1:20" x14ac:dyDescent="0.25">
      <c r="A88" s="8"/>
      <c r="B88" s="9">
        <v>2014</v>
      </c>
      <c r="C88" s="111">
        <v>2.7174333121489549</v>
      </c>
      <c r="D88" s="111">
        <v>-2.0366525532901631</v>
      </c>
      <c r="E88" s="111">
        <v>-5.6627776155550595</v>
      </c>
      <c r="F88" s="111">
        <v>4.9819968566962674</v>
      </c>
      <c r="G88" s="332">
        <f t="shared" si="7"/>
        <v>0</v>
      </c>
      <c r="H88" s="336">
        <v>50.625999999999998</v>
      </c>
      <c r="I88" s="111">
        <v>-37.942999999999998</v>
      </c>
      <c r="J88" s="111">
        <v>-105.498</v>
      </c>
      <c r="K88" s="111">
        <v>92.814999999999998</v>
      </c>
      <c r="L88" s="333">
        <f t="shared" si="4"/>
        <v>0</v>
      </c>
    </row>
    <row r="89" spans="1:20" x14ac:dyDescent="0.25">
      <c r="B89" s="9">
        <v>2015</v>
      </c>
      <c r="C89" s="111">
        <v>3.5616034456442636</v>
      </c>
      <c r="D89" s="111">
        <v>-4.0456001929527448</v>
      </c>
      <c r="E89" s="111">
        <v>-4.6312826200315582</v>
      </c>
      <c r="F89" s="111">
        <v>5.1152793673400394</v>
      </c>
      <c r="G89" s="332">
        <f t="shared" si="7"/>
        <v>0</v>
      </c>
      <c r="H89" s="336">
        <v>68.37</v>
      </c>
      <c r="I89" s="111">
        <v>-77.661000000000001</v>
      </c>
      <c r="J89" s="111">
        <v>-88.903999999999996</v>
      </c>
      <c r="K89" s="111">
        <v>98.194999999999993</v>
      </c>
      <c r="L89" s="333">
        <f t="shared" si="4"/>
        <v>0</v>
      </c>
    </row>
    <row r="90" spans="1:20" x14ac:dyDescent="0.25">
      <c r="B90" s="9">
        <v>2016</v>
      </c>
      <c r="C90" s="111">
        <v>1.5750143379094326</v>
      </c>
      <c r="D90" s="111">
        <v>-3.6760193952811235</v>
      </c>
      <c r="E90" s="111">
        <v>-3.4015938140443334</v>
      </c>
      <c r="F90" s="111">
        <v>5.5025988714160237</v>
      </c>
      <c r="G90" s="332">
        <f t="shared" si="7"/>
        <v>0</v>
      </c>
      <c r="H90" s="336">
        <v>31.417000000000002</v>
      </c>
      <c r="I90" s="111">
        <v>-73.325999999999993</v>
      </c>
      <c r="J90" s="111">
        <v>-67.852000000000004</v>
      </c>
      <c r="K90" s="111">
        <v>109.761</v>
      </c>
      <c r="L90" s="333">
        <f t="shared" si="4"/>
        <v>0</v>
      </c>
    </row>
    <row r="91" spans="1:20" x14ac:dyDescent="0.25">
      <c r="B91" s="9">
        <v>2017</v>
      </c>
      <c r="C91" s="111">
        <v>-0.16372150039854849</v>
      </c>
      <c r="D91" s="111">
        <v>-1.055174677354566</v>
      </c>
      <c r="E91" s="111">
        <v>-2.6253929291840463</v>
      </c>
      <c r="F91" s="111">
        <v>3.8442891069371607</v>
      </c>
      <c r="G91" s="332">
        <f t="shared" si="7"/>
        <v>0</v>
      </c>
      <c r="H91" s="336">
        <v>-3.387</v>
      </c>
      <c r="I91" s="111">
        <v>-21.829000000000001</v>
      </c>
      <c r="J91" s="111">
        <v>-54.313000000000002</v>
      </c>
      <c r="K91" s="111">
        <v>79.528999999999996</v>
      </c>
      <c r="L91" s="333">
        <f t="shared" si="4"/>
        <v>0</v>
      </c>
    </row>
    <row r="92" spans="1:20" x14ac:dyDescent="0.25">
      <c r="B92" s="9">
        <v>2018</v>
      </c>
      <c r="C92" s="111">
        <v>0.16150027640405792</v>
      </c>
      <c r="D92" s="111">
        <v>-1.7109504564402145</v>
      </c>
      <c r="E92" s="111">
        <v>-2.2826212816183831</v>
      </c>
      <c r="F92" s="111">
        <v>3.8320714616545399</v>
      </c>
      <c r="G92" s="332">
        <f t="shared" si="7"/>
        <v>0</v>
      </c>
      <c r="H92" s="336">
        <v>3.4590000000000001</v>
      </c>
      <c r="I92" s="111">
        <v>-36.645000000000003</v>
      </c>
      <c r="J92" s="111">
        <v>-48.889000000000003</v>
      </c>
      <c r="K92" s="111">
        <v>82.075000000000003</v>
      </c>
      <c r="L92" s="333">
        <f t="shared" si="4"/>
        <v>0</v>
      </c>
    </row>
    <row r="93" spans="1:20" x14ac:dyDescent="0.25">
      <c r="B93" s="9">
        <v>2019</v>
      </c>
      <c r="C93" s="111">
        <v>0.3724240332954839</v>
      </c>
      <c r="D93" s="111">
        <v>-1.357666359093038</v>
      </c>
      <c r="E93" s="111">
        <v>-2.3568824745688297</v>
      </c>
      <c r="F93" s="111">
        <v>3.1428856055992522</v>
      </c>
      <c r="G93" s="332">
        <f t="shared" si="7"/>
        <v>0.1992391947671317</v>
      </c>
      <c r="H93" s="336">
        <v>8.2620000000000005</v>
      </c>
      <c r="I93" s="111">
        <v>-30.119</v>
      </c>
      <c r="J93" s="111">
        <v>-52.286000000000001</v>
      </c>
      <c r="K93" s="111">
        <v>69.722999999999999</v>
      </c>
      <c r="L93" s="333">
        <f t="shared" si="4"/>
        <v>4.4200000000000017</v>
      </c>
    </row>
    <row r="94" spans="1:20" x14ac:dyDescent="0.25">
      <c r="B94" s="9">
        <v>2020</v>
      </c>
      <c r="C94" s="111">
        <v>7.7952159027366443</v>
      </c>
      <c r="D94" s="111">
        <v>-2.3200329160588423E-2</v>
      </c>
      <c r="E94" s="111">
        <v>-12.468851190721383</v>
      </c>
      <c r="F94" s="111">
        <v>3.5862027169005875</v>
      </c>
      <c r="G94" s="332">
        <f t="shared" si="7"/>
        <v>1.1106329002447395</v>
      </c>
      <c r="H94" s="336">
        <v>164.63800000000001</v>
      </c>
      <c r="I94" s="111">
        <v>-0.49</v>
      </c>
      <c r="J94" s="111">
        <v>-263.34699999999998</v>
      </c>
      <c r="K94" s="111">
        <v>75.742000000000004</v>
      </c>
      <c r="L94" s="333">
        <f t="shared" si="4"/>
        <v>23.456999999999979</v>
      </c>
    </row>
    <row r="95" spans="1:20" x14ac:dyDescent="0.25">
      <c r="B95" s="9">
        <v>2021</v>
      </c>
      <c r="C95" s="111">
        <v>5.7188692151121998</v>
      </c>
      <c r="D95" s="111">
        <v>0.1668081603470899</v>
      </c>
      <c r="E95" s="111">
        <v>-10.151735989685772</v>
      </c>
      <c r="F95" s="111">
        <v>3.3288602077165357</v>
      </c>
      <c r="G95" s="332">
        <f t="shared" si="7"/>
        <v>0.93719840650994657</v>
      </c>
      <c r="H95" s="336">
        <v>129.32032090000001</v>
      </c>
      <c r="I95" s="111">
        <v>3.7720192600000009</v>
      </c>
      <c r="J95" s="111">
        <v>-229.56037400000002</v>
      </c>
      <c r="K95" s="111">
        <v>75.275243077000013</v>
      </c>
      <c r="L95" s="333">
        <f t="shared" si="4"/>
        <v>21.192790762999991</v>
      </c>
    </row>
    <row r="96" spans="1:20" x14ac:dyDescent="0.25">
      <c r="B96" s="9">
        <v>2022</v>
      </c>
      <c r="C96" s="111">
        <v>-0.3448907518139952</v>
      </c>
      <c r="D96" s="111">
        <v>-1.6948450375576254</v>
      </c>
      <c r="E96" s="111">
        <v>-3.7183571658182806</v>
      </c>
      <c r="F96" s="111">
        <v>5.2661458736549509</v>
      </c>
      <c r="G96" s="332">
        <f t="shared" si="7"/>
        <v>0.49194708153495093</v>
      </c>
      <c r="H96" s="336">
        <v>-8.4420768800000001</v>
      </c>
      <c r="I96" s="111">
        <v>-41.485635760000008</v>
      </c>
      <c r="J96" s="111">
        <v>-91.016233099999994</v>
      </c>
      <c r="K96" s="111">
        <v>128.902291792</v>
      </c>
      <c r="L96" s="333">
        <f t="shared" si="4"/>
        <v>12.041653948000004</v>
      </c>
    </row>
    <row r="97" spans="2:12" x14ac:dyDescent="0.25">
      <c r="B97" s="9">
        <v>2023</v>
      </c>
      <c r="C97" s="111">
        <v>-2.0473804607025605E-2</v>
      </c>
      <c r="D97" s="111">
        <v>-2.5337316935642114</v>
      </c>
      <c r="E97" s="111">
        <v>-2.5741214700806849</v>
      </c>
      <c r="F97" s="111">
        <v>4.6517685999571627</v>
      </c>
      <c r="G97" s="332">
        <f t="shared" si="7"/>
        <v>0.47655836829475895</v>
      </c>
      <c r="H97" s="336">
        <v>-0.52343032499999986</v>
      </c>
      <c r="I97" s="111">
        <v>-64.777017719999989</v>
      </c>
      <c r="J97" s="111">
        <v>-65.809616900000009</v>
      </c>
      <c r="K97" s="111">
        <v>118.926442683</v>
      </c>
      <c r="L97" s="333">
        <f t="shared" si="4"/>
        <v>12.183622262</v>
      </c>
    </row>
    <row r="98" spans="2:12" x14ac:dyDescent="0.25">
      <c r="B98" s="9">
        <v>2024</v>
      </c>
      <c r="C98" s="111">
        <v>-0.47743622726518659</v>
      </c>
      <c r="D98" s="111">
        <v>-2.6606965242679368</v>
      </c>
      <c r="E98" s="111">
        <v>-1.853851912878336</v>
      </c>
      <c r="F98" s="111">
        <v>4.5260429910151885</v>
      </c>
      <c r="G98" s="332">
        <f>0-SUM(C98:F98)</f>
        <v>0.46594167339627113</v>
      </c>
      <c r="H98" s="111">
        <v>-12.60799697</v>
      </c>
      <c r="I98" s="111">
        <v>-70.262899630000007</v>
      </c>
      <c r="J98" s="111">
        <v>-48.955981900000005</v>
      </c>
      <c r="K98" s="111">
        <v>119.522426364</v>
      </c>
      <c r="L98" s="333">
        <f>0-SUM(H98:K98)</f>
        <v>12.304452136000023</v>
      </c>
    </row>
    <row r="99" spans="2:12" x14ac:dyDescent="0.25">
      <c r="B99" s="9">
        <v>2025</v>
      </c>
      <c r="C99" s="111">
        <v>-0.48771056068515922</v>
      </c>
      <c r="D99" s="111">
        <v>-2.8547189953022265</v>
      </c>
      <c r="E99" s="111">
        <v>-1.6725801731861198</v>
      </c>
      <c r="F99" s="111">
        <v>4.5607048242316015</v>
      </c>
      <c r="G99" s="332">
        <f>0-SUM(C99:F99)</f>
        <v>0.45430490494190412</v>
      </c>
      <c r="H99" s="111">
        <v>-13.34239558</v>
      </c>
      <c r="I99" s="111">
        <v>-78.097119840000005</v>
      </c>
      <c r="J99" s="111">
        <v>-45.757111099999996</v>
      </c>
      <c r="K99" s="111">
        <v>124.76811616100001</v>
      </c>
      <c r="L99" s="333">
        <f>0-SUM(H99:K99)</f>
        <v>12.428510358999986</v>
      </c>
    </row>
    <row r="100" spans="2:12" x14ac:dyDescent="0.25">
      <c r="B100" s="237">
        <v>2026</v>
      </c>
      <c r="C100" s="253">
        <v>-0.31469377420149852</v>
      </c>
      <c r="D100" s="253">
        <v>-3.1417024913512517</v>
      </c>
      <c r="E100" s="253">
        <v>-1.5727848106928177</v>
      </c>
      <c r="F100" s="253">
        <v>4.5867148030280145</v>
      </c>
      <c r="G100" s="338">
        <f>0-SUM(C100:F100)</f>
        <v>0.44246627321755305</v>
      </c>
      <c r="H100" s="253">
        <v>-8.9344450000000002</v>
      </c>
      <c r="I100" s="253">
        <v>-89.195816430000008</v>
      </c>
      <c r="J100" s="253">
        <v>-44.652803900000002</v>
      </c>
      <c r="K100" s="253">
        <v>130.22104184399998</v>
      </c>
      <c r="L100" s="339">
        <f>0-SUM(H100:K100)</f>
        <v>12.562023486000015</v>
      </c>
    </row>
    <row r="101" spans="2:12" x14ac:dyDescent="0.25">
      <c r="B101" s="9" t="s">
        <v>337</v>
      </c>
      <c r="C101" s="111">
        <v>2.6028409192046849</v>
      </c>
      <c r="D101" s="111">
        <v>0.62491576669472326</v>
      </c>
      <c r="E101" s="111">
        <v>-7.3703824255631867</v>
      </c>
      <c r="F101" s="111">
        <v>4.1426257396637789</v>
      </c>
      <c r="G101" s="332">
        <f t="shared" ref="G101:G116" si="8">0-SUM(C101:F101)</f>
        <v>0</v>
      </c>
      <c r="H101" s="111">
        <v>40.942999999999998</v>
      </c>
      <c r="I101" s="111">
        <v>9.83</v>
      </c>
      <c r="J101" s="111">
        <v>-115.937</v>
      </c>
      <c r="K101" s="111">
        <v>65.164000000000001</v>
      </c>
      <c r="L101" s="333">
        <f t="shared" ref="L101:L116" si="9">0-SUM(H101:K101)</f>
        <v>0</v>
      </c>
    </row>
    <row r="102" spans="2:12" x14ac:dyDescent="0.25">
      <c r="B102" s="76" t="s">
        <v>338</v>
      </c>
      <c r="C102" s="111">
        <v>6.0458000577311655</v>
      </c>
      <c r="D102" s="111">
        <v>1.1854132589242758</v>
      </c>
      <c r="E102" s="111">
        <v>-10.156387311972802</v>
      </c>
      <c r="F102" s="111">
        <v>2.925173995317361</v>
      </c>
      <c r="G102" s="332">
        <f t="shared" si="8"/>
        <v>0</v>
      </c>
      <c r="H102" s="111">
        <v>94.251000000000005</v>
      </c>
      <c r="I102" s="111">
        <v>18.48</v>
      </c>
      <c r="J102" s="111">
        <v>-158.333</v>
      </c>
      <c r="K102" s="111">
        <v>45.601999999999997</v>
      </c>
      <c r="L102" s="333">
        <f t="shared" si="9"/>
        <v>0</v>
      </c>
    </row>
    <row r="103" spans="2:12" x14ac:dyDescent="0.25">
      <c r="B103" s="76" t="s">
        <v>339</v>
      </c>
      <c r="C103" s="111">
        <v>4.7457504071328067</v>
      </c>
      <c r="D103" s="111">
        <v>1.4333781840800153</v>
      </c>
      <c r="E103" s="111">
        <v>-9.0712327064687823</v>
      </c>
      <c r="F103" s="111">
        <v>2.8922271625719596</v>
      </c>
      <c r="G103" s="332">
        <f t="shared" si="8"/>
        <v>-1.2304731599943608E-4</v>
      </c>
      <c r="H103" s="111">
        <v>77.137</v>
      </c>
      <c r="I103" s="111">
        <v>23.297999999999998</v>
      </c>
      <c r="J103" s="111">
        <v>-147.44300000000001</v>
      </c>
      <c r="K103" s="111">
        <v>47.01</v>
      </c>
      <c r="L103" s="333">
        <f t="shared" si="9"/>
        <v>-1.9999999999882334E-3</v>
      </c>
    </row>
    <row r="104" spans="2:12" x14ac:dyDescent="0.25">
      <c r="B104" s="76" t="s">
        <v>85</v>
      </c>
      <c r="C104" s="111">
        <v>4.0025285693551309</v>
      </c>
      <c r="D104" s="111">
        <v>1.5419115168657256</v>
      </c>
      <c r="E104" s="111">
        <v>-7.6553996590989515</v>
      </c>
      <c r="F104" s="111">
        <v>2.1110795239860232</v>
      </c>
      <c r="G104" s="332">
        <f t="shared" si="8"/>
        <v>-1.1995110792772934E-4</v>
      </c>
      <c r="H104" s="111">
        <v>66.736000000000004</v>
      </c>
      <c r="I104" s="111">
        <v>25.709</v>
      </c>
      <c r="J104" s="111">
        <v>-127.642</v>
      </c>
      <c r="K104" s="111">
        <v>35.198999999999998</v>
      </c>
      <c r="L104" s="333">
        <f t="shared" si="9"/>
        <v>-2.0000000000095497E-3</v>
      </c>
    </row>
    <row r="105" spans="2:12" x14ac:dyDescent="0.25">
      <c r="B105" s="76" t="s">
        <v>86</v>
      </c>
      <c r="C105" s="111">
        <v>2.7607831052423659</v>
      </c>
      <c r="D105" s="111">
        <v>0.4836771978929052</v>
      </c>
      <c r="E105" s="111">
        <v>-7.3460429412671067</v>
      </c>
      <c r="F105" s="111">
        <v>4.1015826381318359</v>
      </c>
      <c r="G105" s="332">
        <f t="shared" si="8"/>
        <v>0</v>
      </c>
      <c r="H105" s="111">
        <v>47.661000000000001</v>
      </c>
      <c r="I105" s="111">
        <v>8.35</v>
      </c>
      <c r="J105" s="111">
        <v>-126.819</v>
      </c>
      <c r="K105" s="111">
        <v>70.808000000000007</v>
      </c>
      <c r="L105" s="333">
        <f t="shared" si="9"/>
        <v>0</v>
      </c>
    </row>
    <row r="106" spans="2:12" x14ac:dyDescent="0.25">
      <c r="B106" s="76" t="s">
        <v>87</v>
      </c>
      <c r="C106" s="275">
        <v>2.8702383512981928</v>
      </c>
      <c r="D106" s="275">
        <v>-1.9215119308694757</v>
      </c>
      <c r="E106" s="275">
        <v>-5.7463528858712163</v>
      </c>
      <c r="F106" s="275">
        <v>4.7976264654424989</v>
      </c>
      <c r="G106" s="332">
        <f t="shared" si="8"/>
        <v>0</v>
      </c>
      <c r="H106" s="111">
        <v>51.776000000000003</v>
      </c>
      <c r="I106" s="111">
        <v>-34.661999999999999</v>
      </c>
      <c r="J106" s="111">
        <v>-103.658</v>
      </c>
      <c r="K106" s="111">
        <v>86.543999999999997</v>
      </c>
      <c r="L106" s="333">
        <f t="shared" si="9"/>
        <v>0</v>
      </c>
    </row>
    <row r="107" spans="2:12" x14ac:dyDescent="0.25">
      <c r="B107" s="76" t="s">
        <v>88</v>
      </c>
      <c r="C107" s="275">
        <v>2.7979683101123713</v>
      </c>
      <c r="D107" s="275">
        <v>-2.8413827636629012</v>
      </c>
      <c r="E107" s="275">
        <v>-5.3064714170424372</v>
      </c>
      <c r="F107" s="275">
        <v>5.3498858705929671</v>
      </c>
      <c r="G107" s="332">
        <f t="shared" si="8"/>
        <v>0</v>
      </c>
      <c r="H107" s="111">
        <v>52.524999999999999</v>
      </c>
      <c r="I107" s="111">
        <v>-53.34</v>
      </c>
      <c r="J107" s="111">
        <v>-99.616</v>
      </c>
      <c r="K107" s="111">
        <v>100.431</v>
      </c>
      <c r="L107" s="333">
        <f t="shared" si="9"/>
        <v>0</v>
      </c>
    </row>
    <row r="108" spans="2:12" x14ac:dyDescent="0.25">
      <c r="B108" s="76" t="s">
        <v>89</v>
      </c>
      <c r="C108" s="275">
        <v>3.4431664421853374</v>
      </c>
      <c r="D108" s="275">
        <v>-4.1936418827912973</v>
      </c>
      <c r="E108" s="275">
        <v>-4.4194148192809051</v>
      </c>
      <c r="F108" s="275">
        <v>5.1698902598868655</v>
      </c>
      <c r="G108" s="332">
        <f t="shared" si="8"/>
        <v>0</v>
      </c>
      <c r="H108" s="111">
        <v>66.644999999999996</v>
      </c>
      <c r="I108" s="111">
        <v>-81.171000000000006</v>
      </c>
      <c r="J108" s="111">
        <v>-85.540999999999997</v>
      </c>
      <c r="K108" s="111">
        <v>100.06699999999999</v>
      </c>
      <c r="L108" s="333">
        <f t="shared" si="9"/>
        <v>0</v>
      </c>
    </row>
    <row r="109" spans="2:12" x14ac:dyDescent="0.25">
      <c r="B109" s="76" t="s">
        <v>90</v>
      </c>
      <c r="C109" s="275">
        <v>0.68229131290756151</v>
      </c>
      <c r="D109" s="275">
        <v>-2.6414123360768103</v>
      </c>
      <c r="E109" s="275">
        <v>-2.9453249758183704</v>
      </c>
      <c r="F109" s="275">
        <v>4.9044459989876188</v>
      </c>
      <c r="G109" s="332">
        <f t="shared" si="8"/>
        <v>0</v>
      </c>
      <c r="H109" s="111">
        <v>13.762</v>
      </c>
      <c r="I109" s="111">
        <v>-53.277999999999999</v>
      </c>
      <c r="J109" s="111">
        <v>-59.408000000000001</v>
      </c>
      <c r="K109" s="111">
        <v>98.924000000000007</v>
      </c>
      <c r="L109" s="333">
        <f t="shared" si="9"/>
        <v>0</v>
      </c>
    </row>
    <row r="110" spans="2:12" x14ac:dyDescent="0.25">
      <c r="B110" s="76" t="s">
        <v>91</v>
      </c>
      <c r="C110" s="275">
        <v>-3.6842643056672911E-2</v>
      </c>
      <c r="D110" s="275">
        <v>-0.85318542547256215</v>
      </c>
      <c r="E110" s="275">
        <v>-2.9065391373928362</v>
      </c>
      <c r="F110" s="275">
        <v>3.796567205922071</v>
      </c>
      <c r="G110" s="332">
        <f t="shared" si="8"/>
        <v>0</v>
      </c>
      <c r="H110" s="111">
        <v>-0.76800000000000002</v>
      </c>
      <c r="I110" s="111">
        <v>-17.785</v>
      </c>
      <c r="J110" s="111">
        <v>-60.588000000000001</v>
      </c>
      <c r="K110" s="111">
        <v>79.141000000000005</v>
      </c>
      <c r="L110" s="333">
        <f t="shared" si="9"/>
        <v>0</v>
      </c>
    </row>
    <row r="111" spans="2:12" x14ac:dyDescent="0.25">
      <c r="B111" s="76" t="s">
        <v>92</v>
      </c>
      <c r="C111" s="275">
        <v>0.13353523910806969</v>
      </c>
      <c r="D111" s="275">
        <v>-2.6260851472101168</v>
      </c>
      <c r="E111" s="275">
        <v>-2.0666520246448346</v>
      </c>
      <c r="F111" s="275">
        <v>4.5570749864175983</v>
      </c>
      <c r="G111" s="332">
        <f t="shared" si="8"/>
        <v>2.1269463292838964E-3</v>
      </c>
      <c r="H111" s="111">
        <v>2.8879999999999999</v>
      </c>
      <c r="I111" s="111">
        <v>-56.795000000000002</v>
      </c>
      <c r="J111" s="111">
        <v>-44.695999999999998</v>
      </c>
      <c r="K111" s="111">
        <v>98.557000000000002</v>
      </c>
      <c r="L111" s="333">
        <f t="shared" si="9"/>
        <v>4.600000000000648E-2</v>
      </c>
    </row>
    <row r="112" spans="2:12" x14ac:dyDescent="0.25">
      <c r="B112" s="76" t="s">
        <v>93</v>
      </c>
      <c r="C112" s="275">
        <v>0.95721159279090595</v>
      </c>
      <c r="D112" s="275">
        <v>-0.78945982219032662</v>
      </c>
      <c r="E112" s="275">
        <v>-2.9032852063738468</v>
      </c>
      <c r="F112" s="275">
        <v>2.4495090131684689</v>
      </c>
      <c r="G112" s="332">
        <f t="shared" si="8"/>
        <v>0.28602442260479854</v>
      </c>
      <c r="H112" s="111">
        <v>21.260999999999999</v>
      </c>
      <c r="I112" s="111">
        <v>-17.535</v>
      </c>
      <c r="J112" s="111">
        <v>-64.486000000000004</v>
      </c>
      <c r="K112" s="111">
        <v>54.406999999999996</v>
      </c>
      <c r="L112" s="333">
        <f t="shared" si="9"/>
        <v>6.3530000000000086</v>
      </c>
    </row>
    <row r="113" spans="2:12" x14ac:dyDescent="0.25">
      <c r="B113" s="76" t="s">
        <v>94</v>
      </c>
      <c r="C113" s="275">
        <v>9.9559516609419045</v>
      </c>
      <c r="D113" s="275">
        <v>0.11083406557040321</v>
      </c>
      <c r="E113" s="275">
        <v>-14.763040476543688</v>
      </c>
      <c r="F113" s="275">
        <v>3.3196966066042077</v>
      </c>
      <c r="G113" s="332">
        <f t="shared" si="8"/>
        <v>1.376558143427173</v>
      </c>
      <c r="H113" s="111">
        <v>209.38800000000001</v>
      </c>
      <c r="I113" s="111">
        <v>2.331</v>
      </c>
      <c r="J113" s="111">
        <v>-310.488</v>
      </c>
      <c r="K113" s="111">
        <v>69.817999999999998</v>
      </c>
      <c r="L113" s="333">
        <f t="shared" si="9"/>
        <v>28.951000000000008</v>
      </c>
    </row>
    <row r="114" spans="2:12" x14ac:dyDescent="0.25">
      <c r="B114" s="76" t="s">
        <v>95</v>
      </c>
      <c r="C114" s="275">
        <v>3.2162422787936289</v>
      </c>
      <c r="D114" s="275">
        <v>2.4565487721783796E-3</v>
      </c>
      <c r="E114" s="275">
        <v>-7.8986668371987152</v>
      </c>
      <c r="F114" s="275">
        <v>3.9585100896503911</v>
      </c>
      <c r="G114" s="332">
        <f t="shared" si="8"/>
        <v>0.72145791998251729</v>
      </c>
      <c r="H114" s="111">
        <v>74.512772600000005</v>
      </c>
      <c r="I114" s="111">
        <v>5.6912459999999554E-2</v>
      </c>
      <c r="J114" s="111">
        <v>-182.9935418</v>
      </c>
      <c r="K114" s="111">
        <v>91.709372795000007</v>
      </c>
      <c r="L114" s="333">
        <f t="shared" si="9"/>
        <v>16.714483944999984</v>
      </c>
    </row>
    <row r="115" spans="2:12" x14ac:dyDescent="0.25">
      <c r="B115" s="76" t="s">
        <v>96</v>
      </c>
      <c r="C115" s="275">
        <v>-0.48599348091990602</v>
      </c>
      <c r="D115" s="275">
        <v>-1.907046476273238</v>
      </c>
      <c r="E115" s="275">
        <v>-3.346249554568117</v>
      </c>
      <c r="F115" s="275">
        <v>5.252253101198658</v>
      </c>
      <c r="G115" s="332">
        <f t="shared" si="8"/>
        <v>0.48703641056260327</v>
      </c>
      <c r="H115" s="111">
        <v>-12.054713309999999</v>
      </c>
      <c r="I115" s="111">
        <v>-47.302894879999997</v>
      </c>
      <c r="J115" s="111">
        <v>-83.001276000000004</v>
      </c>
      <c r="K115" s="111">
        <v>130.27830177200002</v>
      </c>
      <c r="L115" s="333">
        <f t="shared" si="9"/>
        <v>12.080582417999977</v>
      </c>
    </row>
    <row r="116" spans="2:12" x14ac:dyDescent="0.25">
      <c r="B116" s="76" t="s">
        <v>97</v>
      </c>
      <c r="C116" s="275">
        <v>-7.2592839862145979E-3</v>
      </c>
      <c r="D116" s="275">
        <v>-2.6143869668860655</v>
      </c>
      <c r="E116" s="275">
        <v>-2.3886756062932242</v>
      </c>
      <c r="F116" s="275">
        <v>4.5365097726585484</v>
      </c>
      <c r="G116" s="332">
        <f t="shared" si="8"/>
        <v>0.47381208450695578</v>
      </c>
      <c r="H116" s="111">
        <v>-0.18715603500000008</v>
      </c>
      <c r="I116" s="111">
        <v>-67.403107470000009</v>
      </c>
      <c r="J116" s="111">
        <v>-61.583905000000001</v>
      </c>
      <c r="K116" s="111">
        <v>116.95852971199999</v>
      </c>
      <c r="L116" s="333">
        <f t="shared" si="9"/>
        <v>12.215638793000025</v>
      </c>
    </row>
    <row r="117" spans="2:12" x14ac:dyDescent="0.25">
      <c r="B117" s="76" t="s">
        <v>362</v>
      </c>
      <c r="C117" s="275">
        <v>-0.59656557896457985</v>
      </c>
      <c r="D117" s="275">
        <v>-2.6802069017189067</v>
      </c>
      <c r="E117" s="275">
        <v>-1.7393974272356854</v>
      </c>
      <c r="F117" s="275">
        <v>4.5530299841617881</v>
      </c>
      <c r="G117" s="337">
        <f>0-SUM(C117:F117)</f>
        <v>0.46313992375738433</v>
      </c>
      <c r="H117" s="111">
        <v>-15.887337240000001</v>
      </c>
      <c r="I117" s="111">
        <v>-71.377485430000007</v>
      </c>
      <c r="J117" s="111">
        <v>-46.322474</v>
      </c>
      <c r="K117" s="111">
        <v>121.25326262999998</v>
      </c>
      <c r="L117" s="333">
        <f>0-SUM(H117:K117)</f>
        <v>12.33403404000002</v>
      </c>
    </row>
    <row r="118" spans="2:12" x14ac:dyDescent="0.25">
      <c r="B118" s="76" t="s">
        <v>369</v>
      </c>
      <c r="C118" s="275">
        <v>-0.41391899836149909</v>
      </c>
      <c r="D118" s="275">
        <v>-2.9153694054435202</v>
      </c>
      <c r="E118" s="275">
        <v>-1.6795099594845644</v>
      </c>
      <c r="F118" s="275">
        <v>4.5574497407028973</v>
      </c>
      <c r="G118" s="337">
        <f>0-SUM(C118:F118)</f>
        <v>0.45134862258668651</v>
      </c>
      <c r="H118" s="111">
        <v>-11.427901290000001</v>
      </c>
      <c r="I118" s="111">
        <v>-80.490516069999984</v>
      </c>
      <c r="J118" s="111">
        <v>-46.3696378</v>
      </c>
      <c r="K118" s="111">
        <v>125.82675832</v>
      </c>
      <c r="L118" s="333">
        <f>0-SUM(H118:K118)</f>
        <v>12.461296839999974</v>
      </c>
    </row>
    <row r="119" spans="2:12" x14ac:dyDescent="0.25">
      <c r="B119" s="288" t="s">
        <v>399</v>
      </c>
      <c r="C119" s="340">
        <v>-0.30287266977826205</v>
      </c>
      <c r="D119" s="340">
        <v>-3.2059136521256626</v>
      </c>
      <c r="E119" s="340">
        <v>-1.5336028207224617</v>
      </c>
      <c r="F119" s="340">
        <v>4.6029132979402689</v>
      </c>
      <c r="G119" s="338">
        <f>0-SUM(C119:F119)</f>
        <v>0.43947584468611733</v>
      </c>
      <c r="H119" s="253">
        <v>-8.6808665400000002</v>
      </c>
      <c r="I119" s="253">
        <v>-91.88715698</v>
      </c>
      <c r="J119" s="253">
        <v>-43.955770000000001</v>
      </c>
      <c r="K119" s="253">
        <v>131.927638317</v>
      </c>
      <c r="L119" s="339">
        <f>0-SUM(H119:K119)</f>
        <v>12.596155202999995</v>
      </c>
    </row>
    <row r="120" spans="2:12" x14ac:dyDescent="0.25">
      <c r="B120" s="341" t="s">
        <v>30</v>
      </c>
      <c r="C120" s="342"/>
      <c r="D120" s="342"/>
      <c r="E120" s="342"/>
      <c r="F120" s="342"/>
      <c r="G120" s="342"/>
      <c r="H120" s="112"/>
      <c r="I120" s="112"/>
      <c r="J120" s="112"/>
      <c r="K120" s="112"/>
      <c r="L120" s="85"/>
    </row>
    <row r="121" spans="2:12" ht="22.5" customHeight="1" x14ac:dyDescent="0.25">
      <c r="B121" s="550" t="s">
        <v>504</v>
      </c>
      <c r="C121" s="551"/>
      <c r="D121" s="551"/>
      <c r="E121" s="551"/>
      <c r="F121" s="551"/>
      <c r="G121" s="343"/>
      <c r="H121" s="21"/>
      <c r="I121" s="21"/>
      <c r="J121" s="21"/>
      <c r="K121" s="21"/>
      <c r="L121" s="344"/>
    </row>
    <row r="122" spans="2:12" x14ac:dyDescent="0.25">
      <c r="B122" s="341" t="s">
        <v>29</v>
      </c>
      <c r="C122" s="220"/>
      <c r="D122" s="220"/>
      <c r="E122" s="220"/>
      <c r="F122" s="220"/>
      <c r="G122" s="220"/>
      <c r="H122" s="21"/>
      <c r="I122" s="21"/>
      <c r="J122" s="21"/>
      <c r="K122" s="21"/>
      <c r="L122" s="344"/>
    </row>
    <row r="123" spans="2:12" ht="15.75" customHeight="1" x14ac:dyDescent="0.25">
      <c r="B123" s="629" t="s">
        <v>505</v>
      </c>
      <c r="C123" s="630"/>
      <c r="D123" s="630"/>
      <c r="E123" s="630"/>
      <c r="F123" s="630"/>
      <c r="G123" s="345"/>
      <c r="H123" s="21"/>
      <c r="I123" s="21"/>
      <c r="J123" s="21"/>
      <c r="K123" s="21"/>
      <c r="L123" s="344"/>
    </row>
    <row r="124" spans="2:12" ht="15.75" customHeight="1" x14ac:dyDescent="0.25">
      <c r="B124" s="629" t="s">
        <v>506</v>
      </c>
      <c r="C124" s="630"/>
      <c r="D124" s="630"/>
      <c r="E124" s="630"/>
      <c r="F124" s="630"/>
      <c r="G124" s="345"/>
      <c r="H124" s="21"/>
      <c r="I124" s="21"/>
      <c r="J124" s="21"/>
      <c r="K124" s="21"/>
      <c r="L124" s="344"/>
    </row>
    <row r="125" spans="2:12" ht="15.75" customHeight="1" x14ac:dyDescent="0.25">
      <c r="B125" s="619" t="s">
        <v>507</v>
      </c>
      <c r="C125" s="620"/>
      <c r="D125" s="620"/>
      <c r="E125" s="620"/>
      <c r="F125" s="620"/>
      <c r="G125" s="346"/>
      <c r="H125" s="21"/>
      <c r="I125" s="21"/>
      <c r="J125" s="21"/>
      <c r="K125" s="21"/>
      <c r="L125" s="344"/>
    </row>
    <row r="126" spans="2:12" ht="16.5" customHeight="1" thickBot="1" x14ac:dyDescent="0.3">
      <c r="B126" s="621" t="s">
        <v>508</v>
      </c>
      <c r="C126" s="622"/>
      <c r="D126" s="622"/>
      <c r="E126" s="622"/>
      <c r="F126" s="622"/>
      <c r="G126" s="221"/>
      <c r="H126" s="22"/>
      <c r="I126" s="22"/>
      <c r="J126" s="22"/>
      <c r="K126" s="22"/>
      <c r="L126" s="347"/>
    </row>
    <row r="128" spans="2:12" x14ac:dyDescent="0.25">
      <c r="B128" s="4"/>
    </row>
  </sheetData>
  <mergeCells count="8">
    <mergeCell ref="B125:F125"/>
    <mergeCell ref="B126:F126"/>
    <mergeCell ref="B2:L2"/>
    <mergeCell ref="C3:F3"/>
    <mergeCell ref="H3:L3"/>
    <mergeCell ref="B121:F121"/>
    <mergeCell ref="B123:F123"/>
    <mergeCell ref="B124:F124"/>
  </mergeCells>
  <hyperlinks>
    <hyperlink ref="A1" location="Contents!A1" display="Back to contents" xr:uid="{9BA9022A-E329-4A4C-AE7F-631CCF041DC7}"/>
  </hyperlinks>
  <pageMargins left="0.70866141732283472" right="0.70866141732283472" top="0.74803149606299213" bottom="0.74803149606299213" header="0.31496062992125984" footer="0.31496062992125984"/>
  <pageSetup paperSize="9" scale="45" orientation="portrait" r:id="rId1"/>
  <headerFooter>
    <oddHeader>&amp;C&amp;8March 2018 Economic and fiscal outlook: Supplementary economy tables</oddHeader>
  </headerFooter>
  <rowBreaks count="1" manualBreakCount="1">
    <brk id="81" min="1"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A4E67-5C4E-4FB1-8D77-563F73E3AF9A}">
  <sheetPr>
    <pageSetUpPr fitToPage="1"/>
  </sheetPr>
  <dimension ref="A1:Z104"/>
  <sheetViews>
    <sheetView showGridLines="0" topLeftCell="A4" zoomScaleNormal="100" zoomScaleSheetLayoutView="55" workbookViewId="0">
      <pane xSplit="2" ySplit="1" topLeftCell="C5" activePane="bottomRight" state="frozen"/>
      <selection pane="topRight"/>
      <selection pane="bottomLeft"/>
      <selection pane="bottomRight" activeCell="C5" sqref="C5"/>
    </sheetView>
  </sheetViews>
  <sheetFormatPr defaultColWidth="8.88671875" defaultRowHeight="15" x14ac:dyDescent="0.25"/>
  <cols>
    <col min="1" max="1" width="9.33203125" style="1" customWidth="1"/>
    <col min="2" max="2" width="10.5546875" style="1" customWidth="1"/>
    <col min="3" max="3" width="14.109375" style="1" customWidth="1"/>
    <col min="4" max="4" width="10.109375" style="1" customWidth="1"/>
    <col min="5" max="7" width="12.33203125" style="1" customWidth="1"/>
    <col min="8" max="8" width="12.44140625" style="1" customWidth="1"/>
    <col min="9" max="9" width="11.88671875" style="1" customWidth="1"/>
    <col min="10" max="10" width="12.77734375" style="1" customWidth="1"/>
    <col min="11" max="13" width="11.21875" style="1" customWidth="1"/>
    <col min="14" max="14" width="12.77734375" style="1" customWidth="1"/>
    <col min="15" max="15" width="3.44140625" style="1" customWidth="1"/>
    <col min="16" max="16" width="10.21875" style="1" customWidth="1"/>
    <col min="17" max="17" width="10.44140625" style="1" customWidth="1"/>
    <col min="18" max="18" width="11.109375" style="1" customWidth="1"/>
    <col min="19" max="19" width="8.88671875" style="1"/>
    <col min="20" max="20" width="11.6640625" style="1" customWidth="1"/>
    <col min="21" max="21" width="12.33203125" style="1" customWidth="1"/>
    <col min="22" max="22" width="4.109375" style="1" customWidth="1"/>
    <col min="23" max="23" width="18.77734375" style="1" customWidth="1"/>
    <col min="24" max="24" width="22.44140625" style="1" customWidth="1"/>
    <col min="25" max="25" width="18.88671875" style="1" customWidth="1"/>
    <col min="26" max="16384" width="8.88671875" style="1"/>
  </cols>
  <sheetData>
    <row r="1" spans="1:25" ht="33.75" customHeight="1" thickBot="1" x14ac:dyDescent="0.3">
      <c r="A1" s="10" t="s">
        <v>42</v>
      </c>
      <c r="B1" s="6"/>
      <c r="C1" s="313"/>
      <c r="D1" s="6"/>
      <c r="E1" s="6"/>
      <c r="F1" s="6"/>
      <c r="G1" s="6"/>
      <c r="H1" s="6"/>
      <c r="I1" s="6"/>
      <c r="J1" s="6"/>
      <c r="K1" s="6"/>
      <c r="L1" s="6"/>
      <c r="M1" s="6"/>
      <c r="N1" s="6"/>
      <c r="O1" s="6"/>
      <c r="P1" s="6"/>
      <c r="Q1" s="6"/>
      <c r="R1" s="6"/>
      <c r="S1" s="6"/>
      <c r="T1" s="6"/>
      <c r="U1" s="6"/>
      <c r="V1" s="6"/>
      <c r="W1" s="6"/>
      <c r="X1" s="6"/>
    </row>
    <row r="2" spans="1:25" ht="22.5" customHeight="1" thickBot="1" x14ac:dyDescent="0.3">
      <c r="A2" s="6"/>
      <c r="B2" s="515" t="s">
        <v>509</v>
      </c>
      <c r="C2" s="516"/>
      <c r="D2" s="516"/>
      <c r="E2" s="516"/>
      <c r="F2" s="516"/>
      <c r="G2" s="516"/>
      <c r="H2" s="516"/>
      <c r="I2" s="516"/>
      <c r="J2" s="516"/>
      <c r="K2" s="516"/>
      <c r="L2" s="516"/>
      <c r="M2" s="516"/>
      <c r="N2" s="632"/>
      <c r="O2" s="633"/>
      <c r="P2" s="633"/>
      <c r="Q2" s="633"/>
      <c r="R2" s="633"/>
      <c r="S2" s="633"/>
      <c r="T2" s="633"/>
      <c r="U2" s="633"/>
      <c r="V2" s="633"/>
      <c r="W2" s="633"/>
      <c r="X2" s="634"/>
    </row>
    <row r="3" spans="1:25" ht="21" customHeight="1" x14ac:dyDescent="0.35">
      <c r="A3" s="6"/>
      <c r="B3" s="348"/>
      <c r="C3" s="635" t="s">
        <v>510</v>
      </c>
      <c r="D3" s="635"/>
      <c r="E3" s="635"/>
      <c r="F3" s="635"/>
      <c r="G3" s="635"/>
      <c r="H3" s="635"/>
      <c r="I3" s="635"/>
      <c r="J3" s="635"/>
      <c r="K3" s="635"/>
      <c r="L3" s="635"/>
      <c r="M3" s="635"/>
      <c r="N3" s="636"/>
      <c r="O3" s="349"/>
      <c r="P3" s="637" t="s">
        <v>511</v>
      </c>
      <c r="Q3" s="635"/>
      <c r="R3" s="635"/>
      <c r="S3" s="635"/>
      <c r="T3" s="635"/>
      <c r="U3" s="636"/>
      <c r="V3" s="350"/>
      <c r="W3" s="637" t="s">
        <v>512</v>
      </c>
      <c r="X3" s="636"/>
    </row>
    <row r="4" spans="1:25" ht="102.75" customHeight="1" x14ac:dyDescent="0.3">
      <c r="A4" s="6"/>
      <c r="B4" s="351"/>
      <c r="C4" s="352" t="s">
        <v>513</v>
      </c>
      <c r="D4" s="352" t="s">
        <v>514</v>
      </c>
      <c r="E4" s="352" t="s">
        <v>515</v>
      </c>
      <c r="F4" s="353" t="s">
        <v>516</v>
      </c>
      <c r="G4" s="353" t="s">
        <v>517</v>
      </c>
      <c r="H4" s="352" t="s">
        <v>518</v>
      </c>
      <c r="I4" s="352" t="s">
        <v>519</v>
      </c>
      <c r="J4" s="352" t="s">
        <v>520</v>
      </c>
      <c r="K4" s="352" t="s">
        <v>521</v>
      </c>
      <c r="L4" s="353" t="s">
        <v>522</v>
      </c>
      <c r="M4" s="353" t="s">
        <v>523</v>
      </c>
      <c r="N4" s="352" t="s">
        <v>524</v>
      </c>
      <c r="O4" s="354"/>
      <c r="P4" s="355" t="s">
        <v>514</v>
      </c>
      <c r="Q4" s="353" t="s">
        <v>525</v>
      </c>
      <c r="R4" s="353" t="s">
        <v>526</v>
      </c>
      <c r="S4" s="353" t="s">
        <v>527</v>
      </c>
      <c r="T4" s="353" t="s">
        <v>528</v>
      </c>
      <c r="U4" s="356" t="s">
        <v>529</v>
      </c>
      <c r="V4" s="356"/>
      <c r="W4" s="355" t="s">
        <v>530</v>
      </c>
      <c r="X4" s="357" t="s">
        <v>531</v>
      </c>
    </row>
    <row r="5" spans="1:25" x14ac:dyDescent="0.25">
      <c r="A5" s="6"/>
      <c r="B5" s="283" t="s">
        <v>12</v>
      </c>
      <c r="C5" s="358">
        <v>3965.7488899999998</v>
      </c>
      <c r="D5" s="358">
        <v>5037.067</v>
      </c>
      <c r="E5" s="358">
        <v>1628.5</v>
      </c>
      <c r="F5" s="358">
        <v>1233.3520000000001</v>
      </c>
      <c r="G5" s="358">
        <v>395.14800000000002</v>
      </c>
      <c r="H5" s="358">
        <v>7374.3158899999999</v>
      </c>
      <c r="I5" s="358">
        <v>288.40199999999999</v>
      </c>
      <c r="J5" s="358">
        <v>798.19132247305174</v>
      </c>
      <c r="K5" s="358">
        <v>144.38311129867665</v>
      </c>
      <c r="L5" s="358">
        <v>109.34921650994502</v>
      </c>
      <c r="M5" s="358">
        <v>35.033894788731644</v>
      </c>
      <c r="N5" s="358">
        <v>653.80821117437506</v>
      </c>
      <c r="O5" s="359"/>
      <c r="P5" s="360">
        <v>1787.037</v>
      </c>
      <c r="Q5" s="361">
        <v>347.73599999999999</v>
      </c>
      <c r="R5" s="361">
        <v>3915.598</v>
      </c>
      <c r="S5" s="361">
        <v>58.465000000000003</v>
      </c>
      <c r="T5" s="361">
        <v>745.82936845795564</v>
      </c>
      <c r="U5" s="362">
        <v>1779.3250530041234</v>
      </c>
      <c r="V5" s="285"/>
      <c r="W5" s="363">
        <v>1976.2359999999999</v>
      </c>
      <c r="X5" s="364">
        <v>118.52584886400301</v>
      </c>
      <c r="Y5" s="365"/>
    </row>
    <row r="6" spans="1:25" x14ac:dyDescent="0.25">
      <c r="A6" s="6"/>
      <c r="B6" s="283" t="s">
        <v>13</v>
      </c>
      <c r="C6" s="358">
        <v>3985.0795480000002</v>
      </c>
      <c r="D6" s="358">
        <v>5125.9210000000003</v>
      </c>
      <c r="E6" s="358">
        <v>1639.3019999999999</v>
      </c>
      <c r="F6" s="358">
        <v>1243.7719999999999</v>
      </c>
      <c r="G6" s="358">
        <v>395.53</v>
      </c>
      <c r="H6" s="358">
        <v>7471.6985480000003</v>
      </c>
      <c r="I6" s="358">
        <v>291.935</v>
      </c>
      <c r="J6" s="358">
        <v>798.03312551130693</v>
      </c>
      <c r="K6" s="358">
        <v>143.58656788843126</v>
      </c>
      <c r="L6" s="358">
        <v>108.9420696831517</v>
      </c>
      <c r="M6" s="358">
        <v>34.644498205279575</v>
      </c>
      <c r="N6" s="358">
        <v>654.44655762287573</v>
      </c>
      <c r="O6" s="359"/>
      <c r="P6" s="360">
        <v>1824.184</v>
      </c>
      <c r="Q6" s="361">
        <v>346.20100000000002</v>
      </c>
      <c r="R6" s="361">
        <v>3954.433</v>
      </c>
      <c r="S6" s="361">
        <v>61.207999999999998</v>
      </c>
      <c r="T6" s="361">
        <v>756.70303231426556</v>
      </c>
      <c r="U6" s="362">
        <v>1783.9772680134402</v>
      </c>
      <c r="V6" s="285"/>
      <c r="W6" s="363">
        <v>1985.5029999999999</v>
      </c>
      <c r="X6" s="364">
        <v>118.23509305156243</v>
      </c>
      <c r="Y6" s="365"/>
    </row>
    <row r="7" spans="1:25" x14ac:dyDescent="0.25">
      <c r="A7" s="6"/>
      <c r="B7" s="283" t="s">
        <v>14</v>
      </c>
      <c r="C7" s="358">
        <v>4004.5044320000002</v>
      </c>
      <c r="D7" s="358">
        <v>5007.2790000000005</v>
      </c>
      <c r="E7" s="358">
        <v>1638.3119999999999</v>
      </c>
      <c r="F7" s="358">
        <v>1251.3420000000001</v>
      </c>
      <c r="G7" s="358">
        <v>386.97</v>
      </c>
      <c r="H7" s="358">
        <v>7373.4714320000003</v>
      </c>
      <c r="I7" s="358">
        <v>290.48</v>
      </c>
      <c r="J7" s="358">
        <v>782.40462647355548</v>
      </c>
      <c r="K7" s="358">
        <v>142.23853669802031</v>
      </c>
      <c r="L7" s="358">
        <v>108.64173306963151</v>
      </c>
      <c r="M7" s="358">
        <v>33.596803628388813</v>
      </c>
      <c r="N7" s="358">
        <v>640.16608977553517</v>
      </c>
      <c r="O7" s="359"/>
      <c r="P7" s="360">
        <v>1830.133</v>
      </c>
      <c r="Q7" s="361">
        <v>342.87599999999998</v>
      </c>
      <c r="R7" s="361">
        <v>3825.8069999999998</v>
      </c>
      <c r="S7" s="361">
        <v>67.13</v>
      </c>
      <c r="T7" s="361">
        <v>732.68037440048681</v>
      </c>
      <c r="U7" s="362">
        <v>1668.9017799236146</v>
      </c>
      <c r="V7" s="285"/>
      <c r="W7" s="363">
        <v>1981.1879999999999</v>
      </c>
      <c r="X7" s="364">
        <v>116.74346687534323</v>
      </c>
      <c r="Y7" s="365"/>
    </row>
    <row r="8" spans="1:25" x14ac:dyDescent="0.25">
      <c r="A8" s="6"/>
      <c r="B8" s="283" t="s">
        <v>15</v>
      </c>
      <c r="C8" s="358">
        <v>4024.0239999999999</v>
      </c>
      <c r="D8" s="358">
        <v>5196.9399999999996</v>
      </c>
      <c r="E8" s="358">
        <v>1648.422</v>
      </c>
      <c r="F8" s="358">
        <v>1253.5930000000001</v>
      </c>
      <c r="G8" s="358">
        <v>394.82900000000001</v>
      </c>
      <c r="H8" s="358">
        <v>7572.5420000000004</v>
      </c>
      <c r="I8" s="358">
        <v>291.435</v>
      </c>
      <c r="J8" s="358">
        <v>793.37045666516394</v>
      </c>
      <c r="K8" s="358">
        <v>141.82999900193764</v>
      </c>
      <c r="L8" s="358">
        <v>107.85896690218647</v>
      </c>
      <c r="M8" s="358">
        <v>33.971032099751177</v>
      </c>
      <c r="N8" s="358">
        <v>651.54045766322633</v>
      </c>
      <c r="O8" s="359"/>
      <c r="P8" s="360">
        <v>1832.4749999999999</v>
      </c>
      <c r="Q8" s="361">
        <v>333.89600000000002</v>
      </c>
      <c r="R8" s="361">
        <v>3961.5949999999998</v>
      </c>
      <c r="S8" s="361">
        <v>69.977000000000004</v>
      </c>
      <c r="T8" s="361">
        <v>713.63618661889564</v>
      </c>
      <c r="U8" s="362">
        <v>1672.8292701923826</v>
      </c>
      <c r="V8" s="285"/>
      <c r="W8" s="363">
        <v>1982.318</v>
      </c>
      <c r="X8" s="364">
        <v>115.8051607400527</v>
      </c>
      <c r="Y8" s="365"/>
    </row>
    <row r="9" spans="1:25" ht="18.75" customHeight="1" x14ac:dyDescent="0.25">
      <c r="A9" s="6"/>
      <c r="B9" s="283" t="s">
        <v>16</v>
      </c>
      <c r="C9" s="358">
        <v>4082.7984849999998</v>
      </c>
      <c r="D9" s="358">
        <v>5314.3490000000002</v>
      </c>
      <c r="E9" s="358">
        <v>1663.133</v>
      </c>
      <c r="F9" s="358">
        <v>1261.1010000000001</v>
      </c>
      <c r="G9" s="358">
        <v>402.03199999999998</v>
      </c>
      <c r="H9" s="358">
        <v>7734.0144849999997</v>
      </c>
      <c r="I9" s="358">
        <v>292.69600000000003</v>
      </c>
      <c r="J9" s="358">
        <v>805.55310163508352</v>
      </c>
      <c r="K9" s="358">
        <v>142.56900285115205</v>
      </c>
      <c r="L9" s="358">
        <v>108.10555263144362</v>
      </c>
      <c r="M9" s="358">
        <v>34.463450219708442</v>
      </c>
      <c r="N9" s="358">
        <v>662.98409878393136</v>
      </c>
      <c r="O9" s="359"/>
      <c r="P9" s="360">
        <v>1844.874</v>
      </c>
      <c r="Q9" s="361">
        <v>332.90300000000002</v>
      </c>
      <c r="R9" s="361">
        <v>4050.6469999999999</v>
      </c>
      <c r="S9" s="361">
        <v>66.832999999999998</v>
      </c>
      <c r="T9" s="361">
        <v>695.79027561965393</v>
      </c>
      <c r="U9" s="362">
        <v>1653.2464887534509</v>
      </c>
      <c r="V9" s="285"/>
      <c r="W9" s="363">
        <v>1996.0360000000001</v>
      </c>
      <c r="X9" s="364">
        <v>115.62120950579198</v>
      </c>
      <c r="Y9" s="366"/>
    </row>
    <row r="10" spans="1:25" x14ac:dyDescent="0.25">
      <c r="A10" s="6"/>
      <c r="B10" s="283" t="s">
        <v>17</v>
      </c>
      <c r="C10" s="358">
        <v>4142.431423</v>
      </c>
      <c r="D10" s="358">
        <v>5199.4579999999996</v>
      </c>
      <c r="E10" s="358">
        <v>1654.8409999999999</v>
      </c>
      <c r="F10" s="358">
        <v>1263.4449999999999</v>
      </c>
      <c r="G10" s="358">
        <v>391.39600000000002</v>
      </c>
      <c r="H10" s="358">
        <v>7687.0484230000002</v>
      </c>
      <c r="I10" s="358">
        <v>300.02999999999997</v>
      </c>
      <c r="J10" s="358">
        <v>795.29740771861361</v>
      </c>
      <c r="K10" s="358">
        <v>140.88057542687508</v>
      </c>
      <c r="L10" s="358">
        <v>107.56009708498169</v>
      </c>
      <c r="M10" s="358">
        <v>33.320478341893391</v>
      </c>
      <c r="N10" s="358">
        <v>654.41683229173839</v>
      </c>
      <c r="O10" s="359"/>
      <c r="P10" s="360">
        <v>1879.4659999999999</v>
      </c>
      <c r="Q10" s="361">
        <v>320.99900000000002</v>
      </c>
      <c r="R10" s="361">
        <v>3934.145</v>
      </c>
      <c r="S10" s="361">
        <v>62.566000000000003</v>
      </c>
      <c r="T10" s="361">
        <v>705.2246478503298</v>
      </c>
      <c r="U10" s="362">
        <v>1596.6409761881537</v>
      </c>
      <c r="V10" s="285"/>
      <c r="W10" s="363">
        <v>1975.84</v>
      </c>
      <c r="X10" s="364">
        <v>113.36742281669711</v>
      </c>
      <c r="Y10" s="366"/>
    </row>
    <row r="11" spans="1:25" x14ac:dyDescent="0.25">
      <c r="A11" s="6"/>
      <c r="B11" s="283" t="s">
        <v>18</v>
      </c>
      <c r="C11" s="358">
        <v>4202.9353540000002</v>
      </c>
      <c r="D11" s="358">
        <v>5317.0780000000004</v>
      </c>
      <c r="E11" s="358">
        <v>1664.903</v>
      </c>
      <c r="F11" s="358">
        <v>1267.6869999999999</v>
      </c>
      <c r="G11" s="358">
        <v>397.21600000000001</v>
      </c>
      <c r="H11" s="358">
        <v>7855.1103540000004</v>
      </c>
      <c r="I11" s="358">
        <v>306.88400000000001</v>
      </c>
      <c r="J11" s="358">
        <v>799.29921657032276</v>
      </c>
      <c r="K11" s="358">
        <v>139.78506269704334</v>
      </c>
      <c r="L11" s="358">
        <v>106.43485342703254</v>
      </c>
      <c r="M11" s="358">
        <v>33.350209270010787</v>
      </c>
      <c r="N11" s="358">
        <v>659.51415387327938</v>
      </c>
      <c r="O11" s="359"/>
      <c r="P11" s="360">
        <v>1858.0450000000001</v>
      </c>
      <c r="Q11" s="361">
        <v>318.28300000000002</v>
      </c>
      <c r="R11" s="361">
        <v>4098.3090000000002</v>
      </c>
      <c r="S11" s="361">
        <v>68.703000000000003</v>
      </c>
      <c r="T11" s="361">
        <v>693.09606496592426</v>
      </c>
      <c r="U11" s="362">
        <v>1647.4964469428792</v>
      </c>
      <c r="V11" s="285"/>
      <c r="W11" s="363">
        <v>1983.1860000000001</v>
      </c>
      <c r="X11" s="364">
        <v>112.71426062571861</v>
      </c>
      <c r="Y11" s="366"/>
    </row>
    <row r="12" spans="1:25" x14ac:dyDescent="0.25">
      <c r="A12" s="6"/>
      <c r="B12" s="283" t="s">
        <v>19</v>
      </c>
      <c r="C12" s="358">
        <v>4264.3230000000003</v>
      </c>
      <c r="D12" s="358">
        <v>5271.73</v>
      </c>
      <c r="E12" s="358">
        <v>1664.5250000000001</v>
      </c>
      <c r="F12" s="358">
        <v>1273.1320000000001</v>
      </c>
      <c r="G12" s="358">
        <v>391.39299999999997</v>
      </c>
      <c r="H12" s="358">
        <v>7871.5280000000002</v>
      </c>
      <c r="I12" s="358">
        <v>306.58600000000001</v>
      </c>
      <c r="J12" s="358">
        <v>790.58900875147992</v>
      </c>
      <c r="K12" s="358">
        <v>137.99788757382717</v>
      </c>
      <c r="L12" s="358">
        <v>105.54934687231597</v>
      </c>
      <c r="M12" s="358">
        <v>32.448540701511199</v>
      </c>
      <c r="N12" s="358">
        <v>652.59112117765278</v>
      </c>
      <c r="O12" s="359"/>
      <c r="P12" s="360">
        <v>1897.116</v>
      </c>
      <c r="Q12" s="361">
        <v>317.50900000000001</v>
      </c>
      <c r="R12" s="361">
        <v>4032.5239999999999</v>
      </c>
      <c r="S12" s="361">
        <v>69.674000000000007</v>
      </c>
      <c r="T12" s="361">
        <v>708.47125956022944</v>
      </c>
      <c r="U12" s="362">
        <v>1624.5044365439767</v>
      </c>
      <c r="V12" s="285"/>
      <c r="W12" s="363">
        <v>1982.0340000000001</v>
      </c>
      <c r="X12" s="364">
        <v>111.32920976714509</v>
      </c>
      <c r="Y12" s="366"/>
    </row>
    <row r="13" spans="1:25" ht="18.75" customHeight="1" x14ac:dyDescent="0.25">
      <c r="A13" s="6"/>
      <c r="B13" s="283" t="s">
        <v>20</v>
      </c>
      <c r="C13" s="358">
        <v>4353.0873190000002</v>
      </c>
      <c r="D13" s="358">
        <v>5365.38</v>
      </c>
      <c r="E13" s="358">
        <v>1669.298</v>
      </c>
      <c r="F13" s="358">
        <v>1277.3130000000001</v>
      </c>
      <c r="G13" s="358">
        <v>391.98500000000001</v>
      </c>
      <c r="H13" s="358">
        <v>8049.1693190000005</v>
      </c>
      <c r="I13" s="358">
        <v>307.90600000000001</v>
      </c>
      <c r="J13" s="358">
        <v>795.67869479927231</v>
      </c>
      <c r="K13" s="358">
        <v>136.67019811594179</v>
      </c>
      <c r="L13" s="358">
        <v>104.57726587228163</v>
      </c>
      <c r="M13" s="358">
        <v>32.092932243660179</v>
      </c>
      <c r="N13" s="358">
        <v>659.00849668333058</v>
      </c>
      <c r="O13" s="359"/>
      <c r="P13" s="360">
        <v>1877.693</v>
      </c>
      <c r="Q13" s="361">
        <v>311.36500000000001</v>
      </c>
      <c r="R13" s="361">
        <v>4066.19</v>
      </c>
      <c r="S13" s="361">
        <v>72.182000000000002</v>
      </c>
      <c r="T13" s="361">
        <v>687.48485125858122</v>
      </c>
      <c r="U13" s="362">
        <v>1602.7661327231122</v>
      </c>
      <c r="V13" s="285"/>
      <c r="W13" s="363">
        <v>1980.663</v>
      </c>
      <c r="X13" s="364">
        <v>109.79942258183971</v>
      </c>
      <c r="Y13" s="366"/>
    </row>
    <row r="14" spans="1:25" x14ac:dyDescent="0.25">
      <c r="A14" s="6"/>
      <c r="B14" s="283" t="s">
        <v>21</v>
      </c>
      <c r="C14" s="358">
        <v>4443.6993190000003</v>
      </c>
      <c r="D14" s="358">
        <v>5445.75</v>
      </c>
      <c r="E14" s="358">
        <v>1677.9059999999999</v>
      </c>
      <c r="F14" s="358">
        <v>1283.5360000000001</v>
      </c>
      <c r="G14" s="358">
        <v>394.37</v>
      </c>
      <c r="H14" s="358">
        <v>8211.5433190000003</v>
      </c>
      <c r="I14" s="358">
        <v>311.68299999999999</v>
      </c>
      <c r="J14" s="358">
        <v>802.02563859474697</v>
      </c>
      <c r="K14" s="358">
        <v>136.0767003038784</v>
      </c>
      <c r="L14" s="358">
        <v>104.09364028809651</v>
      </c>
      <c r="M14" s="358">
        <v>31.983060015781888</v>
      </c>
      <c r="N14" s="358">
        <v>665.94893829086845</v>
      </c>
      <c r="O14" s="359"/>
      <c r="P14" s="360">
        <v>1880.3140000000001</v>
      </c>
      <c r="Q14" s="361">
        <v>307.51900000000001</v>
      </c>
      <c r="R14" s="361">
        <v>4081.134</v>
      </c>
      <c r="S14" s="361">
        <v>73.533000000000001</v>
      </c>
      <c r="T14" s="361">
        <v>661.86798642693202</v>
      </c>
      <c r="U14" s="362">
        <v>1544.7999239682918</v>
      </c>
      <c r="V14" s="285"/>
      <c r="W14" s="363">
        <v>1985.425</v>
      </c>
      <c r="X14" s="364">
        <v>108.6516940016308</v>
      </c>
      <c r="Y14" s="366"/>
    </row>
    <row r="15" spans="1:25" x14ac:dyDescent="0.25">
      <c r="A15" s="6"/>
      <c r="B15" s="283" t="s">
        <v>22</v>
      </c>
      <c r="C15" s="358">
        <v>4536.197459</v>
      </c>
      <c r="D15" s="358">
        <v>5618.6589999999997</v>
      </c>
      <c r="E15" s="358">
        <v>1692.614</v>
      </c>
      <c r="F15" s="358">
        <v>1289.826</v>
      </c>
      <c r="G15" s="358">
        <v>402.78800000000001</v>
      </c>
      <c r="H15" s="358">
        <v>8462.2424589999991</v>
      </c>
      <c r="I15" s="358">
        <v>311.68700000000001</v>
      </c>
      <c r="J15" s="358">
        <v>820.35448692988382</v>
      </c>
      <c r="K15" s="358">
        <v>136.73688989564263</v>
      </c>
      <c r="L15" s="358">
        <v>104.1978831242901</v>
      </c>
      <c r="M15" s="358">
        <v>32.53900677135254</v>
      </c>
      <c r="N15" s="358">
        <v>683.61759703424116</v>
      </c>
      <c r="O15" s="359"/>
      <c r="P15" s="360">
        <v>1925.817</v>
      </c>
      <c r="Q15" s="361">
        <v>305.84399999999999</v>
      </c>
      <c r="R15" s="361">
        <v>4212.3329999999996</v>
      </c>
      <c r="S15" s="361">
        <v>77.665000000000006</v>
      </c>
      <c r="T15" s="361">
        <v>657.15431285701607</v>
      </c>
      <c r="U15" s="362">
        <v>1541.7557856231274</v>
      </c>
      <c r="V15" s="285"/>
      <c r="W15" s="363">
        <v>1998.4580000000001</v>
      </c>
      <c r="X15" s="364">
        <v>108.19740472364552</v>
      </c>
      <c r="Y15" s="366"/>
    </row>
    <row r="16" spans="1:25" x14ac:dyDescent="0.25">
      <c r="A16" s="6"/>
      <c r="B16" s="283" t="s">
        <v>23</v>
      </c>
      <c r="C16" s="358">
        <v>4630.6210000000001</v>
      </c>
      <c r="D16" s="358">
        <v>5871.7579999999998</v>
      </c>
      <c r="E16" s="358">
        <v>1714.8979999999999</v>
      </c>
      <c r="F16" s="358">
        <v>1295.1199999999999</v>
      </c>
      <c r="G16" s="358">
        <v>419.77800000000002</v>
      </c>
      <c r="H16" s="358">
        <v>8787.4809999999998</v>
      </c>
      <c r="I16" s="358">
        <v>316.52300000000002</v>
      </c>
      <c r="J16" s="358">
        <v>841.67233665037406</v>
      </c>
      <c r="K16" s="358">
        <v>137.43383349401626</v>
      </c>
      <c r="L16" s="358">
        <v>103.79235758323256</v>
      </c>
      <c r="M16" s="358">
        <v>33.641475910783711</v>
      </c>
      <c r="N16" s="358">
        <v>704.23850315635775</v>
      </c>
      <c r="O16" s="359"/>
      <c r="P16" s="360">
        <v>1906.903</v>
      </c>
      <c r="Q16" s="361">
        <v>296.42599999999999</v>
      </c>
      <c r="R16" s="361">
        <v>4381.3829999999998</v>
      </c>
      <c r="S16" s="361">
        <v>74.361000000000004</v>
      </c>
      <c r="T16" s="361">
        <v>640.45697435019031</v>
      </c>
      <c r="U16" s="362">
        <v>1571.1000500434943</v>
      </c>
      <c r="V16" s="285"/>
      <c r="W16" s="363">
        <v>2011.3239999999998</v>
      </c>
      <c r="X16" s="364">
        <v>107.9611037633762</v>
      </c>
      <c r="Y16" s="366"/>
    </row>
    <row r="17" spans="1:25" ht="18.75" customHeight="1" x14ac:dyDescent="0.25">
      <c r="A17" s="6"/>
      <c r="B17" s="283" t="s">
        <v>24</v>
      </c>
      <c r="C17" s="358">
        <v>4722.300459</v>
      </c>
      <c r="D17" s="358">
        <v>5977.8239999999996</v>
      </c>
      <c r="E17" s="358">
        <v>1740.4570000000001</v>
      </c>
      <c r="F17" s="358">
        <v>1300.8240000000001</v>
      </c>
      <c r="G17" s="358">
        <v>439.63299999999998</v>
      </c>
      <c r="H17" s="358">
        <v>8959.6674589999984</v>
      </c>
      <c r="I17" s="358">
        <v>323.57799999999997</v>
      </c>
      <c r="J17" s="358">
        <v>846.88326514815128</v>
      </c>
      <c r="K17" s="358">
        <v>137.75203388126835</v>
      </c>
      <c r="L17" s="358">
        <v>102.95637968738501</v>
      </c>
      <c r="M17" s="358">
        <v>34.795654193883358</v>
      </c>
      <c r="N17" s="358">
        <v>709.13123126688288</v>
      </c>
      <c r="O17" s="359"/>
      <c r="P17" s="360">
        <v>2012.944</v>
      </c>
      <c r="Q17" s="361">
        <v>299.59300000000002</v>
      </c>
      <c r="R17" s="361">
        <v>4511.4750000000004</v>
      </c>
      <c r="S17" s="361">
        <v>75.007999999999996</v>
      </c>
      <c r="T17" s="361">
        <v>669.71557090432418</v>
      </c>
      <c r="U17" s="362">
        <v>1600.6640782254874</v>
      </c>
      <c r="V17" s="285"/>
      <c r="W17" s="363">
        <v>2040.0500000000002</v>
      </c>
      <c r="X17" s="364">
        <v>108.67197051013315</v>
      </c>
      <c r="Y17" s="366"/>
    </row>
    <row r="18" spans="1:25" x14ac:dyDescent="0.25">
      <c r="A18" s="6"/>
      <c r="B18" s="283" t="s">
        <v>25</v>
      </c>
      <c r="C18" s="358">
        <v>4815.7950350000001</v>
      </c>
      <c r="D18" s="358">
        <v>5898.5739999999996</v>
      </c>
      <c r="E18" s="358">
        <v>1740.951</v>
      </c>
      <c r="F18" s="358">
        <v>1304.7380000000001</v>
      </c>
      <c r="G18" s="358">
        <v>436.21300000000002</v>
      </c>
      <c r="H18" s="358">
        <v>8973.4180350000006</v>
      </c>
      <c r="I18" s="358">
        <v>328.77800000000002</v>
      </c>
      <c r="J18" s="358">
        <v>836.69010695270686</v>
      </c>
      <c r="K18" s="358">
        <v>135.95168074117225</v>
      </c>
      <c r="L18" s="358">
        <v>101.88760282562555</v>
      </c>
      <c r="M18" s="358">
        <v>34.064077915546719</v>
      </c>
      <c r="N18" s="358">
        <v>700.7384262115346</v>
      </c>
      <c r="O18" s="359"/>
      <c r="P18" s="360">
        <v>1966.779</v>
      </c>
      <c r="Q18" s="361">
        <v>288.76100000000002</v>
      </c>
      <c r="R18" s="361">
        <v>4343.0410000000002</v>
      </c>
      <c r="S18" s="361">
        <v>81.117999999999995</v>
      </c>
      <c r="T18" s="361">
        <v>638.24963005270126</v>
      </c>
      <c r="U18" s="362">
        <v>1503.0900334899663</v>
      </c>
      <c r="V18" s="285"/>
      <c r="W18" s="363">
        <v>2029.712</v>
      </c>
      <c r="X18" s="364">
        <v>107.13380112933993</v>
      </c>
      <c r="Y18" s="366"/>
    </row>
    <row r="19" spans="1:25" x14ac:dyDescent="0.25">
      <c r="A19" s="367"/>
      <c r="B19" s="283" t="s">
        <v>26</v>
      </c>
      <c r="C19" s="358">
        <v>4911.1406660000002</v>
      </c>
      <c r="D19" s="358">
        <v>6001.2209999999995</v>
      </c>
      <c r="E19" s="358">
        <v>1759.501</v>
      </c>
      <c r="F19" s="358">
        <v>1310.2719999999999</v>
      </c>
      <c r="G19" s="358">
        <v>449.22899999999998</v>
      </c>
      <c r="H19" s="358">
        <v>9152.8606660000005</v>
      </c>
      <c r="I19" s="358">
        <v>335.73599999999999</v>
      </c>
      <c r="J19" s="358">
        <v>836.44306297260118</v>
      </c>
      <c r="K19" s="358">
        <v>134.86745131705521</v>
      </c>
      <c r="L19" s="358">
        <v>100.43361451462691</v>
      </c>
      <c r="M19" s="358">
        <v>34.433836802428303</v>
      </c>
      <c r="N19" s="358">
        <v>701.57561165554591</v>
      </c>
      <c r="O19" s="359"/>
      <c r="P19" s="360">
        <v>1998.9010000000001</v>
      </c>
      <c r="Q19" s="361">
        <v>291.214</v>
      </c>
      <c r="R19" s="361">
        <v>4389.0020000000004</v>
      </c>
      <c r="S19" s="361">
        <v>81.346999999999994</v>
      </c>
      <c r="T19" s="361">
        <v>641.01444999583111</v>
      </c>
      <c r="U19" s="362">
        <v>1500.8677693901243</v>
      </c>
      <c r="V19" s="285"/>
      <c r="W19" s="363">
        <v>2050.7150000000001</v>
      </c>
      <c r="X19" s="364">
        <v>107.51859160955316</v>
      </c>
      <c r="Y19" s="366"/>
    </row>
    <row r="20" spans="1:25" x14ac:dyDescent="0.25">
      <c r="A20" s="367"/>
      <c r="B20" s="283" t="s">
        <v>27</v>
      </c>
      <c r="C20" s="358">
        <v>5008.3739999999998</v>
      </c>
      <c r="D20" s="358">
        <v>5964.4639999999999</v>
      </c>
      <c r="E20" s="358">
        <v>1766.2639999999999</v>
      </c>
      <c r="F20" s="358">
        <v>1316.163</v>
      </c>
      <c r="G20" s="358">
        <v>450.101</v>
      </c>
      <c r="H20" s="358">
        <v>9206.5740000000005</v>
      </c>
      <c r="I20" s="358">
        <v>334.036</v>
      </c>
      <c r="J20" s="358">
        <v>829.93764597678899</v>
      </c>
      <c r="K20" s="358">
        <v>133.59251146636331</v>
      </c>
      <c r="L20" s="358">
        <v>99.548833395858807</v>
      </c>
      <c r="M20" s="358">
        <v>34.043678070504527</v>
      </c>
      <c r="N20" s="358">
        <v>696.34513451042574</v>
      </c>
      <c r="O20" s="359"/>
      <c r="P20" s="360">
        <v>1978.915</v>
      </c>
      <c r="Q20" s="361">
        <v>290.50799999999998</v>
      </c>
      <c r="R20" s="361">
        <v>4354.665</v>
      </c>
      <c r="S20" s="361">
        <v>79.13</v>
      </c>
      <c r="T20" s="361">
        <v>625.04619349785071</v>
      </c>
      <c r="U20" s="362">
        <v>1467.1917195983615</v>
      </c>
      <c r="V20" s="285"/>
      <c r="W20" s="363">
        <v>2056.7719999999999</v>
      </c>
      <c r="X20" s="364">
        <v>107.14357528308678</v>
      </c>
      <c r="Y20" s="366"/>
    </row>
    <row r="21" spans="1:25" ht="18.75" customHeight="1" x14ac:dyDescent="0.25">
      <c r="A21" s="367"/>
      <c r="B21" s="283" t="s">
        <v>28</v>
      </c>
      <c r="C21" s="358">
        <v>5077.718476</v>
      </c>
      <c r="D21" s="358">
        <v>6118.7380000000003</v>
      </c>
      <c r="E21" s="358">
        <v>1792.9059999999999</v>
      </c>
      <c r="F21" s="358">
        <v>1325.854</v>
      </c>
      <c r="G21" s="358">
        <v>467.05200000000002</v>
      </c>
      <c r="H21" s="358">
        <v>9403.5504760000003</v>
      </c>
      <c r="I21" s="358">
        <v>334.33</v>
      </c>
      <c r="J21" s="358">
        <v>840.01984244643177</v>
      </c>
      <c r="K21" s="358">
        <v>134.51368465278196</v>
      </c>
      <c r="L21" s="358">
        <v>99.472870776063871</v>
      </c>
      <c r="M21" s="358">
        <v>35.04081387671809</v>
      </c>
      <c r="N21" s="358">
        <v>705.50615779364989</v>
      </c>
      <c r="O21" s="359"/>
      <c r="P21" s="360">
        <v>2026.47</v>
      </c>
      <c r="Q21" s="361">
        <v>297.58199999999999</v>
      </c>
      <c r="R21" s="361">
        <v>4397.049</v>
      </c>
      <c r="S21" s="361">
        <v>80.271000000000001</v>
      </c>
      <c r="T21" s="361">
        <v>629.60051698532936</v>
      </c>
      <c r="U21" s="362">
        <v>1458.5669191526911</v>
      </c>
      <c r="V21" s="285"/>
      <c r="W21" s="363">
        <v>2090.4879999999998</v>
      </c>
      <c r="X21" s="364">
        <v>108.0035731021253</v>
      </c>
      <c r="Y21" s="366"/>
    </row>
    <row r="22" spans="1:25" x14ac:dyDescent="0.25">
      <c r="A22" s="367"/>
      <c r="B22" s="283" t="s">
        <v>31</v>
      </c>
      <c r="C22" s="358">
        <v>5148.0230739999997</v>
      </c>
      <c r="D22" s="358">
        <v>6394.5959999999995</v>
      </c>
      <c r="E22" s="358">
        <v>1821.855</v>
      </c>
      <c r="F22" s="358">
        <v>1338.7840000000001</v>
      </c>
      <c r="G22" s="358">
        <v>483.07100000000003</v>
      </c>
      <c r="H22" s="358">
        <v>9720.7640740000006</v>
      </c>
      <c r="I22" s="358">
        <v>337.16699999999997</v>
      </c>
      <c r="J22" s="358">
        <v>860.57450623253067</v>
      </c>
      <c r="K22" s="358">
        <v>135.83069466303928</v>
      </c>
      <c r="L22" s="358">
        <v>99.814727694444613</v>
      </c>
      <c r="M22" s="358">
        <v>36.015966968594675</v>
      </c>
      <c r="N22" s="358">
        <v>724.74381156949153</v>
      </c>
      <c r="O22" s="359"/>
      <c r="P22" s="360">
        <v>2115.7199999999998</v>
      </c>
      <c r="Q22" s="361">
        <v>297.303</v>
      </c>
      <c r="R22" s="361">
        <v>4690.9989999999998</v>
      </c>
      <c r="S22" s="361">
        <v>84.025999999999996</v>
      </c>
      <c r="T22" s="361">
        <v>651.44377320844637</v>
      </c>
      <c r="U22" s="362">
        <v>1535.9302160887262</v>
      </c>
      <c r="V22" s="285"/>
      <c r="W22" s="363">
        <v>2119.1579999999999</v>
      </c>
      <c r="X22" s="364">
        <v>108.57432406122744</v>
      </c>
      <c r="Y22" s="366"/>
    </row>
    <row r="23" spans="1:25" x14ac:dyDescent="0.25">
      <c r="A23" s="367"/>
      <c r="B23" s="283" t="s">
        <v>32</v>
      </c>
      <c r="C23" s="358">
        <v>5219.3010899999999</v>
      </c>
      <c r="D23" s="358">
        <v>6624.4520000000002</v>
      </c>
      <c r="E23" s="358">
        <v>1848.97</v>
      </c>
      <c r="F23" s="358">
        <v>1350.146</v>
      </c>
      <c r="G23" s="358">
        <v>498.82400000000001</v>
      </c>
      <c r="H23" s="358">
        <v>9994.783089999999</v>
      </c>
      <c r="I23" s="358">
        <v>339.31900000000002</v>
      </c>
      <c r="J23" s="358">
        <v>880.67334472492144</v>
      </c>
      <c r="K23" s="358">
        <v>137.48501693866689</v>
      </c>
      <c r="L23" s="358">
        <v>100.39364926400825</v>
      </c>
      <c r="M23" s="358">
        <v>37.091367674658628</v>
      </c>
      <c r="N23" s="358">
        <v>743.18832778625449</v>
      </c>
      <c r="O23" s="359"/>
      <c r="P23" s="360">
        <v>2182.98</v>
      </c>
      <c r="Q23" s="361">
        <v>298.69900000000001</v>
      </c>
      <c r="R23" s="361">
        <v>4946.5129999999999</v>
      </c>
      <c r="S23" s="361">
        <v>81.567999999999998</v>
      </c>
      <c r="T23" s="361">
        <v>671.69648763827138</v>
      </c>
      <c r="U23" s="362">
        <v>1613.9362144032982</v>
      </c>
      <c r="V23" s="285"/>
      <c r="W23" s="363">
        <v>2147.6689999999999</v>
      </c>
      <c r="X23" s="364">
        <v>108.97978590392063</v>
      </c>
      <c r="Y23" s="366"/>
    </row>
    <row r="24" spans="1:25" x14ac:dyDescent="0.25">
      <c r="A24" s="367"/>
      <c r="B24" s="283" t="s">
        <v>33</v>
      </c>
      <c r="C24" s="358">
        <v>5291.5659999999998</v>
      </c>
      <c r="D24" s="358">
        <v>6454.9629999999997</v>
      </c>
      <c r="E24" s="358">
        <v>1842.1210000000001</v>
      </c>
      <c r="F24" s="358">
        <v>1356.5709999999999</v>
      </c>
      <c r="G24" s="358">
        <v>485.55</v>
      </c>
      <c r="H24" s="358">
        <v>9904.4079999999994</v>
      </c>
      <c r="I24" s="358">
        <v>336.80099999999999</v>
      </c>
      <c r="J24" s="358">
        <v>871.65188625551627</v>
      </c>
      <c r="K24" s="358">
        <v>136.69469886473681</v>
      </c>
      <c r="L24" s="358">
        <v>100.66443210496752</v>
      </c>
      <c r="M24" s="358">
        <v>36.030266759769283</v>
      </c>
      <c r="N24" s="358">
        <v>734.95718739077938</v>
      </c>
      <c r="O24" s="359"/>
      <c r="P24" s="360">
        <v>2254.6370000000002</v>
      </c>
      <c r="Q24" s="361">
        <v>295.48899999999998</v>
      </c>
      <c r="R24" s="361">
        <v>4722.393</v>
      </c>
      <c r="S24" s="361">
        <v>86.247</v>
      </c>
      <c r="T24" s="361">
        <v>678.87851086380499</v>
      </c>
      <c r="U24" s="362">
        <v>1510.90053957701</v>
      </c>
      <c r="V24" s="285"/>
      <c r="W24" s="363">
        <v>2137.61</v>
      </c>
      <c r="X24" s="364">
        <v>107.16384119612255</v>
      </c>
      <c r="Y24" s="366"/>
    </row>
    <row r="25" spans="1:25" ht="18.75" customHeight="1" x14ac:dyDescent="0.25">
      <c r="A25" s="367"/>
      <c r="B25" s="283" t="s">
        <v>34</v>
      </c>
      <c r="C25" s="358">
        <v>5325.6154500000002</v>
      </c>
      <c r="D25" s="358">
        <v>6507.8580000000002</v>
      </c>
      <c r="E25" s="358">
        <v>1865.277</v>
      </c>
      <c r="F25" s="358">
        <v>1369.595</v>
      </c>
      <c r="G25" s="358">
        <v>495.68200000000002</v>
      </c>
      <c r="H25" s="358">
        <v>9968.1964499999995</v>
      </c>
      <c r="I25" s="358">
        <v>337.05099999999999</v>
      </c>
      <c r="J25" s="358">
        <v>876.33418077548004</v>
      </c>
      <c r="K25" s="358">
        <v>138.13408198539923</v>
      </c>
      <c r="L25" s="358">
        <v>101.42608739441532</v>
      </c>
      <c r="M25" s="358">
        <v>36.707994590983887</v>
      </c>
      <c r="N25" s="358">
        <v>738.20009879008069</v>
      </c>
      <c r="O25" s="359"/>
      <c r="P25" s="360">
        <v>2322.7310000000002</v>
      </c>
      <c r="Q25" s="361">
        <v>302.46199999999999</v>
      </c>
      <c r="R25" s="361">
        <v>4849.5860000000002</v>
      </c>
      <c r="S25" s="361">
        <v>86.46</v>
      </c>
      <c r="T25" s="361">
        <v>686.58709255958468</v>
      </c>
      <c r="U25" s="362">
        <v>1522.9183478618156</v>
      </c>
      <c r="V25" s="285"/>
      <c r="W25" s="363">
        <v>2167.739</v>
      </c>
      <c r="X25" s="364">
        <v>107.47198723666069</v>
      </c>
      <c r="Y25" s="366"/>
    </row>
    <row r="26" spans="1:25" x14ac:dyDescent="0.25">
      <c r="A26" s="367"/>
      <c r="B26" s="283" t="s">
        <v>38</v>
      </c>
      <c r="C26" s="358">
        <v>5392.3856599999999</v>
      </c>
      <c r="D26" s="358">
        <v>6473.05</v>
      </c>
      <c r="E26" s="358">
        <v>1867.23</v>
      </c>
      <c r="F26" s="358">
        <v>1370.11</v>
      </c>
      <c r="G26" s="358">
        <v>497.12</v>
      </c>
      <c r="H26" s="358">
        <v>9998.2056599999996</v>
      </c>
      <c r="I26" s="358">
        <v>344.35</v>
      </c>
      <c r="J26" s="358">
        <v>874.05172074686118</v>
      </c>
      <c r="K26" s="358">
        <v>137.54704347115069</v>
      </c>
      <c r="L26" s="358">
        <v>100.92735213672567</v>
      </c>
      <c r="M26" s="358">
        <v>36.619691334425028</v>
      </c>
      <c r="N26" s="358">
        <v>736.50467727571049</v>
      </c>
      <c r="O26" s="359"/>
      <c r="P26" s="360">
        <v>2360.7800000000002</v>
      </c>
      <c r="Q26" s="361">
        <v>304.37799999999999</v>
      </c>
      <c r="R26" s="361">
        <v>4814.0540000000001</v>
      </c>
      <c r="S26" s="361">
        <v>84.697999999999993</v>
      </c>
      <c r="T26" s="361">
        <v>696.45074976473063</v>
      </c>
      <c r="U26" s="362">
        <v>1509.9822109725555</v>
      </c>
      <c r="V26" s="285"/>
      <c r="W26" s="363">
        <v>2171.6080000000002</v>
      </c>
      <c r="X26" s="364">
        <v>106.77562499846347</v>
      </c>
      <c r="Y26" s="366"/>
    </row>
    <row r="27" spans="1:25" x14ac:dyDescent="0.25">
      <c r="A27" s="367"/>
      <c r="B27" s="283" t="s">
        <v>39</v>
      </c>
      <c r="C27" s="358">
        <v>5459.9930199999999</v>
      </c>
      <c r="D27" s="358">
        <v>6474.6329999999998</v>
      </c>
      <c r="E27" s="358">
        <v>1883.4770000000001</v>
      </c>
      <c r="F27" s="358">
        <v>1382.4580000000001</v>
      </c>
      <c r="G27" s="358">
        <v>501.01900000000001</v>
      </c>
      <c r="H27" s="358">
        <v>10051.149019999999</v>
      </c>
      <c r="I27" s="358">
        <v>346.03199999999998</v>
      </c>
      <c r="J27" s="358">
        <v>874.8225025911978</v>
      </c>
      <c r="K27" s="358">
        <v>138.06113907144965</v>
      </c>
      <c r="L27" s="358">
        <v>101.33584121199151</v>
      </c>
      <c r="M27" s="358">
        <v>36.725297859458131</v>
      </c>
      <c r="N27" s="358">
        <v>736.7613635197481</v>
      </c>
      <c r="O27" s="359"/>
      <c r="P27" s="360">
        <v>2387.0259999999998</v>
      </c>
      <c r="Q27" s="361">
        <v>312.255</v>
      </c>
      <c r="R27" s="361">
        <v>4868.777</v>
      </c>
      <c r="S27" s="361">
        <v>86.918999999999997</v>
      </c>
      <c r="T27" s="361">
        <v>693.24996224486245</v>
      </c>
      <c r="U27" s="362">
        <v>1504.696739117808</v>
      </c>
      <c r="V27" s="285"/>
      <c r="W27" s="363">
        <v>2195.732</v>
      </c>
      <c r="X27" s="364">
        <v>107.07367431390851</v>
      </c>
      <c r="Y27" s="366"/>
    </row>
    <row r="28" spans="1:25" x14ac:dyDescent="0.25">
      <c r="A28" s="367"/>
      <c r="B28" s="283" t="s">
        <v>40</v>
      </c>
      <c r="C28" s="358">
        <v>5528.4480000000003</v>
      </c>
      <c r="D28" s="358">
        <v>6585.1</v>
      </c>
      <c r="E28" s="358">
        <v>1896.1679999999999</v>
      </c>
      <c r="F28" s="358">
        <v>1392.2170000000001</v>
      </c>
      <c r="G28" s="358">
        <v>503.95100000000002</v>
      </c>
      <c r="H28" s="358">
        <v>10217.379999999999</v>
      </c>
      <c r="I28" s="358">
        <v>348.81</v>
      </c>
      <c r="J28" s="358">
        <v>880.18961767652968</v>
      </c>
      <c r="K28" s="358">
        <v>137.77857544052904</v>
      </c>
      <c r="L28" s="358">
        <v>101.16069618519406</v>
      </c>
      <c r="M28" s="358">
        <v>36.617879255334998</v>
      </c>
      <c r="N28" s="358">
        <v>742.41104223600041</v>
      </c>
      <c r="O28" s="359"/>
      <c r="P28" s="360">
        <v>2444.7240000000002</v>
      </c>
      <c r="Q28" s="361">
        <v>325.50599999999997</v>
      </c>
      <c r="R28" s="361">
        <v>5095.2550000000001</v>
      </c>
      <c r="S28" s="361">
        <v>91.566999999999993</v>
      </c>
      <c r="T28" s="361">
        <v>699.20376154030964</v>
      </c>
      <c r="U28" s="362">
        <v>1550.3658006429398</v>
      </c>
      <c r="V28" s="285"/>
      <c r="W28" s="363">
        <v>2221.674</v>
      </c>
      <c r="X28" s="364">
        <v>107.3917332968541</v>
      </c>
      <c r="Y28" s="366"/>
    </row>
    <row r="29" spans="1:25" ht="18.75" customHeight="1" x14ac:dyDescent="0.25">
      <c r="A29" s="367"/>
      <c r="B29" s="283" t="s">
        <v>41</v>
      </c>
      <c r="C29" s="358">
        <v>5558.3650299999999</v>
      </c>
      <c r="D29" s="358">
        <v>6486.2380000000003</v>
      </c>
      <c r="E29" s="358">
        <v>1900.269</v>
      </c>
      <c r="F29" s="358">
        <v>1395.1679999999999</v>
      </c>
      <c r="G29" s="358">
        <v>505.101</v>
      </c>
      <c r="H29" s="358">
        <v>10144.334030000002</v>
      </c>
      <c r="I29" s="358">
        <v>354.46600000000001</v>
      </c>
      <c r="J29" s="358">
        <v>864.24381232698408</v>
      </c>
      <c r="K29" s="358">
        <v>136.35117080374096</v>
      </c>
      <c r="L29" s="358">
        <v>100.10834795911192</v>
      </c>
      <c r="M29" s="358">
        <v>36.242822844629032</v>
      </c>
      <c r="N29" s="358">
        <v>727.89264152324336</v>
      </c>
      <c r="O29" s="359"/>
      <c r="P29" s="360">
        <v>2419.6030000000001</v>
      </c>
      <c r="Q29" s="361">
        <v>329.31400000000002</v>
      </c>
      <c r="R29" s="361">
        <v>4879.143</v>
      </c>
      <c r="S29" s="361">
        <v>91.992999999999995</v>
      </c>
      <c r="T29" s="361">
        <v>681.23865002519881</v>
      </c>
      <c r="U29" s="362">
        <v>1466.4398314080024</v>
      </c>
      <c r="V29" s="285"/>
      <c r="W29" s="363">
        <v>2229.5830000000001</v>
      </c>
      <c r="X29" s="364">
        <v>106.95798259664838</v>
      </c>
      <c r="Y29" s="366"/>
    </row>
    <row r="30" spans="1:25" x14ac:dyDescent="0.25">
      <c r="A30" s="367"/>
      <c r="B30" s="283" t="s">
        <v>43</v>
      </c>
      <c r="C30" s="358">
        <v>5588.4439599999996</v>
      </c>
      <c r="D30" s="358">
        <v>6598.07</v>
      </c>
      <c r="E30" s="358">
        <v>1920.6130000000001</v>
      </c>
      <c r="F30" s="358">
        <v>1397.4970000000001</v>
      </c>
      <c r="G30" s="358">
        <v>523.11599999999999</v>
      </c>
      <c r="H30" s="358">
        <v>10265.900960000001</v>
      </c>
      <c r="I30" s="358">
        <v>358.68900000000002</v>
      </c>
      <c r="J30" s="358">
        <v>865.52130153686414</v>
      </c>
      <c r="K30" s="358">
        <v>136.4074639363578</v>
      </c>
      <c r="L30" s="358">
        <v>99.254259774701225</v>
      </c>
      <c r="M30" s="358">
        <v>37.153204161656589</v>
      </c>
      <c r="N30" s="358">
        <v>729.11383760050626</v>
      </c>
      <c r="O30" s="359"/>
      <c r="P30" s="360">
        <v>2479.982</v>
      </c>
      <c r="Q30" s="361">
        <v>334.51100000000002</v>
      </c>
      <c r="R30" s="361">
        <v>5101.4040000000005</v>
      </c>
      <c r="S30" s="361">
        <v>90.058000000000007</v>
      </c>
      <c r="T30" s="361">
        <v>687.85783428607886</v>
      </c>
      <c r="U30" s="362">
        <v>1507.7273622402142</v>
      </c>
      <c r="V30" s="285"/>
      <c r="W30" s="363">
        <v>2255.1240000000003</v>
      </c>
      <c r="X30" s="364">
        <v>107.20542472406225</v>
      </c>
      <c r="Y30" s="366"/>
    </row>
    <row r="31" spans="1:25" x14ac:dyDescent="0.25">
      <c r="A31" s="367"/>
      <c r="B31" s="283" t="s">
        <v>44</v>
      </c>
      <c r="C31" s="358">
        <v>5618.6856500000004</v>
      </c>
      <c r="D31" s="358">
        <v>6588.4290000000001</v>
      </c>
      <c r="E31" s="358">
        <v>1936.7650000000001</v>
      </c>
      <c r="F31" s="358">
        <v>1408.85</v>
      </c>
      <c r="G31" s="358">
        <v>527.91499999999996</v>
      </c>
      <c r="H31" s="358">
        <v>10270.34965</v>
      </c>
      <c r="I31" s="358">
        <v>361.80900000000003</v>
      </c>
      <c r="J31" s="358">
        <v>857.37726984760218</v>
      </c>
      <c r="K31" s="358">
        <v>136.0303671790607</v>
      </c>
      <c r="L31" s="358">
        <v>98.951799934540162</v>
      </c>
      <c r="M31" s="358">
        <v>37.078567244520542</v>
      </c>
      <c r="N31" s="358">
        <v>721.34690266854147</v>
      </c>
      <c r="O31" s="359"/>
      <c r="P31" s="360">
        <v>2499.7829999999999</v>
      </c>
      <c r="Q31" s="361">
        <v>339.101</v>
      </c>
      <c r="R31" s="361">
        <v>5021.7449999999999</v>
      </c>
      <c r="S31" s="361">
        <v>92.14</v>
      </c>
      <c r="T31" s="361">
        <v>683.45272010454994</v>
      </c>
      <c r="U31" s="362">
        <v>1465.6811334270201</v>
      </c>
      <c r="V31" s="285"/>
      <c r="W31" s="363">
        <v>2275.866</v>
      </c>
      <c r="X31" s="364">
        <v>107.08148599836547</v>
      </c>
      <c r="Y31" s="366"/>
    </row>
    <row r="32" spans="1:25" x14ac:dyDescent="0.25">
      <c r="A32" s="367"/>
      <c r="B32" s="283" t="s">
        <v>45</v>
      </c>
      <c r="C32" s="358">
        <v>5649.0910000000003</v>
      </c>
      <c r="D32" s="358">
        <v>6520.4949999999999</v>
      </c>
      <c r="E32" s="358">
        <v>1945.0730000000001</v>
      </c>
      <c r="F32" s="358">
        <v>1420.8440000000001</v>
      </c>
      <c r="G32" s="358">
        <v>524.22900000000004</v>
      </c>
      <c r="H32" s="358">
        <v>10224.513000000001</v>
      </c>
      <c r="I32" s="358">
        <v>366.20499999999998</v>
      </c>
      <c r="J32" s="358">
        <v>844.42463028277746</v>
      </c>
      <c r="K32" s="358">
        <v>134.96494859381519</v>
      </c>
      <c r="L32" s="358">
        <v>98.58968656694671</v>
      </c>
      <c r="M32" s="358">
        <v>36.375262026868469</v>
      </c>
      <c r="N32" s="358">
        <v>709.45968168896241</v>
      </c>
      <c r="O32" s="359"/>
      <c r="P32" s="360">
        <v>2533.1529999999998</v>
      </c>
      <c r="Q32" s="361">
        <v>341.42899999999997</v>
      </c>
      <c r="R32" s="361">
        <v>4747.1790000000001</v>
      </c>
      <c r="S32" s="361">
        <v>87.207999999999998</v>
      </c>
      <c r="T32" s="361">
        <v>700.92972033680223</v>
      </c>
      <c r="U32" s="362">
        <v>1408.0304594091294</v>
      </c>
      <c r="V32" s="285"/>
      <c r="W32" s="363">
        <v>2286.502</v>
      </c>
      <c r="X32" s="364">
        <v>106.75649176017092</v>
      </c>
      <c r="Y32" s="366"/>
    </row>
    <row r="33" spans="1:26" ht="18.75" customHeight="1" x14ac:dyDescent="0.25">
      <c r="A33" s="367"/>
      <c r="B33" s="283" t="s">
        <v>46</v>
      </c>
      <c r="C33" s="358">
        <v>5658.8199599999998</v>
      </c>
      <c r="D33" s="358">
        <v>6655.19</v>
      </c>
      <c r="E33" s="358">
        <v>1932.933</v>
      </c>
      <c r="F33" s="358">
        <v>1401.836</v>
      </c>
      <c r="G33" s="358">
        <v>531.09699999999998</v>
      </c>
      <c r="H33" s="358">
        <v>10381.07696</v>
      </c>
      <c r="I33" s="358">
        <v>365.45800000000003</v>
      </c>
      <c r="J33" s="358">
        <v>847.97828615422122</v>
      </c>
      <c r="K33" s="358">
        <v>133.10734828989348</v>
      </c>
      <c r="L33" s="358">
        <v>96.53447517183011</v>
      </c>
      <c r="M33" s="358">
        <v>36.572873118063356</v>
      </c>
      <c r="N33" s="358">
        <v>714.87093786432774</v>
      </c>
      <c r="O33" s="359"/>
      <c r="P33" s="360">
        <v>2498.364</v>
      </c>
      <c r="Q33" s="361">
        <v>348.505</v>
      </c>
      <c r="R33" s="361">
        <v>4896.0519999999997</v>
      </c>
      <c r="S33" s="361">
        <v>90.995000000000005</v>
      </c>
      <c r="T33" s="361">
        <v>693.21783235895577</v>
      </c>
      <c r="U33" s="362">
        <v>1455.2004572684314</v>
      </c>
      <c r="V33" s="6"/>
      <c r="W33" s="363">
        <v>2281.4380000000001</v>
      </c>
      <c r="X33" s="364">
        <v>105.48904738235329</v>
      </c>
      <c r="Y33" s="366"/>
    </row>
    <row r="34" spans="1:26" x14ac:dyDescent="0.25">
      <c r="A34" s="367"/>
      <c r="B34" s="283" t="s">
        <v>61</v>
      </c>
      <c r="C34" s="358">
        <v>5668.5656799999997</v>
      </c>
      <c r="D34" s="358">
        <v>6785.7020000000002</v>
      </c>
      <c r="E34" s="358">
        <v>1950.383</v>
      </c>
      <c r="F34" s="358">
        <v>1418.482</v>
      </c>
      <c r="G34" s="358">
        <v>531.90099999999995</v>
      </c>
      <c r="H34" s="358">
        <v>10503.884679999999</v>
      </c>
      <c r="I34" s="358">
        <v>371.517</v>
      </c>
      <c r="J34" s="358">
        <v>850.12704395732669</v>
      </c>
      <c r="K34" s="358">
        <v>133.1329450255258</v>
      </c>
      <c r="L34" s="358">
        <v>96.825436914543388</v>
      </c>
      <c r="M34" s="358">
        <v>36.307508110982397</v>
      </c>
      <c r="N34" s="358">
        <v>716.99409893180075</v>
      </c>
      <c r="O34" s="359"/>
      <c r="P34" s="360">
        <v>2518.7570000000001</v>
      </c>
      <c r="Q34" s="361">
        <v>349.66500000000002</v>
      </c>
      <c r="R34" s="361">
        <v>4940.2820000000002</v>
      </c>
      <c r="S34" s="361">
        <v>91.344999999999999</v>
      </c>
      <c r="T34" s="361">
        <v>696.38942956360188</v>
      </c>
      <c r="U34" s="362">
        <v>1462.571885160691</v>
      </c>
      <c r="V34" s="6"/>
      <c r="W34" s="363">
        <v>2300.0480000000002</v>
      </c>
      <c r="X34" s="364">
        <v>105.4234657653607</v>
      </c>
      <c r="Y34" s="366"/>
    </row>
    <row r="35" spans="1:26" x14ac:dyDescent="0.25">
      <c r="A35" s="367"/>
      <c r="B35" s="283" t="s">
        <v>62</v>
      </c>
      <c r="C35" s="358">
        <v>5678.3281800000004</v>
      </c>
      <c r="D35" s="358">
        <v>7054.0910000000003</v>
      </c>
      <c r="E35" s="358">
        <v>1982.662</v>
      </c>
      <c r="F35" s="358">
        <v>1431.671</v>
      </c>
      <c r="G35" s="358">
        <v>550.99099999999999</v>
      </c>
      <c r="H35" s="358">
        <v>10749.757180000001</v>
      </c>
      <c r="I35" s="358">
        <v>372.10199999999998</v>
      </c>
      <c r="J35" s="358">
        <v>863.04985623087646</v>
      </c>
      <c r="K35" s="358">
        <v>134.39206877058081</v>
      </c>
      <c r="L35" s="358">
        <v>97.043887202582283</v>
      </c>
      <c r="M35" s="358">
        <v>37.348181567998516</v>
      </c>
      <c r="N35" s="358">
        <v>728.65778746029571</v>
      </c>
      <c r="O35" s="359"/>
      <c r="P35" s="360">
        <v>2578.6179999999999</v>
      </c>
      <c r="Q35" s="361">
        <v>353.185</v>
      </c>
      <c r="R35" s="361">
        <v>5141.683</v>
      </c>
      <c r="S35" s="361">
        <v>94.861999999999995</v>
      </c>
      <c r="T35" s="361">
        <v>707.61450015092896</v>
      </c>
      <c r="U35" s="362">
        <v>1507.8806838451196</v>
      </c>
      <c r="V35" s="6"/>
      <c r="W35" s="363">
        <v>2335.8470000000002</v>
      </c>
      <c r="X35" s="364">
        <v>106.14003040820239</v>
      </c>
      <c r="Y35" s="366"/>
    </row>
    <row r="36" spans="1:26" x14ac:dyDescent="0.25">
      <c r="A36" s="367"/>
      <c r="B36" s="283" t="s">
        <v>63</v>
      </c>
      <c r="C36" s="358">
        <v>5688.1075000000001</v>
      </c>
      <c r="D36" s="358">
        <v>6936.2060000000001</v>
      </c>
      <c r="E36" s="358">
        <v>1976.454</v>
      </c>
      <c r="F36" s="358">
        <v>1447.57</v>
      </c>
      <c r="G36" s="358">
        <v>528.88400000000001</v>
      </c>
      <c r="H36" s="358">
        <v>10647.8595</v>
      </c>
      <c r="I36" s="358">
        <v>377.64299999999997</v>
      </c>
      <c r="J36" s="358">
        <v>849.13860713516999</v>
      </c>
      <c r="K36" s="358">
        <v>132.94056715454155</v>
      </c>
      <c r="L36" s="358">
        <v>97.366686396900548</v>
      </c>
      <c r="M36" s="358">
        <v>35.573880757640978</v>
      </c>
      <c r="N36" s="358">
        <v>716.19803998062844</v>
      </c>
      <c r="O36" s="359"/>
      <c r="P36" s="360">
        <v>2519.2370000000001</v>
      </c>
      <c r="Q36" s="361">
        <v>352.13600000000002</v>
      </c>
      <c r="R36" s="361">
        <v>4945.1369999999997</v>
      </c>
      <c r="S36" s="361">
        <v>87.695999999999998</v>
      </c>
      <c r="T36" s="361">
        <v>690.39485006769019</v>
      </c>
      <c r="U36" s="362">
        <v>1451.7133555130474</v>
      </c>
      <c r="V36" s="6"/>
      <c r="W36" s="363">
        <v>2328.59</v>
      </c>
      <c r="X36" s="364">
        <v>104.96524808660506</v>
      </c>
      <c r="Y36" s="366"/>
    </row>
    <row r="37" spans="1:26" ht="18.75" customHeight="1" x14ac:dyDescent="0.25">
      <c r="A37" s="367"/>
      <c r="B37" s="283" t="s">
        <v>64</v>
      </c>
      <c r="C37" s="358">
        <v>5755.549390000001</v>
      </c>
      <c r="D37" s="358">
        <v>6949.067</v>
      </c>
      <c r="E37" s="358">
        <v>2004.2370000000001</v>
      </c>
      <c r="F37" s="358">
        <v>1458.2439999999999</v>
      </c>
      <c r="G37" s="358">
        <v>545.99300000000005</v>
      </c>
      <c r="H37" s="358">
        <v>10700.37939</v>
      </c>
      <c r="I37" s="358">
        <v>375.13200000000001</v>
      </c>
      <c r="J37" s="358">
        <v>849.01545916382997</v>
      </c>
      <c r="K37" s="358">
        <v>133.93778643859838</v>
      </c>
      <c r="L37" s="358">
        <v>97.450537759440365</v>
      </c>
      <c r="M37" s="358">
        <v>36.487248679158036</v>
      </c>
      <c r="N37" s="358">
        <v>715.07767272523154</v>
      </c>
      <c r="O37" s="359"/>
      <c r="P37" s="360">
        <v>2605.1439999999998</v>
      </c>
      <c r="Q37" s="361">
        <v>380.47300000000001</v>
      </c>
      <c r="R37" s="361">
        <v>4661.9390000000003</v>
      </c>
      <c r="S37" s="361">
        <v>88.028000000000006</v>
      </c>
      <c r="T37" s="361">
        <v>719.79023626050252</v>
      </c>
      <c r="U37" s="362">
        <v>1393.1970458457552</v>
      </c>
      <c r="V37" s="6"/>
      <c r="W37" s="363">
        <v>2384.71</v>
      </c>
      <c r="X37" s="364">
        <v>107.36428472058705</v>
      </c>
      <c r="Y37" s="366"/>
    </row>
    <row r="38" spans="1:26" x14ac:dyDescent="0.25">
      <c r="A38" s="367"/>
      <c r="B38" s="283" t="s">
        <v>66</v>
      </c>
      <c r="C38" s="358">
        <v>5743.74089</v>
      </c>
      <c r="D38" s="358">
        <v>7302.152</v>
      </c>
      <c r="E38" s="358">
        <v>2014.443</v>
      </c>
      <c r="F38" s="358">
        <v>1460.4390000000001</v>
      </c>
      <c r="G38" s="358">
        <v>554.00400000000002</v>
      </c>
      <c r="H38" s="358">
        <v>11031.44989</v>
      </c>
      <c r="I38" s="358">
        <v>363.73599999999999</v>
      </c>
      <c r="J38" s="358">
        <v>876.37907837698583</v>
      </c>
      <c r="K38" s="358">
        <v>135.32348568768379</v>
      </c>
      <c r="L38" s="358">
        <v>98.107365715602384</v>
      </c>
      <c r="M38" s="358">
        <v>37.216119972081401</v>
      </c>
      <c r="N38" s="358">
        <v>741.0555926893021</v>
      </c>
      <c r="O38" s="359"/>
      <c r="P38" s="360">
        <v>2734.567</v>
      </c>
      <c r="Q38" s="361">
        <v>395.33100000000002</v>
      </c>
      <c r="R38" s="361">
        <v>4981.232</v>
      </c>
      <c r="S38" s="361">
        <v>82.007999999999996</v>
      </c>
      <c r="T38" s="361">
        <v>775.55687277718846</v>
      </c>
      <c r="U38" s="362">
        <v>1524.8594700987539</v>
      </c>
      <c r="V38" s="6"/>
      <c r="W38" s="363">
        <v>2409.7739999999999</v>
      </c>
      <c r="X38" s="364">
        <v>112.26924410088594</v>
      </c>
      <c r="Y38" s="366"/>
    </row>
    <row r="39" spans="1:26" x14ac:dyDescent="0.25">
      <c r="A39" s="367"/>
      <c r="B39" s="283" t="s">
        <v>67</v>
      </c>
      <c r="C39" s="358">
        <v>5868.5824000000002</v>
      </c>
      <c r="D39" s="358">
        <v>7338.7730000000001</v>
      </c>
      <c r="E39" s="358">
        <v>2025.0160000000001</v>
      </c>
      <c r="F39" s="358">
        <v>1472.797</v>
      </c>
      <c r="G39" s="358">
        <v>552.21900000000005</v>
      </c>
      <c r="H39" s="358">
        <v>11182.339400000001</v>
      </c>
      <c r="I39" s="358">
        <v>380.65300000000002</v>
      </c>
      <c r="J39" s="358">
        <v>882.15822715480738</v>
      </c>
      <c r="K39" s="358">
        <v>135.25679217507235</v>
      </c>
      <c r="L39" s="358">
        <v>98.372456190504181</v>
      </c>
      <c r="M39" s="358">
        <v>36.88433598456816</v>
      </c>
      <c r="N39" s="358">
        <v>746.90143497973509</v>
      </c>
      <c r="O39" s="359"/>
      <c r="P39" s="360">
        <v>2718.8679999999999</v>
      </c>
      <c r="Q39" s="361">
        <v>393.85899999999998</v>
      </c>
      <c r="R39" s="361">
        <v>4958.8270000000002</v>
      </c>
      <c r="S39" s="361">
        <v>99.465999999999994</v>
      </c>
      <c r="T39" s="361">
        <v>761.16551604432277</v>
      </c>
      <c r="U39" s="362">
        <v>1498.5207084026229</v>
      </c>
      <c r="V39" s="6"/>
      <c r="W39" s="363">
        <v>2418.875</v>
      </c>
      <c r="X39" s="364">
        <v>113.68694196402345</v>
      </c>
      <c r="Y39" s="366"/>
    </row>
    <row r="40" spans="1:26" x14ac:dyDescent="0.25">
      <c r="A40" s="367"/>
      <c r="B40" s="283" t="s">
        <v>68</v>
      </c>
      <c r="C40" s="358">
        <v>6098.2453500000001</v>
      </c>
      <c r="D40" s="358">
        <v>7509.5150000000003</v>
      </c>
      <c r="E40" s="358">
        <v>2039.6110000000001</v>
      </c>
      <c r="F40" s="358">
        <v>1492.6369999999999</v>
      </c>
      <c r="G40" s="358">
        <v>546.97400000000005</v>
      </c>
      <c r="H40" s="358">
        <v>11568.149350000002</v>
      </c>
      <c r="I40" s="358">
        <v>380.661</v>
      </c>
      <c r="J40" s="358">
        <v>907.07396502557685</v>
      </c>
      <c r="K40" s="358">
        <v>135.95757048144824</v>
      </c>
      <c r="L40" s="358">
        <v>99.497061023262503</v>
      </c>
      <c r="M40" s="358">
        <v>36.46050945818574</v>
      </c>
      <c r="N40" s="358">
        <v>771.11639454412875</v>
      </c>
      <c r="O40" s="359"/>
      <c r="P40" s="360">
        <v>2762.2919999999999</v>
      </c>
      <c r="Q40" s="361">
        <v>391.73599999999999</v>
      </c>
      <c r="R40" s="361">
        <v>5154.982</v>
      </c>
      <c r="S40" s="361">
        <v>92.373999999999995</v>
      </c>
      <c r="T40" s="361">
        <v>763.32555903127036</v>
      </c>
      <c r="U40" s="362">
        <v>1532.7675778443445</v>
      </c>
      <c r="V40" s="6"/>
      <c r="W40" s="363">
        <v>2431.3470000000002</v>
      </c>
      <c r="X40" s="364">
        <v>115.11847082369218</v>
      </c>
      <c r="Y40" s="366"/>
    </row>
    <row r="41" spans="1:26" ht="18.75" customHeight="1" x14ac:dyDescent="0.25">
      <c r="A41" s="367"/>
      <c r="B41" s="283" t="s">
        <v>69</v>
      </c>
      <c r="C41" s="358">
        <v>6279.6252699999995</v>
      </c>
      <c r="D41" s="358">
        <v>7355.1840000000002</v>
      </c>
      <c r="E41" s="358">
        <v>2045.806</v>
      </c>
      <c r="F41" s="358">
        <v>1510.376</v>
      </c>
      <c r="G41" s="358">
        <v>535.42999999999995</v>
      </c>
      <c r="H41" s="358">
        <v>11589.003269999999</v>
      </c>
      <c r="I41" s="358">
        <v>382.62299999999999</v>
      </c>
      <c r="J41" s="358">
        <v>904.36117579873087</v>
      </c>
      <c r="K41" s="358">
        <v>135.6929519862729</v>
      </c>
      <c r="L41" s="358">
        <v>100.17928290816378</v>
      </c>
      <c r="M41" s="358">
        <v>35.51366907810911</v>
      </c>
      <c r="N41" s="358">
        <v>768.668223812458</v>
      </c>
      <c r="O41" s="359"/>
      <c r="P41" s="360">
        <v>2748.5279999999998</v>
      </c>
      <c r="Q41" s="361">
        <v>395.94799999999998</v>
      </c>
      <c r="R41" s="361">
        <v>5068.8900000000003</v>
      </c>
      <c r="S41" s="361">
        <v>97.754999999999995</v>
      </c>
      <c r="T41" s="361">
        <v>739.64096091796887</v>
      </c>
      <c r="U41" s="362">
        <v>1470.6119164807608</v>
      </c>
      <c r="V41" s="6"/>
      <c r="W41" s="363">
        <v>2441.7539999999999</v>
      </c>
      <c r="X41" s="364">
        <v>116.10018144264016</v>
      </c>
      <c r="Y41" s="366"/>
    </row>
    <row r="42" spans="1:26" x14ac:dyDescent="0.25">
      <c r="A42" s="367"/>
      <c r="B42" s="283" t="s">
        <v>70</v>
      </c>
      <c r="C42" s="358">
        <v>6416.4634500000002</v>
      </c>
      <c r="D42" s="358">
        <v>7506.8717614156403</v>
      </c>
      <c r="E42" s="358">
        <v>2062.4361914156402</v>
      </c>
      <c r="F42" s="358">
        <v>1527.3868614156399</v>
      </c>
      <c r="G42" s="358">
        <v>535.04932999999994</v>
      </c>
      <c r="H42" s="358">
        <v>11860.899019999999</v>
      </c>
      <c r="I42" s="358">
        <v>391.19905499999999</v>
      </c>
      <c r="J42" s="358">
        <v>906.97727840257392</v>
      </c>
      <c r="K42" s="358">
        <v>134.34875590982324</v>
      </c>
      <c r="L42" s="358">
        <v>99.495211283773784</v>
      </c>
      <c r="M42" s="358">
        <v>34.853544626049441</v>
      </c>
      <c r="N42" s="358">
        <v>772.62852249275045</v>
      </c>
      <c r="O42" s="359"/>
      <c r="P42" s="360">
        <v>2827.7999900000004</v>
      </c>
      <c r="Q42" s="361">
        <v>398.963863</v>
      </c>
      <c r="R42" s="361">
        <v>5280.645657</v>
      </c>
      <c r="S42" s="361">
        <v>98.957080000000005</v>
      </c>
      <c r="T42" s="361">
        <v>727.77888359264489</v>
      </c>
      <c r="U42" s="362">
        <v>1461.7370006100598</v>
      </c>
      <c r="V42" s="6"/>
      <c r="W42" s="363">
        <v>2461.4000544156402</v>
      </c>
      <c r="X42" s="364">
        <v>112.48808027700383</v>
      </c>
      <c r="Y42" s="366"/>
    </row>
    <row r="43" spans="1:26" x14ac:dyDescent="0.25">
      <c r="A43" s="367"/>
      <c r="B43" s="283" t="s">
        <v>71</v>
      </c>
      <c r="C43" s="358">
        <v>6433.4300199999998</v>
      </c>
      <c r="D43" s="358">
        <v>7680.1337857976796</v>
      </c>
      <c r="E43" s="358">
        <v>2071.0947457976804</v>
      </c>
      <c r="F43" s="358">
        <v>1532.32143679768</v>
      </c>
      <c r="G43" s="358">
        <v>538.77330900000004</v>
      </c>
      <c r="H43" s="358">
        <v>12042.469059999999</v>
      </c>
      <c r="I43" s="358">
        <v>391.72366999999997</v>
      </c>
      <c r="J43" s="358">
        <v>912.78634205899471</v>
      </c>
      <c r="K43" s="358">
        <v>133.94682045492206</v>
      </c>
      <c r="L43" s="358">
        <v>99.101977246779853</v>
      </c>
      <c r="M43" s="358">
        <v>34.844843208142173</v>
      </c>
      <c r="N43" s="358">
        <v>778.83952160407273</v>
      </c>
      <c r="O43" s="359"/>
      <c r="P43" s="360">
        <v>2861.0953999999997</v>
      </c>
      <c r="Q43" s="361">
        <v>401.28111999999999</v>
      </c>
      <c r="R43" s="361">
        <v>5366.4616899999992</v>
      </c>
      <c r="S43" s="361">
        <v>96.099015850143104</v>
      </c>
      <c r="T43" s="361">
        <v>742.78455496448237</v>
      </c>
      <c r="U43" s="362">
        <v>1497.3951152678942</v>
      </c>
      <c r="V43" s="6"/>
      <c r="W43" s="363">
        <v>2472.3758657976805</v>
      </c>
      <c r="X43" s="364">
        <v>111.40894791428535</v>
      </c>
      <c r="Y43" s="366"/>
    </row>
    <row r="44" spans="1:26" x14ac:dyDescent="0.25">
      <c r="A44" s="367"/>
      <c r="B44" s="283" t="s">
        <v>72</v>
      </c>
      <c r="C44" s="358">
        <v>6592.0285599999997</v>
      </c>
      <c r="D44" s="358">
        <v>7746.7043039383198</v>
      </c>
      <c r="E44" s="358">
        <v>2084.51400393832</v>
      </c>
      <c r="F44" s="358">
        <v>1542.96696293832</v>
      </c>
      <c r="G44" s="358">
        <v>541.54704099999992</v>
      </c>
      <c r="H44" s="358">
        <v>12254.218859999999</v>
      </c>
      <c r="I44" s="358">
        <v>394.06124999999997</v>
      </c>
      <c r="J44" s="358">
        <v>919.38117062719084</v>
      </c>
      <c r="K44" s="358">
        <v>133.65636582500667</v>
      </c>
      <c r="L44" s="358">
        <v>98.933063757189217</v>
      </c>
      <c r="M44" s="358">
        <v>34.723302067817436</v>
      </c>
      <c r="N44" s="358">
        <v>785.72480480218417</v>
      </c>
      <c r="O44" s="359"/>
      <c r="P44" s="360">
        <v>2922.0409300000001</v>
      </c>
      <c r="Q44" s="361">
        <v>406.82440700000001</v>
      </c>
      <c r="R44" s="361">
        <v>5525.3948529999998</v>
      </c>
      <c r="S44" s="361">
        <v>97.466450597777694</v>
      </c>
      <c r="T44" s="361">
        <v>748.70844008186396</v>
      </c>
      <c r="U44" s="362">
        <v>1520.0001419481107</v>
      </c>
      <c r="V44" s="6"/>
      <c r="W44" s="363">
        <v>2491.3384109383201</v>
      </c>
      <c r="X44" s="364">
        <v>110.17323838655666</v>
      </c>
      <c r="Y44" s="366"/>
    </row>
    <row r="45" spans="1:26" ht="18" customHeight="1" x14ac:dyDescent="0.25">
      <c r="A45" s="367"/>
      <c r="B45" s="283" t="s">
        <v>73</v>
      </c>
      <c r="C45" s="358">
        <v>6645.2633900000001</v>
      </c>
      <c r="D45" s="358">
        <v>7804.6431490409204</v>
      </c>
      <c r="E45" s="358">
        <v>2099.7340790409203</v>
      </c>
      <c r="F45" s="358">
        <v>1555.2085730409201</v>
      </c>
      <c r="G45" s="358">
        <v>544.52550600000006</v>
      </c>
      <c r="H45" s="358">
        <v>12350.172460000002</v>
      </c>
      <c r="I45" s="358">
        <v>398.83605599999999</v>
      </c>
      <c r="J45" s="358">
        <v>916.97695515846135</v>
      </c>
      <c r="K45" s="358">
        <v>133.24707376060258</v>
      </c>
      <c r="L45" s="358">
        <v>98.692017009962754</v>
      </c>
      <c r="M45" s="358">
        <v>34.555056750639828</v>
      </c>
      <c r="N45" s="358">
        <v>783.72988139785889</v>
      </c>
      <c r="O45" s="359"/>
      <c r="P45" s="360">
        <v>2970.3902400000002</v>
      </c>
      <c r="Q45" s="361">
        <v>411.75530200000003</v>
      </c>
      <c r="R45" s="361">
        <v>5658.6084879999999</v>
      </c>
      <c r="S45" s="361">
        <v>98.819831385843102</v>
      </c>
      <c r="T45" s="361">
        <v>759.02595993878674</v>
      </c>
      <c r="U45" s="362">
        <v>1551.1644365227921</v>
      </c>
      <c r="V45" s="6"/>
      <c r="W45" s="363">
        <v>2511.4893810409203</v>
      </c>
      <c r="X45" s="364">
        <v>108.40501632394026</v>
      </c>
      <c r="Z45" s="366"/>
    </row>
    <row r="46" spans="1:26" ht="15" customHeight="1" x14ac:dyDescent="0.25">
      <c r="A46" s="367"/>
      <c r="B46" s="283" t="s">
        <v>74</v>
      </c>
      <c r="C46" s="358">
        <v>6685.3837999999996</v>
      </c>
      <c r="D46" s="358">
        <v>7885.5296555590394</v>
      </c>
      <c r="E46" s="358">
        <v>2118.70159555904</v>
      </c>
      <c r="F46" s="358">
        <v>1568.07299155904</v>
      </c>
      <c r="G46" s="358">
        <v>550.628604</v>
      </c>
      <c r="H46" s="358">
        <v>12452.211859999999</v>
      </c>
      <c r="I46" s="358">
        <v>403.37988999999999</v>
      </c>
      <c r="J46" s="358">
        <v>917.56331923556013</v>
      </c>
      <c r="K46" s="358">
        <v>133.4194231830501</v>
      </c>
      <c r="L46" s="358">
        <v>98.745096752298636</v>
      </c>
      <c r="M46" s="358">
        <v>34.674326430751456</v>
      </c>
      <c r="N46" s="358">
        <v>784.14389605251017</v>
      </c>
      <c r="O46" s="359"/>
      <c r="P46" s="360">
        <v>3011.8529100000001</v>
      </c>
      <c r="Q46" s="361">
        <v>415.90374200000002</v>
      </c>
      <c r="R46" s="361">
        <v>5772.3819780000003</v>
      </c>
      <c r="S46" s="361">
        <v>99.938025595592109</v>
      </c>
      <c r="T46" s="361">
        <v>767.69662422130546</v>
      </c>
      <c r="U46" s="362">
        <v>1577.3433161983035</v>
      </c>
      <c r="V46" s="6"/>
      <c r="W46" s="363">
        <v>2534.60533755904</v>
      </c>
      <c r="X46" s="364">
        <v>107.25636725522816</v>
      </c>
      <c r="Z46" s="366"/>
    </row>
    <row r="47" spans="1:26" ht="15" customHeight="1" x14ac:dyDescent="0.25">
      <c r="A47" s="367"/>
      <c r="B47" s="283" t="s">
        <v>75</v>
      </c>
      <c r="C47" s="358">
        <v>6711.7630900000004</v>
      </c>
      <c r="D47" s="358">
        <v>7938.98355159322</v>
      </c>
      <c r="E47" s="358">
        <v>2138.5783515932198</v>
      </c>
      <c r="F47" s="358">
        <v>1581.2462295932198</v>
      </c>
      <c r="G47" s="358">
        <v>557.33212200000003</v>
      </c>
      <c r="H47" s="358">
        <v>12512.168290000001</v>
      </c>
      <c r="I47" s="358">
        <v>407.73841600000003</v>
      </c>
      <c r="J47" s="358">
        <v>913.37930453966317</v>
      </c>
      <c r="K47" s="358">
        <v>133.32652971667085</v>
      </c>
      <c r="L47" s="358">
        <v>98.580476259929299</v>
      </c>
      <c r="M47" s="358">
        <v>34.746053456741535</v>
      </c>
      <c r="N47" s="358">
        <v>780.05277482299221</v>
      </c>
      <c r="O47" s="359"/>
      <c r="P47" s="360">
        <v>3043.5840600000001</v>
      </c>
      <c r="Q47" s="361">
        <v>419.368921</v>
      </c>
      <c r="R47" s="361">
        <v>5863.1899189999995</v>
      </c>
      <c r="S47" s="361">
        <v>101.159019393376</v>
      </c>
      <c r="T47" s="361">
        <v>765.90633109525083</v>
      </c>
      <c r="U47" s="362">
        <v>1580.9819923404498</v>
      </c>
      <c r="V47" s="6"/>
      <c r="W47" s="363">
        <v>2557.9472725932201</v>
      </c>
      <c r="X47" s="364">
        <v>106.17133363444333</v>
      </c>
      <c r="Z47" s="366"/>
    </row>
    <row r="48" spans="1:26" ht="15" customHeight="1" x14ac:dyDescent="0.25">
      <c r="A48" s="367"/>
      <c r="B48" s="283" t="s">
        <v>76</v>
      </c>
      <c r="C48" s="358">
        <v>6735.8171700000003</v>
      </c>
      <c r="D48" s="358">
        <v>7983.6679498271697</v>
      </c>
      <c r="E48" s="358">
        <v>2159.15806982717</v>
      </c>
      <c r="F48" s="358">
        <v>1594.6640938271701</v>
      </c>
      <c r="G48" s="358">
        <v>564.49397599999998</v>
      </c>
      <c r="H48" s="358">
        <v>12560.32705</v>
      </c>
      <c r="I48" s="358">
        <v>412.45935100000003</v>
      </c>
      <c r="J48" s="358">
        <v>907.25842624994937</v>
      </c>
      <c r="K48" s="358">
        <v>133.08307569927265</v>
      </c>
      <c r="L48" s="358">
        <v>98.289608935718491</v>
      </c>
      <c r="M48" s="358">
        <v>34.793466763554157</v>
      </c>
      <c r="N48" s="358">
        <v>774.17535055067674</v>
      </c>
      <c r="O48" s="359"/>
      <c r="P48" s="360">
        <v>3073.4572000000003</v>
      </c>
      <c r="Q48" s="361">
        <v>422.84305499999999</v>
      </c>
      <c r="R48" s="361">
        <v>5951.5540250000004</v>
      </c>
      <c r="S48" s="361">
        <v>102.278344357094</v>
      </c>
      <c r="T48" s="361">
        <v>764.17049272912698</v>
      </c>
      <c r="U48" s="362">
        <v>1584.9012497960632</v>
      </c>
      <c r="V48" s="6"/>
      <c r="W48" s="363">
        <v>2582.0011248271699</v>
      </c>
      <c r="X48" s="364">
        <v>105.48450597931817</v>
      </c>
      <c r="Z48" s="366"/>
    </row>
    <row r="49" spans="1:26" ht="18" customHeight="1" x14ac:dyDescent="0.25">
      <c r="A49" s="367"/>
      <c r="B49" s="283" t="s">
        <v>77</v>
      </c>
      <c r="C49" s="358">
        <v>6762.7216799999997</v>
      </c>
      <c r="D49" s="358">
        <v>8015.9630032741607</v>
      </c>
      <c r="E49" s="358">
        <v>2180.3029332741603</v>
      </c>
      <c r="F49" s="358">
        <v>1608.31046427416</v>
      </c>
      <c r="G49" s="358">
        <v>571.99246900000003</v>
      </c>
      <c r="H49" s="358">
        <v>12598.38175</v>
      </c>
      <c r="I49" s="358">
        <v>417.04727700000001</v>
      </c>
      <c r="J49" s="358">
        <v>900.79605502778259</v>
      </c>
      <c r="K49" s="358">
        <v>132.89466032668258</v>
      </c>
      <c r="L49" s="358">
        <v>98.030356051760464</v>
      </c>
      <c r="M49" s="358">
        <v>34.864304274922105</v>
      </c>
      <c r="N49" s="358">
        <v>767.9013947011</v>
      </c>
      <c r="O49" s="359"/>
      <c r="P49" s="360">
        <v>3098.36492</v>
      </c>
      <c r="Q49" s="361">
        <v>425.989666</v>
      </c>
      <c r="R49" s="361">
        <v>6028.3759339999997</v>
      </c>
      <c r="S49" s="361">
        <v>103.16631383936</v>
      </c>
      <c r="T49" s="361">
        <v>762.12720508696452</v>
      </c>
      <c r="U49" s="362">
        <v>1587.6269394818246</v>
      </c>
      <c r="V49" s="6"/>
      <c r="W49" s="363">
        <v>2606.2925992741602</v>
      </c>
      <c r="X49" s="364">
        <v>105.07435390987649</v>
      </c>
      <c r="Z49" s="366"/>
    </row>
    <row r="50" spans="1:26" ht="15" customHeight="1" x14ac:dyDescent="0.25">
      <c r="A50" s="367"/>
      <c r="B50" s="283" t="s">
        <v>79</v>
      </c>
      <c r="C50" s="358">
        <v>6793.6036299999996</v>
      </c>
      <c r="D50" s="358">
        <v>8078.9393531695905</v>
      </c>
      <c r="E50" s="358">
        <v>2202.1766131695899</v>
      </c>
      <c r="F50" s="358">
        <v>1622.06652916959</v>
      </c>
      <c r="G50" s="358">
        <v>580.11008400000003</v>
      </c>
      <c r="H50" s="358">
        <v>12670.366370000002</v>
      </c>
      <c r="I50" s="358">
        <v>420.761055</v>
      </c>
      <c r="J50" s="358">
        <v>897.01376805186226</v>
      </c>
      <c r="K50" s="358">
        <v>132.82077879555433</v>
      </c>
      <c r="L50" s="358">
        <v>97.832362024959579</v>
      </c>
      <c r="M50" s="358">
        <v>34.98841677059476</v>
      </c>
      <c r="N50" s="358">
        <v>764.19298925630801</v>
      </c>
      <c r="O50" s="359"/>
      <c r="P50" s="360">
        <v>3121.9917099999998</v>
      </c>
      <c r="Q50" s="361">
        <v>429.032667</v>
      </c>
      <c r="R50" s="361">
        <v>6102.1229830000002</v>
      </c>
      <c r="S50" s="361">
        <v>104.222489744033</v>
      </c>
      <c r="T50" s="361">
        <v>759.93010140049682</v>
      </c>
      <c r="U50" s="362">
        <v>1589.7613563384282</v>
      </c>
      <c r="V50" s="6"/>
      <c r="W50" s="363">
        <v>2631.2092801695899</v>
      </c>
      <c r="X50" s="364">
        <v>104.88530372161293</v>
      </c>
      <c r="Z50" s="366"/>
    </row>
    <row r="51" spans="1:26" ht="15" customHeight="1" x14ac:dyDescent="0.25">
      <c r="A51" s="367"/>
      <c r="B51" s="283" t="s">
        <v>80</v>
      </c>
      <c r="C51" s="358">
        <v>6829.25065</v>
      </c>
      <c r="D51" s="358">
        <v>8122.6153645528402</v>
      </c>
      <c r="E51" s="358">
        <v>2224.40713455284</v>
      </c>
      <c r="F51" s="358">
        <v>1636.0215935528399</v>
      </c>
      <c r="G51" s="358">
        <v>588.38554099999999</v>
      </c>
      <c r="H51" s="358">
        <v>12727.45888</v>
      </c>
      <c r="I51" s="358">
        <v>423.50014399999998</v>
      </c>
      <c r="J51" s="358">
        <v>893.3058560070433</v>
      </c>
      <c r="K51" s="358">
        <v>132.89818926318983</v>
      </c>
      <c r="L51" s="358">
        <v>97.744834567957056</v>
      </c>
      <c r="M51" s="358">
        <v>35.153354695232764</v>
      </c>
      <c r="N51" s="358">
        <v>760.40766674385361</v>
      </c>
      <c r="O51" s="359"/>
      <c r="P51" s="360">
        <v>3141.2751499999999</v>
      </c>
      <c r="Q51" s="361">
        <v>431.77535899999998</v>
      </c>
      <c r="R51" s="361">
        <v>6165.4518310000003</v>
      </c>
      <c r="S51" s="361">
        <v>104.91840368896399</v>
      </c>
      <c r="T51" s="361">
        <v>757.69045439567435</v>
      </c>
      <c r="U51" s="362">
        <v>1591.2824660847041</v>
      </c>
      <c r="V51" s="6"/>
      <c r="W51" s="363">
        <v>2656.1824935528402</v>
      </c>
      <c r="X51" s="364">
        <v>104.83149294036326</v>
      </c>
      <c r="Z51" s="366"/>
    </row>
    <row r="52" spans="1:26" ht="15" customHeight="1" x14ac:dyDescent="0.25">
      <c r="A52" s="367"/>
      <c r="B52" s="283" t="s">
        <v>81</v>
      </c>
      <c r="C52" s="358">
        <v>6870.3055999999997</v>
      </c>
      <c r="D52" s="358">
        <v>8160.2145961641409</v>
      </c>
      <c r="E52" s="358">
        <v>2246.93044616414</v>
      </c>
      <c r="F52" s="358">
        <v>1650.16687916414</v>
      </c>
      <c r="G52" s="358">
        <v>596.76356700000008</v>
      </c>
      <c r="H52" s="358">
        <v>12783.589749999999</v>
      </c>
      <c r="I52" s="358">
        <v>426.96057200000001</v>
      </c>
      <c r="J52" s="358">
        <v>890.29175853042943</v>
      </c>
      <c r="K52" s="358">
        <v>133.09078009965032</v>
      </c>
      <c r="L52" s="358">
        <v>97.743122230369764</v>
      </c>
      <c r="M52" s="358">
        <v>35.34765786928056</v>
      </c>
      <c r="N52" s="358">
        <v>757.20097843077895</v>
      </c>
      <c r="O52" s="359"/>
      <c r="P52" s="360">
        <v>3161.9914600000002</v>
      </c>
      <c r="Q52" s="361">
        <v>434.73407700000001</v>
      </c>
      <c r="R52" s="361">
        <v>6233.8878730000006</v>
      </c>
      <c r="S52" s="361">
        <v>105.628692583663</v>
      </c>
      <c r="T52" s="361">
        <v>756.57330731562297</v>
      </c>
      <c r="U52" s="362">
        <v>1595.608788883022</v>
      </c>
      <c r="V52" s="6"/>
      <c r="W52" s="363">
        <v>2681.6645231641401</v>
      </c>
      <c r="X52" s="364">
        <v>104.89242377933512</v>
      </c>
      <c r="Z52" s="366"/>
    </row>
    <row r="53" spans="1:26" ht="18" customHeight="1" x14ac:dyDescent="0.25">
      <c r="A53" s="367"/>
      <c r="B53" s="283" t="s">
        <v>82</v>
      </c>
      <c r="C53" s="358">
        <v>6918.3019899999999</v>
      </c>
      <c r="D53" s="358">
        <v>8195.0753924914698</v>
      </c>
      <c r="E53" s="358">
        <v>2269.7170924914703</v>
      </c>
      <c r="F53" s="358">
        <v>1664.5032744914702</v>
      </c>
      <c r="G53" s="358">
        <v>605.21381799999995</v>
      </c>
      <c r="H53" s="358">
        <v>12843.66029</v>
      </c>
      <c r="I53" s="358">
        <v>430.53713699999997</v>
      </c>
      <c r="J53" s="358">
        <v>888.10332130146071</v>
      </c>
      <c r="K53" s="358">
        <v>133.3747737015795</v>
      </c>
      <c r="L53" s="358">
        <v>97.81075725043128</v>
      </c>
      <c r="M53" s="358">
        <v>35.564016451148198</v>
      </c>
      <c r="N53" s="358">
        <v>754.72854759988127</v>
      </c>
      <c r="O53" s="359"/>
      <c r="P53" s="360">
        <v>3181.85833</v>
      </c>
      <c r="Q53" s="361">
        <v>437.64680900000002</v>
      </c>
      <c r="R53" s="361">
        <v>6300.5599009999996</v>
      </c>
      <c r="S53" s="361">
        <v>106.319842128408</v>
      </c>
      <c r="T53" s="361">
        <v>755.62531788469153</v>
      </c>
      <c r="U53" s="362">
        <v>1600.1842505717441</v>
      </c>
      <c r="V53" s="6"/>
      <c r="W53" s="363">
        <v>2707.3639014914702</v>
      </c>
      <c r="X53" s="364">
        <v>105.01143291987619</v>
      </c>
      <c r="Z53" s="366"/>
    </row>
    <row r="54" spans="1:26" ht="15" customHeight="1" x14ac:dyDescent="0.25">
      <c r="A54" s="367"/>
      <c r="B54" s="283" t="s">
        <v>358</v>
      </c>
      <c r="C54" s="358">
        <v>6971.3933699999998</v>
      </c>
      <c r="D54" s="358">
        <v>8256.5280796920906</v>
      </c>
      <c r="E54" s="358">
        <v>2292.6699296920901</v>
      </c>
      <c r="F54" s="358">
        <v>1679.0167866920901</v>
      </c>
      <c r="G54" s="358">
        <v>613.653143</v>
      </c>
      <c r="H54" s="358">
        <v>12935.25152</v>
      </c>
      <c r="I54" s="358">
        <v>433.20534800000001</v>
      </c>
      <c r="J54" s="358">
        <v>888.33817605804893</v>
      </c>
      <c r="K54" s="358">
        <v>133.74551677156097</v>
      </c>
      <c r="L54" s="358">
        <v>97.947360366181584</v>
      </c>
      <c r="M54" s="358">
        <v>35.798156405379387</v>
      </c>
      <c r="N54" s="358">
        <v>754.5926592864879</v>
      </c>
      <c r="O54" s="359"/>
      <c r="P54" s="360">
        <v>3201.21072</v>
      </c>
      <c r="Q54" s="361">
        <v>440.44867700000003</v>
      </c>
      <c r="R54" s="361">
        <v>6365.191863</v>
      </c>
      <c r="S54" s="361">
        <v>106.99842100644601</v>
      </c>
      <c r="T54" s="361">
        <v>755.24235442947133</v>
      </c>
      <c r="U54" s="362">
        <v>1605.6137612928708</v>
      </c>
      <c r="V54" s="6"/>
      <c r="W54" s="363">
        <v>2733.11860669209</v>
      </c>
      <c r="X54" s="364">
        <v>105.17332397661885</v>
      </c>
      <c r="Z54" s="366"/>
    </row>
    <row r="55" spans="1:26" ht="15" customHeight="1" x14ac:dyDescent="0.25">
      <c r="A55" s="367"/>
      <c r="B55" s="283" t="s">
        <v>359</v>
      </c>
      <c r="C55" s="358">
        <v>7030.4237199999998</v>
      </c>
      <c r="D55" s="358">
        <v>8299.7336486557506</v>
      </c>
      <c r="E55" s="358">
        <v>2315.8165186557499</v>
      </c>
      <c r="F55" s="358">
        <v>1693.6982506557501</v>
      </c>
      <c r="G55" s="358">
        <v>622.11826800000006</v>
      </c>
      <c r="H55" s="358">
        <v>13014.340850000001</v>
      </c>
      <c r="I55" s="358">
        <v>436.94528200000002</v>
      </c>
      <c r="J55" s="358">
        <v>887.34246562753492</v>
      </c>
      <c r="K55" s="358">
        <v>134.04443869614082</v>
      </c>
      <c r="L55" s="358">
        <v>98.034895899943336</v>
      </c>
      <c r="M55" s="358">
        <v>36.009542796197493</v>
      </c>
      <c r="N55" s="358">
        <v>753.29802693139402</v>
      </c>
      <c r="O55" s="359"/>
      <c r="P55" s="360">
        <v>3221.4304099999999</v>
      </c>
      <c r="Q55" s="361">
        <v>443.375471</v>
      </c>
      <c r="R55" s="361">
        <v>6432.9240090000003</v>
      </c>
      <c r="S55" s="361">
        <v>107.771400296164</v>
      </c>
      <c r="T55" s="361">
        <v>754.93129475057503</v>
      </c>
      <c r="U55" s="362">
        <v>1611.4374699558098</v>
      </c>
      <c r="V55" s="6"/>
      <c r="W55" s="363">
        <v>2759.1919896557497</v>
      </c>
      <c r="X55" s="364">
        <v>105.33334616596979</v>
      </c>
      <c r="Z55" s="366"/>
    </row>
    <row r="56" spans="1:26" ht="15" customHeight="1" x14ac:dyDescent="0.25">
      <c r="A56" s="367"/>
      <c r="B56" s="283" t="s">
        <v>360</v>
      </c>
      <c r="C56" s="358">
        <v>7092.7375700000002</v>
      </c>
      <c r="D56" s="358">
        <v>8336.37782711203</v>
      </c>
      <c r="E56" s="358">
        <v>2339.16548711203</v>
      </c>
      <c r="F56" s="358">
        <v>1708.5687441120299</v>
      </c>
      <c r="G56" s="358">
        <v>630.59674300000006</v>
      </c>
      <c r="H56" s="358">
        <v>13089.949909999999</v>
      </c>
      <c r="I56" s="358">
        <v>440.83513500000004</v>
      </c>
      <c r="J56" s="358">
        <v>885.9553543276935</v>
      </c>
      <c r="K56" s="358">
        <v>134.31723949341608</v>
      </c>
      <c r="L56" s="358">
        <v>98.107739045514435</v>
      </c>
      <c r="M56" s="358">
        <v>36.209500447901668</v>
      </c>
      <c r="N56" s="358">
        <v>751.6381148342773</v>
      </c>
      <c r="O56" s="359"/>
      <c r="P56" s="360">
        <v>3243.8103500000002</v>
      </c>
      <c r="Q56" s="361">
        <v>446.58026699999999</v>
      </c>
      <c r="R56" s="361">
        <v>6507.7775730000003</v>
      </c>
      <c r="S56" s="361">
        <v>108.58776656206101</v>
      </c>
      <c r="T56" s="361">
        <v>754.94082853089333</v>
      </c>
      <c r="U56" s="362">
        <v>1618.5066644324365</v>
      </c>
      <c r="V56" s="6"/>
      <c r="W56" s="363">
        <v>2785.7457541120298</v>
      </c>
      <c r="X56" s="364">
        <v>105.4898685435883</v>
      </c>
      <c r="Z56" s="366"/>
    </row>
    <row r="57" spans="1:26" ht="18" customHeight="1" x14ac:dyDescent="0.25">
      <c r="A57" s="367"/>
      <c r="B57" s="283" t="s">
        <v>361</v>
      </c>
      <c r="C57" s="358">
        <v>7156.2950000000001</v>
      </c>
      <c r="D57" s="358">
        <v>8372.4659315753506</v>
      </c>
      <c r="E57" s="358">
        <v>2362.70249157535</v>
      </c>
      <c r="F57" s="358">
        <v>1723.6342945753499</v>
      </c>
      <c r="G57" s="358">
        <v>639.06819700000005</v>
      </c>
      <c r="H57" s="358">
        <v>13166.058440000001</v>
      </c>
      <c r="I57" s="358">
        <v>444.64405699999998</v>
      </c>
      <c r="J57" s="358">
        <v>884.51225520224432</v>
      </c>
      <c r="K57" s="358">
        <v>134.57862597046667</v>
      </c>
      <c r="L57" s="358">
        <v>98.177547053273386</v>
      </c>
      <c r="M57" s="358">
        <v>36.401078917193288</v>
      </c>
      <c r="N57" s="358">
        <v>749.93362923177779</v>
      </c>
      <c r="O57" s="359"/>
      <c r="P57" s="360">
        <v>3267.6253299999998</v>
      </c>
      <c r="Q57" s="361">
        <v>449.99110200000001</v>
      </c>
      <c r="R57" s="361">
        <v>6587.728478</v>
      </c>
      <c r="S57" s="361">
        <v>109.43542529309299</v>
      </c>
      <c r="T57" s="361">
        <v>755.00879881553635</v>
      </c>
      <c r="U57" s="362">
        <v>1626.1167269432267</v>
      </c>
      <c r="V57" s="6"/>
      <c r="W57" s="363">
        <v>2812.69359357535</v>
      </c>
      <c r="X57" s="364">
        <v>105.61594789318156</v>
      </c>
      <c r="Z57" s="366"/>
    </row>
    <row r="58" spans="1:26" ht="15" customHeight="1" x14ac:dyDescent="0.25">
      <c r="A58" s="367"/>
      <c r="B58" s="283" t="s">
        <v>365</v>
      </c>
      <c r="C58" s="358">
        <v>7227.5819099999999</v>
      </c>
      <c r="D58" s="358">
        <v>8437.8495148637594</v>
      </c>
      <c r="E58" s="358">
        <v>2386.5217148637598</v>
      </c>
      <c r="F58" s="358">
        <v>1738.9471328637601</v>
      </c>
      <c r="G58" s="358">
        <v>647.57458200000008</v>
      </c>
      <c r="H58" s="358">
        <v>13278.909710000002</v>
      </c>
      <c r="I58" s="358">
        <v>448.11542700000001</v>
      </c>
      <c r="J58" s="358">
        <v>884.78273864463222</v>
      </c>
      <c r="K58" s="358">
        <v>134.79062028005433</v>
      </c>
      <c r="L58" s="358">
        <v>98.21564212597545</v>
      </c>
      <c r="M58" s="358">
        <v>36.574978154078899</v>
      </c>
      <c r="N58" s="358">
        <v>749.992118364578</v>
      </c>
      <c r="O58" s="359"/>
      <c r="P58" s="360">
        <v>3291.0432000000001</v>
      </c>
      <c r="Q58" s="361">
        <v>453.35577500000005</v>
      </c>
      <c r="R58" s="361">
        <v>6666.6790649999994</v>
      </c>
      <c r="S58" s="361">
        <v>110.420306880309</v>
      </c>
      <c r="T58" s="361">
        <v>754.45456065483643</v>
      </c>
      <c r="U58" s="362">
        <v>1632.2310071953257</v>
      </c>
      <c r="V58" s="368"/>
      <c r="W58" s="363">
        <v>2839.8774898637598</v>
      </c>
      <c r="X58" s="364">
        <v>105.70496507067557</v>
      </c>
      <c r="Z58" s="366"/>
    </row>
    <row r="59" spans="1:26" ht="15" customHeight="1" x14ac:dyDescent="0.25">
      <c r="A59" s="367"/>
      <c r="B59" s="283" t="s">
        <v>366</v>
      </c>
      <c r="C59" s="358">
        <v>7303.1929499999997</v>
      </c>
      <c r="D59" s="358">
        <v>8486.4107627852409</v>
      </c>
      <c r="E59" s="358">
        <v>2410.5766127852403</v>
      </c>
      <c r="F59" s="358">
        <v>1754.5341477852401</v>
      </c>
      <c r="G59" s="358">
        <v>656.04246499999999</v>
      </c>
      <c r="H59" s="358">
        <v>13379.027099999999</v>
      </c>
      <c r="I59" s="358">
        <v>452.03490999999997</v>
      </c>
      <c r="J59" s="358">
        <v>884.25977820986418</v>
      </c>
      <c r="K59" s="358">
        <v>134.9986978617691</v>
      </c>
      <c r="L59" s="358">
        <v>98.258575997442549</v>
      </c>
      <c r="M59" s="358">
        <v>36.740121864326539</v>
      </c>
      <c r="N59" s="358">
        <v>749.26108034809499</v>
      </c>
      <c r="O59" s="359"/>
      <c r="P59" s="360">
        <v>3314.0765799999999</v>
      </c>
      <c r="Q59" s="361">
        <v>456.75694099999998</v>
      </c>
      <c r="R59" s="361">
        <v>6745.6574490000003</v>
      </c>
      <c r="S59" s="361">
        <v>111.41314192959101</v>
      </c>
      <c r="T59" s="361">
        <v>753.44470757317345</v>
      </c>
      <c r="U59" s="362">
        <v>1637.4458685243678</v>
      </c>
      <c r="V59" s="368"/>
      <c r="W59" s="363">
        <v>2867.3335537852404</v>
      </c>
      <c r="X59" s="364">
        <v>105.77167617047387</v>
      </c>
      <c r="Z59" s="366"/>
    </row>
    <row r="60" spans="1:26" ht="15" customHeight="1" x14ac:dyDescent="0.25">
      <c r="A60" s="367"/>
      <c r="B60" s="283" t="s">
        <v>367</v>
      </c>
      <c r="C60" s="358">
        <v>7381.0504500000006</v>
      </c>
      <c r="D60" s="358">
        <v>8529.1786645500579</v>
      </c>
      <c r="E60" s="358">
        <v>2434.8621545500596</v>
      </c>
      <c r="F60" s="358">
        <v>1770.39472155006</v>
      </c>
      <c r="G60" s="358">
        <v>664.46743299999991</v>
      </c>
      <c r="H60" s="358">
        <v>13475.366960000001</v>
      </c>
      <c r="I60" s="358">
        <v>456.22841700000004</v>
      </c>
      <c r="J60" s="358">
        <v>883.3996447671899</v>
      </c>
      <c r="K60" s="358">
        <v>135.19329903423747</v>
      </c>
      <c r="L60" s="358">
        <v>98.299405800810817</v>
      </c>
      <c r="M60" s="358">
        <v>36.893893233426681</v>
      </c>
      <c r="N60" s="358">
        <v>748.20634573295251</v>
      </c>
      <c r="O60" s="359"/>
      <c r="P60" s="360">
        <v>3338.4646000000002</v>
      </c>
      <c r="Q60" s="361">
        <v>460.37183299999998</v>
      </c>
      <c r="R60" s="361">
        <v>6829.7478069999997</v>
      </c>
      <c r="S60" s="361">
        <v>112.42259948962101</v>
      </c>
      <c r="T60" s="361">
        <v>752.42928897599063</v>
      </c>
      <c r="U60" s="362">
        <v>1643.0605666075066</v>
      </c>
      <c r="V60" s="368"/>
      <c r="W60" s="363">
        <v>2895.2339875500597</v>
      </c>
      <c r="X60" s="364">
        <v>105.83078450315058</v>
      </c>
      <c r="Z60" s="366"/>
    </row>
    <row r="61" spans="1:26" ht="18" customHeight="1" x14ac:dyDescent="0.25">
      <c r="A61" s="367"/>
      <c r="B61" s="283" t="s">
        <v>368</v>
      </c>
      <c r="C61" s="358">
        <v>7461.9449500000001</v>
      </c>
      <c r="D61" s="358">
        <v>8570.3739623104411</v>
      </c>
      <c r="E61" s="358">
        <v>2459.3984723104395</v>
      </c>
      <c r="F61" s="358">
        <v>1786.5459283104399</v>
      </c>
      <c r="G61" s="358">
        <v>672.85254399999997</v>
      </c>
      <c r="H61" s="358">
        <v>13572.920440000002</v>
      </c>
      <c r="I61" s="358">
        <v>459.99131300000005</v>
      </c>
      <c r="J61" s="358">
        <v>882.65707542682389</v>
      </c>
      <c r="K61" s="358">
        <v>135.40183892000019</v>
      </c>
      <c r="L61" s="358">
        <v>98.358036215669472</v>
      </c>
      <c r="M61" s="358">
        <v>37.04380270433073</v>
      </c>
      <c r="N61" s="358">
        <v>747.25523650682362</v>
      </c>
      <c r="O61" s="359"/>
      <c r="P61" s="360">
        <v>3363.3095499999999</v>
      </c>
      <c r="Q61" s="361">
        <v>464.08036399999997</v>
      </c>
      <c r="R61" s="361">
        <v>6915.9998559999995</v>
      </c>
      <c r="S61" s="361">
        <v>113.44516925800799</v>
      </c>
      <c r="T61" s="361">
        <v>751.23975948710017</v>
      </c>
      <c r="U61" s="362">
        <v>1648.4387199710195</v>
      </c>
      <c r="V61" s="368"/>
      <c r="W61" s="363">
        <v>2923.4788363104394</v>
      </c>
      <c r="X61" s="364">
        <v>105.88850926771156</v>
      </c>
      <c r="Z61" s="366"/>
    </row>
    <row r="62" spans="1:26" ht="14.25" customHeight="1" x14ac:dyDescent="0.25">
      <c r="A62" s="367"/>
      <c r="B62" s="283" t="s">
        <v>395</v>
      </c>
      <c r="C62" s="358">
        <v>7545.2050600000002</v>
      </c>
      <c r="D62" s="358">
        <v>8640.5865267200807</v>
      </c>
      <c r="E62" s="358">
        <v>2484.38909672008</v>
      </c>
      <c r="F62" s="358">
        <v>1802.9997587200799</v>
      </c>
      <c r="G62" s="358">
        <v>681.38933799999995</v>
      </c>
      <c r="H62" s="358">
        <v>13701.40249</v>
      </c>
      <c r="I62" s="358">
        <v>463.40309100000002</v>
      </c>
      <c r="J62" s="358">
        <v>883.66900173447732</v>
      </c>
      <c r="K62" s="358">
        <v>135.6360991834276</v>
      </c>
      <c r="L62" s="358">
        <v>98.435407893358189</v>
      </c>
      <c r="M62" s="358">
        <v>37.200691290069408</v>
      </c>
      <c r="N62" s="358">
        <v>748.03290255104969</v>
      </c>
      <c r="O62" s="359"/>
      <c r="P62" s="360">
        <v>3388.2456899999997</v>
      </c>
      <c r="Q62" s="361">
        <v>467.83302800000001</v>
      </c>
      <c r="R62" s="361">
        <v>7003.1988419999998</v>
      </c>
      <c r="S62" s="361">
        <v>114.502904928113</v>
      </c>
      <c r="T62" s="361">
        <v>749.97057729041944</v>
      </c>
      <c r="U62" s="362">
        <v>1653.6740830323381</v>
      </c>
      <c r="V62" s="368"/>
      <c r="W62" s="363">
        <v>2952.22212472008</v>
      </c>
      <c r="X62" s="364">
        <v>105.94547008716577</v>
      </c>
      <c r="Z62" s="366"/>
    </row>
    <row r="63" spans="1:26" ht="14.25" customHeight="1" x14ac:dyDescent="0.25">
      <c r="A63" s="367"/>
      <c r="B63" s="283" t="s">
        <v>396</v>
      </c>
      <c r="C63" s="358">
        <v>7630.8858200000004</v>
      </c>
      <c r="D63" s="358">
        <v>8693.0390179415299</v>
      </c>
      <c r="E63" s="358">
        <v>2509.6635679415299</v>
      </c>
      <c r="F63" s="358">
        <v>1819.7684229415299</v>
      </c>
      <c r="G63" s="358">
        <v>689.89514500000007</v>
      </c>
      <c r="H63" s="358">
        <v>13814.261269999999</v>
      </c>
      <c r="I63" s="358">
        <v>467.16742999999997</v>
      </c>
      <c r="J63" s="358">
        <v>883.90789528493838</v>
      </c>
      <c r="K63" s="358">
        <v>135.89326490014756</v>
      </c>
      <c r="L63" s="358">
        <v>98.536822032505412</v>
      </c>
      <c r="M63" s="358">
        <v>37.356442867642151</v>
      </c>
      <c r="N63" s="358">
        <v>748.01463038479085</v>
      </c>
      <c r="O63" s="359"/>
      <c r="P63" s="360">
        <v>3412.4847300000001</v>
      </c>
      <c r="Q63" s="361">
        <v>471.57030300000002</v>
      </c>
      <c r="R63" s="361">
        <v>7089.2729069999996</v>
      </c>
      <c r="S63" s="361">
        <v>115.56374371029401</v>
      </c>
      <c r="T63" s="361">
        <v>748.45955906651307</v>
      </c>
      <c r="U63" s="362">
        <v>1658.3181531562893</v>
      </c>
      <c r="V63" s="368"/>
      <c r="W63" s="363">
        <v>2981.2338709415299</v>
      </c>
      <c r="X63" s="364">
        <v>105.99657801272662</v>
      </c>
      <c r="Z63" s="366"/>
    </row>
    <row r="64" spans="1:26" ht="14.25" customHeight="1" x14ac:dyDescent="0.25">
      <c r="A64" s="367"/>
      <c r="B64" s="283" t="s">
        <v>397</v>
      </c>
      <c r="C64" s="358">
        <v>7719.04504</v>
      </c>
      <c r="D64" s="358">
        <v>8739.0034737912902</v>
      </c>
      <c r="E64" s="358">
        <v>2535.2351037912899</v>
      </c>
      <c r="F64" s="358">
        <v>1836.86436279129</v>
      </c>
      <c r="G64" s="358">
        <v>698.37074100000007</v>
      </c>
      <c r="H64" s="358">
        <v>13922.813410000001</v>
      </c>
      <c r="I64" s="358">
        <v>471.18271000000004</v>
      </c>
      <c r="J64" s="358">
        <v>884.01217915916664</v>
      </c>
      <c r="K64" s="358">
        <v>136.17524015106176</v>
      </c>
      <c r="L64" s="358">
        <v>98.663609285769439</v>
      </c>
      <c r="M64" s="358">
        <v>37.511630865292332</v>
      </c>
      <c r="N64" s="358">
        <v>747.83693900810476</v>
      </c>
      <c r="O64" s="359"/>
      <c r="P64" s="360">
        <v>3438.4663500000001</v>
      </c>
      <c r="Q64" s="361">
        <v>475.53656599999999</v>
      </c>
      <c r="R64" s="361">
        <v>7181.3916840000002</v>
      </c>
      <c r="S64" s="361">
        <v>116.67195069631001</v>
      </c>
      <c r="T64" s="361">
        <v>747.19418299238964</v>
      </c>
      <c r="U64" s="362">
        <v>1663.8849026369264</v>
      </c>
      <c r="V64" s="368"/>
      <c r="W64" s="363">
        <v>3010.7716697912902</v>
      </c>
      <c r="X64" s="364">
        <v>106.04700124356566</v>
      </c>
      <c r="Z64" s="366"/>
    </row>
    <row r="65" spans="1:26" ht="18" customHeight="1" x14ac:dyDescent="0.25">
      <c r="A65" s="367"/>
      <c r="B65" s="283" t="s">
        <v>398</v>
      </c>
      <c r="C65" s="358">
        <v>7808.9697900000001</v>
      </c>
      <c r="D65" s="358">
        <v>8782.6500051009207</v>
      </c>
      <c r="E65" s="358">
        <v>2561.1128551009201</v>
      </c>
      <c r="F65" s="358">
        <v>1854.29459410092</v>
      </c>
      <c r="G65" s="358">
        <v>706.81826100000001</v>
      </c>
      <c r="H65" s="358">
        <v>14030.506940000001</v>
      </c>
      <c r="I65" s="358">
        <v>474.80636200000004</v>
      </c>
      <c r="J65" s="358">
        <v>884.15096738688635</v>
      </c>
      <c r="K65" s="358">
        <v>136.4791645655412</v>
      </c>
      <c r="L65" s="358">
        <v>98.813520285626225</v>
      </c>
      <c r="M65" s="358">
        <v>37.665644279914964</v>
      </c>
      <c r="N65" s="369">
        <v>747.6718028213453</v>
      </c>
      <c r="P65" s="360">
        <v>3465.1911600000003</v>
      </c>
      <c r="Q65" s="370">
        <v>479.608406</v>
      </c>
      <c r="R65" s="370">
        <v>7276.3652940000002</v>
      </c>
      <c r="S65" s="370">
        <v>117.84974959482</v>
      </c>
      <c r="T65" s="370">
        <v>745.86269069902085</v>
      </c>
      <c r="U65" s="371">
        <v>1669.4292308170495</v>
      </c>
      <c r="V65" s="368"/>
      <c r="W65" s="363">
        <v>3040.7212611009199</v>
      </c>
      <c r="X65" s="372">
        <v>106.08979669916216</v>
      </c>
      <c r="Z65" s="366"/>
    </row>
    <row r="66" spans="1:26" x14ac:dyDescent="0.25">
      <c r="A66" s="367"/>
      <c r="B66" s="289">
        <v>2012</v>
      </c>
      <c r="C66" s="373">
        <f t="shared" ref="C66:M80" ca="1" si="0">OFFSET(C$8,4*(ROW()-ROW(C$66)),0)</f>
        <v>4024.0239999999999</v>
      </c>
      <c r="D66" s="373">
        <f t="shared" ca="1" si="0"/>
        <v>5196.9399999999996</v>
      </c>
      <c r="E66" s="373">
        <f t="shared" ca="1" si="0"/>
        <v>1648.422</v>
      </c>
      <c r="F66" s="373">
        <f t="shared" ca="1" si="0"/>
        <v>1253.5930000000001</v>
      </c>
      <c r="G66" s="373">
        <f t="shared" ca="1" si="0"/>
        <v>394.82900000000001</v>
      </c>
      <c r="H66" s="373">
        <f t="shared" ca="1" si="0"/>
        <v>7572.5420000000004</v>
      </c>
      <c r="I66" s="373">
        <f ca="1">SUM(OFFSET(I$5,4*(ROW()-ROW(I$66)),0):OFFSET(I$8,4*(ROW()-ROW(I$66)),0))</f>
        <v>1162.252</v>
      </c>
      <c r="J66" s="374">
        <f t="shared" ref="J66:N80" ca="1" si="1">OFFSET(J$8,4*(ROW()-ROW(J$66)),0)</f>
        <v>793.37045666516394</v>
      </c>
      <c r="K66" s="374">
        <f t="shared" ca="1" si="1"/>
        <v>141.82999900193764</v>
      </c>
      <c r="L66" s="374">
        <f t="shared" ca="1" si="1"/>
        <v>107.85896690218647</v>
      </c>
      <c r="M66" s="374">
        <f t="shared" ca="1" si="1"/>
        <v>33.971032099751177</v>
      </c>
      <c r="N66" s="375">
        <f t="shared" ca="1" si="1"/>
        <v>651.54045766322633</v>
      </c>
      <c r="O66" s="376"/>
      <c r="P66" s="377">
        <f t="shared" ref="P66:R80" ca="1" si="2">OFFSET(P$8,4*(ROW()-ROW(P$66)),0)</f>
        <v>1832.4749999999999</v>
      </c>
      <c r="Q66" s="361">
        <f t="shared" ca="1" si="2"/>
        <v>333.89600000000002</v>
      </c>
      <c r="R66" s="361">
        <f t="shared" ca="1" si="2"/>
        <v>3961.5949999999998</v>
      </c>
      <c r="S66" s="378">
        <f ca="1">SUM(OFFSET(S$5,4*(ROW()-ROW(S$66)),0):OFFSET(S$8,4*(ROW()-ROW(S$66)),0))</f>
        <v>256.77999999999997</v>
      </c>
      <c r="T66" s="361">
        <f t="shared" ref="T66:U80" ca="1" si="3">OFFSET(T$8,4*(ROW()-ROW(T$66)),0)</f>
        <v>713.63618661889564</v>
      </c>
      <c r="U66" s="362">
        <f t="shared" ca="1" si="3"/>
        <v>1672.8292701923826</v>
      </c>
      <c r="V66" s="379"/>
      <c r="W66" s="380">
        <f t="shared" ref="W66:X80" ca="1" si="4">OFFSET(W$8,4*(ROW()-ROW(W$66)),0)</f>
        <v>1982.318</v>
      </c>
      <c r="X66" s="381">
        <f t="shared" ca="1" si="4"/>
        <v>115.8051607400527</v>
      </c>
      <c r="Y66" s="366"/>
    </row>
    <row r="67" spans="1:26" x14ac:dyDescent="0.25">
      <c r="A67" s="367"/>
      <c r="B67" s="9">
        <v>2013</v>
      </c>
      <c r="C67" s="358">
        <f t="shared" ca="1" si="0"/>
        <v>4264.3230000000003</v>
      </c>
      <c r="D67" s="358">
        <f t="shared" ca="1" si="0"/>
        <v>5271.73</v>
      </c>
      <c r="E67" s="358">
        <f t="shared" ca="1" si="0"/>
        <v>1664.5250000000001</v>
      </c>
      <c r="F67" s="358">
        <f t="shared" ca="1" si="0"/>
        <v>1273.1320000000001</v>
      </c>
      <c r="G67" s="358">
        <f t="shared" ca="1" si="0"/>
        <v>391.39299999999997</v>
      </c>
      <c r="H67" s="358">
        <f t="shared" ca="1" si="0"/>
        <v>7871.5280000000002</v>
      </c>
      <c r="I67" s="358">
        <f ca="1">SUM(OFFSET(I$5,4*(ROW()-ROW(I$66)),0):OFFSET(I$8,4*(ROW()-ROW(I$66)),0))</f>
        <v>1206.1959999999999</v>
      </c>
      <c r="J67" s="361">
        <f t="shared" ca="1" si="1"/>
        <v>790.58900875147992</v>
      </c>
      <c r="K67" s="361">
        <f t="shared" ca="1" si="1"/>
        <v>137.99788757382717</v>
      </c>
      <c r="L67" s="361">
        <f t="shared" ca="1" si="1"/>
        <v>105.54934687231597</v>
      </c>
      <c r="M67" s="361">
        <f t="shared" ca="1" si="1"/>
        <v>32.448540701511199</v>
      </c>
      <c r="N67" s="362">
        <f t="shared" ca="1" si="1"/>
        <v>652.59112117765278</v>
      </c>
      <c r="O67" s="376"/>
      <c r="P67" s="382">
        <f t="shared" ca="1" si="2"/>
        <v>1897.116</v>
      </c>
      <c r="Q67" s="361">
        <f t="shared" ca="1" si="2"/>
        <v>317.50900000000001</v>
      </c>
      <c r="R67" s="361">
        <f t="shared" ca="1" si="2"/>
        <v>4032.5239999999999</v>
      </c>
      <c r="S67" s="358">
        <f ca="1">SUM(OFFSET(S$5,4*(ROW()-ROW(S$66)),0):OFFSET(S$8,4*(ROW()-ROW(S$66)),0))</f>
        <v>267.77600000000001</v>
      </c>
      <c r="T67" s="361">
        <f t="shared" ca="1" si="3"/>
        <v>708.47125956022944</v>
      </c>
      <c r="U67" s="362">
        <f t="shared" ca="1" si="3"/>
        <v>1624.5044365439767</v>
      </c>
      <c r="V67" s="379"/>
      <c r="W67" s="361">
        <f t="shared" ca="1" si="4"/>
        <v>1982.0340000000001</v>
      </c>
      <c r="X67" s="362">
        <f t="shared" ca="1" si="4"/>
        <v>111.32920976714509</v>
      </c>
      <c r="Y67" s="366"/>
    </row>
    <row r="68" spans="1:26" x14ac:dyDescent="0.25">
      <c r="A68" s="367"/>
      <c r="B68" s="9">
        <v>2014</v>
      </c>
      <c r="C68" s="358">
        <f t="shared" ca="1" si="0"/>
        <v>4630.6210000000001</v>
      </c>
      <c r="D68" s="358">
        <f t="shared" ca="1" si="0"/>
        <v>5871.7579999999998</v>
      </c>
      <c r="E68" s="358">
        <f t="shared" ca="1" si="0"/>
        <v>1714.8979999999999</v>
      </c>
      <c r="F68" s="358">
        <f t="shared" ca="1" si="0"/>
        <v>1295.1199999999999</v>
      </c>
      <c r="G68" s="358">
        <f t="shared" ca="1" si="0"/>
        <v>419.77800000000002</v>
      </c>
      <c r="H68" s="358">
        <f t="shared" ca="1" si="0"/>
        <v>8787.4809999999998</v>
      </c>
      <c r="I68" s="358">
        <f ca="1">SUM(OFFSET(I$5,4*(ROW()-ROW(I$66)),0):OFFSET(I$8,4*(ROW()-ROW(I$66)),0))</f>
        <v>1247.799</v>
      </c>
      <c r="J68" s="361">
        <f t="shared" ca="1" si="1"/>
        <v>841.67233665037406</v>
      </c>
      <c r="K68" s="361">
        <f t="shared" ca="1" si="1"/>
        <v>137.43383349401626</v>
      </c>
      <c r="L68" s="361">
        <f t="shared" ca="1" si="1"/>
        <v>103.79235758323256</v>
      </c>
      <c r="M68" s="361">
        <f t="shared" ca="1" si="1"/>
        <v>33.641475910783711</v>
      </c>
      <c r="N68" s="362">
        <f t="shared" ca="1" si="1"/>
        <v>704.23850315635775</v>
      </c>
      <c r="O68" s="376"/>
      <c r="P68" s="382">
        <f t="shared" ca="1" si="2"/>
        <v>1906.903</v>
      </c>
      <c r="Q68" s="361">
        <f t="shared" ca="1" si="2"/>
        <v>296.42599999999999</v>
      </c>
      <c r="R68" s="361">
        <f t="shared" ca="1" si="2"/>
        <v>4381.3829999999998</v>
      </c>
      <c r="S68" s="358">
        <f ca="1">SUM(OFFSET(S$5,4*(ROW()-ROW(S$66)),0):OFFSET(S$8,4*(ROW()-ROW(S$66)),0))</f>
        <v>297.74099999999999</v>
      </c>
      <c r="T68" s="361">
        <f t="shared" ca="1" si="3"/>
        <v>640.45697435019031</v>
      </c>
      <c r="U68" s="362">
        <f t="shared" ca="1" si="3"/>
        <v>1571.1000500434943</v>
      </c>
      <c r="V68" s="379"/>
      <c r="W68" s="361">
        <f t="shared" ca="1" si="4"/>
        <v>2011.3239999999998</v>
      </c>
      <c r="X68" s="362">
        <f t="shared" ca="1" si="4"/>
        <v>107.9611037633762</v>
      </c>
      <c r="Y68" s="366"/>
    </row>
    <row r="69" spans="1:26" x14ac:dyDescent="0.25">
      <c r="A69" s="367"/>
      <c r="B69" s="9">
        <v>2015</v>
      </c>
      <c r="C69" s="358">
        <f t="shared" ca="1" si="0"/>
        <v>5008.3739999999998</v>
      </c>
      <c r="D69" s="358">
        <f t="shared" ca="1" si="0"/>
        <v>5964.4639999999999</v>
      </c>
      <c r="E69" s="358">
        <f t="shared" ca="1" si="0"/>
        <v>1766.2639999999999</v>
      </c>
      <c r="F69" s="358">
        <f t="shared" ca="1" si="0"/>
        <v>1316.163</v>
      </c>
      <c r="G69" s="358">
        <f t="shared" ca="1" si="0"/>
        <v>450.101</v>
      </c>
      <c r="H69" s="358">
        <f t="shared" ca="1" si="0"/>
        <v>9206.5740000000005</v>
      </c>
      <c r="I69" s="358">
        <f ca="1">SUM(OFFSET(I$5,4*(ROW()-ROW(I$66)),0):OFFSET(I$8,4*(ROW()-ROW(I$66)),0))</f>
        <v>1322.1279999999999</v>
      </c>
      <c r="J69" s="361">
        <f t="shared" ca="1" si="1"/>
        <v>829.93764597678899</v>
      </c>
      <c r="K69" s="361">
        <f t="shared" ca="1" si="1"/>
        <v>133.59251146636331</v>
      </c>
      <c r="L69" s="361">
        <f t="shared" ca="1" si="1"/>
        <v>99.548833395858807</v>
      </c>
      <c r="M69" s="361">
        <f t="shared" ca="1" si="1"/>
        <v>34.043678070504527</v>
      </c>
      <c r="N69" s="362">
        <f t="shared" ca="1" si="1"/>
        <v>696.34513451042574</v>
      </c>
      <c r="O69" s="376"/>
      <c r="P69" s="382">
        <f t="shared" ca="1" si="2"/>
        <v>1978.915</v>
      </c>
      <c r="Q69" s="361">
        <f t="shared" ca="1" si="2"/>
        <v>290.50799999999998</v>
      </c>
      <c r="R69" s="361">
        <f t="shared" ca="1" si="2"/>
        <v>4354.665</v>
      </c>
      <c r="S69" s="358">
        <f ca="1">SUM(OFFSET(S$5,4*(ROW()-ROW(S$66)),0):OFFSET(S$8,4*(ROW()-ROW(S$66)),0))</f>
        <v>316.60299999999995</v>
      </c>
      <c r="T69" s="361">
        <f t="shared" ca="1" si="3"/>
        <v>625.04619349785071</v>
      </c>
      <c r="U69" s="362">
        <f t="shared" ca="1" si="3"/>
        <v>1467.1917195983615</v>
      </c>
      <c r="V69" s="379"/>
      <c r="W69" s="361">
        <f t="shared" ca="1" si="4"/>
        <v>2056.7719999999999</v>
      </c>
      <c r="X69" s="362">
        <f t="shared" ca="1" si="4"/>
        <v>107.14357528308678</v>
      </c>
      <c r="Y69" s="366"/>
    </row>
    <row r="70" spans="1:26" x14ac:dyDescent="0.25">
      <c r="A70" s="367"/>
      <c r="B70" s="9">
        <v>2016</v>
      </c>
      <c r="C70" s="358">
        <f t="shared" ca="1" si="0"/>
        <v>5291.5659999999998</v>
      </c>
      <c r="D70" s="358">
        <f t="shared" ca="1" si="0"/>
        <v>6454.9629999999997</v>
      </c>
      <c r="E70" s="358">
        <f t="shared" ca="1" si="0"/>
        <v>1842.1210000000001</v>
      </c>
      <c r="F70" s="358">
        <f t="shared" ca="1" si="0"/>
        <v>1356.5709999999999</v>
      </c>
      <c r="G70" s="358">
        <f t="shared" ca="1" si="0"/>
        <v>485.55</v>
      </c>
      <c r="H70" s="358">
        <f t="shared" ca="1" si="0"/>
        <v>9904.4079999999994</v>
      </c>
      <c r="I70" s="358">
        <f ca="1">SUM(OFFSET(I$5,4*(ROW()-ROW(I$66)),0):OFFSET(I$8,4*(ROW()-ROW(I$66)),0))</f>
        <v>1347.617</v>
      </c>
      <c r="J70" s="361">
        <f t="shared" ca="1" si="1"/>
        <v>871.65188625551627</v>
      </c>
      <c r="K70" s="361">
        <f t="shared" ca="1" si="1"/>
        <v>136.69469886473681</v>
      </c>
      <c r="L70" s="361">
        <f t="shared" ca="1" si="1"/>
        <v>100.66443210496752</v>
      </c>
      <c r="M70" s="361">
        <f t="shared" ca="1" si="1"/>
        <v>36.030266759769283</v>
      </c>
      <c r="N70" s="362">
        <f t="shared" ca="1" si="1"/>
        <v>734.95718739077938</v>
      </c>
      <c r="O70" s="376"/>
      <c r="P70" s="382">
        <f t="shared" ca="1" si="2"/>
        <v>2254.6370000000002</v>
      </c>
      <c r="Q70" s="361">
        <f t="shared" ca="1" si="2"/>
        <v>295.48899999999998</v>
      </c>
      <c r="R70" s="361">
        <f t="shared" ca="1" si="2"/>
        <v>4722.393</v>
      </c>
      <c r="S70" s="358">
        <f ca="1">SUM(OFFSET(S$5,4*(ROW()-ROW(S$66)),0):OFFSET(S$8,4*(ROW()-ROW(S$66)),0))</f>
        <v>332.11200000000002</v>
      </c>
      <c r="T70" s="361">
        <f t="shared" ca="1" si="3"/>
        <v>678.87851086380499</v>
      </c>
      <c r="U70" s="362">
        <f t="shared" ca="1" si="3"/>
        <v>1510.90053957701</v>
      </c>
      <c r="V70" s="379"/>
      <c r="W70" s="361">
        <f t="shared" ca="1" si="4"/>
        <v>2137.61</v>
      </c>
      <c r="X70" s="362">
        <f t="shared" ca="1" si="4"/>
        <v>107.16384119612255</v>
      </c>
      <c r="Y70" s="366"/>
    </row>
    <row r="71" spans="1:26" x14ac:dyDescent="0.25">
      <c r="A71" s="367"/>
      <c r="B71" s="9">
        <v>2017</v>
      </c>
      <c r="C71" s="358">
        <f t="shared" ca="1" si="0"/>
        <v>5528.4480000000003</v>
      </c>
      <c r="D71" s="358">
        <f t="shared" ca="1" si="0"/>
        <v>6585.1</v>
      </c>
      <c r="E71" s="358">
        <f t="shared" ca="1" si="0"/>
        <v>1896.1679999999999</v>
      </c>
      <c r="F71" s="358">
        <f t="shared" ca="1" si="0"/>
        <v>1392.2170000000001</v>
      </c>
      <c r="G71" s="358">
        <f t="shared" ca="1" si="0"/>
        <v>503.95100000000002</v>
      </c>
      <c r="H71" s="358">
        <f t="shared" ca="1" si="0"/>
        <v>10217.379999999999</v>
      </c>
      <c r="I71" s="358">
        <f ca="1">SUM(OFFSET(I$5,4*(ROW()-ROW(I$66)),0):OFFSET(I$8,4*(ROW()-ROW(I$66)),0))</f>
        <v>1376.2429999999999</v>
      </c>
      <c r="J71" s="361">
        <f t="shared" ca="1" si="1"/>
        <v>880.18961767652968</v>
      </c>
      <c r="K71" s="361">
        <f t="shared" ca="1" si="1"/>
        <v>137.77857544052904</v>
      </c>
      <c r="L71" s="361">
        <f t="shared" ca="1" si="1"/>
        <v>101.16069618519406</v>
      </c>
      <c r="M71" s="361">
        <f t="shared" ca="1" si="1"/>
        <v>36.617879255334998</v>
      </c>
      <c r="N71" s="362">
        <f t="shared" ca="1" si="1"/>
        <v>742.41104223600041</v>
      </c>
      <c r="O71" s="376"/>
      <c r="P71" s="382">
        <f t="shared" ca="1" si="2"/>
        <v>2444.7240000000002</v>
      </c>
      <c r="Q71" s="361">
        <f t="shared" ca="1" si="2"/>
        <v>325.50599999999997</v>
      </c>
      <c r="R71" s="361">
        <f t="shared" ca="1" si="2"/>
        <v>5095.2550000000001</v>
      </c>
      <c r="S71" s="358">
        <f ca="1">SUM(OFFSET(S$5,4*(ROW()-ROW(S$66)),0):OFFSET(S$8,4*(ROW()-ROW(S$66)),0))</f>
        <v>349.64400000000001</v>
      </c>
      <c r="T71" s="361">
        <f t="shared" ca="1" si="3"/>
        <v>699.20376154030964</v>
      </c>
      <c r="U71" s="362">
        <f t="shared" ca="1" si="3"/>
        <v>1550.3658006429398</v>
      </c>
      <c r="V71" s="379"/>
      <c r="W71" s="361">
        <f t="shared" ca="1" si="4"/>
        <v>2221.674</v>
      </c>
      <c r="X71" s="362">
        <f t="shared" ca="1" si="4"/>
        <v>107.3917332968541</v>
      </c>
      <c r="Y71" s="366"/>
    </row>
    <row r="72" spans="1:26" x14ac:dyDescent="0.25">
      <c r="A72" s="367"/>
      <c r="B72" s="9">
        <v>2018</v>
      </c>
      <c r="C72" s="358">
        <f t="shared" ca="1" si="0"/>
        <v>5649.0910000000003</v>
      </c>
      <c r="D72" s="358">
        <f t="shared" ca="1" si="0"/>
        <v>6520.4949999999999</v>
      </c>
      <c r="E72" s="358">
        <f t="shared" ca="1" si="0"/>
        <v>1945.0730000000001</v>
      </c>
      <c r="F72" s="358">
        <f t="shared" ca="1" si="0"/>
        <v>1420.8440000000001</v>
      </c>
      <c r="G72" s="358">
        <f t="shared" ca="1" si="0"/>
        <v>524.22900000000004</v>
      </c>
      <c r="H72" s="358">
        <f t="shared" ca="1" si="0"/>
        <v>10224.513000000001</v>
      </c>
      <c r="I72" s="358">
        <f ca="1">SUM(OFFSET(I$5,4*(ROW()-ROW(I$66)),0):OFFSET(I$8,4*(ROW()-ROW(I$66)),0))</f>
        <v>1441.1689999999999</v>
      </c>
      <c r="J72" s="361">
        <f t="shared" ca="1" si="1"/>
        <v>844.42463028277746</v>
      </c>
      <c r="K72" s="361">
        <f t="shared" ca="1" si="1"/>
        <v>134.96494859381519</v>
      </c>
      <c r="L72" s="361">
        <f t="shared" ca="1" si="1"/>
        <v>98.58968656694671</v>
      </c>
      <c r="M72" s="361">
        <f t="shared" ca="1" si="1"/>
        <v>36.375262026868469</v>
      </c>
      <c r="N72" s="362">
        <f t="shared" ca="1" si="1"/>
        <v>709.45968168896241</v>
      </c>
      <c r="O72" s="376"/>
      <c r="P72" s="382">
        <f t="shared" ca="1" si="2"/>
        <v>2533.1529999999998</v>
      </c>
      <c r="Q72" s="361">
        <f t="shared" ca="1" si="2"/>
        <v>341.42899999999997</v>
      </c>
      <c r="R72" s="361">
        <f t="shared" ca="1" si="2"/>
        <v>4747.1790000000001</v>
      </c>
      <c r="S72" s="358">
        <f ca="1">SUM(OFFSET(S$5,4*(ROW()-ROW(S$66)),0):OFFSET(S$8,4*(ROW()-ROW(S$66)),0))</f>
        <v>361.399</v>
      </c>
      <c r="T72" s="361">
        <f t="shared" ca="1" si="3"/>
        <v>700.92972033680223</v>
      </c>
      <c r="U72" s="362">
        <f t="shared" ca="1" si="3"/>
        <v>1408.0304594091294</v>
      </c>
      <c r="V72" s="383"/>
      <c r="W72" s="360">
        <f t="shared" ca="1" si="4"/>
        <v>2286.502</v>
      </c>
      <c r="X72" s="362">
        <f t="shared" ca="1" si="4"/>
        <v>106.75649176017092</v>
      </c>
      <c r="Y72" s="366"/>
    </row>
    <row r="73" spans="1:26" x14ac:dyDescent="0.25">
      <c r="A73" s="367"/>
      <c r="B73" s="9">
        <v>2019</v>
      </c>
      <c r="C73" s="358">
        <f t="shared" ca="1" si="0"/>
        <v>5688.1075000000001</v>
      </c>
      <c r="D73" s="358">
        <f t="shared" ca="1" si="0"/>
        <v>6936.2060000000001</v>
      </c>
      <c r="E73" s="358">
        <f t="shared" ca="1" si="0"/>
        <v>1976.454</v>
      </c>
      <c r="F73" s="358">
        <f t="shared" ca="1" si="0"/>
        <v>1447.57</v>
      </c>
      <c r="G73" s="358">
        <f t="shared" ca="1" si="0"/>
        <v>528.88400000000001</v>
      </c>
      <c r="H73" s="358">
        <f t="shared" ca="1" si="0"/>
        <v>10647.8595</v>
      </c>
      <c r="I73" s="358">
        <f ca="1">SUM(OFFSET(I$5,4*(ROW()-ROW(I$66)),0):OFFSET(I$8,4*(ROW()-ROW(I$66)),0))</f>
        <v>1486.72</v>
      </c>
      <c r="J73" s="361">
        <f t="shared" ca="1" si="1"/>
        <v>849.13860713516999</v>
      </c>
      <c r="K73" s="361">
        <f t="shared" ca="1" si="1"/>
        <v>132.94056715454155</v>
      </c>
      <c r="L73" s="361">
        <f t="shared" ca="1" si="1"/>
        <v>97.366686396900548</v>
      </c>
      <c r="M73" s="361">
        <f t="shared" ca="1" si="1"/>
        <v>35.573880757640978</v>
      </c>
      <c r="N73" s="362">
        <f t="shared" ca="1" si="1"/>
        <v>716.19803998062844</v>
      </c>
      <c r="O73" s="376"/>
      <c r="P73" s="382">
        <f t="shared" ca="1" si="2"/>
        <v>2519.2370000000001</v>
      </c>
      <c r="Q73" s="361">
        <f t="shared" ca="1" si="2"/>
        <v>352.13600000000002</v>
      </c>
      <c r="R73" s="361">
        <f t="shared" ca="1" si="2"/>
        <v>4945.1369999999997</v>
      </c>
      <c r="S73" s="358">
        <f ca="1">SUM(OFFSET(S$5,4*(ROW()-ROW(S$66)),0):OFFSET(S$8,4*(ROW()-ROW(S$66)),0))</f>
        <v>364.89800000000002</v>
      </c>
      <c r="T73" s="361">
        <f t="shared" ca="1" si="3"/>
        <v>690.39485006769019</v>
      </c>
      <c r="U73" s="362">
        <f t="shared" ca="1" si="3"/>
        <v>1451.7133555130474</v>
      </c>
      <c r="V73" s="383"/>
      <c r="W73" s="360">
        <f t="shared" ca="1" si="4"/>
        <v>2328.59</v>
      </c>
      <c r="X73" s="362">
        <f t="shared" ca="1" si="4"/>
        <v>104.96524808660506</v>
      </c>
      <c r="Y73" s="366"/>
    </row>
    <row r="74" spans="1:26" x14ac:dyDescent="0.25">
      <c r="A74" s="367"/>
      <c r="B74" s="9">
        <v>2020</v>
      </c>
      <c r="C74" s="358">
        <f t="shared" ca="1" si="0"/>
        <v>6098.2453500000001</v>
      </c>
      <c r="D74" s="358">
        <f t="shared" ca="1" si="0"/>
        <v>7509.5150000000003</v>
      </c>
      <c r="E74" s="358">
        <f t="shared" ca="1" si="0"/>
        <v>2039.6110000000001</v>
      </c>
      <c r="F74" s="358">
        <f t="shared" ca="1" si="0"/>
        <v>1492.6369999999999</v>
      </c>
      <c r="G74" s="358">
        <f t="shared" ca="1" si="0"/>
        <v>546.97400000000005</v>
      </c>
      <c r="H74" s="358">
        <f t="shared" ca="1" si="0"/>
        <v>11568.149350000002</v>
      </c>
      <c r="I74" s="358">
        <f ca="1">SUM(OFFSET(I$5,4*(ROW()-ROW(I$66)),0):OFFSET(I$8,4*(ROW()-ROW(I$66)),0))</f>
        <v>1500.182</v>
      </c>
      <c r="J74" s="361">
        <f t="shared" ca="1" si="1"/>
        <v>907.07396502557685</v>
      </c>
      <c r="K74" s="361">
        <f t="shared" ca="1" si="1"/>
        <v>135.95757048144824</v>
      </c>
      <c r="L74" s="361">
        <f t="shared" ca="1" si="1"/>
        <v>99.497061023262503</v>
      </c>
      <c r="M74" s="361">
        <f t="shared" ca="1" si="1"/>
        <v>36.46050945818574</v>
      </c>
      <c r="N74" s="362">
        <f t="shared" ca="1" si="1"/>
        <v>771.11639454412875</v>
      </c>
      <c r="O74" s="376"/>
      <c r="P74" s="382">
        <f t="shared" ca="1" si="2"/>
        <v>2762.2919999999999</v>
      </c>
      <c r="Q74" s="361">
        <f t="shared" ca="1" si="2"/>
        <v>391.73599999999999</v>
      </c>
      <c r="R74" s="361">
        <f t="shared" ca="1" si="2"/>
        <v>5154.982</v>
      </c>
      <c r="S74" s="358">
        <f ca="1">SUM(OFFSET(S$5,4*(ROW()-ROW(S$66)),0):OFFSET(S$8,4*(ROW()-ROW(S$66)),0))</f>
        <v>361.87599999999998</v>
      </c>
      <c r="T74" s="361">
        <f t="shared" ca="1" si="3"/>
        <v>763.32555903127036</v>
      </c>
      <c r="U74" s="362">
        <f t="shared" ca="1" si="3"/>
        <v>1532.7675778443445</v>
      </c>
      <c r="V74" s="383"/>
      <c r="W74" s="360">
        <f t="shared" ca="1" si="4"/>
        <v>2431.3470000000002</v>
      </c>
      <c r="X74" s="362">
        <f t="shared" ca="1" si="4"/>
        <v>115.11847082369218</v>
      </c>
      <c r="Y74" s="366"/>
    </row>
    <row r="75" spans="1:26" x14ac:dyDescent="0.25">
      <c r="A75" s="367"/>
      <c r="B75" s="9">
        <v>2021</v>
      </c>
      <c r="C75" s="358">
        <f t="shared" ca="1" si="0"/>
        <v>6592.0285599999997</v>
      </c>
      <c r="D75" s="358">
        <f t="shared" ca="1" si="0"/>
        <v>7746.7043039383198</v>
      </c>
      <c r="E75" s="358">
        <f t="shared" ca="1" si="0"/>
        <v>2084.51400393832</v>
      </c>
      <c r="F75" s="358">
        <f t="shared" ca="1" si="0"/>
        <v>1542.96696293832</v>
      </c>
      <c r="G75" s="358">
        <f t="shared" ca="1" si="0"/>
        <v>541.54704099999992</v>
      </c>
      <c r="H75" s="358">
        <f t="shared" ca="1" si="0"/>
        <v>12254.218859999999</v>
      </c>
      <c r="I75" s="358">
        <f ca="1">SUM(OFFSET(I$5,4*(ROW()-ROW(I$66)),0):OFFSET(I$8,4*(ROW()-ROW(I$66)),0))</f>
        <v>1559.6069749999999</v>
      </c>
      <c r="J75" s="361">
        <f t="shared" ca="1" si="1"/>
        <v>919.38117062719084</v>
      </c>
      <c r="K75" s="361">
        <f t="shared" ca="1" si="1"/>
        <v>133.65636582500667</v>
      </c>
      <c r="L75" s="361">
        <f t="shared" ca="1" si="1"/>
        <v>98.933063757189217</v>
      </c>
      <c r="M75" s="361">
        <f t="shared" ca="1" si="1"/>
        <v>34.723302067817436</v>
      </c>
      <c r="N75" s="362">
        <f t="shared" ca="1" si="1"/>
        <v>785.72480480218417</v>
      </c>
      <c r="O75" s="376"/>
      <c r="P75" s="382">
        <f t="shared" ca="1" si="2"/>
        <v>2922.0409300000001</v>
      </c>
      <c r="Q75" s="361">
        <f t="shared" ca="1" si="2"/>
        <v>406.82440700000001</v>
      </c>
      <c r="R75" s="361">
        <f t="shared" ca="1" si="2"/>
        <v>5525.3948529999998</v>
      </c>
      <c r="S75" s="378">
        <f ca="1">SUM(OFFSET(S$5,4*(ROW()-ROW(S$66)),0):OFFSET(S$8,4*(ROW()-ROW(S$66)),0))</f>
        <v>390.27754644792083</v>
      </c>
      <c r="T75" s="361">
        <f t="shared" ca="1" si="3"/>
        <v>748.70844008186396</v>
      </c>
      <c r="U75" s="362">
        <f t="shared" ca="1" si="3"/>
        <v>1520.0001419481107</v>
      </c>
      <c r="V75" s="383"/>
      <c r="W75" s="360">
        <f t="shared" ca="1" si="4"/>
        <v>2491.3384109383201</v>
      </c>
      <c r="X75" s="362">
        <f t="shared" ca="1" si="4"/>
        <v>110.17323838655666</v>
      </c>
      <c r="Y75" s="366"/>
    </row>
    <row r="76" spans="1:26" x14ac:dyDescent="0.25">
      <c r="A76" s="367"/>
      <c r="B76" s="9">
        <v>2022</v>
      </c>
      <c r="C76" s="358">
        <f t="shared" ca="1" si="0"/>
        <v>6735.8171700000003</v>
      </c>
      <c r="D76" s="358">
        <f t="shared" ca="1" si="0"/>
        <v>7983.6679498271697</v>
      </c>
      <c r="E76" s="358">
        <f t="shared" ca="1" si="0"/>
        <v>2159.15806982717</v>
      </c>
      <c r="F76" s="358">
        <f t="shared" ca="1" si="0"/>
        <v>1594.6640938271701</v>
      </c>
      <c r="G76" s="358">
        <f t="shared" ca="1" si="0"/>
        <v>564.49397599999998</v>
      </c>
      <c r="H76" s="358">
        <f t="shared" ca="1" si="0"/>
        <v>12560.32705</v>
      </c>
      <c r="I76" s="358">
        <f ca="1">SUM(OFFSET(I$5,4*(ROW()-ROW(I$66)),0):OFFSET(I$8,4*(ROW()-ROW(I$66)),0))</f>
        <v>1622.4137129999999</v>
      </c>
      <c r="J76" s="361">
        <f t="shared" ca="1" si="1"/>
        <v>907.25842624994937</v>
      </c>
      <c r="K76" s="361">
        <f t="shared" ca="1" si="1"/>
        <v>133.08307569927265</v>
      </c>
      <c r="L76" s="361">
        <f t="shared" ca="1" si="1"/>
        <v>98.289608935718491</v>
      </c>
      <c r="M76" s="361">
        <f t="shared" ca="1" si="1"/>
        <v>34.793466763554157</v>
      </c>
      <c r="N76" s="362">
        <f t="shared" ca="1" si="1"/>
        <v>774.17535055067674</v>
      </c>
      <c r="O76" s="384"/>
      <c r="P76" s="382">
        <f t="shared" ca="1" si="2"/>
        <v>3073.4572000000003</v>
      </c>
      <c r="Q76" s="361">
        <f t="shared" ca="1" si="2"/>
        <v>422.84305499999999</v>
      </c>
      <c r="R76" s="361">
        <f t="shared" ca="1" si="2"/>
        <v>5951.5540250000004</v>
      </c>
      <c r="S76" s="378">
        <f ca="1">SUM(OFFSET(S$5,4*(ROW()-ROW(S$66)),0):OFFSET(S$8,4*(ROW()-ROW(S$66)),0))</f>
        <v>402.19522073190524</v>
      </c>
      <c r="T76" s="361">
        <f t="shared" ca="1" si="3"/>
        <v>764.17049272912698</v>
      </c>
      <c r="U76" s="362">
        <f t="shared" ca="1" si="3"/>
        <v>1584.9012497960632</v>
      </c>
      <c r="V76" s="275"/>
      <c r="W76" s="360">
        <f t="shared" ca="1" si="4"/>
        <v>2582.0011248271699</v>
      </c>
      <c r="X76" s="362">
        <f t="shared" ca="1" si="4"/>
        <v>105.48450597931817</v>
      </c>
      <c r="Y76" s="366"/>
    </row>
    <row r="77" spans="1:26" x14ac:dyDescent="0.25">
      <c r="A77" s="367"/>
      <c r="B77" s="9">
        <v>2023</v>
      </c>
      <c r="C77" s="358">
        <f t="shared" ca="1" si="0"/>
        <v>6870.3055999999997</v>
      </c>
      <c r="D77" s="358">
        <f t="shared" ca="1" si="0"/>
        <v>8160.2145961641409</v>
      </c>
      <c r="E77" s="358">
        <f t="shared" ca="1" si="0"/>
        <v>2246.93044616414</v>
      </c>
      <c r="F77" s="358">
        <f t="shared" ca="1" si="0"/>
        <v>1650.16687916414</v>
      </c>
      <c r="G77" s="358">
        <f t="shared" ca="1" si="0"/>
        <v>596.76356700000008</v>
      </c>
      <c r="H77" s="358">
        <f t="shared" ca="1" si="0"/>
        <v>12783.589749999999</v>
      </c>
      <c r="I77" s="358">
        <f ca="1">SUM(OFFSET(I$5,4*(ROW()-ROW(I$66)),0):OFFSET(I$8,4*(ROW()-ROW(I$66)),0))</f>
        <v>1688.2690480000001</v>
      </c>
      <c r="J77" s="361">
        <f t="shared" ca="1" si="1"/>
        <v>890.29175853042943</v>
      </c>
      <c r="K77" s="361">
        <f t="shared" ca="1" si="1"/>
        <v>133.09078009965032</v>
      </c>
      <c r="L77" s="361">
        <f t="shared" ca="1" si="1"/>
        <v>97.743122230369764</v>
      </c>
      <c r="M77" s="361">
        <f t="shared" ca="1" si="1"/>
        <v>35.34765786928056</v>
      </c>
      <c r="N77" s="362">
        <f t="shared" ca="1" si="1"/>
        <v>757.20097843077895</v>
      </c>
      <c r="O77" s="384"/>
      <c r="P77" s="382">
        <f t="shared" ca="1" si="2"/>
        <v>3161.9914600000002</v>
      </c>
      <c r="Q77" s="361">
        <f t="shared" ca="1" si="2"/>
        <v>434.73407700000001</v>
      </c>
      <c r="R77" s="361">
        <f t="shared" ca="1" si="2"/>
        <v>6233.8878730000006</v>
      </c>
      <c r="S77" s="378">
        <f ca="1">SUM(OFFSET(S$5,4*(ROW()-ROW(S$66)),0):OFFSET(S$8,4*(ROW()-ROW(S$66)),0))</f>
        <v>417.93589985602</v>
      </c>
      <c r="T77" s="361">
        <f t="shared" ca="1" si="3"/>
        <v>756.57330731562297</v>
      </c>
      <c r="U77" s="362">
        <f t="shared" ca="1" si="3"/>
        <v>1595.608788883022</v>
      </c>
      <c r="V77" s="275"/>
      <c r="W77" s="360">
        <f t="shared" ca="1" si="4"/>
        <v>2681.6645231641401</v>
      </c>
      <c r="X77" s="362">
        <f t="shared" ca="1" si="4"/>
        <v>104.89242377933512</v>
      </c>
      <c r="Y77" s="366"/>
    </row>
    <row r="78" spans="1:26" x14ac:dyDescent="0.25">
      <c r="A78" s="367"/>
      <c r="B78" s="9">
        <v>2024</v>
      </c>
      <c r="C78" s="358">
        <f t="shared" ca="1" si="0"/>
        <v>7092.7375700000002</v>
      </c>
      <c r="D78" s="358">
        <f t="shared" ca="1" si="0"/>
        <v>8336.37782711203</v>
      </c>
      <c r="E78" s="358">
        <f t="shared" ca="1" si="0"/>
        <v>2339.16548711203</v>
      </c>
      <c r="F78" s="358">
        <f t="shared" ca="1" si="0"/>
        <v>1708.5687441120299</v>
      </c>
      <c r="G78" s="358">
        <f t="shared" ca="1" si="0"/>
        <v>630.59674300000006</v>
      </c>
      <c r="H78" s="358">
        <f t="shared" ca="1" si="0"/>
        <v>13089.949909999999</v>
      </c>
      <c r="I78" s="358">
        <f ca="1">SUM(OFFSET(I$5,4*(ROW()-ROW(I$66)),0):OFFSET(I$8,4*(ROW()-ROW(I$66)),0))</f>
        <v>1741.5229019999999</v>
      </c>
      <c r="J78" s="361">
        <f t="shared" ca="1" si="0"/>
        <v>885.9553543276935</v>
      </c>
      <c r="K78" s="361">
        <f t="shared" ca="1" si="0"/>
        <v>134.31723949341608</v>
      </c>
      <c r="L78" s="361">
        <f t="shared" ca="1" si="0"/>
        <v>98.107739045514435</v>
      </c>
      <c r="M78" s="361">
        <f t="shared" ca="1" si="0"/>
        <v>36.209500447901668</v>
      </c>
      <c r="N78" s="362">
        <f t="shared" ca="1" si="1"/>
        <v>751.6381148342773</v>
      </c>
      <c r="O78" s="384"/>
      <c r="P78" s="382">
        <f ca="1">OFFSET(P$8,4*(ROW()-ROW(P$66)),0)</f>
        <v>3243.8103500000002</v>
      </c>
      <c r="Q78" s="361">
        <f t="shared" ca="1" si="2"/>
        <v>446.58026699999999</v>
      </c>
      <c r="R78" s="361">
        <f t="shared" ca="1" si="2"/>
        <v>6507.7775730000003</v>
      </c>
      <c r="S78" s="361">
        <f ca="1">SUM(OFFSET(S$5,4*(ROW()-ROW(S$66)),0):OFFSET(S$8,4*(ROW()-ROW(S$66)),0))</f>
        <v>429.67742999307904</v>
      </c>
      <c r="T78" s="361">
        <f t="shared" ca="1" si="3"/>
        <v>754.94082853089333</v>
      </c>
      <c r="U78" s="381">
        <f ca="1">OFFSET(U$8,4*(ROW()-ROW(U$66)),0)</f>
        <v>1618.5066644324365</v>
      </c>
      <c r="V78" s="275"/>
      <c r="W78" s="382">
        <f t="shared" ca="1" si="4"/>
        <v>2785.7457541120298</v>
      </c>
      <c r="X78" s="381">
        <f t="shared" ca="1" si="4"/>
        <v>105.4898685435883</v>
      </c>
      <c r="Y78" s="366"/>
    </row>
    <row r="79" spans="1:26" x14ac:dyDescent="0.25">
      <c r="A79" s="367"/>
      <c r="B79" s="9">
        <v>2025</v>
      </c>
      <c r="C79" s="358">
        <f t="shared" ca="1" si="0"/>
        <v>7381.0504500000006</v>
      </c>
      <c r="D79" s="358">
        <f t="shared" ca="1" si="0"/>
        <v>8529.1786645500579</v>
      </c>
      <c r="E79" s="358">
        <f t="shared" ca="1" si="0"/>
        <v>2434.8621545500596</v>
      </c>
      <c r="F79" s="358">
        <f t="shared" ca="1" si="0"/>
        <v>1770.39472155006</v>
      </c>
      <c r="G79" s="358">
        <f t="shared" ca="1" si="0"/>
        <v>664.46743299999991</v>
      </c>
      <c r="H79" s="358">
        <f t="shared" ca="1" si="0"/>
        <v>13475.366960000001</v>
      </c>
      <c r="I79" s="358">
        <f ca="1">SUM(OFFSET(I$5,4*(ROW()-ROW(I$66)),0):OFFSET(I$8,4*(ROW()-ROW(I$66)),0))</f>
        <v>1801.022811</v>
      </c>
      <c r="J79" s="361">
        <f t="shared" ca="1" si="0"/>
        <v>883.3996447671899</v>
      </c>
      <c r="K79" s="361">
        <f t="shared" ca="1" si="0"/>
        <v>135.19329903423747</v>
      </c>
      <c r="L79" s="361">
        <f t="shared" ca="1" si="0"/>
        <v>98.299405800810817</v>
      </c>
      <c r="M79" s="361">
        <f t="shared" ca="1" si="0"/>
        <v>36.893893233426681</v>
      </c>
      <c r="N79" s="362">
        <f t="shared" ca="1" si="1"/>
        <v>748.20634573295251</v>
      </c>
      <c r="O79" s="384"/>
      <c r="P79" s="382">
        <f ca="1">OFFSET(P$8,4*(ROW()-ROW(P$66)),0)</f>
        <v>3338.4646000000002</v>
      </c>
      <c r="Q79" s="361">
        <f t="shared" ca="1" si="2"/>
        <v>460.37183299999998</v>
      </c>
      <c r="R79" s="361">
        <f t="shared" ca="1" si="2"/>
        <v>6829.7478069999997</v>
      </c>
      <c r="S79" s="361">
        <f ca="1">SUM(OFFSET(S$5,4*(ROW()-ROW(S$66)),0):OFFSET(S$8,4*(ROW()-ROW(S$66)),0))</f>
        <v>443.69147359261399</v>
      </c>
      <c r="T79" s="361">
        <f t="shared" ca="1" si="3"/>
        <v>752.42928897599063</v>
      </c>
      <c r="U79" s="381">
        <f ca="1">OFFSET(U$8,4*(ROW()-ROW(U$66)),0)</f>
        <v>1643.0605666075066</v>
      </c>
      <c r="V79" s="275"/>
      <c r="W79" s="382">
        <f t="shared" ca="1" si="4"/>
        <v>2895.2339875500597</v>
      </c>
      <c r="X79" s="381">
        <f t="shared" ca="1" si="4"/>
        <v>105.83078450315058</v>
      </c>
      <c r="Y79" s="385"/>
    </row>
    <row r="80" spans="1:26" x14ac:dyDescent="0.25">
      <c r="A80" s="367"/>
      <c r="B80" s="9">
        <v>2026</v>
      </c>
      <c r="C80" s="358">
        <f ca="1">OFFSET(C$8,4*(ROW()-ROW(C$66)),0)</f>
        <v>7719.04504</v>
      </c>
      <c r="D80" s="358">
        <f t="shared" ca="1" si="0"/>
        <v>8739.0034737912902</v>
      </c>
      <c r="E80" s="358">
        <f t="shared" ca="1" si="0"/>
        <v>2535.2351037912899</v>
      </c>
      <c r="F80" s="358">
        <f t="shared" ca="1" si="0"/>
        <v>1836.86436279129</v>
      </c>
      <c r="G80" s="358">
        <f t="shared" ca="1" si="0"/>
        <v>698.37074100000007</v>
      </c>
      <c r="H80" s="358">
        <f t="shared" ca="1" si="0"/>
        <v>13922.813410000001</v>
      </c>
      <c r="I80" s="358">
        <f ca="1">SUM(OFFSET(I$5,4*(ROW()-ROW(I$66)),0):OFFSET(I$8,4*(ROW()-ROW(I$66)),0))</f>
        <v>1861.7445440000001</v>
      </c>
      <c r="J80" s="361">
        <f t="shared" ca="1" si="0"/>
        <v>884.01217915916664</v>
      </c>
      <c r="K80" s="361">
        <f t="shared" ca="1" si="0"/>
        <v>136.17524015106176</v>
      </c>
      <c r="L80" s="361">
        <f t="shared" ca="1" si="0"/>
        <v>98.663609285769439</v>
      </c>
      <c r="M80" s="361">
        <f t="shared" ca="1" si="0"/>
        <v>37.511630865292332</v>
      </c>
      <c r="N80" s="362">
        <f t="shared" ca="1" si="1"/>
        <v>747.83693900810476</v>
      </c>
      <c r="O80" s="384"/>
      <c r="P80" s="386">
        <f ca="1">OFFSET(P$8,4*(ROW()-ROW(P$66)),0)</f>
        <v>3438.4663500000001</v>
      </c>
      <c r="Q80" s="370">
        <f t="shared" ca="1" si="2"/>
        <v>475.53656599999999</v>
      </c>
      <c r="R80" s="370">
        <f t="shared" ca="1" si="2"/>
        <v>7181.3916840000002</v>
      </c>
      <c r="S80" s="370">
        <f ca="1">SUM(OFFSET(S$5,4*(ROW()-ROW(S$66)),0):OFFSET(S$8,4*(ROW()-ROW(S$66)),0))</f>
        <v>460.18376859272496</v>
      </c>
      <c r="T80" s="370">
        <f t="shared" ca="1" si="3"/>
        <v>747.19418299238964</v>
      </c>
      <c r="U80" s="370">
        <f ca="1">OFFSET(U$8,4*(ROW()-ROW(U$66)),0)</f>
        <v>1663.8849026369264</v>
      </c>
      <c r="V80" s="387"/>
      <c r="W80" s="386">
        <f t="shared" ca="1" si="4"/>
        <v>3010.7716697912902</v>
      </c>
      <c r="X80" s="371">
        <f t="shared" ca="1" si="4"/>
        <v>106.04700124356566</v>
      </c>
      <c r="Y80" s="366"/>
    </row>
    <row r="81" spans="1:25" x14ac:dyDescent="0.25">
      <c r="A81" s="367"/>
      <c r="B81" s="388" t="s">
        <v>86</v>
      </c>
      <c r="C81" s="373">
        <f t="shared" ref="C81:H95" ca="1" si="5">OFFSET(C$9,4*(ROW()-ROW(C$81)),0)</f>
        <v>4082.7984849999998</v>
      </c>
      <c r="D81" s="373">
        <f t="shared" ca="1" si="5"/>
        <v>5314.3490000000002</v>
      </c>
      <c r="E81" s="373">
        <f t="shared" ca="1" si="5"/>
        <v>1663.133</v>
      </c>
      <c r="F81" s="373">
        <f t="shared" ca="1" si="5"/>
        <v>1261.1010000000001</v>
      </c>
      <c r="G81" s="373">
        <f t="shared" ca="1" si="5"/>
        <v>402.03199999999998</v>
      </c>
      <c r="H81" s="373">
        <f t="shared" ca="1" si="5"/>
        <v>7734.0144849999997</v>
      </c>
      <c r="I81" s="373">
        <f ca="1">SUM(OFFSET(I$6,4*(ROW()-ROW(I$81)),0):OFFSET(I$9,4*(ROW()-ROW(I$81)),0))</f>
        <v>1166.5459999999998</v>
      </c>
      <c r="J81" s="373">
        <f t="shared" ref="J81:N95" ca="1" si="6">OFFSET(J$9,4*(ROW()-ROW(J$81)),0)</f>
        <v>805.55310163508352</v>
      </c>
      <c r="K81" s="373">
        <f t="shared" ca="1" si="6"/>
        <v>142.56900285115205</v>
      </c>
      <c r="L81" s="373">
        <f t="shared" ca="1" si="6"/>
        <v>108.10555263144362</v>
      </c>
      <c r="M81" s="373">
        <f t="shared" ca="1" si="6"/>
        <v>34.463450219708442</v>
      </c>
      <c r="N81" s="389">
        <f t="shared" ca="1" si="6"/>
        <v>662.98409878393136</v>
      </c>
      <c r="O81" s="384"/>
      <c r="P81" s="390">
        <f t="shared" ref="P81:R95" ca="1" si="7">OFFSET(P$9,4*(ROW()-ROW(P$81)),0)</f>
        <v>1844.874</v>
      </c>
      <c r="Q81" s="378">
        <f t="shared" ca="1" si="7"/>
        <v>332.90300000000002</v>
      </c>
      <c r="R81" s="378">
        <f t="shared" ca="1" si="7"/>
        <v>4050.6469999999999</v>
      </c>
      <c r="S81" s="378">
        <f ca="1">SUM(OFFSET(S$6,4*(ROW()-ROW(S$81)),0):OFFSET(S$9,4*(ROW()-ROW(S$81)),0))</f>
        <v>265.14800000000002</v>
      </c>
      <c r="T81" s="378">
        <f t="shared" ref="T81:U95" ca="1" si="8">OFFSET(T$9,4*(ROW()-ROW(T$81)),0)</f>
        <v>695.79027561965393</v>
      </c>
      <c r="U81" s="391">
        <f t="shared" ca="1" si="8"/>
        <v>1653.2464887534509</v>
      </c>
      <c r="V81" s="113"/>
      <c r="W81" s="378">
        <f t="shared" ref="W81:X95" ca="1" si="9">OFFSET(W$9,4*(ROW()-ROW(W$81)),0)</f>
        <v>1996.0360000000001</v>
      </c>
      <c r="X81" s="369">
        <f t="shared" ca="1" si="9"/>
        <v>115.62120950579198</v>
      </c>
      <c r="Y81" s="366"/>
    </row>
    <row r="82" spans="1:25" x14ac:dyDescent="0.25">
      <c r="A82" s="367"/>
      <c r="B82" s="283" t="s">
        <v>87</v>
      </c>
      <c r="C82" s="358">
        <f t="shared" ca="1" si="5"/>
        <v>4353.0873190000002</v>
      </c>
      <c r="D82" s="358">
        <f t="shared" ca="1" si="5"/>
        <v>5365.38</v>
      </c>
      <c r="E82" s="358">
        <f t="shared" ca="1" si="5"/>
        <v>1669.298</v>
      </c>
      <c r="F82" s="358">
        <f t="shared" ca="1" si="5"/>
        <v>1277.3130000000001</v>
      </c>
      <c r="G82" s="358">
        <f t="shared" ca="1" si="5"/>
        <v>391.98500000000001</v>
      </c>
      <c r="H82" s="358">
        <f t="shared" ca="1" si="5"/>
        <v>8049.1693190000005</v>
      </c>
      <c r="I82" s="358">
        <f ca="1">SUM(OFFSET(I$6,4*(ROW()-ROW(I$81)),0):OFFSET(I$9,4*(ROW()-ROW(I$81)),0))</f>
        <v>1221.4059999999999</v>
      </c>
      <c r="J82" s="358">
        <f t="shared" ca="1" si="6"/>
        <v>795.67869479927231</v>
      </c>
      <c r="K82" s="358">
        <f t="shared" ca="1" si="6"/>
        <v>136.67019811594179</v>
      </c>
      <c r="L82" s="358">
        <f t="shared" ca="1" si="6"/>
        <v>104.57726587228163</v>
      </c>
      <c r="M82" s="358">
        <f t="shared" ca="1" si="6"/>
        <v>32.092932243660179</v>
      </c>
      <c r="N82" s="391">
        <f t="shared" ca="1" si="6"/>
        <v>659.00849668333058</v>
      </c>
      <c r="O82" s="384"/>
      <c r="P82" s="390">
        <f t="shared" ca="1" si="7"/>
        <v>1877.693</v>
      </c>
      <c r="Q82" s="358">
        <f t="shared" ca="1" si="7"/>
        <v>311.36500000000001</v>
      </c>
      <c r="R82" s="358">
        <f t="shared" ca="1" si="7"/>
        <v>4066.19</v>
      </c>
      <c r="S82" s="358">
        <f ca="1">SUM(OFFSET(S$6,4*(ROW()-ROW(S$81)),0):OFFSET(S$9,4*(ROW()-ROW(S$81)),0))</f>
        <v>273.125</v>
      </c>
      <c r="T82" s="358">
        <f t="shared" ca="1" si="8"/>
        <v>687.48485125858122</v>
      </c>
      <c r="U82" s="369">
        <f t="shared" ca="1" si="8"/>
        <v>1602.7661327231122</v>
      </c>
      <c r="V82" s="113"/>
      <c r="W82" s="358">
        <f t="shared" ca="1" si="9"/>
        <v>1980.663</v>
      </c>
      <c r="X82" s="369">
        <f t="shared" ca="1" si="9"/>
        <v>109.79942258183971</v>
      </c>
      <c r="Y82" s="366"/>
    </row>
    <row r="83" spans="1:25" x14ac:dyDescent="0.25">
      <c r="A83" s="367"/>
      <c r="B83" s="283" t="s">
        <v>88</v>
      </c>
      <c r="C83" s="358">
        <f t="shared" ca="1" si="5"/>
        <v>4722.300459</v>
      </c>
      <c r="D83" s="358">
        <f t="shared" ca="1" si="5"/>
        <v>5977.8239999999996</v>
      </c>
      <c r="E83" s="358">
        <f t="shared" ca="1" si="5"/>
        <v>1740.4570000000001</v>
      </c>
      <c r="F83" s="358">
        <f t="shared" ca="1" si="5"/>
        <v>1300.8240000000001</v>
      </c>
      <c r="G83" s="358">
        <f t="shared" ca="1" si="5"/>
        <v>439.63299999999998</v>
      </c>
      <c r="H83" s="358">
        <f t="shared" ca="1" si="5"/>
        <v>8959.6674589999984</v>
      </c>
      <c r="I83" s="358">
        <f ca="1">SUM(OFFSET(I$6,4*(ROW()-ROW(I$81)),0):OFFSET(I$9,4*(ROW()-ROW(I$81)),0))</f>
        <v>1263.471</v>
      </c>
      <c r="J83" s="358">
        <f t="shared" ca="1" si="6"/>
        <v>846.88326514815128</v>
      </c>
      <c r="K83" s="358">
        <f t="shared" ca="1" si="6"/>
        <v>137.75203388126835</v>
      </c>
      <c r="L83" s="358">
        <f t="shared" ca="1" si="6"/>
        <v>102.95637968738501</v>
      </c>
      <c r="M83" s="358">
        <f t="shared" ca="1" si="6"/>
        <v>34.795654193883358</v>
      </c>
      <c r="N83" s="391">
        <f t="shared" ca="1" si="6"/>
        <v>709.13123126688288</v>
      </c>
      <c r="O83" s="384"/>
      <c r="P83" s="390">
        <f t="shared" ca="1" si="7"/>
        <v>2012.944</v>
      </c>
      <c r="Q83" s="358">
        <f t="shared" ca="1" si="7"/>
        <v>299.59300000000002</v>
      </c>
      <c r="R83" s="358">
        <f t="shared" ca="1" si="7"/>
        <v>4511.4750000000004</v>
      </c>
      <c r="S83" s="358">
        <f ca="1">SUM(OFFSET(S$6,4*(ROW()-ROW(S$81)),0):OFFSET(S$9,4*(ROW()-ROW(S$81)),0))</f>
        <v>300.56700000000001</v>
      </c>
      <c r="T83" s="358">
        <f t="shared" ca="1" si="8"/>
        <v>669.71557090432418</v>
      </c>
      <c r="U83" s="369">
        <f t="shared" ca="1" si="8"/>
        <v>1600.6640782254874</v>
      </c>
      <c r="V83" s="113"/>
      <c r="W83" s="358">
        <f t="shared" ca="1" si="9"/>
        <v>2040.0500000000002</v>
      </c>
      <c r="X83" s="369">
        <f t="shared" ca="1" si="9"/>
        <v>108.67197051013315</v>
      </c>
      <c r="Y83" s="366"/>
    </row>
    <row r="84" spans="1:25" x14ac:dyDescent="0.25">
      <c r="A84" s="367"/>
      <c r="B84" s="283" t="s">
        <v>89</v>
      </c>
      <c r="C84" s="358">
        <f t="shared" ca="1" si="5"/>
        <v>5077.718476</v>
      </c>
      <c r="D84" s="358">
        <f t="shared" ca="1" si="5"/>
        <v>6118.7380000000003</v>
      </c>
      <c r="E84" s="358">
        <f t="shared" ca="1" si="5"/>
        <v>1792.9059999999999</v>
      </c>
      <c r="F84" s="358">
        <f t="shared" ca="1" si="5"/>
        <v>1325.854</v>
      </c>
      <c r="G84" s="358">
        <f t="shared" ca="1" si="5"/>
        <v>467.05200000000002</v>
      </c>
      <c r="H84" s="358">
        <f t="shared" ca="1" si="5"/>
        <v>9403.5504760000003</v>
      </c>
      <c r="I84" s="358">
        <f ca="1">SUM(OFFSET(I$6,4*(ROW()-ROW(I$81)),0):OFFSET(I$9,4*(ROW()-ROW(I$81)),0))</f>
        <v>1332.8799999999999</v>
      </c>
      <c r="J84" s="358">
        <f t="shared" ca="1" si="6"/>
        <v>840.01984244643177</v>
      </c>
      <c r="K84" s="358">
        <f t="shared" ca="1" si="6"/>
        <v>134.51368465278196</v>
      </c>
      <c r="L84" s="358">
        <f t="shared" ca="1" si="6"/>
        <v>99.472870776063871</v>
      </c>
      <c r="M84" s="358">
        <f t="shared" ca="1" si="6"/>
        <v>35.04081387671809</v>
      </c>
      <c r="N84" s="391">
        <f t="shared" ca="1" si="6"/>
        <v>705.50615779364989</v>
      </c>
      <c r="O84" s="384"/>
      <c r="P84" s="390">
        <f t="shared" ca="1" si="7"/>
        <v>2026.47</v>
      </c>
      <c r="Q84" s="358">
        <f t="shared" ca="1" si="7"/>
        <v>297.58199999999999</v>
      </c>
      <c r="R84" s="358">
        <f t="shared" ca="1" si="7"/>
        <v>4397.049</v>
      </c>
      <c r="S84" s="358">
        <f ca="1">SUM(OFFSET(S$6,4*(ROW()-ROW(S$81)),0):OFFSET(S$9,4*(ROW()-ROW(S$81)),0))</f>
        <v>321.86599999999999</v>
      </c>
      <c r="T84" s="358">
        <f t="shared" ca="1" si="8"/>
        <v>629.60051698532936</v>
      </c>
      <c r="U84" s="369">
        <f t="shared" ca="1" si="8"/>
        <v>1458.5669191526911</v>
      </c>
      <c r="V84" s="113"/>
      <c r="W84" s="358">
        <f t="shared" ca="1" si="9"/>
        <v>2090.4879999999998</v>
      </c>
      <c r="X84" s="369">
        <f t="shared" ca="1" si="9"/>
        <v>108.0035731021253</v>
      </c>
      <c r="Y84" s="366"/>
    </row>
    <row r="85" spans="1:25" x14ac:dyDescent="0.25">
      <c r="A85" s="367"/>
      <c r="B85" s="283" t="s">
        <v>90</v>
      </c>
      <c r="C85" s="358">
        <f t="shared" ca="1" si="5"/>
        <v>5325.6154500000002</v>
      </c>
      <c r="D85" s="358">
        <f t="shared" ca="1" si="5"/>
        <v>6507.8580000000002</v>
      </c>
      <c r="E85" s="358">
        <f t="shared" ca="1" si="5"/>
        <v>1865.277</v>
      </c>
      <c r="F85" s="358">
        <f t="shared" ca="1" si="5"/>
        <v>1369.595</v>
      </c>
      <c r="G85" s="358">
        <f t="shared" ca="1" si="5"/>
        <v>495.68200000000002</v>
      </c>
      <c r="H85" s="358">
        <f t="shared" ca="1" si="5"/>
        <v>9968.1964499999995</v>
      </c>
      <c r="I85" s="358">
        <f ca="1">SUM(OFFSET(I$6,4*(ROW()-ROW(I$81)),0):OFFSET(I$9,4*(ROW()-ROW(I$81)),0))</f>
        <v>1350.338</v>
      </c>
      <c r="J85" s="358">
        <f t="shared" ca="1" si="6"/>
        <v>876.33418077548004</v>
      </c>
      <c r="K85" s="358">
        <f t="shared" ca="1" si="6"/>
        <v>138.13408198539923</v>
      </c>
      <c r="L85" s="358">
        <f t="shared" ca="1" si="6"/>
        <v>101.42608739441532</v>
      </c>
      <c r="M85" s="358">
        <f t="shared" ca="1" si="6"/>
        <v>36.707994590983887</v>
      </c>
      <c r="N85" s="391">
        <f t="shared" ca="1" si="6"/>
        <v>738.20009879008069</v>
      </c>
      <c r="O85" s="384"/>
      <c r="P85" s="390">
        <f t="shared" ca="1" si="7"/>
        <v>2322.7310000000002</v>
      </c>
      <c r="Q85" s="358">
        <f t="shared" ca="1" si="7"/>
        <v>302.46199999999999</v>
      </c>
      <c r="R85" s="358">
        <f t="shared" ca="1" si="7"/>
        <v>4849.5860000000002</v>
      </c>
      <c r="S85" s="358">
        <f ca="1">SUM(OFFSET(S$6,4*(ROW()-ROW(S$81)),0):OFFSET(S$9,4*(ROW()-ROW(S$81)),0))</f>
        <v>338.30099999999999</v>
      </c>
      <c r="T85" s="358">
        <f t="shared" ca="1" si="8"/>
        <v>686.58709255958468</v>
      </c>
      <c r="U85" s="369">
        <f t="shared" ca="1" si="8"/>
        <v>1522.9183478618156</v>
      </c>
      <c r="V85" s="113"/>
      <c r="W85" s="358">
        <f t="shared" ca="1" si="9"/>
        <v>2167.739</v>
      </c>
      <c r="X85" s="369">
        <f t="shared" ca="1" si="9"/>
        <v>107.47198723666069</v>
      </c>
      <c r="Y85" s="366"/>
    </row>
    <row r="86" spans="1:25" x14ac:dyDescent="0.25">
      <c r="A86" s="367"/>
      <c r="B86" s="283" t="s">
        <v>91</v>
      </c>
      <c r="C86" s="358">
        <f t="shared" ca="1" si="5"/>
        <v>5558.3650299999999</v>
      </c>
      <c r="D86" s="358">
        <f t="shared" ca="1" si="5"/>
        <v>6486.2380000000003</v>
      </c>
      <c r="E86" s="358">
        <f t="shared" ca="1" si="5"/>
        <v>1900.269</v>
      </c>
      <c r="F86" s="358">
        <f t="shared" ca="1" si="5"/>
        <v>1395.1679999999999</v>
      </c>
      <c r="G86" s="358">
        <f t="shared" ca="1" si="5"/>
        <v>505.101</v>
      </c>
      <c r="H86" s="358">
        <f t="shared" ca="1" si="5"/>
        <v>10144.334030000002</v>
      </c>
      <c r="I86" s="358">
        <f ca="1">SUM(OFFSET(I$6,4*(ROW()-ROW(I$81)),0):OFFSET(I$9,4*(ROW()-ROW(I$81)),0))</f>
        <v>1393.6579999999999</v>
      </c>
      <c r="J86" s="358">
        <f t="shared" ca="1" si="6"/>
        <v>864.24381232698408</v>
      </c>
      <c r="K86" s="358">
        <f t="shared" ca="1" si="6"/>
        <v>136.35117080374096</v>
      </c>
      <c r="L86" s="358">
        <f t="shared" ca="1" si="6"/>
        <v>100.10834795911192</v>
      </c>
      <c r="M86" s="358">
        <f t="shared" ca="1" si="6"/>
        <v>36.242822844629032</v>
      </c>
      <c r="N86" s="391">
        <f t="shared" ca="1" si="6"/>
        <v>727.89264152324336</v>
      </c>
      <c r="O86" s="384"/>
      <c r="P86" s="390">
        <f t="shared" ca="1" si="7"/>
        <v>2419.6030000000001</v>
      </c>
      <c r="Q86" s="358">
        <f t="shared" ca="1" si="7"/>
        <v>329.31400000000002</v>
      </c>
      <c r="R86" s="358">
        <f t="shared" ca="1" si="7"/>
        <v>4879.143</v>
      </c>
      <c r="S86" s="358">
        <f ca="1">SUM(OFFSET(S$6,4*(ROW()-ROW(S$81)),0):OFFSET(S$9,4*(ROW()-ROW(S$81)),0))</f>
        <v>355.17699999999996</v>
      </c>
      <c r="T86" s="358">
        <f t="shared" ca="1" si="8"/>
        <v>681.23865002519881</v>
      </c>
      <c r="U86" s="369">
        <f t="shared" ca="1" si="8"/>
        <v>1466.4398314080024</v>
      </c>
      <c r="V86" s="113"/>
      <c r="W86" s="358">
        <f t="shared" ca="1" si="9"/>
        <v>2229.5830000000001</v>
      </c>
      <c r="X86" s="369">
        <f t="shared" ca="1" si="9"/>
        <v>106.95798259664838</v>
      </c>
      <c r="Y86" s="366"/>
    </row>
    <row r="87" spans="1:25" x14ac:dyDescent="0.25">
      <c r="A87" s="367"/>
      <c r="B87" s="283" t="s">
        <v>92</v>
      </c>
      <c r="C87" s="358">
        <f t="shared" ca="1" si="5"/>
        <v>5658.8199599999998</v>
      </c>
      <c r="D87" s="358">
        <f t="shared" ca="1" si="5"/>
        <v>6655.19</v>
      </c>
      <c r="E87" s="358">
        <f t="shared" ca="1" si="5"/>
        <v>1932.933</v>
      </c>
      <c r="F87" s="358">
        <f t="shared" ca="1" si="5"/>
        <v>1401.836</v>
      </c>
      <c r="G87" s="358">
        <f t="shared" ca="1" si="5"/>
        <v>531.09699999999998</v>
      </c>
      <c r="H87" s="358">
        <f t="shared" ca="1" si="5"/>
        <v>10381.07696</v>
      </c>
      <c r="I87" s="358">
        <f ca="1">SUM(OFFSET(I$6,4*(ROW()-ROW(I$81)),0):OFFSET(I$9,4*(ROW()-ROW(I$81)),0))</f>
        <v>1452.1610000000001</v>
      </c>
      <c r="J87" s="358">
        <f t="shared" ca="1" si="6"/>
        <v>847.97828615422122</v>
      </c>
      <c r="K87" s="358">
        <f t="shared" ca="1" si="6"/>
        <v>133.10734828989348</v>
      </c>
      <c r="L87" s="358">
        <f t="shared" ca="1" si="6"/>
        <v>96.53447517183011</v>
      </c>
      <c r="M87" s="358">
        <f t="shared" ca="1" si="6"/>
        <v>36.572873118063356</v>
      </c>
      <c r="N87" s="391">
        <f t="shared" ca="1" si="6"/>
        <v>714.87093786432774</v>
      </c>
      <c r="O87" s="384"/>
      <c r="P87" s="390">
        <f t="shared" ca="1" si="7"/>
        <v>2498.364</v>
      </c>
      <c r="Q87" s="358">
        <f t="shared" ca="1" si="7"/>
        <v>348.505</v>
      </c>
      <c r="R87" s="358">
        <f t="shared" ca="1" si="7"/>
        <v>4896.0519999999997</v>
      </c>
      <c r="S87" s="358">
        <f ca="1">SUM(OFFSET(S$6,4*(ROW()-ROW(S$81)),0):OFFSET(S$9,4*(ROW()-ROW(S$81)),0))</f>
        <v>360.40100000000001</v>
      </c>
      <c r="T87" s="358">
        <f t="shared" ca="1" si="8"/>
        <v>693.21783235895577</v>
      </c>
      <c r="U87" s="369">
        <f t="shared" ca="1" si="8"/>
        <v>1455.2004572684314</v>
      </c>
      <c r="V87" s="113"/>
      <c r="W87" s="358">
        <f t="shared" ca="1" si="9"/>
        <v>2281.4380000000001</v>
      </c>
      <c r="X87" s="369">
        <f t="shared" ca="1" si="9"/>
        <v>105.48904738235329</v>
      </c>
      <c r="Y87" s="366"/>
    </row>
    <row r="88" spans="1:25" x14ac:dyDescent="0.25">
      <c r="A88" s="367"/>
      <c r="B88" s="283" t="s">
        <v>93</v>
      </c>
      <c r="C88" s="358">
        <f t="shared" ca="1" si="5"/>
        <v>5755.549390000001</v>
      </c>
      <c r="D88" s="358">
        <f t="shared" ca="1" si="5"/>
        <v>6949.067</v>
      </c>
      <c r="E88" s="358">
        <f t="shared" ca="1" si="5"/>
        <v>2004.2370000000001</v>
      </c>
      <c r="F88" s="358">
        <f t="shared" ca="1" si="5"/>
        <v>1458.2439999999999</v>
      </c>
      <c r="G88" s="358">
        <f t="shared" ca="1" si="5"/>
        <v>545.99300000000005</v>
      </c>
      <c r="H88" s="358">
        <f t="shared" ca="1" si="5"/>
        <v>10700.37939</v>
      </c>
      <c r="I88" s="358">
        <f ca="1">SUM(OFFSET(I$6,4*(ROW()-ROW(I$81)),0):OFFSET(I$9,4*(ROW()-ROW(I$81)),0))</f>
        <v>1496.394</v>
      </c>
      <c r="J88" s="358">
        <f t="shared" ca="1" si="6"/>
        <v>849.01545916382997</v>
      </c>
      <c r="K88" s="358">
        <f t="shared" ca="1" si="6"/>
        <v>133.93778643859838</v>
      </c>
      <c r="L88" s="358">
        <f t="shared" ca="1" si="6"/>
        <v>97.450537759440365</v>
      </c>
      <c r="M88" s="358">
        <f t="shared" ca="1" si="6"/>
        <v>36.487248679158036</v>
      </c>
      <c r="N88" s="391">
        <f t="shared" ca="1" si="6"/>
        <v>715.07767272523154</v>
      </c>
      <c r="O88" s="384"/>
      <c r="P88" s="390">
        <f t="shared" ca="1" si="7"/>
        <v>2605.1439999999998</v>
      </c>
      <c r="Q88" s="358">
        <f t="shared" ca="1" si="7"/>
        <v>380.47300000000001</v>
      </c>
      <c r="R88" s="358">
        <f t="shared" ca="1" si="7"/>
        <v>4661.9390000000003</v>
      </c>
      <c r="S88" s="358">
        <f ca="1">SUM(OFFSET(S$6,4*(ROW()-ROW(S$81)),0):OFFSET(S$9,4*(ROW()-ROW(S$81)),0))</f>
        <v>361.93100000000004</v>
      </c>
      <c r="T88" s="358">
        <f t="shared" ca="1" si="8"/>
        <v>719.79023626050252</v>
      </c>
      <c r="U88" s="369">
        <f t="shared" ca="1" si="8"/>
        <v>1393.1970458457552</v>
      </c>
      <c r="V88" s="113"/>
      <c r="W88" s="358">
        <f t="shared" ca="1" si="9"/>
        <v>2384.71</v>
      </c>
      <c r="X88" s="369">
        <f t="shared" ca="1" si="9"/>
        <v>107.36428472058705</v>
      </c>
      <c r="Y88" s="366"/>
    </row>
    <row r="89" spans="1:25" x14ac:dyDescent="0.25">
      <c r="A89" s="367"/>
      <c r="B89" s="283" t="s">
        <v>94</v>
      </c>
      <c r="C89" s="358">
        <f t="shared" ca="1" si="5"/>
        <v>6279.6252699999995</v>
      </c>
      <c r="D89" s="358">
        <f t="shared" ca="1" si="5"/>
        <v>7355.1840000000002</v>
      </c>
      <c r="E89" s="358">
        <f t="shared" ca="1" si="5"/>
        <v>2045.806</v>
      </c>
      <c r="F89" s="358">
        <f t="shared" ca="1" si="5"/>
        <v>1510.376</v>
      </c>
      <c r="G89" s="358">
        <f t="shared" ca="1" si="5"/>
        <v>535.42999999999995</v>
      </c>
      <c r="H89" s="358">
        <f t="shared" ca="1" si="5"/>
        <v>11589.003269999999</v>
      </c>
      <c r="I89" s="358">
        <f ca="1">SUM(OFFSET(I$6,4*(ROW()-ROW(I$81)),0):OFFSET(I$9,4*(ROW()-ROW(I$81)),0))</f>
        <v>1507.673</v>
      </c>
      <c r="J89" s="358">
        <f t="shared" ca="1" si="6"/>
        <v>904.36117579873087</v>
      </c>
      <c r="K89" s="358">
        <f t="shared" ca="1" si="6"/>
        <v>135.6929519862729</v>
      </c>
      <c r="L89" s="358">
        <f t="shared" ca="1" si="6"/>
        <v>100.17928290816378</v>
      </c>
      <c r="M89" s="358">
        <f t="shared" ca="1" si="6"/>
        <v>35.51366907810911</v>
      </c>
      <c r="N89" s="391">
        <f t="shared" ca="1" si="6"/>
        <v>768.668223812458</v>
      </c>
      <c r="O89" s="384"/>
      <c r="P89" s="390">
        <f t="shared" ca="1" si="7"/>
        <v>2748.5279999999998</v>
      </c>
      <c r="Q89" s="358">
        <f t="shared" ca="1" si="7"/>
        <v>395.94799999999998</v>
      </c>
      <c r="R89" s="358">
        <f t="shared" ca="1" si="7"/>
        <v>5068.8900000000003</v>
      </c>
      <c r="S89" s="358">
        <f ca="1">SUM(OFFSET(S$6,4*(ROW()-ROW(S$81)),0):OFFSET(S$9,4*(ROW()-ROW(S$81)),0))</f>
        <v>371.60299999999995</v>
      </c>
      <c r="T89" s="358">
        <f t="shared" ca="1" si="8"/>
        <v>739.64096091796887</v>
      </c>
      <c r="U89" s="369">
        <f t="shared" ca="1" si="8"/>
        <v>1470.6119164807608</v>
      </c>
      <c r="V89" s="113"/>
      <c r="W89" s="358">
        <f t="shared" ca="1" si="9"/>
        <v>2441.7539999999999</v>
      </c>
      <c r="X89" s="369">
        <f t="shared" ca="1" si="9"/>
        <v>116.10018144264016</v>
      </c>
      <c r="Y89" s="366"/>
    </row>
    <row r="90" spans="1:25" x14ac:dyDescent="0.25">
      <c r="A90" s="367"/>
      <c r="B90" s="283" t="s">
        <v>95</v>
      </c>
      <c r="C90" s="378">
        <f t="shared" ca="1" si="5"/>
        <v>6645.2633900000001</v>
      </c>
      <c r="D90" s="378">
        <f t="shared" ca="1" si="5"/>
        <v>7804.6431490409204</v>
      </c>
      <c r="E90" s="378">
        <f t="shared" ca="1" si="5"/>
        <v>2099.7340790409203</v>
      </c>
      <c r="F90" s="378">
        <f t="shared" ca="1" si="5"/>
        <v>1555.2085730409201</v>
      </c>
      <c r="G90" s="378">
        <f t="shared" ca="1" si="5"/>
        <v>544.52550600000006</v>
      </c>
      <c r="H90" s="378">
        <f t="shared" ca="1" si="5"/>
        <v>12350.172460000002</v>
      </c>
      <c r="I90" s="378">
        <f ca="1">SUM(OFFSET(I$6,4*(ROW()-ROW(I$81)),0):OFFSET(I$9,4*(ROW()-ROW(I$81)),0))</f>
        <v>1575.8200309999997</v>
      </c>
      <c r="J90" s="378">
        <f t="shared" ca="1" si="6"/>
        <v>916.97695515846135</v>
      </c>
      <c r="K90" s="378">
        <f t="shared" ca="1" si="6"/>
        <v>133.24707376060258</v>
      </c>
      <c r="L90" s="378">
        <f t="shared" ca="1" si="6"/>
        <v>98.692017009962754</v>
      </c>
      <c r="M90" s="378">
        <f t="shared" ca="1" si="6"/>
        <v>34.555056750639828</v>
      </c>
      <c r="N90" s="391">
        <f t="shared" ca="1" si="6"/>
        <v>783.72988139785889</v>
      </c>
      <c r="O90" s="384"/>
      <c r="P90" s="390">
        <f t="shared" ca="1" si="7"/>
        <v>2970.3902400000002</v>
      </c>
      <c r="Q90" s="378">
        <f t="shared" ca="1" si="7"/>
        <v>411.75530200000003</v>
      </c>
      <c r="R90" s="378">
        <f t="shared" ca="1" si="7"/>
        <v>5658.6084879999999</v>
      </c>
      <c r="S90" s="378">
        <f ca="1">SUM(OFFSET(S$6,4*(ROW()-ROW(S$81)),0):OFFSET(S$9,4*(ROW()-ROW(S$81)),0))</f>
        <v>391.34237783376386</v>
      </c>
      <c r="T90" s="378">
        <f t="shared" ca="1" si="8"/>
        <v>759.02595993878674</v>
      </c>
      <c r="U90" s="369">
        <f t="shared" ca="1" si="8"/>
        <v>1551.1644365227921</v>
      </c>
      <c r="V90" s="113"/>
      <c r="W90" s="378">
        <f t="shared" ca="1" si="9"/>
        <v>2511.4893810409203</v>
      </c>
      <c r="X90" s="369">
        <f t="shared" ca="1" si="9"/>
        <v>108.40501632394026</v>
      </c>
      <c r="Y90" s="366"/>
    </row>
    <row r="91" spans="1:25" x14ac:dyDescent="0.25">
      <c r="A91" s="367"/>
      <c r="B91" s="283" t="s">
        <v>96</v>
      </c>
      <c r="C91" s="378">
        <f t="shared" ca="1" si="5"/>
        <v>6762.7216799999997</v>
      </c>
      <c r="D91" s="378">
        <f t="shared" ca="1" si="5"/>
        <v>8015.9630032741607</v>
      </c>
      <c r="E91" s="378">
        <f t="shared" ca="1" si="5"/>
        <v>2180.3029332741603</v>
      </c>
      <c r="F91" s="378">
        <f t="shared" ca="1" si="5"/>
        <v>1608.31046427416</v>
      </c>
      <c r="G91" s="378">
        <f t="shared" ca="1" si="5"/>
        <v>571.99246900000003</v>
      </c>
      <c r="H91" s="378">
        <f t="shared" ca="1" si="5"/>
        <v>12598.38175</v>
      </c>
      <c r="I91" s="378">
        <f ca="1">SUM(OFFSET(I$6,4*(ROW()-ROW(I$81)),0):OFFSET(I$9,4*(ROW()-ROW(I$81)),0))</f>
        <v>1640.6249339999999</v>
      </c>
      <c r="J91" s="378">
        <f t="shared" ca="1" si="6"/>
        <v>900.79605502778259</v>
      </c>
      <c r="K91" s="378">
        <f t="shared" ca="1" si="6"/>
        <v>132.89466032668258</v>
      </c>
      <c r="L91" s="378">
        <f t="shared" ca="1" si="6"/>
        <v>98.030356051760464</v>
      </c>
      <c r="M91" s="378">
        <f t="shared" ca="1" si="6"/>
        <v>34.864304274922105</v>
      </c>
      <c r="N91" s="391">
        <f t="shared" ca="1" si="6"/>
        <v>767.9013947011</v>
      </c>
      <c r="O91" s="384"/>
      <c r="P91" s="390">
        <f t="shared" ca="1" si="7"/>
        <v>3098.36492</v>
      </c>
      <c r="Q91" s="378">
        <f t="shared" ca="1" si="7"/>
        <v>425.989666</v>
      </c>
      <c r="R91" s="378">
        <f t="shared" ca="1" si="7"/>
        <v>6028.3759339999997</v>
      </c>
      <c r="S91" s="378">
        <f ca="1">SUM(OFFSET(S$6,4*(ROW()-ROW(S$81)),0):OFFSET(S$9,4*(ROW()-ROW(S$81)),0))</f>
        <v>406.54170318542208</v>
      </c>
      <c r="T91" s="378">
        <f t="shared" ca="1" si="8"/>
        <v>762.12720508696452</v>
      </c>
      <c r="U91" s="369">
        <f t="shared" ca="1" si="8"/>
        <v>1587.6269394818246</v>
      </c>
      <c r="V91" s="113"/>
      <c r="W91" s="392">
        <f t="shared" ca="1" si="9"/>
        <v>2606.2925992741602</v>
      </c>
      <c r="X91" s="369">
        <f t="shared" ca="1" si="9"/>
        <v>105.07435390987649</v>
      </c>
      <c r="Y91" s="366"/>
    </row>
    <row r="92" spans="1:25" x14ac:dyDescent="0.25">
      <c r="A92" s="367"/>
      <c r="B92" s="283" t="s">
        <v>97</v>
      </c>
      <c r="C92" s="378">
        <f t="shared" ca="1" si="5"/>
        <v>6918.3019899999999</v>
      </c>
      <c r="D92" s="378">
        <f t="shared" ca="1" si="5"/>
        <v>8195.0753924914698</v>
      </c>
      <c r="E92" s="378">
        <f t="shared" ca="1" si="5"/>
        <v>2269.7170924914703</v>
      </c>
      <c r="F92" s="378">
        <f t="shared" ca="1" si="5"/>
        <v>1664.5032744914702</v>
      </c>
      <c r="G92" s="378">
        <f t="shared" ca="1" si="5"/>
        <v>605.21381799999995</v>
      </c>
      <c r="H92" s="378">
        <f t="shared" ca="1" si="5"/>
        <v>12843.66029</v>
      </c>
      <c r="I92" s="378">
        <f ca="1">SUM(OFFSET(I$6,4*(ROW()-ROW(I$81)),0):OFFSET(I$9,4*(ROW()-ROW(I$81)),0))</f>
        <v>1701.758908</v>
      </c>
      <c r="J92" s="378">
        <f t="shared" ca="1" si="6"/>
        <v>888.10332130146071</v>
      </c>
      <c r="K92" s="378">
        <f t="shared" ca="1" si="6"/>
        <v>133.3747737015795</v>
      </c>
      <c r="L92" s="378">
        <f t="shared" ca="1" si="6"/>
        <v>97.81075725043128</v>
      </c>
      <c r="M92" s="378">
        <f t="shared" ca="1" si="6"/>
        <v>35.564016451148198</v>
      </c>
      <c r="N92" s="391">
        <f t="shared" ca="1" si="6"/>
        <v>754.72854759988127</v>
      </c>
      <c r="O92" s="384"/>
      <c r="P92" s="390">
        <f t="shared" ca="1" si="7"/>
        <v>3181.85833</v>
      </c>
      <c r="Q92" s="378">
        <f t="shared" ca="1" si="7"/>
        <v>437.64680900000002</v>
      </c>
      <c r="R92" s="378">
        <f t="shared" ca="1" si="7"/>
        <v>6300.5599009999996</v>
      </c>
      <c r="S92" s="378">
        <f ca="1">SUM(OFFSET(S$6,4*(ROW()-ROW(S$81)),0):OFFSET(S$9,4*(ROW()-ROW(S$81)),0))</f>
        <v>421.08942814506804</v>
      </c>
      <c r="T92" s="378">
        <f t="shared" ca="1" si="8"/>
        <v>755.62531788469153</v>
      </c>
      <c r="U92" s="369">
        <f t="shared" ca="1" si="8"/>
        <v>1600.1842505717441</v>
      </c>
      <c r="V92" s="113"/>
      <c r="W92" s="392">
        <f t="shared" ca="1" si="9"/>
        <v>2707.3639014914702</v>
      </c>
      <c r="X92" s="369">
        <f t="shared" ca="1" si="9"/>
        <v>105.01143291987619</v>
      </c>
      <c r="Y92" s="366"/>
    </row>
    <row r="93" spans="1:25" x14ac:dyDescent="0.25">
      <c r="A93" s="367"/>
      <c r="B93" s="283" t="s">
        <v>362</v>
      </c>
      <c r="C93" s="378">
        <f t="shared" ca="1" si="5"/>
        <v>7156.2950000000001</v>
      </c>
      <c r="D93" s="378">
        <f t="shared" ca="1" si="5"/>
        <v>8372.4659315753506</v>
      </c>
      <c r="E93" s="378">
        <f t="shared" ca="1" si="5"/>
        <v>2362.70249157535</v>
      </c>
      <c r="F93" s="378">
        <f t="shared" ca="1" si="5"/>
        <v>1723.6342945753499</v>
      </c>
      <c r="G93" s="378">
        <f t="shared" ca="1" si="5"/>
        <v>639.06819700000005</v>
      </c>
      <c r="H93" s="378">
        <f t="shared" ca="1" si="5"/>
        <v>13166.058440000001</v>
      </c>
      <c r="I93" s="378">
        <f ca="1">SUM(OFFSET(I$6,4*(ROW()-ROW(I$81)),0):OFFSET(I$9,4*(ROW()-ROW(I$81)),0))</f>
        <v>1755.6298220000001</v>
      </c>
      <c r="J93" s="378">
        <f t="shared" ca="1" si="6"/>
        <v>884.51225520224432</v>
      </c>
      <c r="K93" s="378">
        <f t="shared" ca="1" si="6"/>
        <v>134.57862597046667</v>
      </c>
      <c r="L93" s="378">
        <f t="shared" ca="1" si="6"/>
        <v>98.177547053273386</v>
      </c>
      <c r="M93" s="378">
        <f t="shared" ca="1" si="6"/>
        <v>36.401078917193288</v>
      </c>
      <c r="N93" s="391">
        <f ca="1">OFFSET(N$9,4*(ROW()-ROW(N$81)),0)</f>
        <v>749.93362923177779</v>
      </c>
      <c r="O93" s="384"/>
      <c r="P93" s="392">
        <f ca="1">OFFSET(P$9,4*(ROW()-ROW(P$81)),0)</f>
        <v>3267.6253299999998</v>
      </c>
      <c r="Q93" s="378">
        <f t="shared" ca="1" si="7"/>
        <v>449.99110200000001</v>
      </c>
      <c r="R93" s="378">
        <f t="shared" ca="1" si="7"/>
        <v>6587.728478</v>
      </c>
      <c r="S93" s="378">
        <f ca="1">SUM(OFFSET(S$6,4*(ROW()-ROW(S$81)),0):OFFSET(S$9,4*(ROW()-ROW(S$81)),0))</f>
        <v>432.79301315776399</v>
      </c>
      <c r="T93" s="378">
        <f t="shared" ca="1" si="8"/>
        <v>755.00879881553635</v>
      </c>
      <c r="U93" s="393">
        <f ca="1">OFFSET(U$9,4*(ROW()-ROW(U$81)),0)</f>
        <v>1626.1167269432267</v>
      </c>
      <c r="V93" s="113"/>
      <c r="W93" s="378">
        <f t="shared" ca="1" si="9"/>
        <v>2812.69359357535</v>
      </c>
      <c r="X93" s="358">
        <f t="shared" ca="1" si="9"/>
        <v>105.61594789318156</v>
      </c>
      <c r="Y93" s="385"/>
    </row>
    <row r="94" spans="1:25" x14ac:dyDescent="0.25">
      <c r="A94" s="367"/>
      <c r="B94" s="283" t="s">
        <v>369</v>
      </c>
      <c r="C94" s="378">
        <f t="shared" ca="1" si="5"/>
        <v>7461.9449500000001</v>
      </c>
      <c r="D94" s="378">
        <f t="shared" ca="1" si="5"/>
        <v>8570.3739623104411</v>
      </c>
      <c r="E94" s="378">
        <f t="shared" ca="1" si="5"/>
        <v>2459.3984723104395</v>
      </c>
      <c r="F94" s="378">
        <f t="shared" ca="1" si="5"/>
        <v>1786.5459283104399</v>
      </c>
      <c r="G94" s="378">
        <f t="shared" ca="1" si="5"/>
        <v>672.85254399999997</v>
      </c>
      <c r="H94" s="378">
        <f t="shared" ca="1" si="5"/>
        <v>13572.920440000002</v>
      </c>
      <c r="I94" s="378">
        <f ca="1">SUM(OFFSET(I$6,4*(ROW()-ROW(I$81)),0):OFFSET(I$9,4*(ROW()-ROW(I$81)),0))</f>
        <v>1816.3700670000001</v>
      </c>
      <c r="J94" s="378">
        <f t="shared" ca="1" si="6"/>
        <v>882.65707542682389</v>
      </c>
      <c r="K94" s="378">
        <f t="shared" ca="1" si="6"/>
        <v>135.40183892000019</v>
      </c>
      <c r="L94" s="378">
        <f t="shared" ca="1" si="6"/>
        <v>98.358036215669472</v>
      </c>
      <c r="M94" s="378">
        <f t="shared" ca="1" si="6"/>
        <v>37.04380270433073</v>
      </c>
      <c r="N94" s="391">
        <f ca="1">OFFSET(N$9,4*(ROW()-ROW(N$81)),0)</f>
        <v>747.25523650682362</v>
      </c>
      <c r="O94" s="384"/>
      <c r="P94" s="392">
        <f ca="1">OFFSET(P$9,4*(ROW()-ROW(P$81)),0)</f>
        <v>3363.3095499999999</v>
      </c>
      <c r="Q94" s="378">
        <f t="shared" ca="1" si="7"/>
        <v>464.08036399999997</v>
      </c>
      <c r="R94" s="378">
        <f t="shared" ca="1" si="7"/>
        <v>6915.9998559999995</v>
      </c>
      <c r="S94" s="378">
        <f ca="1">SUM(OFFSET(S$6,4*(ROW()-ROW(S$81)),0):OFFSET(S$9,4*(ROW()-ROW(S$81)),0))</f>
        <v>447.70121755752899</v>
      </c>
      <c r="T94" s="378">
        <f t="shared" ca="1" si="8"/>
        <v>751.23975948710017</v>
      </c>
      <c r="U94" s="393">
        <f ca="1">OFFSET(U$9,4*(ROW()-ROW(U$81)),0)</f>
        <v>1648.4387199710195</v>
      </c>
      <c r="V94" s="113"/>
      <c r="W94" s="378">
        <f t="shared" ca="1" si="9"/>
        <v>2923.4788363104394</v>
      </c>
      <c r="X94" s="358">
        <f t="shared" ca="1" si="9"/>
        <v>105.88850926771156</v>
      </c>
      <c r="Y94" s="385"/>
    </row>
    <row r="95" spans="1:25" x14ac:dyDescent="0.25">
      <c r="A95" s="367"/>
      <c r="B95" s="394" t="s">
        <v>399</v>
      </c>
      <c r="C95" s="395">
        <f t="shared" ca="1" si="5"/>
        <v>7808.9697900000001</v>
      </c>
      <c r="D95" s="395">
        <f t="shared" ca="1" si="5"/>
        <v>8782.6500051009207</v>
      </c>
      <c r="E95" s="395">
        <f t="shared" ca="1" si="5"/>
        <v>2561.1128551009201</v>
      </c>
      <c r="F95" s="395">
        <f t="shared" ca="1" si="5"/>
        <v>1854.29459410092</v>
      </c>
      <c r="G95" s="395">
        <f t="shared" ca="1" si="5"/>
        <v>706.81826100000001</v>
      </c>
      <c r="H95" s="395">
        <f t="shared" ca="1" si="5"/>
        <v>14030.506940000001</v>
      </c>
      <c r="I95" s="395">
        <f ca="1">SUM(OFFSET(I$6,4*(ROW()-ROW(I$81)),0):OFFSET(I$9,4*(ROW()-ROW(I$81)),0))</f>
        <v>1876.5595930000002</v>
      </c>
      <c r="J95" s="395">
        <f t="shared" ca="1" si="6"/>
        <v>884.15096738688635</v>
      </c>
      <c r="K95" s="395">
        <f t="shared" ca="1" si="6"/>
        <v>136.4791645655412</v>
      </c>
      <c r="L95" s="395">
        <f t="shared" ca="1" si="6"/>
        <v>98.813520285626225</v>
      </c>
      <c r="M95" s="395">
        <f t="shared" ca="1" si="6"/>
        <v>37.665644279914964</v>
      </c>
      <c r="N95" s="396">
        <f ca="1">OFFSET(N$9,4*(ROW()-ROW(N$81)),0)</f>
        <v>747.6718028213453</v>
      </c>
      <c r="O95" s="384"/>
      <c r="P95" s="397">
        <f ca="1">OFFSET(P$9,4*(ROW()-ROW(P$81)),0)</f>
        <v>3465.1911600000003</v>
      </c>
      <c r="Q95" s="395">
        <f t="shared" ca="1" si="7"/>
        <v>479.608406</v>
      </c>
      <c r="R95" s="395">
        <f t="shared" ca="1" si="7"/>
        <v>7276.3652940000002</v>
      </c>
      <c r="S95" s="395">
        <f ca="1">SUM(OFFSET(S$6,4*(ROW()-ROW(S$81)),0):OFFSET(S$9,4*(ROW()-ROW(S$81)),0))</f>
        <v>464.58834892953701</v>
      </c>
      <c r="T95" s="395">
        <f t="shared" ca="1" si="8"/>
        <v>745.86269069902085</v>
      </c>
      <c r="U95" s="398">
        <f ca="1">OFFSET(U$9,4*(ROW()-ROW(U$81)),0)</f>
        <v>1669.4292308170495</v>
      </c>
      <c r="V95" s="399"/>
      <c r="W95" s="395">
        <f t="shared" ca="1" si="9"/>
        <v>3040.7212611009199</v>
      </c>
      <c r="X95" s="400">
        <f t="shared" ca="1" si="9"/>
        <v>106.08979669916216</v>
      </c>
      <c r="Y95" s="366"/>
    </row>
    <row r="96" spans="1:25" x14ac:dyDescent="0.25">
      <c r="A96" s="6"/>
      <c r="B96" s="401" t="s">
        <v>29</v>
      </c>
      <c r="C96" s="224"/>
      <c r="D96" s="224"/>
      <c r="E96" s="402"/>
      <c r="F96" s="402"/>
      <c r="G96" s="402"/>
      <c r="H96" s="224"/>
      <c r="I96" s="11"/>
      <c r="J96" s="11"/>
      <c r="K96" s="11"/>
      <c r="L96" s="11"/>
      <c r="M96" s="11"/>
      <c r="N96" s="403"/>
      <c r="O96" s="404"/>
      <c r="P96" s="224" t="s">
        <v>29</v>
      </c>
      <c r="Q96" s="224"/>
      <c r="R96" s="224"/>
      <c r="S96" s="224"/>
      <c r="T96" s="224"/>
      <c r="U96" s="405"/>
      <c r="V96" s="406"/>
      <c r="W96" s="220" t="s">
        <v>29</v>
      </c>
      <c r="X96" s="407"/>
    </row>
    <row r="97" spans="1:24" ht="14.25" customHeight="1" x14ac:dyDescent="0.25">
      <c r="A97" s="6"/>
      <c r="B97" s="401" t="s">
        <v>532</v>
      </c>
      <c r="C97" s="224"/>
      <c r="D97" s="224"/>
      <c r="E97" s="402"/>
      <c r="F97" s="402"/>
      <c r="G97" s="402"/>
      <c r="H97" s="224"/>
      <c r="I97" s="11"/>
      <c r="J97" s="11"/>
      <c r="K97" s="11"/>
      <c r="L97" s="11"/>
      <c r="M97" s="11"/>
      <c r="N97" s="403"/>
      <c r="O97" s="408"/>
      <c r="P97" s="618" t="s">
        <v>533</v>
      </c>
      <c r="Q97" s="616"/>
      <c r="R97" s="616"/>
      <c r="S97" s="616"/>
      <c r="T97" s="616"/>
      <c r="U97" s="638"/>
      <c r="V97" s="409"/>
      <c r="W97" s="639" t="s">
        <v>534</v>
      </c>
      <c r="X97" s="640"/>
    </row>
    <row r="98" spans="1:24" ht="15" customHeight="1" x14ac:dyDescent="0.25">
      <c r="A98" s="6"/>
      <c r="B98" s="410" t="s">
        <v>535</v>
      </c>
      <c r="C98" s="411"/>
      <c r="D98" s="411"/>
      <c r="E98" s="411"/>
      <c r="F98" s="411"/>
      <c r="G98" s="224"/>
      <c r="H98" s="224"/>
      <c r="I98" s="11"/>
      <c r="J98" s="11"/>
      <c r="K98" s="11"/>
      <c r="L98" s="11"/>
      <c r="M98" s="11"/>
      <c r="N98" s="403"/>
      <c r="O98" s="408"/>
      <c r="P98" s="618" t="s">
        <v>536</v>
      </c>
      <c r="Q98" s="616"/>
      <c r="R98" s="616"/>
      <c r="S98" s="616"/>
      <c r="T98" s="616"/>
      <c r="U98" s="638"/>
      <c r="V98" s="409"/>
      <c r="W98" s="641"/>
      <c r="X98" s="640"/>
    </row>
    <row r="99" spans="1:24" x14ac:dyDescent="0.25">
      <c r="A99" s="6"/>
      <c r="B99" s="401" t="s">
        <v>537</v>
      </c>
      <c r="C99" s="411"/>
      <c r="D99" s="411"/>
      <c r="E99" s="411"/>
      <c r="F99" s="411"/>
      <c r="G99" s="224"/>
      <c r="H99" s="224"/>
      <c r="I99" s="11"/>
      <c r="J99" s="11"/>
      <c r="K99" s="11"/>
      <c r="L99" s="11"/>
      <c r="M99" s="11"/>
      <c r="N99" s="403"/>
      <c r="O99" s="408"/>
      <c r="P99" s="642" t="s">
        <v>538</v>
      </c>
      <c r="Q99" s="643"/>
      <c r="R99" s="643"/>
      <c r="S99" s="643"/>
      <c r="T99" s="643"/>
      <c r="U99" s="644"/>
      <c r="V99" s="404"/>
      <c r="W99" s="641"/>
      <c r="X99" s="640"/>
    </row>
    <row r="100" spans="1:24" x14ac:dyDescent="0.25">
      <c r="A100" s="6"/>
      <c r="B100" s="401" t="s">
        <v>539</v>
      </c>
      <c r="C100" s="224"/>
      <c r="D100" s="224"/>
      <c r="E100" s="224"/>
      <c r="F100" s="224"/>
      <c r="G100" s="224"/>
      <c r="H100" s="224"/>
      <c r="I100" s="11"/>
      <c r="J100" s="11"/>
      <c r="K100" s="11"/>
      <c r="L100" s="11"/>
      <c r="M100" s="11"/>
      <c r="N100" s="403"/>
      <c r="O100" s="408"/>
      <c r="P100" s="645"/>
      <c r="Q100" s="643"/>
      <c r="R100" s="643"/>
      <c r="S100" s="643"/>
      <c r="T100" s="643"/>
      <c r="U100" s="644"/>
      <c r="V100" s="404"/>
      <c r="W100" s="641"/>
      <c r="X100" s="640"/>
    </row>
    <row r="101" spans="1:24" x14ac:dyDescent="0.25">
      <c r="A101" s="6"/>
      <c r="B101" s="401" t="s">
        <v>540</v>
      </c>
      <c r="C101" s="224"/>
      <c r="D101" s="224"/>
      <c r="E101" s="224"/>
      <c r="F101" s="224"/>
      <c r="G101" s="224"/>
      <c r="H101" s="224"/>
      <c r="I101" s="11"/>
      <c r="J101" s="11"/>
      <c r="K101" s="11"/>
      <c r="L101" s="11"/>
      <c r="M101" s="11"/>
      <c r="N101" s="403"/>
      <c r="O101" s="408"/>
      <c r="P101" s="224"/>
      <c r="Q101" s="224"/>
      <c r="R101" s="224"/>
      <c r="S101" s="224"/>
      <c r="T101" s="224"/>
      <c r="U101" s="224"/>
      <c r="V101" s="404"/>
      <c r="W101" s="641"/>
      <c r="X101" s="640"/>
    </row>
    <row r="102" spans="1:24" ht="15" customHeight="1" x14ac:dyDescent="0.25">
      <c r="A102" s="6"/>
      <c r="B102" s="401" t="s">
        <v>541</v>
      </c>
      <c r="C102" s="224"/>
      <c r="D102" s="224"/>
      <c r="E102" s="224"/>
      <c r="F102" s="224"/>
      <c r="G102" s="224"/>
      <c r="H102" s="224"/>
      <c r="I102" s="11"/>
      <c r="J102" s="11"/>
      <c r="K102" s="11"/>
      <c r="L102" s="11"/>
      <c r="M102" s="11"/>
      <c r="N102" s="403"/>
      <c r="O102" s="408"/>
      <c r="P102" s="641" t="s">
        <v>542</v>
      </c>
      <c r="Q102" s="646"/>
      <c r="R102" s="646"/>
      <c r="S102" s="646"/>
      <c r="T102" s="646"/>
      <c r="U102" s="640"/>
      <c r="V102" s="404"/>
      <c r="W102" s="641"/>
      <c r="X102" s="640"/>
    </row>
    <row r="103" spans="1:24" x14ac:dyDescent="0.25">
      <c r="A103" s="6"/>
      <c r="B103" s="401" t="s">
        <v>543</v>
      </c>
      <c r="C103" s="224"/>
      <c r="D103" s="224"/>
      <c r="E103" s="224"/>
      <c r="F103" s="224"/>
      <c r="G103" s="224"/>
      <c r="H103" s="224"/>
      <c r="I103" s="11"/>
      <c r="J103" s="11"/>
      <c r="K103" s="11"/>
      <c r="L103" s="11"/>
      <c r="M103" s="11"/>
      <c r="N103" s="403"/>
      <c r="O103" s="408"/>
      <c r="P103" s="641"/>
      <c r="Q103" s="646"/>
      <c r="R103" s="646"/>
      <c r="S103" s="646"/>
      <c r="T103" s="646"/>
      <c r="U103" s="640"/>
      <c r="V103" s="404"/>
      <c r="W103" s="412"/>
      <c r="X103" s="413"/>
    </row>
    <row r="104" spans="1:24" ht="15.75" thickBot="1" x14ac:dyDescent="0.3">
      <c r="A104" s="6"/>
      <c r="B104" s="414" t="s">
        <v>544</v>
      </c>
      <c r="C104" s="415"/>
      <c r="D104" s="301"/>
      <c r="E104" s="301"/>
      <c r="F104" s="301"/>
      <c r="G104" s="301"/>
      <c r="H104" s="301"/>
      <c r="I104" s="416"/>
      <c r="J104" s="416"/>
      <c r="K104" s="416"/>
      <c r="L104" s="416"/>
      <c r="M104" s="416"/>
      <c r="N104" s="417"/>
      <c r="O104" s="417"/>
      <c r="P104" s="631"/>
      <c r="Q104" s="631"/>
      <c r="R104" s="631"/>
      <c r="S104" s="631"/>
      <c r="T104" s="631"/>
      <c r="U104" s="631"/>
      <c r="V104" s="418"/>
      <c r="W104" s="419"/>
      <c r="X104" s="420"/>
    </row>
  </sheetData>
  <mergeCells count="10">
    <mergeCell ref="P104:U104"/>
    <mergeCell ref="B2:X2"/>
    <mergeCell ref="C3:N3"/>
    <mergeCell ref="P3:U3"/>
    <mergeCell ref="W3:X3"/>
    <mergeCell ref="P97:U97"/>
    <mergeCell ref="W97:X102"/>
    <mergeCell ref="P98:U98"/>
    <mergeCell ref="P99:U100"/>
    <mergeCell ref="P102:U103"/>
  </mergeCells>
  <hyperlinks>
    <hyperlink ref="A1" location="Contents!A1" display="Back to contents" xr:uid="{9A0786A2-E72D-4410-9BE9-D9837337463E}"/>
  </hyperlinks>
  <pageMargins left="0.70866141732283472" right="0.70866141732283472" top="0.74803149606299213" bottom="0.74803149606299213" header="0.31496062992125984" footer="0.31496062992125984"/>
  <pageSetup paperSize="9" scale="35" orientation="landscape" r:id="rId1"/>
  <headerFooter>
    <oddHeader>&amp;C&amp;8March 2018 Economic and fiscal outlook: Supplementary economy tables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FE363-163D-4AC3-80A5-E5126E8B143A}">
  <sheetPr codeName="Sheet13"/>
  <dimension ref="A1:R33"/>
  <sheetViews>
    <sheetView showGridLines="0" zoomScaleNormal="100" zoomScaleSheetLayoutView="100" workbookViewId="0"/>
  </sheetViews>
  <sheetFormatPr defaultColWidth="8.88671875" defaultRowHeight="15" x14ac:dyDescent="0.25"/>
  <cols>
    <col min="1" max="1" width="9.33203125" style="1" customWidth="1"/>
    <col min="2" max="2" width="20.21875" style="1" customWidth="1"/>
    <col min="3" max="15" width="9.44140625" style="1" customWidth="1"/>
    <col min="16" max="16384" width="8.88671875" style="1"/>
  </cols>
  <sheetData>
    <row r="1" spans="1:18" ht="33.75" customHeight="1" thickBot="1" x14ac:dyDescent="0.3">
      <c r="A1" s="10" t="s">
        <v>42</v>
      </c>
      <c r="B1" s="6"/>
      <c r="C1" s="6"/>
      <c r="D1" s="6"/>
      <c r="E1" s="6"/>
      <c r="F1" s="6"/>
      <c r="G1" s="6"/>
      <c r="H1" s="6"/>
      <c r="I1" s="6"/>
      <c r="J1" s="6"/>
      <c r="K1" s="6"/>
      <c r="L1" s="6"/>
      <c r="M1" s="6"/>
      <c r="N1" s="6"/>
      <c r="O1" s="6"/>
      <c r="P1" s="6"/>
      <c r="Q1" s="6"/>
    </row>
    <row r="2" spans="1:18" ht="20.25" customHeight="1" thickBot="1" x14ac:dyDescent="0.3">
      <c r="A2" s="6"/>
      <c r="B2" s="515" t="s">
        <v>84</v>
      </c>
      <c r="C2" s="516"/>
      <c r="D2" s="516"/>
      <c r="E2" s="516"/>
      <c r="F2" s="516"/>
      <c r="G2" s="516"/>
      <c r="H2" s="516"/>
      <c r="I2" s="516"/>
      <c r="J2" s="516"/>
      <c r="K2" s="516"/>
      <c r="L2" s="516"/>
      <c r="M2" s="516"/>
      <c r="N2" s="516"/>
      <c r="O2" s="516"/>
      <c r="P2" s="516"/>
      <c r="Q2" s="516"/>
      <c r="R2" s="647"/>
    </row>
    <row r="3" spans="1:18" ht="15.75" x14ac:dyDescent="0.25">
      <c r="A3" s="6"/>
      <c r="B3" s="132"/>
      <c r="C3" s="133" t="s">
        <v>85</v>
      </c>
      <c r="D3" s="133" t="s">
        <v>86</v>
      </c>
      <c r="E3" s="133" t="s">
        <v>87</v>
      </c>
      <c r="F3" s="133" t="s">
        <v>88</v>
      </c>
      <c r="G3" s="133" t="s">
        <v>89</v>
      </c>
      <c r="H3" s="133" t="s">
        <v>90</v>
      </c>
      <c r="I3" s="133" t="s">
        <v>91</v>
      </c>
      <c r="J3" s="133" t="s">
        <v>92</v>
      </c>
      <c r="K3" s="133" t="s">
        <v>93</v>
      </c>
      <c r="L3" s="133" t="s">
        <v>94</v>
      </c>
      <c r="M3" s="134" t="s">
        <v>95</v>
      </c>
      <c r="N3" s="134" t="s">
        <v>96</v>
      </c>
      <c r="O3" s="134" t="s">
        <v>97</v>
      </c>
      <c r="P3" s="133" t="s">
        <v>362</v>
      </c>
      <c r="Q3" s="198" t="s">
        <v>369</v>
      </c>
      <c r="R3" s="135" t="s">
        <v>399</v>
      </c>
    </row>
    <row r="4" spans="1:18" ht="18.75" customHeight="1" x14ac:dyDescent="0.25">
      <c r="A4" s="6"/>
      <c r="B4" s="136" t="s">
        <v>98</v>
      </c>
      <c r="C4" s="137"/>
      <c r="D4" s="137"/>
      <c r="E4" s="137"/>
      <c r="F4" s="137"/>
      <c r="G4" s="137"/>
      <c r="H4" s="137"/>
      <c r="I4" s="137"/>
      <c r="J4" s="137"/>
      <c r="K4" s="137"/>
      <c r="L4" s="137"/>
      <c r="M4" s="137"/>
      <c r="N4" s="137"/>
      <c r="O4" s="137"/>
      <c r="P4" s="137"/>
      <c r="Q4" s="137"/>
      <c r="R4" s="138"/>
    </row>
    <row r="5" spans="1:18" ht="15.75" customHeight="1" x14ac:dyDescent="0.25">
      <c r="A5" s="6"/>
      <c r="B5" s="206" t="s">
        <v>389</v>
      </c>
      <c r="C5" s="207">
        <v>23.734666666666666</v>
      </c>
      <c r="D5" s="207">
        <v>24.365666666666669</v>
      </c>
      <c r="E5" s="207">
        <v>25.064666666666668</v>
      </c>
      <c r="F5" s="207">
        <v>25.749333333333336</v>
      </c>
      <c r="G5" s="207">
        <v>26.21833333333333</v>
      </c>
      <c r="H5" s="207">
        <v>26.587666666666664</v>
      </c>
      <c r="I5" s="207">
        <v>27.013666666666669</v>
      </c>
      <c r="J5" s="207">
        <v>27.31215976835292</v>
      </c>
      <c r="K5" s="207">
        <v>27.534454948049735</v>
      </c>
      <c r="L5" s="207">
        <v>26.690705311863312</v>
      </c>
      <c r="M5" s="207">
        <v>26.468897949443573</v>
      </c>
      <c r="N5" s="207">
        <v>26.874464428613567</v>
      </c>
      <c r="O5" s="207">
        <v>27.138100049290472</v>
      </c>
      <c r="P5" s="207">
        <v>27.276862673234014</v>
      </c>
      <c r="Q5" s="208">
        <v>27.377951769024186</v>
      </c>
      <c r="R5" s="209"/>
    </row>
    <row r="6" spans="1:18" ht="15.75" customHeight="1" x14ac:dyDescent="0.25">
      <c r="A6" s="6"/>
      <c r="B6" s="139" t="s">
        <v>401</v>
      </c>
      <c r="C6" s="140">
        <v>23.734666666666666</v>
      </c>
      <c r="D6" s="140">
        <v>24.365666666666669</v>
      </c>
      <c r="E6" s="140">
        <v>25.064666666666668</v>
      </c>
      <c r="F6" s="140">
        <v>25.749333333333336</v>
      </c>
      <c r="G6" s="140">
        <v>26.21833333333333</v>
      </c>
      <c r="H6" s="140">
        <v>26.587666666666664</v>
      </c>
      <c r="I6" s="140">
        <v>27.013666666666669</v>
      </c>
      <c r="J6" s="140">
        <v>27.31215976835292</v>
      </c>
      <c r="K6" s="140">
        <v>27.541743314597174</v>
      </c>
      <c r="L6" s="140">
        <v>26.561126724578425</v>
      </c>
      <c r="M6" s="140">
        <v>26.712519477776173</v>
      </c>
      <c r="N6" s="140">
        <v>27.185521524899563</v>
      </c>
      <c r="O6" s="140">
        <v>27.307748519603319</v>
      </c>
      <c r="P6" s="140">
        <v>27.374212499980178</v>
      </c>
      <c r="Q6" s="140">
        <v>27.478193078772499</v>
      </c>
      <c r="R6" s="141">
        <v>27.593485132467347</v>
      </c>
    </row>
    <row r="7" spans="1:18" ht="15.75" hidden="1" customHeight="1" x14ac:dyDescent="0.25">
      <c r="A7" s="6"/>
      <c r="B7" s="142" t="s">
        <v>390</v>
      </c>
      <c r="C7" s="140" t="s">
        <v>391</v>
      </c>
      <c r="D7" s="140">
        <v>32.020333333333333</v>
      </c>
      <c r="E7" s="140">
        <v>32.966999999999999</v>
      </c>
      <c r="F7" s="140">
        <v>33.704999999999991</v>
      </c>
      <c r="G7" s="140">
        <v>34.243000000000002</v>
      </c>
      <c r="H7" s="140">
        <v>34.73533333333333</v>
      </c>
      <c r="I7" s="140">
        <v>34.889000000000003</v>
      </c>
      <c r="J7" s="140">
        <v>35.210947419788184</v>
      </c>
      <c r="K7" s="140">
        <v>35.335486689409819</v>
      </c>
      <c r="L7" s="140">
        <v>35.52351937295154</v>
      </c>
      <c r="M7" s="140"/>
      <c r="N7" s="140"/>
      <c r="O7" s="140"/>
      <c r="P7" s="140">
        <v>35.683063589211315</v>
      </c>
      <c r="Q7" s="140"/>
      <c r="R7" s="141"/>
    </row>
    <row r="8" spans="1:18" ht="18.75" customHeight="1" x14ac:dyDescent="0.25">
      <c r="A8" s="6"/>
      <c r="B8" s="143" t="s">
        <v>83</v>
      </c>
      <c r="C8" s="144"/>
      <c r="D8" s="144"/>
      <c r="E8" s="144"/>
      <c r="F8" s="144"/>
      <c r="G8" s="144"/>
      <c r="H8" s="144"/>
      <c r="I8" s="144"/>
      <c r="J8" s="144"/>
      <c r="K8" s="144"/>
      <c r="L8" s="144"/>
      <c r="M8" s="144"/>
      <c r="N8" s="144"/>
      <c r="O8" s="144"/>
      <c r="P8" s="144"/>
      <c r="Q8" s="144"/>
      <c r="R8" s="145"/>
    </row>
    <row r="9" spans="1:18" ht="15.75" customHeight="1" x14ac:dyDescent="0.25">
      <c r="A9" s="6"/>
      <c r="B9" s="206" t="s">
        <v>403</v>
      </c>
      <c r="C9" s="207">
        <v>5.4943333333333326</v>
      </c>
      <c r="D9" s="207">
        <v>5.2173333333333334</v>
      </c>
      <c r="E9" s="207">
        <v>5.2213333333333329</v>
      </c>
      <c r="F9" s="207">
        <v>5.1856666666666662</v>
      </c>
      <c r="G9" s="207">
        <v>5.1606666666666658</v>
      </c>
      <c r="H9" s="207">
        <v>5.1473333333333331</v>
      </c>
      <c r="I9" s="207">
        <v>5.1623333333333328</v>
      </c>
      <c r="J9" s="207">
        <v>5.216333333333333</v>
      </c>
      <c r="K9" s="207">
        <v>5.3006666666666664</v>
      </c>
      <c r="L9" s="207">
        <v>5.5061507929102165</v>
      </c>
      <c r="M9" s="207">
        <v>5.5916286015490231</v>
      </c>
      <c r="N9" s="207">
        <v>5.5836828015225173</v>
      </c>
      <c r="O9" s="207">
        <v>5.687638331685501</v>
      </c>
      <c r="P9" s="207">
        <v>5.7428816357431414</v>
      </c>
      <c r="Q9" s="208">
        <v>5.7693503989665826</v>
      </c>
      <c r="R9" s="209"/>
    </row>
    <row r="10" spans="1:18" ht="15.75" customHeight="1" thickBot="1" x14ac:dyDescent="0.3">
      <c r="A10" s="6"/>
      <c r="B10" s="146" t="s">
        <v>402</v>
      </c>
      <c r="C10" s="512">
        <v>5.4943333333333326</v>
      </c>
      <c r="D10" s="512">
        <v>5.2173333333333334</v>
      </c>
      <c r="E10" s="512">
        <v>5.2213333333333329</v>
      </c>
      <c r="F10" s="512">
        <v>5.1856666666666662</v>
      </c>
      <c r="G10" s="512">
        <v>5.1606666666666658</v>
      </c>
      <c r="H10" s="512">
        <v>5.1473333333333331</v>
      </c>
      <c r="I10" s="512">
        <v>5.1623333333333328</v>
      </c>
      <c r="J10" s="512">
        <v>5.216333333333333</v>
      </c>
      <c r="K10" s="512">
        <v>5.3003333333333327</v>
      </c>
      <c r="L10" s="512">
        <v>5.4559999999999995</v>
      </c>
      <c r="M10" s="512">
        <v>5.4626631619552235</v>
      </c>
      <c r="N10" s="512">
        <v>5.5362414185865738</v>
      </c>
      <c r="O10" s="512">
        <v>5.6208716094080735</v>
      </c>
      <c r="P10" s="512">
        <v>5.7025077080338624</v>
      </c>
      <c r="Q10" s="512">
        <v>5.7290425470539184</v>
      </c>
      <c r="R10" s="513">
        <v>5.737737407985394</v>
      </c>
    </row>
    <row r="11" spans="1:18" ht="15" customHeight="1" x14ac:dyDescent="0.25">
      <c r="A11" s="6"/>
      <c r="B11" s="648" t="s">
        <v>392</v>
      </c>
      <c r="C11" s="649"/>
      <c r="D11" s="649"/>
      <c r="E11" s="649"/>
      <c r="F11" s="649"/>
      <c r="G11" s="649"/>
      <c r="H11" s="649"/>
      <c r="I11" s="649"/>
      <c r="J11" s="649"/>
      <c r="K11" s="649"/>
      <c r="L11" s="649"/>
      <c r="M11" s="649"/>
      <c r="N11" s="649"/>
      <c r="O11" s="649"/>
      <c r="P11" s="649"/>
      <c r="Q11" s="649"/>
      <c r="R11" s="650"/>
    </row>
    <row r="12" spans="1:18" ht="12.75" customHeight="1" x14ac:dyDescent="0.25">
      <c r="A12" s="6"/>
      <c r="B12" s="651" t="s">
        <v>670</v>
      </c>
      <c r="C12" s="652"/>
      <c r="D12" s="652"/>
      <c r="E12" s="652"/>
      <c r="F12" s="652"/>
      <c r="G12" s="652"/>
      <c r="H12" s="652"/>
      <c r="I12" s="652"/>
      <c r="J12" s="652"/>
      <c r="K12" s="652"/>
      <c r="L12" s="652"/>
      <c r="M12" s="652"/>
      <c r="N12" s="652"/>
      <c r="O12" s="652"/>
      <c r="P12" s="652"/>
      <c r="Q12" s="652"/>
      <c r="R12" s="653"/>
    </row>
    <row r="13" spans="1:18" ht="24.75" customHeight="1" x14ac:dyDescent="0.25">
      <c r="A13" s="6"/>
      <c r="B13" s="654" t="s">
        <v>406</v>
      </c>
      <c r="C13" s="655"/>
      <c r="D13" s="655"/>
      <c r="E13" s="655"/>
      <c r="F13" s="655"/>
      <c r="G13" s="655"/>
      <c r="H13" s="655"/>
      <c r="I13" s="655"/>
      <c r="J13" s="655"/>
      <c r="K13" s="655"/>
      <c r="L13" s="655"/>
      <c r="M13" s="655"/>
      <c r="N13" s="655"/>
      <c r="O13" s="655"/>
      <c r="P13" s="655"/>
      <c r="Q13" s="655"/>
      <c r="R13" s="656"/>
    </row>
    <row r="14" spans="1:18" ht="24.75" customHeight="1" thickBot="1" x14ac:dyDescent="0.3">
      <c r="A14" s="6"/>
      <c r="B14" s="657" t="s">
        <v>405</v>
      </c>
      <c r="C14" s="658"/>
      <c r="D14" s="658"/>
      <c r="E14" s="658"/>
      <c r="F14" s="658"/>
      <c r="G14" s="658"/>
      <c r="H14" s="658"/>
      <c r="I14" s="658"/>
      <c r="J14" s="658"/>
      <c r="K14" s="658"/>
      <c r="L14" s="658"/>
      <c r="M14" s="658"/>
      <c r="N14" s="658"/>
      <c r="O14" s="658"/>
      <c r="P14" s="658"/>
      <c r="Q14" s="658"/>
      <c r="R14" s="659"/>
    </row>
    <row r="15" spans="1:18" x14ac:dyDescent="0.25">
      <c r="A15" s="6"/>
      <c r="B15" s="6"/>
      <c r="C15" s="147"/>
      <c r="D15" s="147"/>
      <c r="E15" s="147"/>
      <c r="F15" s="147"/>
      <c r="G15" s="147"/>
      <c r="H15" s="147"/>
      <c r="I15" s="147"/>
      <c r="J15" s="147"/>
      <c r="K15" s="147"/>
      <c r="L15" s="147"/>
      <c r="M15" s="147"/>
      <c r="N15" s="147"/>
      <c r="O15" s="147"/>
      <c r="P15" s="147"/>
      <c r="Q15" s="147"/>
      <c r="R15" s="199"/>
    </row>
    <row r="16" spans="1:18" x14ac:dyDescent="0.25">
      <c r="A16" s="6"/>
      <c r="B16" s="6"/>
      <c r="C16" s="147"/>
      <c r="D16" s="147"/>
      <c r="E16" s="147"/>
      <c r="F16" s="147"/>
      <c r="G16" s="147"/>
      <c r="H16" s="147"/>
      <c r="I16" s="147"/>
      <c r="J16" s="147"/>
      <c r="K16" s="147"/>
      <c r="L16" s="147"/>
      <c r="M16" s="147"/>
      <c r="N16" s="147"/>
      <c r="O16" s="147"/>
      <c r="P16" s="147"/>
      <c r="Q16" s="147"/>
      <c r="R16" s="147"/>
    </row>
    <row r="17" spans="1:18" x14ac:dyDescent="0.25">
      <c r="A17" s="6"/>
      <c r="B17" s="514" t="s">
        <v>671</v>
      </c>
      <c r="C17"/>
      <c r="D17"/>
      <c r="E17" s="147"/>
      <c r="F17" s="147"/>
      <c r="G17" s="147"/>
      <c r="H17" s="147"/>
      <c r="I17" s="147"/>
      <c r="J17" s="147"/>
      <c r="K17" s="147"/>
      <c r="L17" s="147"/>
      <c r="M17" s="147"/>
      <c r="N17" s="147"/>
      <c r="O17" s="147"/>
      <c r="P17" s="147"/>
      <c r="Q17" s="147"/>
      <c r="R17" s="147"/>
    </row>
    <row r="18" spans="1:18" x14ac:dyDescent="0.25">
      <c r="A18" s="6"/>
      <c r="B18" s="6"/>
      <c r="C18" s="11"/>
      <c r="D18" s="11"/>
      <c r="E18" s="11"/>
      <c r="F18" s="6"/>
      <c r="G18" s="6"/>
      <c r="H18" s="6"/>
      <c r="I18" s="6"/>
      <c r="J18" s="6"/>
      <c r="K18" s="6"/>
      <c r="L18" s="6"/>
      <c r="M18" s="6"/>
      <c r="N18" s="6"/>
      <c r="O18" s="6"/>
      <c r="P18" s="6"/>
      <c r="Q18" s="6"/>
    </row>
    <row r="19" spans="1:18" x14ac:dyDescent="0.25">
      <c r="A19" s="6"/>
      <c r="B19" s="6"/>
      <c r="C19" s="11"/>
      <c r="D19" s="38"/>
      <c r="E19" s="11"/>
      <c r="F19" s="6"/>
      <c r="G19" s="6"/>
      <c r="H19" s="6"/>
      <c r="I19" s="6"/>
      <c r="J19" s="6"/>
      <c r="K19" s="6"/>
      <c r="L19" s="6"/>
      <c r="M19" s="6"/>
      <c r="N19" s="6"/>
      <c r="O19" s="6"/>
      <c r="P19" s="6"/>
      <c r="Q19" s="6"/>
    </row>
    <row r="20" spans="1:18" x14ac:dyDescent="0.25">
      <c r="A20" s="6"/>
      <c r="B20" s="6"/>
      <c r="C20" s="11"/>
      <c r="D20" s="11"/>
      <c r="E20" s="11"/>
      <c r="F20" s="11"/>
      <c r="G20" s="11"/>
      <c r="H20" s="6"/>
      <c r="I20" s="6"/>
      <c r="J20" s="6"/>
      <c r="K20" s="6"/>
      <c r="L20" s="6"/>
      <c r="M20" s="6"/>
      <c r="N20" s="6"/>
      <c r="O20" s="6"/>
      <c r="P20" s="6"/>
      <c r="Q20" s="6"/>
    </row>
    <row r="21" spans="1:18" x14ac:dyDescent="0.25">
      <c r="A21" s="6"/>
      <c r="B21" s="6"/>
      <c r="C21" s="11"/>
      <c r="D21" s="11"/>
      <c r="E21" s="11"/>
      <c r="F21" s="11"/>
      <c r="G21" s="11"/>
      <c r="H21" s="6"/>
      <c r="I21" s="6"/>
      <c r="J21" s="6"/>
      <c r="K21" s="6"/>
      <c r="L21" s="6"/>
      <c r="M21" s="6"/>
      <c r="N21" s="6"/>
      <c r="O21" s="6"/>
      <c r="P21" s="6"/>
      <c r="Q21" s="6"/>
    </row>
    <row r="22" spans="1:18" x14ac:dyDescent="0.25">
      <c r="A22" s="6"/>
      <c r="B22" s="6"/>
      <c r="C22" s="11"/>
      <c r="D22" s="11"/>
      <c r="E22" s="11"/>
      <c r="F22" s="11"/>
      <c r="G22" s="11"/>
      <c r="H22" s="6"/>
      <c r="I22" s="6"/>
      <c r="J22" s="6"/>
      <c r="K22" s="6"/>
      <c r="L22" s="6"/>
      <c r="M22" s="6"/>
      <c r="N22" s="6"/>
      <c r="O22" s="6"/>
      <c r="P22" s="6"/>
      <c r="Q22" s="6"/>
    </row>
    <row r="23" spans="1:18" x14ac:dyDescent="0.25">
      <c r="A23" s="6"/>
      <c r="B23" s="6"/>
      <c r="C23" s="11"/>
      <c r="D23" s="11"/>
      <c r="E23" s="11"/>
      <c r="F23" s="11"/>
      <c r="G23" s="11"/>
      <c r="H23" s="6"/>
      <c r="I23" s="6"/>
      <c r="J23" s="6"/>
      <c r="K23" s="6"/>
      <c r="L23" s="6"/>
      <c r="M23" s="6"/>
      <c r="N23" s="6"/>
      <c r="O23" s="6"/>
      <c r="P23" s="6"/>
      <c r="Q23" s="6"/>
    </row>
    <row r="24" spans="1:18" x14ac:dyDescent="0.25">
      <c r="A24" s="6"/>
      <c r="B24" s="105"/>
      <c r="C24" s="11"/>
      <c r="D24" s="11"/>
      <c r="E24" s="11"/>
      <c r="F24" s="11"/>
      <c r="G24" s="11"/>
      <c r="H24" s="6"/>
      <c r="I24" s="6"/>
      <c r="J24" s="6"/>
      <c r="K24" s="6"/>
      <c r="L24" s="6"/>
      <c r="M24" s="6"/>
      <c r="N24" s="6"/>
      <c r="O24" s="6"/>
      <c r="P24" s="6"/>
      <c r="Q24" s="6"/>
    </row>
    <row r="25" spans="1:18" x14ac:dyDescent="0.25">
      <c r="A25" s="6"/>
      <c r="B25" s="6"/>
      <c r="C25" s="11"/>
      <c r="D25" s="11"/>
      <c r="E25" s="11"/>
      <c r="F25" s="11"/>
      <c r="G25" s="11"/>
      <c r="H25" s="6"/>
      <c r="I25" s="6"/>
      <c r="J25" s="6"/>
      <c r="K25" s="6"/>
      <c r="L25" s="6"/>
      <c r="M25" s="6"/>
      <c r="N25" s="6"/>
      <c r="O25" s="6"/>
      <c r="P25" s="6"/>
      <c r="Q25" s="6"/>
    </row>
    <row r="26" spans="1:18" x14ac:dyDescent="0.25">
      <c r="A26" s="6"/>
      <c r="B26" s="6"/>
      <c r="C26" s="11"/>
      <c r="D26" s="11"/>
      <c r="E26" s="11"/>
      <c r="F26" s="11"/>
      <c r="G26" s="11"/>
      <c r="H26" s="6"/>
      <c r="I26" s="6"/>
      <c r="J26" s="6"/>
      <c r="K26" s="6"/>
      <c r="L26" s="6"/>
      <c r="M26" s="6"/>
      <c r="N26" s="6"/>
      <c r="O26" s="6"/>
      <c r="P26" s="6"/>
      <c r="Q26" s="6"/>
    </row>
    <row r="27" spans="1:18" x14ac:dyDescent="0.25">
      <c r="A27" s="6"/>
      <c r="B27" s="6"/>
      <c r="C27" s="11"/>
      <c r="D27" s="11"/>
      <c r="E27" s="11"/>
      <c r="F27" s="11"/>
      <c r="G27" s="11"/>
      <c r="H27" s="6"/>
      <c r="I27" s="6"/>
      <c r="J27" s="6"/>
      <c r="K27" s="6"/>
      <c r="L27" s="6"/>
      <c r="M27" s="6"/>
      <c r="N27" s="6"/>
      <c r="O27" s="6"/>
      <c r="P27" s="6"/>
      <c r="Q27" s="6"/>
    </row>
    <row r="28" spans="1:18" x14ac:dyDescent="0.25">
      <c r="A28" s="6"/>
      <c r="B28" s="6"/>
      <c r="C28" s="11"/>
      <c r="D28" s="11"/>
      <c r="E28" s="11"/>
      <c r="F28" s="11"/>
      <c r="G28" s="11"/>
      <c r="H28" s="6"/>
      <c r="I28" s="6"/>
      <c r="J28" s="6"/>
      <c r="K28" s="6"/>
      <c r="L28" s="6"/>
      <c r="M28" s="6"/>
      <c r="N28" s="6"/>
      <c r="O28" s="6"/>
      <c r="P28" s="6"/>
      <c r="Q28" s="6"/>
    </row>
    <row r="29" spans="1:18" x14ac:dyDescent="0.25">
      <c r="A29" s="6"/>
      <c r="B29" s="6"/>
      <c r="C29" s="11"/>
      <c r="D29" s="11"/>
      <c r="E29" s="11"/>
      <c r="F29" s="11"/>
      <c r="G29" s="11"/>
      <c r="H29" s="6"/>
      <c r="I29" s="6"/>
      <c r="J29" s="6"/>
      <c r="K29" s="6"/>
      <c r="L29" s="6"/>
      <c r="M29" s="6"/>
      <c r="N29" s="6"/>
      <c r="O29" s="6"/>
      <c r="P29" s="6"/>
      <c r="Q29" s="6"/>
    </row>
    <row r="30" spans="1:18" x14ac:dyDescent="0.25">
      <c r="A30" s="6"/>
      <c r="B30" s="6"/>
      <c r="C30" s="11"/>
      <c r="D30" s="11"/>
      <c r="E30" s="11"/>
      <c r="F30" s="11"/>
      <c r="G30" s="11"/>
      <c r="H30" s="6"/>
      <c r="I30" s="6"/>
      <c r="J30" s="6"/>
      <c r="K30" s="6"/>
      <c r="L30" s="6"/>
      <c r="M30" s="6"/>
      <c r="N30" s="6"/>
      <c r="O30" s="6"/>
      <c r="P30" s="6"/>
      <c r="Q30" s="6"/>
    </row>
    <row r="31" spans="1:18" x14ac:dyDescent="0.25">
      <c r="A31" s="6"/>
      <c r="B31" s="6"/>
      <c r="C31" s="11"/>
      <c r="D31" s="11"/>
      <c r="E31" s="11"/>
      <c r="F31" s="11"/>
      <c r="G31" s="11"/>
      <c r="H31" s="6"/>
      <c r="I31" s="6"/>
      <c r="J31" s="6"/>
      <c r="K31" s="6"/>
      <c r="L31" s="6"/>
      <c r="M31" s="6"/>
      <c r="N31" s="6"/>
      <c r="O31" s="6"/>
      <c r="P31" s="6"/>
      <c r="Q31" s="6"/>
    </row>
    <row r="32" spans="1:18" x14ac:dyDescent="0.25">
      <c r="A32" s="6"/>
      <c r="B32" s="6"/>
      <c r="C32" s="11"/>
      <c r="D32" s="11"/>
      <c r="E32" s="11"/>
      <c r="F32" s="11"/>
      <c r="G32" s="11"/>
      <c r="H32" s="6"/>
      <c r="I32" s="6"/>
      <c r="J32" s="6"/>
      <c r="K32" s="6"/>
      <c r="L32" s="6"/>
      <c r="M32" s="6"/>
      <c r="N32" s="6"/>
      <c r="O32" s="6"/>
      <c r="P32" s="6"/>
      <c r="Q32" s="6"/>
    </row>
    <row r="33" spans="1:17" x14ac:dyDescent="0.25">
      <c r="A33" s="6"/>
      <c r="B33" s="6"/>
      <c r="C33" s="6"/>
      <c r="D33" s="6"/>
      <c r="E33" s="6"/>
      <c r="F33" s="6"/>
      <c r="G33" s="6"/>
      <c r="H33" s="6"/>
      <c r="I33" s="6"/>
      <c r="J33" s="6"/>
      <c r="K33" s="6"/>
      <c r="L33" s="6"/>
      <c r="M33" s="6"/>
      <c r="N33" s="6"/>
      <c r="O33" s="6"/>
      <c r="P33" s="6"/>
      <c r="Q33" s="6"/>
    </row>
  </sheetData>
  <mergeCells count="5">
    <mergeCell ref="B2:R2"/>
    <mergeCell ref="B11:R11"/>
    <mergeCell ref="B12:R12"/>
    <mergeCell ref="B13:R13"/>
    <mergeCell ref="B14:R14"/>
  </mergeCells>
  <hyperlinks>
    <hyperlink ref="A1" location="Contents!A1" display="Back to contents" xr:uid="{27F62041-2A8A-435E-A7B0-FA41208D61A1}"/>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90FEE-3199-42F8-9C17-08CF38EFB408}">
  <sheetPr>
    <pageSetUpPr fitToPage="1"/>
  </sheetPr>
  <dimension ref="A1:Z121"/>
  <sheetViews>
    <sheetView zoomScaleNormal="100" zoomScaleSheetLayoutView="100" workbookViewId="0"/>
  </sheetViews>
  <sheetFormatPr defaultColWidth="8.88671875" defaultRowHeight="15" x14ac:dyDescent="0.25"/>
  <cols>
    <col min="1" max="1" width="9.33203125" style="1" customWidth="1"/>
    <col min="2" max="2" width="11.33203125" style="1" customWidth="1"/>
    <col min="3" max="3" width="13.88671875" style="1" customWidth="1"/>
    <col min="4" max="9" width="16.5546875" style="1" customWidth="1"/>
    <col min="10" max="16384" width="8.88671875" style="1"/>
  </cols>
  <sheetData>
    <row r="1" spans="1:14" ht="33.75" customHeight="1" thickBot="1" x14ac:dyDescent="0.3">
      <c r="A1" s="10" t="s">
        <v>42</v>
      </c>
      <c r="B1" s="6"/>
      <c r="C1" s="314"/>
      <c r="D1" s="314"/>
      <c r="E1" s="6"/>
      <c r="F1" s="6"/>
      <c r="G1" s="6"/>
      <c r="H1" s="6"/>
      <c r="I1" s="6"/>
      <c r="J1" s="6"/>
      <c r="K1" s="6"/>
      <c r="L1" s="6"/>
      <c r="M1" s="6"/>
      <c r="N1" s="6"/>
    </row>
    <row r="2" spans="1:14" ht="21.75" customHeight="1" thickBot="1" x14ac:dyDescent="0.3">
      <c r="A2" s="6"/>
      <c r="B2" s="515" t="s">
        <v>545</v>
      </c>
      <c r="C2" s="516"/>
      <c r="D2" s="516"/>
      <c r="E2" s="516"/>
      <c r="F2" s="516"/>
      <c r="G2" s="516"/>
      <c r="H2" s="516"/>
      <c r="I2" s="647"/>
      <c r="J2" s="6"/>
      <c r="K2" s="6"/>
      <c r="L2" s="6"/>
      <c r="M2" s="6"/>
      <c r="N2" s="6"/>
    </row>
    <row r="3" spans="1:14" ht="31.5" x14ac:dyDescent="0.25">
      <c r="A3" s="6"/>
      <c r="B3" s="421" t="s">
        <v>465</v>
      </c>
      <c r="C3" s="308" t="s">
        <v>546</v>
      </c>
      <c r="D3" s="308" t="s">
        <v>547</v>
      </c>
      <c r="E3" s="308" t="s">
        <v>548</v>
      </c>
      <c r="F3" s="308" t="s">
        <v>549</v>
      </c>
      <c r="G3" s="308" t="s">
        <v>550</v>
      </c>
      <c r="H3" s="308" t="s">
        <v>551</v>
      </c>
      <c r="I3" s="309" t="s">
        <v>552</v>
      </c>
      <c r="J3" s="6"/>
      <c r="K3" s="6"/>
      <c r="L3" s="6"/>
      <c r="M3" s="6"/>
      <c r="N3" s="6"/>
    </row>
    <row r="4" spans="1:14" x14ac:dyDescent="0.25">
      <c r="A4" s="6"/>
      <c r="B4" s="283" t="s">
        <v>12</v>
      </c>
      <c r="C4" s="275">
        <v>198.64</v>
      </c>
      <c r="D4" s="275">
        <v>211.25800000000001</v>
      </c>
      <c r="E4" s="275">
        <v>26.437000000000001</v>
      </c>
      <c r="F4" s="275">
        <v>39.055</v>
      </c>
      <c r="G4" s="275">
        <v>69.950999999999993</v>
      </c>
      <c r="H4" s="275">
        <v>19.811</v>
      </c>
      <c r="I4" s="285">
        <v>288.40199999999999</v>
      </c>
      <c r="J4" s="6"/>
      <c r="K4" s="314"/>
      <c r="L4" s="6"/>
      <c r="M4" s="6"/>
      <c r="N4" s="6"/>
    </row>
    <row r="5" spans="1:14" x14ac:dyDescent="0.25">
      <c r="A5" s="6"/>
      <c r="B5" s="283" t="s">
        <v>13</v>
      </c>
      <c r="C5" s="275">
        <v>199.04599999999999</v>
      </c>
      <c r="D5" s="275">
        <v>209.45400000000001</v>
      </c>
      <c r="E5" s="275">
        <v>27.245000000000001</v>
      </c>
      <c r="F5" s="275">
        <v>37.652999999999999</v>
      </c>
      <c r="G5" s="275">
        <v>71.08</v>
      </c>
      <c r="H5" s="275">
        <v>21.809000000000001</v>
      </c>
      <c r="I5" s="285">
        <v>291.935</v>
      </c>
      <c r="J5" s="6"/>
      <c r="K5" s="314"/>
      <c r="L5" s="6"/>
      <c r="M5" s="6"/>
      <c r="N5" s="6"/>
    </row>
    <row r="6" spans="1:14" x14ac:dyDescent="0.25">
      <c r="A6" s="6"/>
      <c r="B6" s="283" t="s">
        <v>14</v>
      </c>
      <c r="C6" s="275">
        <v>199.328</v>
      </c>
      <c r="D6" s="275">
        <v>211.64</v>
      </c>
      <c r="E6" s="275">
        <v>27.026</v>
      </c>
      <c r="F6" s="275">
        <v>39.338000000000001</v>
      </c>
      <c r="G6" s="275">
        <v>70.391999999999996</v>
      </c>
      <c r="H6" s="275">
        <v>20.76</v>
      </c>
      <c r="I6" s="285">
        <v>290.48</v>
      </c>
      <c r="J6" s="6"/>
      <c r="K6" s="314"/>
      <c r="L6" s="6"/>
      <c r="M6" s="6"/>
      <c r="N6" s="6"/>
    </row>
    <row r="7" spans="1:14" x14ac:dyDescent="0.25">
      <c r="A7" s="6"/>
      <c r="B7" s="283" t="s">
        <v>15</v>
      </c>
      <c r="C7" s="275">
        <v>199.73099999999999</v>
      </c>
      <c r="D7" s="275">
        <v>210.59299999999999</v>
      </c>
      <c r="E7" s="275">
        <v>26.722000000000001</v>
      </c>
      <c r="F7" s="275">
        <v>37.584000000000003</v>
      </c>
      <c r="G7" s="275">
        <v>69.754999999999995</v>
      </c>
      <c r="H7" s="275">
        <v>21.949000000000002</v>
      </c>
      <c r="I7" s="285">
        <v>291.435</v>
      </c>
      <c r="J7" s="6"/>
      <c r="K7" s="314"/>
      <c r="L7" s="6"/>
      <c r="M7" s="6"/>
      <c r="N7" s="6"/>
    </row>
    <row r="8" spans="1:14" ht="18.75" customHeight="1" x14ac:dyDescent="0.25">
      <c r="A8" s="6"/>
      <c r="B8" s="283" t="s">
        <v>16</v>
      </c>
      <c r="C8" s="275">
        <v>201.36699999999999</v>
      </c>
      <c r="D8" s="275">
        <v>214.69200000000001</v>
      </c>
      <c r="E8" s="275">
        <v>27.007999999999999</v>
      </c>
      <c r="F8" s="275">
        <v>40.332999999999998</v>
      </c>
      <c r="G8" s="275">
        <v>69.590999999999994</v>
      </c>
      <c r="H8" s="275">
        <v>21.738</v>
      </c>
      <c r="I8" s="285">
        <v>292.69600000000003</v>
      </c>
      <c r="J8" s="6"/>
      <c r="K8" s="314"/>
      <c r="L8" s="6"/>
      <c r="M8" s="6"/>
      <c r="N8" s="6"/>
    </row>
    <row r="9" spans="1:14" x14ac:dyDescent="0.25">
      <c r="A9" s="6"/>
      <c r="B9" s="283" t="s">
        <v>17</v>
      </c>
      <c r="C9" s="275">
        <v>207.70699999999999</v>
      </c>
      <c r="D9" s="275">
        <v>220.43299999999999</v>
      </c>
      <c r="E9" s="275">
        <v>27.484999999999999</v>
      </c>
      <c r="F9" s="275">
        <v>40.210999999999999</v>
      </c>
      <c r="G9" s="275">
        <v>73.405000000000001</v>
      </c>
      <c r="H9" s="275">
        <v>18.917999999999999</v>
      </c>
      <c r="I9" s="285">
        <v>300.02999999999997</v>
      </c>
      <c r="J9" s="6"/>
      <c r="K9" s="314"/>
      <c r="L9" s="6"/>
      <c r="M9" s="6"/>
      <c r="N9" s="6"/>
    </row>
    <row r="10" spans="1:14" x14ac:dyDescent="0.25">
      <c r="A10" s="6"/>
      <c r="B10" s="283" t="s">
        <v>18</v>
      </c>
      <c r="C10" s="275">
        <v>210.10400000000001</v>
      </c>
      <c r="D10" s="275">
        <v>221.142</v>
      </c>
      <c r="E10" s="275">
        <v>28.193000000000001</v>
      </c>
      <c r="F10" s="275">
        <v>39.231000000000002</v>
      </c>
      <c r="G10" s="275">
        <v>74.64</v>
      </c>
      <c r="H10" s="275">
        <v>22.14</v>
      </c>
      <c r="I10" s="285">
        <v>306.88400000000001</v>
      </c>
      <c r="J10" s="6"/>
      <c r="K10" s="314"/>
      <c r="L10" s="6"/>
      <c r="M10" s="6"/>
      <c r="N10" s="6"/>
    </row>
    <row r="11" spans="1:14" x14ac:dyDescent="0.25">
      <c r="A11" s="6"/>
      <c r="B11" s="283" t="s">
        <v>19</v>
      </c>
      <c r="C11" s="275">
        <v>214.62100000000001</v>
      </c>
      <c r="D11" s="275">
        <v>224.40600000000001</v>
      </c>
      <c r="E11" s="275">
        <v>29.765999999999998</v>
      </c>
      <c r="F11" s="275">
        <v>39.551000000000002</v>
      </c>
      <c r="G11" s="275">
        <v>72.400999999999996</v>
      </c>
      <c r="H11" s="275">
        <v>19.564</v>
      </c>
      <c r="I11" s="285">
        <v>306.58600000000001</v>
      </c>
      <c r="J11" s="6"/>
      <c r="K11" s="314"/>
      <c r="L11" s="6"/>
      <c r="M11" s="6"/>
      <c r="N11" s="6"/>
    </row>
    <row r="12" spans="1:14" ht="18.75" customHeight="1" x14ac:dyDescent="0.25">
      <c r="A12" s="6"/>
      <c r="B12" s="283" t="s">
        <v>20</v>
      </c>
      <c r="C12" s="275">
        <v>217.124</v>
      </c>
      <c r="D12" s="275">
        <v>226.601</v>
      </c>
      <c r="E12" s="275">
        <v>30.14</v>
      </c>
      <c r="F12" s="275">
        <v>39.616999999999997</v>
      </c>
      <c r="G12" s="275">
        <v>71.052000000000007</v>
      </c>
      <c r="H12" s="275">
        <v>19.73</v>
      </c>
      <c r="I12" s="285">
        <v>307.90600000000001</v>
      </c>
      <c r="J12" s="6"/>
      <c r="K12" s="314"/>
      <c r="L12" s="6"/>
      <c r="M12" s="6"/>
      <c r="N12" s="6"/>
    </row>
    <row r="13" spans="1:14" x14ac:dyDescent="0.25">
      <c r="A13" s="6"/>
      <c r="B13" s="283" t="s">
        <v>21</v>
      </c>
      <c r="C13" s="275">
        <v>216.74100000000001</v>
      </c>
      <c r="D13" s="275">
        <v>224.023</v>
      </c>
      <c r="E13" s="275">
        <v>30.225999999999999</v>
      </c>
      <c r="F13" s="275">
        <v>37.508000000000003</v>
      </c>
      <c r="G13" s="275">
        <v>76.048000000000002</v>
      </c>
      <c r="H13" s="275">
        <v>18.893999999999998</v>
      </c>
      <c r="I13" s="285">
        <v>311.68299999999999</v>
      </c>
      <c r="J13" s="6"/>
      <c r="K13" s="314"/>
      <c r="L13" s="6"/>
      <c r="M13" s="6"/>
      <c r="N13" s="6"/>
    </row>
    <row r="14" spans="1:14" x14ac:dyDescent="0.25">
      <c r="A14" s="6"/>
      <c r="B14" s="283" t="s">
        <v>22</v>
      </c>
      <c r="C14" s="275">
        <v>216.685</v>
      </c>
      <c r="D14" s="275">
        <v>225.49799999999999</v>
      </c>
      <c r="E14" s="275">
        <v>29.885999999999999</v>
      </c>
      <c r="F14" s="275">
        <v>38.698999999999998</v>
      </c>
      <c r="G14" s="275">
        <v>76.013999999999996</v>
      </c>
      <c r="H14" s="275">
        <v>18.988</v>
      </c>
      <c r="I14" s="285">
        <v>311.68700000000001</v>
      </c>
      <c r="J14" s="6"/>
      <c r="K14" s="314"/>
      <c r="L14" s="6"/>
      <c r="M14" s="6"/>
      <c r="N14" s="6"/>
    </row>
    <row r="15" spans="1:14" x14ac:dyDescent="0.25">
      <c r="A15" s="6"/>
      <c r="B15" s="283" t="s">
        <v>23</v>
      </c>
      <c r="C15" s="275">
        <v>218.483</v>
      </c>
      <c r="D15" s="275">
        <v>227.083</v>
      </c>
      <c r="E15" s="275">
        <v>29.686</v>
      </c>
      <c r="F15" s="275">
        <v>38.286000000000001</v>
      </c>
      <c r="G15" s="275">
        <v>77.674999999999997</v>
      </c>
      <c r="H15" s="275">
        <v>20.364999999999998</v>
      </c>
      <c r="I15" s="285">
        <v>316.52300000000002</v>
      </c>
      <c r="J15" s="6"/>
      <c r="K15" s="314"/>
      <c r="L15" s="6"/>
      <c r="M15" s="6"/>
      <c r="N15" s="6"/>
    </row>
    <row r="16" spans="1:14" ht="18.75" customHeight="1" x14ac:dyDescent="0.25">
      <c r="A16" s="6"/>
      <c r="B16" s="283" t="s">
        <v>24</v>
      </c>
      <c r="C16" s="275">
        <v>223.03399999999999</v>
      </c>
      <c r="D16" s="275">
        <v>231.76</v>
      </c>
      <c r="E16" s="275">
        <v>29.905000000000001</v>
      </c>
      <c r="F16" s="275">
        <v>38.631</v>
      </c>
      <c r="G16" s="275">
        <v>82.947000000000003</v>
      </c>
      <c r="H16" s="275">
        <v>17.597000000000001</v>
      </c>
      <c r="I16" s="285">
        <v>323.57799999999997</v>
      </c>
      <c r="J16" s="6"/>
      <c r="K16" s="314"/>
      <c r="L16" s="6"/>
      <c r="M16" s="6"/>
      <c r="N16" s="6"/>
    </row>
    <row r="17" spans="1:14" x14ac:dyDescent="0.25">
      <c r="A17" s="6"/>
      <c r="B17" s="283" t="s">
        <v>25</v>
      </c>
      <c r="C17" s="275">
        <v>223.798</v>
      </c>
      <c r="D17" s="275">
        <v>231.31200000000001</v>
      </c>
      <c r="E17" s="275">
        <v>31.266999999999999</v>
      </c>
      <c r="F17" s="275">
        <v>38.780999999999999</v>
      </c>
      <c r="G17" s="275">
        <v>85.897999999999996</v>
      </c>
      <c r="H17" s="275">
        <v>19.082000000000001</v>
      </c>
      <c r="I17" s="285">
        <v>328.77800000000002</v>
      </c>
      <c r="J17" s="6"/>
      <c r="K17" s="314"/>
      <c r="L17" s="6"/>
      <c r="M17" s="6"/>
      <c r="N17" s="6"/>
    </row>
    <row r="18" spans="1:14" x14ac:dyDescent="0.25">
      <c r="A18" s="6"/>
      <c r="B18" s="283" t="s">
        <v>26</v>
      </c>
      <c r="C18" s="275">
        <v>226.36199999999999</v>
      </c>
      <c r="D18" s="275">
        <v>232.315</v>
      </c>
      <c r="E18" s="275">
        <v>32.508000000000003</v>
      </c>
      <c r="F18" s="275">
        <v>38.460999999999999</v>
      </c>
      <c r="G18" s="275">
        <v>88.210999999999999</v>
      </c>
      <c r="H18" s="275">
        <v>21.163</v>
      </c>
      <c r="I18" s="285">
        <v>335.73599999999999</v>
      </c>
      <c r="J18" s="6"/>
      <c r="K18" s="314"/>
      <c r="L18" s="6"/>
      <c r="M18" s="6"/>
      <c r="N18" s="6"/>
    </row>
    <row r="19" spans="1:14" x14ac:dyDescent="0.25">
      <c r="A19" s="6"/>
      <c r="B19" s="283" t="s">
        <v>27</v>
      </c>
      <c r="C19" s="275">
        <v>227.13800000000001</v>
      </c>
      <c r="D19" s="275">
        <v>234.22300000000001</v>
      </c>
      <c r="E19" s="275">
        <v>32.259</v>
      </c>
      <c r="F19" s="275">
        <v>39.344000000000001</v>
      </c>
      <c r="G19" s="275">
        <v>87.393000000000001</v>
      </c>
      <c r="H19" s="275">
        <v>19.504999999999999</v>
      </c>
      <c r="I19" s="285">
        <v>334.036</v>
      </c>
      <c r="J19" s="6"/>
      <c r="K19" s="314"/>
      <c r="L19" s="6"/>
      <c r="M19" s="6"/>
      <c r="N19" s="6"/>
    </row>
    <row r="20" spans="1:14" ht="18.75" customHeight="1" x14ac:dyDescent="0.25">
      <c r="A20" s="6"/>
      <c r="B20" s="283" t="s">
        <v>28</v>
      </c>
      <c r="C20" s="275">
        <v>229.327</v>
      </c>
      <c r="D20" s="275">
        <v>236.34899999999999</v>
      </c>
      <c r="E20" s="275">
        <v>32.204999999999998</v>
      </c>
      <c r="F20" s="275">
        <v>39.226999999999997</v>
      </c>
      <c r="G20" s="275">
        <v>86.546000000000006</v>
      </c>
      <c r="H20" s="275">
        <v>18.457000000000001</v>
      </c>
      <c r="I20" s="285">
        <v>334.33</v>
      </c>
      <c r="J20" s="6"/>
      <c r="K20" s="314"/>
      <c r="L20" s="6"/>
      <c r="M20" s="6"/>
      <c r="N20" s="6"/>
    </row>
    <row r="21" spans="1:14" x14ac:dyDescent="0.25">
      <c r="A21" s="6"/>
      <c r="B21" s="283" t="s">
        <v>31</v>
      </c>
      <c r="C21" s="275">
        <v>232.666</v>
      </c>
      <c r="D21" s="275">
        <v>241.059</v>
      </c>
      <c r="E21" s="275">
        <v>32.697000000000003</v>
      </c>
      <c r="F21" s="275">
        <v>41.09</v>
      </c>
      <c r="G21" s="275">
        <v>86.486999999999995</v>
      </c>
      <c r="H21" s="275">
        <v>18.013999999999999</v>
      </c>
      <c r="I21" s="285">
        <v>337.16699999999997</v>
      </c>
      <c r="J21" s="6"/>
      <c r="K21" s="314"/>
      <c r="L21" s="6"/>
      <c r="M21" s="6"/>
      <c r="N21" s="6"/>
    </row>
    <row r="22" spans="1:14" x14ac:dyDescent="0.25">
      <c r="A22" s="6"/>
      <c r="B22" s="283" t="s">
        <v>32</v>
      </c>
      <c r="C22" s="275">
        <v>234.22300000000001</v>
      </c>
      <c r="D22" s="275">
        <v>243.66300000000001</v>
      </c>
      <c r="E22" s="275">
        <v>32.392000000000003</v>
      </c>
      <c r="F22" s="275">
        <v>41.832000000000001</v>
      </c>
      <c r="G22" s="275">
        <v>87.992000000000004</v>
      </c>
      <c r="H22" s="275">
        <v>17.103999999999999</v>
      </c>
      <c r="I22" s="285">
        <v>339.31900000000002</v>
      </c>
      <c r="J22" s="6"/>
      <c r="K22" s="314"/>
      <c r="L22" s="6"/>
      <c r="M22" s="6"/>
      <c r="N22" s="6"/>
    </row>
    <row r="23" spans="1:14" x14ac:dyDescent="0.25">
      <c r="A23" s="6"/>
      <c r="B23" s="283" t="s">
        <v>33</v>
      </c>
      <c r="C23" s="275">
        <v>235.477</v>
      </c>
      <c r="D23" s="275">
        <v>245.39</v>
      </c>
      <c r="E23" s="275">
        <v>32.750999999999998</v>
      </c>
      <c r="F23" s="275">
        <v>42.664000000000001</v>
      </c>
      <c r="G23" s="275">
        <v>84.858000000000004</v>
      </c>
      <c r="H23" s="275">
        <v>16.466000000000001</v>
      </c>
      <c r="I23" s="285">
        <v>336.80099999999999</v>
      </c>
      <c r="J23" s="6"/>
      <c r="K23" s="314"/>
      <c r="L23" s="6"/>
      <c r="M23" s="6"/>
      <c r="N23" s="6"/>
    </row>
    <row r="24" spans="1:14" ht="18.75" customHeight="1" x14ac:dyDescent="0.25">
      <c r="A24" s="6"/>
      <c r="B24" s="283" t="s">
        <v>34</v>
      </c>
      <c r="C24" s="275">
        <v>237.512</v>
      </c>
      <c r="D24" s="275">
        <v>248.46600000000001</v>
      </c>
      <c r="E24" s="275">
        <v>33.057000000000002</v>
      </c>
      <c r="F24" s="275">
        <v>44.011000000000003</v>
      </c>
      <c r="G24" s="275">
        <v>84.453000000000003</v>
      </c>
      <c r="H24" s="275">
        <v>15.086</v>
      </c>
      <c r="I24" s="285">
        <v>337.05099999999999</v>
      </c>
      <c r="J24" s="6"/>
      <c r="K24" s="314"/>
      <c r="L24" s="6"/>
      <c r="M24" s="6"/>
      <c r="N24" s="6"/>
    </row>
    <row r="25" spans="1:14" x14ac:dyDescent="0.25">
      <c r="A25" s="6"/>
      <c r="B25" s="283" t="s">
        <v>38</v>
      </c>
      <c r="C25" s="275">
        <v>240.42500000000001</v>
      </c>
      <c r="D25" s="275">
        <v>250.61500000000001</v>
      </c>
      <c r="E25" s="275">
        <v>34.020000000000003</v>
      </c>
      <c r="F25" s="275">
        <v>44.21</v>
      </c>
      <c r="G25" s="275">
        <v>86.554000000000002</v>
      </c>
      <c r="H25" s="275">
        <v>17.370999999999999</v>
      </c>
      <c r="I25" s="285">
        <v>344.35</v>
      </c>
      <c r="J25" s="6"/>
      <c r="K25" s="314"/>
      <c r="L25" s="6"/>
      <c r="M25" s="6"/>
      <c r="N25" s="6"/>
    </row>
    <row r="26" spans="1:14" x14ac:dyDescent="0.25">
      <c r="A26" s="6"/>
      <c r="B26" s="283" t="s">
        <v>39</v>
      </c>
      <c r="C26" s="275">
        <v>242.767</v>
      </c>
      <c r="D26" s="275">
        <v>253.19200000000001</v>
      </c>
      <c r="E26" s="275">
        <v>34.210999999999999</v>
      </c>
      <c r="F26" s="275">
        <v>44.636000000000003</v>
      </c>
      <c r="G26" s="275">
        <v>86.453000000000003</v>
      </c>
      <c r="H26" s="275">
        <v>16.812000000000001</v>
      </c>
      <c r="I26" s="285">
        <v>346.03199999999998</v>
      </c>
      <c r="J26" s="6"/>
      <c r="K26" s="314"/>
      <c r="L26" s="6"/>
      <c r="M26" s="6"/>
      <c r="N26" s="6"/>
    </row>
    <row r="27" spans="1:14" x14ac:dyDescent="0.25">
      <c r="A27" s="6"/>
      <c r="B27" s="283" t="s">
        <v>40</v>
      </c>
      <c r="C27" s="275">
        <v>245.10300000000001</v>
      </c>
      <c r="D27" s="275">
        <v>254.387</v>
      </c>
      <c r="E27" s="275">
        <v>34.335000000000001</v>
      </c>
      <c r="F27" s="275">
        <v>43.619</v>
      </c>
      <c r="G27" s="275">
        <v>88.841999999999999</v>
      </c>
      <c r="H27" s="275">
        <v>14.865</v>
      </c>
      <c r="I27" s="285">
        <v>348.81</v>
      </c>
      <c r="J27" s="6"/>
      <c r="K27" s="314"/>
      <c r="L27" s="6"/>
      <c r="M27" s="6"/>
      <c r="N27" s="6"/>
    </row>
    <row r="28" spans="1:14" ht="18.75" customHeight="1" x14ac:dyDescent="0.25">
      <c r="A28" s="6"/>
      <c r="B28" s="283" t="s">
        <v>41</v>
      </c>
      <c r="C28" s="275">
        <v>247.916</v>
      </c>
      <c r="D28" s="275">
        <v>257.19799999999998</v>
      </c>
      <c r="E28" s="275">
        <v>34.195999999999998</v>
      </c>
      <c r="F28" s="275">
        <v>43.478000000000002</v>
      </c>
      <c r="G28" s="275">
        <v>90.231999999999999</v>
      </c>
      <c r="H28" s="275">
        <v>16.318000000000001</v>
      </c>
      <c r="I28" s="285">
        <v>354.46600000000001</v>
      </c>
      <c r="J28" s="6"/>
      <c r="K28" s="314"/>
      <c r="L28" s="6"/>
      <c r="M28" s="6"/>
      <c r="N28" s="6"/>
    </row>
    <row r="29" spans="1:14" x14ac:dyDescent="0.25">
      <c r="A29" s="6"/>
      <c r="B29" s="283" t="s">
        <v>43</v>
      </c>
      <c r="C29" s="275">
        <v>250.07900000000001</v>
      </c>
      <c r="D29" s="275">
        <v>259.18599999999998</v>
      </c>
      <c r="E29" s="275">
        <v>35.192999999999998</v>
      </c>
      <c r="F29" s="275">
        <v>44.3</v>
      </c>
      <c r="G29" s="275">
        <v>91.846000000000004</v>
      </c>
      <c r="H29" s="275">
        <v>16.763999999999999</v>
      </c>
      <c r="I29" s="285">
        <v>358.68900000000002</v>
      </c>
      <c r="J29" s="6"/>
      <c r="K29" s="314"/>
      <c r="L29" s="6"/>
      <c r="M29" s="6"/>
      <c r="N29" s="6"/>
    </row>
    <row r="30" spans="1:14" x14ac:dyDescent="0.25">
      <c r="A30" s="6"/>
      <c r="B30" s="283" t="s">
        <v>44</v>
      </c>
      <c r="C30" s="275">
        <v>253.13300000000001</v>
      </c>
      <c r="D30" s="275">
        <v>263.77100000000002</v>
      </c>
      <c r="E30" s="275">
        <v>35.432000000000002</v>
      </c>
      <c r="F30" s="275">
        <v>46.07</v>
      </c>
      <c r="G30" s="275">
        <v>92.98</v>
      </c>
      <c r="H30" s="275">
        <v>15.696</v>
      </c>
      <c r="I30" s="285">
        <v>361.80900000000003</v>
      </c>
      <c r="J30" s="6"/>
      <c r="K30" s="314"/>
      <c r="L30" s="6"/>
      <c r="M30" s="6"/>
      <c r="N30" s="6"/>
    </row>
    <row r="31" spans="1:14" x14ac:dyDescent="0.25">
      <c r="A31" s="6"/>
      <c r="B31" s="283" t="s">
        <v>45</v>
      </c>
      <c r="C31" s="275">
        <v>256.51499999999999</v>
      </c>
      <c r="D31" s="275">
        <v>267.70299999999997</v>
      </c>
      <c r="E31" s="275">
        <v>36.238</v>
      </c>
      <c r="F31" s="275">
        <v>47.426000000000002</v>
      </c>
      <c r="G31" s="275">
        <v>93.891000000000005</v>
      </c>
      <c r="H31" s="275">
        <v>15.798999999999999</v>
      </c>
      <c r="I31" s="285">
        <v>366.20499999999998</v>
      </c>
      <c r="J31" s="6"/>
      <c r="K31" s="314"/>
      <c r="L31" s="6"/>
      <c r="M31" s="6"/>
      <c r="N31" s="6"/>
    </row>
    <row r="32" spans="1:14" ht="18.75" customHeight="1" x14ac:dyDescent="0.25">
      <c r="A32" s="6"/>
      <c r="B32" s="283" t="s">
        <v>46</v>
      </c>
      <c r="C32" s="275">
        <v>257.60399999999998</v>
      </c>
      <c r="D32" s="275">
        <v>268.101</v>
      </c>
      <c r="E32" s="275">
        <v>36.825000000000003</v>
      </c>
      <c r="F32" s="275">
        <v>47.322000000000003</v>
      </c>
      <c r="G32" s="275">
        <v>93.915000000000006</v>
      </c>
      <c r="H32" s="275">
        <v>13.939</v>
      </c>
      <c r="I32" s="285">
        <v>365.45800000000003</v>
      </c>
      <c r="J32" s="6"/>
      <c r="K32" s="314"/>
      <c r="L32" s="6"/>
      <c r="M32" s="6"/>
      <c r="N32" s="6"/>
    </row>
    <row r="33" spans="1:14" x14ac:dyDescent="0.25">
      <c r="A33" s="6"/>
      <c r="B33" s="283" t="s">
        <v>61</v>
      </c>
      <c r="C33" s="275">
        <v>260.99200000000002</v>
      </c>
      <c r="D33" s="275">
        <v>273.88900000000001</v>
      </c>
      <c r="E33" s="275">
        <v>36.993000000000002</v>
      </c>
      <c r="F33" s="275">
        <v>49.89</v>
      </c>
      <c r="G33" s="275">
        <v>94.009</v>
      </c>
      <c r="H33" s="275">
        <v>16.515999999999998</v>
      </c>
      <c r="I33" s="285">
        <v>371.517</v>
      </c>
      <c r="J33" s="6"/>
      <c r="K33" s="314"/>
      <c r="L33" s="6"/>
      <c r="M33" s="6"/>
      <c r="N33" s="6"/>
    </row>
    <row r="34" spans="1:14" x14ac:dyDescent="0.25">
      <c r="A34" s="6"/>
      <c r="B34" s="283" t="s">
        <v>62</v>
      </c>
      <c r="C34" s="275">
        <v>262.62299999999999</v>
      </c>
      <c r="D34" s="275">
        <v>276.77999999999997</v>
      </c>
      <c r="E34" s="275">
        <v>36.56</v>
      </c>
      <c r="F34" s="275">
        <v>50.716999999999999</v>
      </c>
      <c r="G34" s="275">
        <v>95.073999999999998</v>
      </c>
      <c r="H34" s="275">
        <v>14.404999999999999</v>
      </c>
      <c r="I34" s="285">
        <v>372.10199999999998</v>
      </c>
      <c r="J34" s="6"/>
      <c r="K34" s="314"/>
      <c r="L34" s="6"/>
      <c r="M34" s="6"/>
      <c r="N34" s="6"/>
    </row>
    <row r="35" spans="1:14" x14ac:dyDescent="0.25">
      <c r="A35" s="6"/>
      <c r="B35" s="283" t="s">
        <v>63</v>
      </c>
      <c r="C35" s="275">
        <v>264.67200000000003</v>
      </c>
      <c r="D35" s="275">
        <v>279.34899999999999</v>
      </c>
      <c r="E35" s="275">
        <v>36.996000000000002</v>
      </c>
      <c r="F35" s="275">
        <v>51.673000000000002</v>
      </c>
      <c r="G35" s="275">
        <v>96.381</v>
      </c>
      <c r="H35" s="275">
        <v>16.59</v>
      </c>
      <c r="I35" s="285">
        <v>377.64299999999997</v>
      </c>
      <c r="K35" s="314"/>
    </row>
    <row r="36" spans="1:14" ht="18.75" customHeight="1" x14ac:dyDescent="0.25">
      <c r="A36" s="6"/>
      <c r="B36" s="283" t="s">
        <v>64</v>
      </c>
      <c r="C36" s="275">
        <v>265.101</v>
      </c>
      <c r="D36" s="275">
        <v>281.41399999999999</v>
      </c>
      <c r="E36" s="275">
        <v>36.14</v>
      </c>
      <c r="F36" s="275">
        <v>52.453000000000003</v>
      </c>
      <c r="G36" s="275">
        <v>93.947000000000003</v>
      </c>
      <c r="H36" s="275">
        <v>16.084</v>
      </c>
      <c r="I36" s="285">
        <v>375.13200000000001</v>
      </c>
      <c r="K36" s="314"/>
    </row>
    <row r="37" spans="1:14" x14ac:dyDescent="0.25">
      <c r="A37" s="6"/>
      <c r="B37" s="283" t="s">
        <v>66</v>
      </c>
      <c r="C37" s="275">
        <v>254.46799999999999</v>
      </c>
      <c r="D37" s="275">
        <v>272.85899999999998</v>
      </c>
      <c r="E37" s="275">
        <v>33.539000000000001</v>
      </c>
      <c r="F37" s="275">
        <v>51.93</v>
      </c>
      <c r="G37" s="275">
        <v>87.664000000000001</v>
      </c>
      <c r="H37" s="275">
        <v>21.603999999999999</v>
      </c>
      <c r="I37" s="285">
        <v>363.73599999999999</v>
      </c>
      <c r="K37" s="314"/>
    </row>
    <row r="38" spans="1:14" ht="15" customHeight="1" x14ac:dyDescent="0.25">
      <c r="A38" s="6"/>
      <c r="B38" s="283" t="s">
        <v>67</v>
      </c>
      <c r="C38" s="275">
        <v>264.24099999999999</v>
      </c>
      <c r="D38" s="275">
        <v>282.72199999999998</v>
      </c>
      <c r="E38" s="275">
        <v>35.933999999999997</v>
      </c>
      <c r="F38" s="275">
        <v>54.414999999999999</v>
      </c>
      <c r="G38" s="275">
        <v>91.700999999999993</v>
      </c>
      <c r="H38" s="275">
        <v>24.710999999999999</v>
      </c>
      <c r="I38" s="285">
        <v>380.65300000000002</v>
      </c>
      <c r="K38" s="314"/>
    </row>
    <row r="39" spans="1:14" ht="15" customHeight="1" x14ac:dyDescent="0.25">
      <c r="A39" s="6"/>
      <c r="B39" s="283" t="s">
        <v>68</v>
      </c>
      <c r="C39" s="275">
        <v>269.15899999999999</v>
      </c>
      <c r="D39" s="275">
        <v>289.79399999999998</v>
      </c>
      <c r="E39" s="275">
        <v>34.813000000000002</v>
      </c>
      <c r="F39" s="275">
        <v>55.448</v>
      </c>
      <c r="G39" s="275">
        <v>91.885000000000005</v>
      </c>
      <c r="H39" s="275">
        <v>19.617000000000001</v>
      </c>
      <c r="I39" s="285">
        <v>380.661</v>
      </c>
      <c r="K39" s="314"/>
    </row>
    <row r="40" spans="1:14" ht="18.75" customHeight="1" x14ac:dyDescent="0.25">
      <c r="A40" s="6"/>
      <c r="B40" s="283" t="s">
        <v>69</v>
      </c>
      <c r="C40" s="275">
        <v>270.04500000000002</v>
      </c>
      <c r="D40" s="275">
        <v>288.19400000000002</v>
      </c>
      <c r="E40" s="275">
        <v>34.595999999999997</v>
      </c>
      <c r="F40" s="275">
        <v>52.744999999999997</v>
      </c>
      <c r="G40" s="275">
        <v>97.888999999999996</v>
      </c>
      <c r="H40" s="275">
        <v>14.689</v>
      </c>
      <c r="I40" s="285">
        <v>382.62299999999999</v>
      </c>
      <c r="K40" s="314"/>
    </row>
    <row r="41" spans="1:14" ht="15" customHeight="1" x14ac:dyDescent="0.25">
      <c r="A41" s="6"/>
      <c r="B41" s="283" t="s">
        <v>70</v>
      </c>
      <c r="C41" s="275">
        <v>274.61562358600003</v>
      </c>
      <c r="D41" s="275">
        <v>292.98362358600002</v>
      </c>
      <c r="E41" s="275">
        <v>35.073999999999998</v>
      </c>
      <c r="F41" s="275">
        <v>53.442</v>
      </c>
      <c r="G41" s="275">
        <v>99.339171013999987</v>
      </c>
      <c r="H41" s="275">
        <v>17.244260399999998</v>
      </c>
      <c r="I41" s="285">
        <v>391.19905499999999</v>
      </c>
      <c r="K41" s="314"/>
    </row>
    <row r="42" spans="1:14" ht="15" customHeight="1" x14ac:dyDescent="0.25">
      <c r="A42" s="6"/>
      <c r="B42" s="283" t="s">
        <v>71</v>
      </c>
      <c r="C42" s="275">
        <v>277.25898465899996</v>
      </c>
      <c r="D42" s="275">
        <v>295.89650185900001</v>
      </c>
      <c r="E42" s="275">
        <v>35.405521</v>
      </c>
      <c r="F42" s="275">
        <v>54.043038600000003</v>
      </c>
      <c r="G42" s="275">
        <v>99.776761941000018</v>
      </c>
      <c r="H42" s="275">
        <v>14.68792340000001</v>
      </c>
      <c r="I42" s="285">
        <v>391.72366999999997</v>
      </c>
      <c r="K42" s="314"/>
    </row>
    <row r="43" spans="1:14" ht="15" customHeight="1" x14ac:dyDescent="0.25">
      <c r="A43" s="6"/>
      <c r="B43" s="283" t="s">
        <v>72</v>
      </c>
      <c r="C43" s="275">
        <v>278.303347024</v>
      </c>
      <c r="D43" s="275">
        <v>297.12005762400003</v>
      </c>
      <c r="E43" s="275">
        <v>35.860020200000001</v>
      </c>
      <c r="F43" s="275">
        <v>54.676731399999994</v>
      </c>
      <c r="G43" s="275">
        <v>102.59723737599997</v>
      </c>
      <c r="H43" s="275">
        <v>13.160665600000026</v>
      </c>
      <c r="I43" s="285">
        <v>394.06124999999997</v>
      </c>
      <c r="K43" s="314"/>
    </row>
    <row r="44" spans="1:14" ht="18.75" customHeight="1" x14ac:dyDescent="0.25">
      <c r="A44" s="6"/>
      <c r="B44" s="283" t="s">
        <v>73</v>
      </c>
      <c r="C44" s="275">
        <v>281.98181300699997</v>
      </c>
      <c r="D44" s="275">
        <v>301.16463540700005</v>
      </c>
      <c r="E44" s="275">
        <v>36.657646800000002</v>
      </c>
      <c r="F44" s="275">
        <v>55.8404691</v>
      </c>
      <c r="G44" s="275">
        <v>105.20971539300002</v>
      </c>
      <c r="H44" s="275">
        <v>11.644527600000002</v>
      </c>
      <c r="I44" s="285">
        <v>398.83605599999999</v>
      </c>
      <c r="K44" s="314"/>
    </row>
    <row r="45" spans="1:14" ht="15" customHeight="1" x14ac:dyDescent="0.25">
      <c r="A45" s="6"/>
      <c r="B45" s="283" t="s">
        <v>74</v>
      </c>
      <c r="C45" s="275">
        <v>287.10273631200005</v>
      </c>
      <c r="D45" s="275">
        <v>307.28001771200002</v>
      </c>
      <c r="E45" s="275">
        <v>37.651911999999989</v>
      </c>
      <c r="F45" s="275">
        <v>57.829193199999999</v>
      </c>
      <c r="G45" s="275">
        <v>106.59257638799998</v>
      </c>
      <c r="H45" s="275">
        <v>9.6845772999999973</v>
      </c>
      <c r="I45" s="285">
        <v>403.37988999999999</v>
      </c>
      <c r="K45" s="314"/>
    </row>
    <row r="46" spans="1:14" ht="15" customHeight="1" x14ac:dyDescent="0.25">
      <c r="A46" s="6"/>
      <c r="B46" s="283" t="s">
        <v>75</v>
      </c>
      <c r="C46" s="275">
        <v>291.082114031</v>
      </c>
      <c r="D46" s="275">
        <v>311.589869631</v>
      </c>
      <c r="E46" s="275">
        <v>38.505327399999999</v>
      </c>
      <c r="F46" s="275">
        <v>59.0130835</v>
      </c>
      <c r="G46" s="275">
        <v>108.069871769</v>
      </c>
      <c r="H46" s="275">
        <v>8.5864302000000112</v>
      </c>
      <c r="I46" s="285">
        <v>407.73841600000003</v>
      </c>
      <c r="K46" s="314"/>
    </row>
    <row r="47" spans="1:14" ht="15" customHeight="1" x14ac:dyDescent="0.25">
      <c r="A47" s="6"/>
      <c r="B47" s="283" t="s">
        <v>76</v>
      </c>
      <c r="C47" s="275">
        <v>294.81596837799998</v>
      </c>
      <c r="D47" s="275">
        <v>315.39467727799996</v>
      </c>
      <c r="E47" s="275">
        <v>39.334478499999996</v>
      </c>
      <c r="F47" s="275">
        <v>59.913187200000003</v>
      </c>
      <c r="G47" s="275">
        <v>109.44738142200006</v>
      </c>
      <c r="H47" s="275">
        <v>8.1960011999999978</v>
      </c>
      <c r="I47" s="285">
        <v>412.45935100000003</v>
      </c>
      <c r="K47" s="314"/>
    </row>
    <row r="48" spans="1:14" ht="18.75" customHeight="1" x14ac:dyDescent="0.25">
      <c r="A48" s="6"/>
      <c r="B48" s="283" t="s">
        <v>77</v>
      </c>
      <c r="C48" s="275">
        <v>298.20345468599993</v>
      </c>
      <c r="D48" s="275">
        <v>318.50347678600002</v>
      </c>
      <c r="E48" s="275">
        <v>40.125217499999998</v>
      </c>
      <c r="F48" s="275">
        <v>60.425239300000001</v>
      </c>
      <c r="G48" s="275">
        <v>110.40282301400005</v>
      </c>
      <c r="H48" s="275">
        <v>8.4409992999999961</v>
      </c>
      <c r="I48" s="285">
        <v>417.04727700000001</v>
      </c>
      <c r="K48" s="314"/>
    </row>
    <row r="49" spans="1:11" ht="15" customHeight="1" x14ac:dyDescent="0.25">
      <c r="A49" s="6"/>
      <c r="B49" s="283" t="s">
        <v>79</v>
      </c>
      <c r="C49" s="275">
        <v>300.14835614499998</v>
      </c>
      <c r="D49" s="275">
        <v>320.009792645</v>
      </c>
      <c r="E49" s="275">
        <v>40.727451899999998</v>
      </c>
      <c r="F49" s="275">
        <v>60.588889199999997</v>
      </c>
      <c r="G49" s="275">
        <v>111.25596045500002</v>
      </c>
      <c r="H49" s="275">
        <v>9.356738399999994</v>
      </c>
      <c r="I49" s="285">
        <v>420.761055</v>
      </c>
      <c r="K49" s="314"/>
    </row>
    <row r="50" spans="1:11" ht="15" customHeight="1" x14ac:dyDescent="0.25">
      <c r="A50" s="6"/>
      <c r="B50" s="283" t="s">
        <v>80</v>
      </c>
      <c r="C50" s="275">
        <v>302.11924020400005</v>
      </c>
      <c r="D50" s="275">
        <v>321.75414890399998</v>
      </c>
      <c r="E50" s="275">
        <v>41.33785730000001</v>
      </c>
      <c r="F50" s="275">
        <v>60.972766</v>
      </c>
      <c r="G50" s="275">
        <v>111.82003259599995</v>
      </c>
      <c r="H50" s="275">
        <v>9.5608711999999993</v>
      </c>
      <c r="I50" s="285">
        <v>423.50014399999998</v>
      </c>
      <c r="K50" s="314"/>
    </row>
    <row r="51" spans="1:11" ht="15" customHeight="1" x14ac:dyDescent="0.25">
      <c r="A51" s="6"/>
      <c r="B51" s="283" t="s">
        <v>81</v>
      </c>
      <c r="C51" s="275">
        <v>304.05266831300003</v>
      </c>
      <c r="D51" s="275">
        <v>323.49461601300004</v>
      </c>
      <c r="E51" s="275">
        <v>41.947627699999998</v>
      </c>
      <c r="F51" s="275">
        <v>61.389574699999997</v>
      </c>
      <c r="G51" s="275">
        <v>113.21311558699998</v>
      </c>
      <c r="H51" s="275">
        <v>9.6947881000000056</v>
      </c>
      <c r="I51" s="285">
        <v>426.96057200000001</v>
      </c>
      <c r="K51" s="314"/>
    </row>
    <row r="52" spans="1:11" ht="18.75" customHeight="1" x14ac:dyDescent="0.25">
      <c r="A52" s="6"/>
      <c r="B52" s="283" t="s">
        <v>82</v>
      </c>
      <c r="C52" s="275">
        <v>306.05050313700002</v>
      </c>
      <c r="D52" s="275">
        <v>325.23149423699999</v>
      </c>
      <c r="E52" s="275">
        <v>42.570769300000002</v>
      </c>
      <c r="F52" s="275">
        <v>61.751759700000001</v>
      </c>
      <c r="G52" s="275">
        <v>114.82877786299997</v>
      </c>
      <c r="H52" s="275">
        <v>9.6578559999999989</v>
      </c>
      <c r="I52" s="285">
        <v>430.53713699999997</v>
      </c>
      <c r="K52" s="314"/>
    </row>
    <row r="53" spans="1:11" ht="15" customHeight="1" x14ac:dyDescent="0.25">
      <c r="A53" s="6"/>
      <c r="B53" s="283" t="s">
        <v>358</v>
      </c>
      <c r="C53" s="275">
        <v>307.92458877899998</v>
      </c>
      <c r="D53" s="275">
        <v>326.368094079</v>
      </c>
      <c r="E53" s="275">
        <v>43.029618499999991</v>
      </c>
      <c r="F53" s="275">
        <v>61.473123399999999</v>
      </c>
      <c r="G53" s="275">
        <v>116.37019732100001</v>
      </c>
      <c r="H53" s="275">
        <v>8.91056190000001</v>
      </c>
      <c r="I53" s="285">
        <v>433.20534800000001</v>
      </c>
      <c r="K53" s="314"/>
    </row>
    <row r="54" spans="1:11" ht="15" customHeight="1" x14ac:dyDescent="0.25">
      <c r="A54" s="6"/>
      <c r="B54" s="283" t="s">
        <v>359</v>
      </c>
      <c r="C54" s="275">
        <v>310.2503199410001</v>
      </c>
      <c r="D54" s="275">
        <v>328.59690354099996</v>
      </c>
      <c r="E54" s="275">
        <v>43.554717600000011</v>
      </c>
      <c r="F54" s="275">
        <v>61.901301099999998</v>
      </c>
      <c r="G54" s="275">
        <v>117.88518745899992</v>
      </c>
      <c r="H54" s="275">
        <v>8.8097746000000079</v>
      </c>
      <c r="I54" s="285">
        <v>436.94528200000002</v>
      </c>
      <c r="K54" s="314"/>
    </row>
    <row r="55" spans="1:11" ht="15" customHeight="1" x14ac:dyDescent="0.25">
      <c r="A55" s="6"/>
      <c r="B55" s="283" t="s">
        <v>360</v>
      </c>
      <c r="C55" s="275">
        <v>312.67722746900006</v>
      </c>
      <c r="D55" s="275">
        <v>330.99953566900001</v>
      </c>
      <c r="E55" s="275">
        <v>44.097098199999998</v>
      </c>
      <c r="F55" s="275">
        <v>62.419406699999996</v>
      </c>
      <c r="G55" s="275">
        <v>119.44768983099998</v>
      </c>
      <c r="H55" s="275">
        <v>8.7102176999999958</v>
      </c>
      <c r="I55" s="285">
        <v>440.83513500000004</v>
      </c>
      <c r="K55" s="314"/>
    </row>
    <row r="56" spans="1:11" ht="18.75" customHeight="1" x14ac:dyDescent="0.25">
      <c r="A56" s="6"/>
      <c r="B56" s="283" t="s">
        <v>361</v>
      </c>
      <c r="C56" s="275">
        <v>315.20111529299999</v>
      </c>
      <c r="D56" s="275">
        <v>333.50113479300006</v>
      </c>
      <c r="E56" s="275">
        <v>44.656346499999998</v>
      </c>
      <c r="F56" s="275">
        <v>62.956365499999997</v>
      </c>
      <c r="G56" s="275">
        <v>120.90095050699998</v>
      </c>
      <c r="H56" s="275">
        <v>8.5419911999999965</v>
      </c>
      <c r="I56" s="285">
        <v>444.64405699999998</v>
      </c>
      <c r="K56" s="314"/>
    </row>
    <row r="57" spans="1:11" ht="15" customHeight="1" x14ac:dyDescent="0.25">
      <c r="A57" s="6"/>
      <c r="B57" s="283" t="s">
        <v>365</v>
      </c>
      <c r="C57" s="275">
        <v>317.86310510300001</v>
      </c>
      <c r="D57" s="275">
        <v>335.81739160299998</v>
      </c>
      <c r="E57" s="275">
        <v>45.238393100000003</v>
      </c>
      <c r="F57" s="275">
        <v>63.192679800000001</v>
      </c>
      <c r="G57" s="275">
        <v>122.23627399700003</v>
      </c>
      <c r="H57" s="275">
        <v>8.0160478999999878</v>
      </c>
      <c r="I57" s="20">
        <v>448.11542700000001</v>
      </c>
      <c r="K57" s="314"/>
    </row>
    <row r="58" spans="1:11" ht="15" customHeight="1" x14ac:dyDescent="0.25">
      <c r="A58" s="6"/>
      <c r="B58" s="283" t="s">
        <v>366</v>
      </c>
      <c r="C58" s="275">
        <v>320.86023596999991</v>
      </c>
      <c r="D58" s="275">
        <v>338.76071476999999</v>
      </c>
      <c r="E58" s="275">
        <v>45.871997399999998</v>
      </c>
      <c r="F58" s="275">
        <v>63.772476600000005</v>
      </c>
      <c r="G58" s="275">
        <v>123.42424193000004</v>
      </c>
      <c r="H58" s="275">
        <v>7.7504321000000163</v>
      </c>
      <c r="I58" s="20">
        <v>452.03490999999997</v>
      </c>
      <c r="K58" s="314"/>
    </row>
    <row r="59" spans="1:11" ht="15" customHeight="1" x14ac:dyDescent="0.25">
      <c r="A59" s="6"/>
      <c r="B59" s="283" t="s">
        <v>367</v>
      </c>
      <c r="C59" s="275">
        <v>323.92974485100001</v>
      </c>
      <c r="D59" s="275">
        <v>342.07274755100002</v>
      </c>
      <c r="E59" s="275">
        <v>46.519960099999992</v>
      </c>
      <c r="F59" s="275">
        <v>64.662962899999997</v>
      </c>
      <c r="G59" s="275">
        <v>124.675934449</v>
      </c>
      <c r="H59" s="275">
        <v>7.6227376999999956</v>
      </c>
      <c r="I59" s="20">
        <v>456.22841700000004</v>
      </c>
      <c r="K59" s="314"/>
    </row>
    <row r="60" spans="1:11" ht="18.75" customHeight="1" x14ac:dyDescent="0.25">
      <c r="A60" s="6"/>
      <c r="B60" s="283" t="s">
        <v>368</v>
      </c>
      <c r="C60" s="275">
        <v>327.05054345399998</v>
      </c>
      <c r="D60" s="275">
        <v>345.18281145399999</v>
      </c>
      <c r="E60" s="275">
        <v>47.1791524</v>
      </c>
      <c r="F60" s="275">
        <v>65.311420200000001</v>
      </c>
      <c r="G60" s="275">
        <v>125.86250654600005</v>
      </c>
      <c r="H60" s="275">
        <v>7.0782630000000095</v>
      </c>
      <c r="I60" s="20">
        <v>459.99131300000005</v>
      </c>
      <c r="K60" s="314"/>
    </row>
    <row r="61" spans="1:11" ht="15" customHeight="1" x14ac:dyDescent="0.25">
      <c r="A61" s="6"/>
      <c r="B61" s="283" t="s">
        <v>395</v>
      </c>
      <c r="C61" s="275">
        <v>330.23159612299997</v>
      </c>
      <c r="D61" s="275">
        <v>348.32579792299998</v>
      </c>
      <c r="E61" s="275">
        <v>47.851108599999996</v>
      </c>
      <c r="F61" s="275">
        <v>65.945310200000023</v>
      </c>
      <c r="G61" s="275">
        <v>126.97013787700004</v>
      </c>
      <c r="H61" s="275">
        <v>6.2013570000000033</v>
      </c>
      <c r="I61" s="20">
        <v>463.40309100000002</v>
      </c>
      <c r="K61" s="314"/>
    </row>
    <row r="62" spans="1:11" ht="15" customHeight="1" x14ac:dyDescent="0.25">
      <c r="A62" s="6"/>
      <c r="B62" s="283" t="s">
        <v>396</v>
      </c>
      <c r="C62" s="275">
        <v>333.57686464400001</v>
      </c>
      <c r="D62" s="275">
        <v>351.59670554400003</v>
      </c>
      <c r="E62" s="275">
        <v>48.551098100000004</v>
      </c>
      <c r="F62" s="275">
        <v>66.570938499999997</v>
      </c>
      <c r="G62" s="275">
        <v>128.03121945599997</v>
      </c>
      <c r="H62" s="275">
        <v>5.5593458999999967</v>
      </c>
      <c r="I62" s="20">
        <v>467.16742999999997</v>
      </c>
      <c r="K62" s="314"/>
    </row>
    <row r="63" spans="1:11" ht="15" customHeight="1" x14ac:dyDescent="0.25">
      <c r="A63" s="6"/>
      <c r="B63" s="283" t="s">
        <v>397</v>
      </c>
      <c r="C63" s="275">
        <v>336.88056035799997</v>
      </c>
      <c r="D63" s="275">
        <v>355.14915375800001</v>
      </c>
      <c r="E63" s="275">
        <v>49.2494406</v>
      </c>
      <c r="F63" s="275">
        <v>67.518034</v>
      </c>
      <c r="G63" s="275">
        <v>129.106887642</v>
      </c>
      <c r="H63" s="275">
        <v>5.195262000000028</v>
      </c>
      <c r="I63" s="20">
        <v>471.18271000000004</v>
      </c>
      <c r="K63" s="314"/>
    </row>
    <row r="64" spans="1:11" ht="15" customHeight="1" x14ac:dyDescent="0.25">
      <c r="A64" s="6"/>
      <c r="B64" s="283" t="s">
        <v>398</v>
      </c>
      <c r="C64" s="275">
        <v>340.08454518100007</v>
      </c>
      <c r="D64" s="275">
        <v>358.33879978100003</v>
      </c>
      <c r="E64" s="275">
        <v>49.937261599999999</v>
      </c>
      <c r="F64" s="275">
        <v>68.191516099999973</v>
      </c>
      <c r="G64" s="275">
        <v>130.21958271899996</v>
      </c>
      <c r="H64" s="275">
        <v>4.5022340999999795</v>
      </c>
      <c r="I64" s="20">
        <v>474.80636200000004</v>
      </c>
      <c r="K64" s="314"/>
    </row>
    <row r="65" spans="1:26" x14ac:dyDescent="0.25">
      <c r="A65" s="6"/>
      <c r="B65" s="289">
        <v>2012</v>
      </c>
      <c r="C65" s="422">
        <f ca="1">SUM(OFFSET(C$4,4*(ROW()-ROW(C$65)),0):OFFSET(C$7,4*(ROW()-ROW(C$65)),0))</f>
        <v>796.745</v>
      </c>
      <c r="D65" s="422">
        <f ca="1">SUM(OFFSET(D$4,4*(ROW()-ROW(D$65)),0):OFFSET(D$7,4*(ROW()-ROW(D$65)),0))</f>
        <v>842.94499999999994</v>
      </c>
      <c r="E65" s="422">
        <f ca="1">SUM(OFFSET(E$4,4*(ROW()-ROW(E$65)),0):OFFSET(E$7,4*(ROW()-ROW(E$65)),0))</f>
        <v>107.43</v>
      </c>
      <c r="F65" s="422">
        <f ca="1">SUM(OFFSET(F$4,4*(ROW()-ROW(F$65)),0):OFFSET(F$7,4*(ROW()-ROW(F$65)),0))</f>
        <v>153.63</v>
      </c>
      <c r="G65" s="422">
        <f ca="1">SUM(OFFSET(G$4,4*(ROW()-ROW(G$65)),0):OFFSET(G$7,4*(ROW()-ROW(G$65)),0))</f>
        <v>281.178</v>
      </c>
      <c r="H65" s="422">
        <f ca="1">SUM(OFFSET(H$4,4*(ROW()-ROW(H$65)),0):OFFSET(H$7,4*(ROW()-ROW(H$65)),0))</f>
        <v>84.329000000000008</v>
      </c>
      <c r="I65" s="423">
        <f ca="1">SUM(OFFSET(I$4,4*(ROW()-ROW(I$65)),0):OFFSET(I$7,4*(ROW()-ROW(I$65)),0))</f>
        <v>1162.252</v>
      </c>
      <c r="K65" s="314"/>
    </row>
    <row r="66" spans="1:26" x14ac:dyDescent="0.25">
      <c r="A66" s="6"/>
      <c r="B66" s="9">
        <v>2013</v>
      </c>
      <c r="C66" s="275">
        <f ca="1">SUM(OFFSET(C$4,4*(ROW()-ROW(C$65)),0):OFFSET(C$7,4*(ROW()-ROW(C$65)),0))</f>
        <v>833.79899999999998</v>
      </c>
      <c r="D66" s="275">
        <f ca="1">SUM(OFFSET(D$4,4*(ROW()-ROW(D$65)),0):OFFSET(D$7,4*(ROW()-ROW(D$65)),0))</f>
        <v>880.673</v>
      </c>
      <c r="E66" s="275">
        <f ca="1">SUM(OFFSET(E$4,4*(ROW()-ROW(E$65)),0):OFFSET(E$7,4*(ROW()-ROW(E$65)),0))</f>
        <v>112.452</v>
      </c>
      <c r="F66" s="275">
        <f ca="1">SUM(OFFSET(F$4,4*(ROW()-ROW(F$65)),0):OFFSET(F$7,4*(ROW()-ROW(F$65)),0))</f>
        <v>159.32600000000002</v>
      </c>
      <c r="G66" s="275">
        <f ca="1">SUM(OFFSET(G$4,4*(ROW()-ROW(G$65)),0):OFFSET(G$7,4*(ROW()-ROW(G$65)),0))</f>
        <v>290.03699999999998</v>
      </c>
      <c r="H66" s="275">
        <f ca="1">SUM(OFFSET(H$4,4*(ROW()-ROW(H$65)),0):OFFSET(H$7,4*(ROW()-ROW(H$65)),0))</f>
        <v>82.36</v>
      </c>
      <c r="I66" s="333">
        <f ca="1">SUM(OFFSET(I$4,4*(ROW()-ROW(I$65)),0):OFFSET(I$7,4*(ROW()-ROW(I$65)),0))</f>
        <v>1206.1959999999999</v>
      </c>
      <c r="K66" s="314"/>
      <c r="L66" s="424"/>
      <c r="M66" s="424"/>
      <c r="N66" s="425"/>
      <c r="O66" s="425"/>
      <c r="P66" s="425"/>
      <c r="Q66" s="426"/>
      <c r="R66" s="426"/>
      <c r="S66" s="426"/>
      <c r="T66" s="426"/>
      <c r="U66" s="426"/>
      <c r="V66" s="427"/>
      <c r="W66" s="427"/>
      <c r="X66" s="427"/>
      <c r="Y66" s="427"/>
      <c r="Z66" s="427"/>
    </row>
    <row r="67" spans="1:26" ht="15" customHeight="1" x14ac:dyDescent="0.25">
      <c r="A67" s="6"/>
      <c r="B67" s="9">
        <v>2014</v>
      </c>
      <c r="C67" s="275">
        <f ca="1">SUM(OFFSET(C$4,4*(ROW()-ROW(C$65)),0):OFFSET(C$7,4*(ROW()-ROW(C$65)),0))</f>
        <v>869.0329999999999</v>
      </c>
      <c r="D67" s="275">
        <f ca="1">SUM(OFFSET(D$4,4*(ROW()-ROW(D$65)),0):OFFSET(D$7,4*(ROW()-ROW(D$65)),0))</f>
        <v>903.20500000000004</v>
      </c>
      <c r="E67" s="275">
        <f ca="1">SUM(OFFSET(E$4,4*(ROW()-ROW(E$65)),0):OFFSET(E$7,4*(ROW()-ROW(E$65)),0))</f>
        <v>119.93799999999999</v>
      </c>
      <c r="F67" s="275">
        <f ca="1">SUM(OFFSET(F$4,4*(ROW()-ROW(F$65)),0):OFFSET(F$7,4*(ROW()-ROW(F$65)),0))</f>
        <v>154.11000000000001</v>
      </c>
      <c r="G67" s="275">
        <f ca="1">SUM(OFFSET(G$4,4*(ROW()-ROW(G$65)),0):OFFSET(G$7,4*(ROW()-ROW(G$65)),0))</f>
        <v>300.78900000000004</v>
      </c>
      <c r="H67" s="275">
        <f ca="1">SUM(OFFSET(H$4,4*(ROW()-ROW(H$65)),0):OFFSET(H$7,4*(ROW()-ROW(H$65)),0))</f>
        <v>77.97699999999999</v>
      </c>
      <c r="I67" s="333">
        <f ca="1">SUM(OFFSET(I$4,4*(ROW()-ROW(I$65)),0):OFFSET(I$7,4*(ROW()-ROW(I$65)),0))</f>
        <v>1247.799</v>
      </c>
      <c r="K67" s="314"/>
      <c r="L67" s="424"/>
      <c r="M67" s="424"/>
      <c r="N67" s="425"/>
      <c r="O67" s="425"/>
      <c r="P67" s="425"/>
      <c r="Q67" s="426"/>
      <c r="R67" s="426"/>
      <c r="S67" s="426"/>
      <c r="T67" s="426"/>
      <c r="U67" s="426"/>
      <c r="V67" s="427"/>
      <c r="W67" s="427"/>
      <c r="X67" s="427"/>
      <c r="Y67" s="427"/>
      <c r="Z67" s="427"/>
    </row>
    <row r="68" spans="1:26" ht="15" customHeight="1" x14ac:dyDescent="0.25">
      <c r="A68" s="6"/>
      <c r="B68" s="9">
        <v>2015</v>
      </c>
      <c r="C68" s="275">
        <f ca="1">SUM(OFFSET(C$4,4*(ROW()-ROW(C$65)),0):OFFSET(C$7,4*(ROW()-ROW(C$65)),0))</f>
        <v>900.33199999999999</v>
      </c>
      <c r="D68" s="275">
        <f ca="1">SUM(OFFSET(D$4,4*(ROW()-ROW(D$65)),0):OFFSET(D$7,4*(ROW()-ROW(D$65)),0))</f>
        <v>929.6099999999999</v>
      </c>
      <c r="E68" s="275">
        <f ca="1">SUM(OFFSET(E$4,4*(ROW()-ROW(E$65)),0):OFFSET(E$7,4*(ROW()-ROW(E$65)),0))</f>
        <v>125.93900000000001</v>
      </c>
      <c r="F68" s="275">
        <f ca="1">SUM(OFFSET(F$4,4*(ROW()-ROW(F$65)),0):OFFSET(F$7,4*(ROW()-ROW(F$65)),0))</f>
        <v>155.21700000000001</v>
      </c>
      <c r="G68" s="275">
        <f ca="1">SUM(OFFSET(G$4,4*(ROW()-ROW(G$65)),0):OFFSET(G$7,4*(ROW()-ROW(G$65)),0))</f>
        <v>344.44899999999996</v>
      </c>
      <c r="H68" s="275">
        <f ca="1">SUM(OFFSET(H$4,4*(ROW()-ROW(H$65)),0):OFFSET(H$7,4*(ROW()-ROW(H$65)),0))</f>
        <v>77.346999999999994</v>
      </c>
      <c r="I68" s="333">
        <f ca="1">SUM(OFFSET(I$4,4*(ROW()-ROW(I$65)),0):OFFSET(I$7,4*(ROW()-ROW(I$65)),0))</f>
        <v>1322.1279999999999</v>
      </c>
      <c r="K68" s="314"/>
      <c r="L68" s="424"/>
      <c r="M68" s="424"/>
      <c r="N68" s="425"/>
      <c r="O68" s="425"/>
      <c r="P68" s="425"/>
      <c r="Q68" s="426"/>
      <c r="R68" s="426"/>
      <c r="S68" s="426"/>
      <c r="T68" s="426"/>
      <c r="U68" s="426"/>
      <c r="V68" s="427"/>
      <c r="W68" s="427"/>
      <c r="X68" s="427"/>
      <c r="Y68" s="427"/>
      <c r="Z68" s="427"/>
    </row>
    <row r="69" spans="1:26" ht="15" customHeight="1" x14ac:dyDescent="0.25">
      <c r="A69" s="6"/>
      <c r="B69" s="9">
        <v>2016</v>
      </c>
      <c r="C69" s="275">
        <f ca="1">SUM(OFFSET(C$4,4*(ROW()-ROW(C$65)),0):OFFSET(C$7,4*(ROW()-ROW(C$65)),0))</f>
        <v>931.69299999999998</v>
      </c>
      <c r="D69" s="275">
        <f ca="1">SUM(OFFSET(D$4,4*(ROW()-ROW(D$65)),0):OFFSET(D$7,4*(ROW()-ROW(D$65)),0))</f>
        <v>966.46100000000001</v>
      </c>
      <c r="E69" s="275">
        <f ca="1">SUM(OFFSET(E$4,4*(ROW()-ROW(E$65)),0):OFFSET(E$7,4*(ROW()-ROW(E$65)),0))</f>
        <v>130.04500000000002</v>
      </c>
      <c r="F69" s="275">
        <f ca="1">SUM(OFFSET(F$4,4*(ROW()-ROW(F$65)),0):OFFSET(F$7,4*(ROW()-ROW(F$65)),0))</f>
        <v>164.81299999999999</v>
      </c>
      <c r="G69" s="275">
        <f ca="1">SUM(OFFSET(G$4,4*(ROW()-ROW(G$65)),0):OFFSET(G$7,4*(ROW()-ROW(G$65)),0))</f>
        <v>345.88300000000004</v>
      </c>
      <c r="H69" s="275">
        <f ca="1">SUM(OFFSET(H$4,4*(ROW()-ROW(H$65)),0):OFFSET(H$7,4*(ROW()-ROW(H$65)),0))</f>
        <v>70.040999999999997</v>
      </c>
      <c r="I69" s="333">
        <f ca="1">SUM(OFFSET(I$4,4*(ROW()-ROW(I$65)),0):OFFSET(I$7,4*(ROW()-ROW(I$65)),0))</f>
        <v>1347.617</v>
      </c>
      <c r="K69" s="314"/>
      <c r="L69" s="424"/>
      <c r="M69" s="424"/>
      <c r="N69" s="425"/>
      <c r="O69" s="425"/>
      <c r="P69" s="425"/>
      <c r="Q69" s="426"/>
      <c r="R69" s="426"/>
      <c r="S69" s="426"/>
      <c r="T69" s="426"/>
      <c r="U69" s="426"/>
      <c r="V69" s="427"/>
      <c r="W69" s="427"/>
      <c r="X69" s="427"/>
      <c r="Y69" s="427"/>
      <c r="Z69" s="427"/>
    </row>
    <row r="70" spans="1:26" ht="15" customHeight="1" x14ac:dyDescent="0.25">
      <c r="A70" s="6"/>
      <c r="B70" s="9">
        <v>2017</v>
      </c>
      <c r="C70" s="275">
        <f ca="1">SUM(OFFSET(C$4,4*(ROW()-ROW(C$65)),0):OFFSET(C$7,4*(ROW()-ROW(C$65)),0))</f>
        <v>965.80700000000002</v>
      </c>
      <c r="D70" s="275">
        <f ca="1">SUM(OFFSET(D$4,4*(ROW()-ROW(D$65)),0):OFFSET(D$7,4*(ROW()-ROW(D$65)),0))</f>
        <v>1006.6600000000001</v>
      </c>
      <c r="E70" s="275">
        <f ca="1">SUM(OFFSET(E$4,4*(ROW()-ROW(E$65)),0):OFFSET(E$7,4*(ROW()-ROW(E$65)),0))</f>
        <v>135.62299999999999</v>
      </c>
      <c r="F70" s="275">
        <f ca="1">SUM(OFFSET(F$4,4*(ROW()-ROW(F$65)),0):OFFSET(F$7,4*(ROW()-ROW(F$65)),0))</f>
        <v>176.476</v>
      </c>
      <c r="G70" s="275">
        <f ca="1">SUM(OFFSET(G$4,4*(ROW()-ROW(G$65)),0):OFFSET(G$7,4*(ROW()-ROW(G$65)),0))</f>
        <v>346.30200000000002</v>
      </c>
      <c r="H70" s="275">
        <f ca="1">SUM(OFFSET(H$4,4*(ROW()-ROW(H$65)),0):OFFSET(H$7,4*(ROW()-ROW(H$65)),0))</f>
        <v>64.134</v>
      </c>
      <c r="I70" s="333">
        <f ca="1">SUM(OFFSET(I$4,4*(ROW()-ROW(I$65)),0):OFFSET(I$7,4*(ROW()-ROW(I$65)),0))</f>
        <v>1376.2429999999999</v>
      </c>
      <c r="K70" s="314"/>
      <c r="L70" s="424"/>
      <c r="M70" s="424"/>
      <c r="N70" s="425"/>
      <c r="O70" s="425"/>
      <c r="P70" s="425"/>
      <c r="Q70" s="426"/>
      <c r="R70" s="426"/>
      <c r="S70" s="426"/>
      <c r="T70" s="426"/>
      <c r="U70" s="426"/>
      <c r="V70" s="427"/>
      <c r="W70" s="427"/>
      <c r="X70" s="427"/>
      <c r="Y70" s="427"/>
      <c r="Z70" s="427"/>
    </row>
    <row r="71" spans="1:26" ht="15" customHeight="1" x14ac:dyDescent="0.25">
      <c r="A71" s="6"/>
      <c r="B71" s="9">
        <v>2018</v>
      </c>
      <c r="C71" s="275">
        <f ca="1">SUM(OFFSET(C$4,4*(ROW()-ROW(C$65)),0):OFFSET(C$7,4*(ROW()-ROW(C$65)),0))</f>
        <v>1007.643</v>
      </c>
      <c r="D71" s="275">
        <f ca="1">SUM(OFFSET(D$4,4*(ROW()-ROW(D$65)),0):OFFSET(D$7,4*(ROW()-ROW(D$65)),0))</f>
        <v>1047.8579999999999</v>
      </c>
      <c r="E71" s="275">
        <f ca="1">SUM(OFFSET(E$4,4*(ROW()-ROW(E$65)),0):OFFSET(E$7,4*(ROW()-ROW(E$65)),0))</f>
        <v>141.059</v>
      </c>
      <c r="F71" s="275">
        <f ca="1">SUM(OFFSET(F$4,4*(ROW()-ROW(F$65)),0):OFFSET(F$7,4*(ROW()-ROW(F$65)),0))</f>
        <v>181.274</v>
      </c>
      <c r="G71" s="275">
        <f ca="1">SUM(OFFSET(G$4,4*(ROW()-ROW(G$65)),0):OFFSET(G$7,4*(ROW()-ROW(G$65)),0))</f>
        <v>368.94900000000001</v>
      </c>
      <c r="H71" s="275">
        <f ca="1">SUM(OFFSET(H$4,4*(ROW()-ROW(H$65)),0):OFFSET(H$7,4*(ROW()-ROW(H$65)),0))</f>
        <v>64.576999999999998</v>
      </c>
      <c r="I71" s="333">
        <f ca="1">SUM(OFFSET(I$4,4*(ROW()-ROW(I$65)),0):OFFSET(I$7,4*(ROW()-ROW(I$65)),0))</f>
        <v>1441.1689999999999</v>
      </c>
      <c r="K71" s="314"/>
      <c r="L71" s="424"/>
      <c r="M71" s="424"/>
      <c r="N71" s="425"/>
      <c r="O71" s="425"/>
      <c r="P71" s="425"/>
      <c r="Q71" s="426"/>
      <c r="R71" s="426"/>
      <c r="S71" s="426"/>
      <c r="T71" s="426"/>
      <c r="U71" s="426"/>
      <c r="V71" s="427"/>
      <c r="W71" s="427"/>
      <c r="X71" s="427"/>
      <c r="Y71" s="427"/>
      <c r="Z71" s="427"/>
    </row>
    <row r="72" spans="1:26" ht="15" customHeight="1" x14ac:dyDescent="0.25">
      <c r="A72" s="6"/>
      <c r="B72" s="9">
        <v>2019</v>
      </c>
      <c r="C72" s="275">
        <f ca="1">SUM(OFFSET(C$4,4*(ROW()-ROW(C$65)),0):OFFSET(C$7,4*(ROW()-ROW(C$65)),0))</f>
        <v>1045.8910000000001</v>
      </c>
      <c r="D72" s="275">
        <f ca="1">SUM(OFFSET(D$4,4*(ROW()-ROW(D$65)),0):OFFSET(D$7,4*(ROW()-ROW(D$65)),0))</f>
        <v>1098.1189999999999</v>
      </c>
      <c r="E72" s="275">
        <f ca="1">SUM(OFFSET(E$4,4*(ROW()-ROW(E$65)),0):OFFSET(E$7,4*(ROW()-ROW(E$65)),0))</f>
        <v>147.37400000000002</v>
      </c>
      <c r="F72" s="275">
        <f ca="1">SUM(OFFSET(F$4,4*(ROW()-ROW(F$65)),0):OFFSET(F$7,4*(ROW()-ROW(F$65)),0))</f>
        <v>199.602</v>
      </c>
      <c r="G72" s="275">
        <f ca="1">SUM(OFFSET(G$4,4*(ROW()-ROW(G$65)),0):OFFSET(G$7,4*(ROW()-ROW(G$65)),0))</f>
        <v>379.37900000000002</v>
      </c>
      <c r="H72" s="275">
        <f ca="1">SUM(OFFSET(H$4,4*(ROW()-ROW(H$65)),0):OFFSET(H$7,4*(ROW()-ROW(H$65)),0))</f>
        <v>61.45</v>
      </c>
      <c r="I72" s="333">
        <f ca="1">SUM(OFFSET(I$4,4*(ROW()-ROW(I$65)),0):OFFSET(I$7,4*(ROW()-ROW(I$65)),0))</f>
        <v>1486.72</v>
      </c>
      <c r="K72" s="314"/>
      <c r="L72" s="424"/>
      <c r="M72" s="424"/>
      <c r="N72" s="425"/>
      <c r="O72" s="425"/>
      <c r="P72" s="425"/>
      <c r="Q72" s="426"/>
      <c r="R72" s="426"/>
      <c r="S72" s="426"/>
      <c r="T72" s="426"/>
      <c r="U72" s="426"/>
      <c r="V72" s="427"/>
      <c r="W72" s="427"/>
      <c r="X72" s="427"/>
      <c r="Y72" s="427"/>
      <c r="Z72" s="427"/>
    </row>
    <row r="73" spans="1:26" ht="15" customHeight="1" x14ac:dyDescent="0.25">
      <c r="A73" s="6"/>
      <c r="B73" s="9">
        <v>2020</v>
      </c>
      <c r="C73" s="275">
        <f ca="1">SUM(OFFSET(C$4,4*(ROW()-ROW(C$65)),0):OFFSET(C$7,4*(ROW()-ROW(C$65)),0))</f>
        <v>1052.9690000000001</v>
      </c>
      <c r="D73" s="275">
        <f ca="1">SUM(OFFSET(D$4,4*(ROW()-ROW(D$65)),0):OFFSET(D$7,4*(ROW()-ROW(D$65)),0))</f>
        <v>1126.7889999999998</v>
      </c>
      <c r="E73" s="275">
        <f ca="1">SUM(OFFSET(E$4,4*(ROW()-ROW(E$65)),0):OFFSET(E$7,4*(ROW()-ROW(E$65)),0))</f>
        <v>140.42599999999999</v>
      </c>
      <c r="F73" s="275">
        <f ca="1">SUM(OFFSET(F$4,4*(ROW()-ROW(F$65)),0):OFFSET(F$7,4*(ROW()-ROW(F$65)),0))</f>
        <v>214.24600000000001</v>
      </c>
      <c r="G73" s="275">
        <f ca="1">SUM(OFFSET(G$4,4*(ROW()-ROW(G$65)),0):OFFSET(G$7,4*(ROW()-ROW(G$65)),0))</f>
        <v>365.197</v>
      </c>
      <c r="H73" s="275">
        <f ca="1">SUM(OFFSET(H$4,4*(ROW()-ROW(H$65)),0):OFFSET(H$7,4*(ROW()-ROW(H$65)),0))</f>
        <v>82.016000000000005</v>
      </c>
      <c r="I73" s="333">
        <f ca="1">SUM(OFFSET(I$4,4*(ROW()-ROW(I$65)),0):OFFSET(I$7,4*(ROW()-ROW(I$65)),0))</f>
        <v>1500.182</v>
      </c>
      <c r="J73" s="1" t="s">
        <v>465</v>
      </c>
      <c r="K73" s="314"/>
      <c r="L73" s="424"/>
      <c r="M73" s="424"/>
      <c r="N73" s="425"/>
      <c r="O73" s="425"/>
      <c r="P73" s="425"/>
      <c r="Q73" s="426"/>
      <c r="R73" s="426"/>
      <c r="S73" s="426"/>
      <c r="T73" s="426"/>
      <c r="U73" s="426"/>
      <c r="V73" s="427"/>
      <c r="W73" s="427"/>
      <c r="X73" s="427"/>
      <c r="Y73" s="427"/>
      <c r="Z73" s="427"/>
    </row>
    <row r="74" spans="1:26" ht="15" customHeight="1" x14ac:dyDescent="0.25">
      <c r="A74" s="6"/>
      <c r="B74" s="9">
        <v>2021</v>
      </c>
      <c r="C74" s="275">
        <f ca="1">SUM(OFFSET(C$4,4*(ROW()-ROW(C$65)),0):OFFSET(C$7,4*(ROW()-ROW(C$65)),0))</f>
        <v>1100.2229552690001</v>
      </c>
      <c r="D74" s="275">
        <f ca="1">SUM(OFFSET(D$4,4*(ROW()-ROW(D$65)),0):OFFSET(D$7,4*(ROW()-ROW(D$65)),0))</f>
        <v>1174.194183069</v>
      </c>
      <c r="E74" s="275">
        <f ca="1">SUM(OFFSET(E$4,4*(ROW()-ROW(E$65)),0):OFFSET(E$7,4*(ROW()-ROW(E$65)),0))</f>
        <v>140.93554119999999</v>
      </c>
      <c r="F74" s="275">
        <f ca="1">SUM(OFFSET(F$4,4*(ROW()-ROW(F$65)),0):OFFSET(F$7,4*(ROW()-ROW(F$65)),0))</f>
        <v>214.90676999999999</v>
      </c>
      <c r="G74" s="275">
        <f ca="1">SUM(OFFSET(G$4,4*(ROW()-ROW(G$65)),0):OFFSET(G$7,4*(ROW()-ROW(G$65)),0))</f>
        <v>399.60217033099997</v>
      </c>
      <c r="H74" s="275">
        <f ca="1">SUM(OFFSET(H$4,4*(ROW()-ROW(H$65)),0):OFFSET(H$7,4*(ROW()-ROW(H$65)),0))</f>
        <v>59.781849400000041</v>
      </c>
      <c r="I74" s="333">
        <f ca="1">SUM(OFFSET(I$4,4*(ROW()-ROW(I$65)),0):OFFSET(I$7,4*(ROW()-ROW(I$65)),0))</f>
        <v>1559.6069749999999</v>
      </c>
      <c r="K74" s="314"/>
      <c r="L74" s="424"/>
      <c r="M74" s="424"/>
      <c r="N74" s="425"/>
      <c r="O74" s="425"/>
      <c r="P74" s="425"/>
      <c r="Q74" s="426"/>
      <c r="R74" s="426"/>
      <c r="S74" s="426"/>
      <c r="T74" s="426"/>
      <c r="U74" s="426"/>
      <c r="V74" s="427"/>
      <c r="W74" s="427"/>
      <c r="X74" s="427"/>
      <c r="Y74" s="427"/>
      <c r="Z74" s="427"/>
    </row>
    <row r="75" spans="1:26" ht="15" customHeight="1" x14ac:dyDescent="0.25">
      <c r="A75" s="6"/>
      <c r="B75" s="9">
        <v>2022</v>
      </c>
      <c r="C75" s="275">
        <f ca="1">SUM(OFFSET(C$4,4*(ROW()-ROW(C$65)),0):OFFSET(C$7,4*(ROW()-ROW(C$65)),0))</f>
        <v>1154.9826317279999</v>
      </c>
      <c r="D75" s="275">
        <f ca="1">SUM(OFFSET(D$4,4*(ROW()-ROW(D$65)),0):OFFSET(D$7,4*(ROW()-ROW(D$65)),0))</f>
        <v>1235.4292000280002</v>
      </c>
      <c r="E75" s="275">
        <f ca="1">SUM(OFFSET(E$4,4*(ROW()-ROW(E$65)),0):OFFSET(E$7,4*(ROW()-ROW(E$65)),0))</f>
        <v>152.14936469999998</v>
      </c>
      <c r="F75" s="275">
        <f ca="1">SUM(OFFSET(F$4,4*(ROW()-ROW(F$65)),0):OFFSET(F$7,4*(ROW()-ROW(F$65)),0))</f>
        <v>232.595933</v>
      </c>
      <c r="G75" s="275">
        <f ca="1">SUM(OFFSET(G$4,4*(ROW()-ROW(G$65)),0):OFFSET(G$7,4*(ROW()-ROW(G$65)),0))</f>
        <v>429.31954497200002</v>
      </c>
      <c r="H75" s="275">
        <f ca="1">SUM(OFFSET(H$4,4*(ROW()-ROW(H$65)),0):OFFSET(H$7,4*(ROW()-ROW(H$65)),0))</f>
        <v>38.111536300000004</v>
      </c>
      <c r="I75" s="333">
        <f ca="1">SUM(OFFSET(I$4,4*(ROW()-ROW(I$65)),0):OFFSET(I$7,4*(ROW()-ROW(I$65)),0))</f>
        <v>1622.4137129999999</v>
      </c>
      <c r="K75" s="314"/>
      <c r="L75" s="424"/>
      <c r="M75" s="424"/>
      <c r="N75" s="425"/>
      <c r="O75" s="425"/>
      <c r="P75" s="425"/>
      <c r="Q75" s="426"/>
      <c r="R75" s="426"/>
      <c r="S75" s="426"/>
      <c r="T75" s="426"/>
      <c r="U75" s="426"/>
      <c r="V75" s="427"/>
      <c r="W75" s="427"/>
      <c r="X75" s="427"/>
      <c r="Y75" s="427"/>
      <c r="Z75" s="427"/>
    </row>
    <row r="76" spans="1:26" ht="15" customHeight="1" x14ac:dyDescent="0.25">
      <c r="A76" s="6"/>
      <c r="B76" s="9">
        <v>2023</v>
      </c>
      <c r="C76" s="275">
        <f ca="1">SUM(OFFSET(C$4,4*(ROW()-ROW(C$65)),0):OFFSET(C$7,4*(ROW()-ROW(C$65)),0))</f>
        <v>1204.5237193480002</v>
      </c>
      <c r="D76" s="275">
        <f ca="1">SUM(OFFSET(D$4,4*(ROW()-ROW(D$65)),0):OFFSET(D$7,4*(ROW()-ROW(D$65)),0))</f>
        <v>1283.762034348</v>
      </c>
      <c r="E76" s="275">
        <f ca="1">SUM(OFFSET(E$4,4*(ROW()-ROW(E$65)),0):OFFSET(E$7,4*(ROW()-ROW(E$65)),0))</f>
        <v>164.13815440000002</v>
      </c>
      <c r="F76" s="275">
        <f ca="1">SUM(OFFSET(F$4,4*(ROW()-ROW(F$65)),0):OFFSET(F$7,4*(ROW()-ROW(F$65)),0))</f>
        <v>243.3764692</v>
      </c>
      <c r="G76" s="275">
        <f ca="1">SUM(OFFSET(G$4,4*(ROW()-ROW(G$65)),0):OFFSET(G$7,4*(ROW()-ROW(G$65)),0))</f>
        <v>446.69193165199999</v>
      </c>
      <c r="H76" s="275">
        <f ca="1">SUM(OFFSET(H$4,4*(ROW()-ROW(H$65)),0):OFFSET(H$7,4*(ROW()-ROW(H$65)),0))</f>
        <v>37.053396999999997</v>
      </c>
      <c r="I76" s="333">
        <f ca="1">SUM(OFFSET(I$4,4*(ROW()-ROW(I$65)),0):OFFSET(I$7,4*(ROW()-ROW(I$65)),0))</f>
        <v>1688.2690480000001</v>
      </c>
      <c r="K76" s="314"/>
      <c r="L76" s="424"/>
      <c r="M76" s="424"/>
      <c r="N76" s="425"/>
      <c r="O76" s="425"/>
      <c r="P76" s="425"/>
      <c r="Q76" s="426"/>
      <c r="R76" s="426"/>
      <c r="S76" s="426"/>
      <c r="T76" s="426"/>
      <c r="U76" s="426"/>
      <c r="V76" s="427"/>
      <c r="W76" s="427"/>
      <c r="X76" s="427"/>
      <c r="Y76" s="427"/>
      <c r="Z76" s="427"/>
    </row>
    <row r="77" spans="1:26" ht="15" customHeight="1" x14ac:dyDescent="0.25">
      <c r="A77" s="6"/>
      <c r="B77" s="9">
        <v>2024</v>
      </c>
      <c r="C77" s="275">
        <f ca="1">SUM(OFFSET(C$4,4*(ROW()-ROW(C$65)),0):OFFSET(C$7,4*(ROW()-ROW(C$65)),0))</f>
        <v>1236.9026393260001</v>
      </c>
      <c r="D77" s="275">
        <f ca="1">SUM(OFFSET(D$4,4*(ROW()-ROW(D$65)),0):OFFSET(D$7,4*(ROW()-ROW(D$65)),0))</f>
        <v>1311.1960275259999</v>
      </c>
      <c r="E77" s="275">
        <f ca="1">SUM(OFFSET(E$4,4*(ROW()-ROW(E$65)),0):OFFSET(E$7,4*(ROW()-ROW(E$65)),0))</f>
        <v>173.2522036</v>
      </c>
      <c r="F77" s="275">
        <f ca="1">SUM(OFFSET(F$4,4*(ROW()-ROW(F$65)),0):OFFSET(F$7,4*(ROW()-ROW(F$65)),0))</f>
        <v>247.54559090000001</v>
      </c>
      <c r="G77" s="275">
        <f ca="1">SUM(OFFSET(G$4,4*(ROW()-ROW(G$65)),0):OFFSET(G$7,4*(ROW()-ROW(G$65)),0))</f>
        <v>468.53185247399989</v>
      </c>
      <c r="H77" s="275">
        <f ca="1">SUM(OFFSET(H$4,4*(ROW()-ROW(H$65)),0):OFFSET(H$7,4*(ROW()-ROW(H$65)),0))</f>
        <v>36.088410200000013</v>
      </c>
      <c r="I77" s="333">
        <f ca="1">SUM(OFFSET(I$4,4*(ROW()-ROW(I$65)),0):OFFSET(I$7,4*(ROW()-ROW(I$65)),0))</f>
        <v>1741.5229019999999</v>
      </c>
      <c r="K77" s="314"/>
      <c r="L77" s="424"/>
      <c r="M77" s="424"/>
      <c r="N77" s="425"/>
      <c r="O77" s="425"/>
      <c r="P77" s="425"/>
      <c r="Q77" s="426"/>
      <c r="R77" s="426"/>
      <c r="S77" s="426"/>
      <c r="T77" s="426"/>
      <c r="U77" s="426"/>
      <c r="V77" s="427"/>
      <c r="W77" s="427"/>
      <c r="X77" s="427"/>
      <c r="Y77" s="427"/>
      <c r="Z77" s="427"/>
    </row>
    <row r="78" spans="1:26" x14ac:dyDescent="0.25">
      <c r="A78" s="6"/>
      <c r="B78" s="9">
        <v>2025</v>
      </c>
      <c r="C78" s="275">
        <f ca="1">SUM(OFFSET(C$4,4*(ROW()-ROW(C$65)),0):OFFSET(C$7,4*(ROW()-ROW(C$65)),0))</f>
        <v>1277.8542012170001</v>
      </c>
      <c r="D78" s="275">
        <f ca="1">SUM(OFFSET(D$4,4*(ROW()-ROW(D$65)),0):OFFSET(D$7,4*(ROW()-ROW(D$65)),0))</f>
        <v>1350.151988717</v>
      </c>
      <c r="E78" s="275">
        <f ca="1">SUM(OFFSET(E$4,4*(ROW()-ROW(E$65)),0):OFFSET(E$7,4*(ROW()-ROW(E$65)),0))</f>
        <v>182.2866971</v>
      </c>
      <c r="F78" s="275">
        <f ca="1">SUM(OFFSET(F$4,4*(ROW()-ROW(F$65)),0):OFFSET(F$7,4*(ROW()-ROW(F$65)),0))</f>
        <v>254.58448480000001</v>
      </c>
      <c r="G78" s="275">
        <f ca="1">SUM(OFFSET(G$4,4*(ROW()-ROW(G$65)),0):OFFSET(G$7,4*(ROW()-ROW(G$65)),0))</f>
        <v>491.23740088300008</v>
      </c>
      <c r="H78" s="275">
        <f ca="1">SUM(OFFSET(H$4,4*(ROW()-ROW(H$65)),0):OFFSET(H$7,4*(ROW()-ROW(H$65)),0))</f>
        <v>31.931208899999994</v>
      </c>
      <c r="I78" s="333">
        <f ca="1">SUM(OFFSET(I$4,4*(ROW()-ROW(I$65)),0):OFFSET(I$7,4*(ROW()-ROW(I$65)),0))</f>
        <v>1801.022811</v>
      </c>
      <c r="K78" s="314"/>
      <c r="L78" s="424"/>
      <c r="M78" s="424"/>
      <c r="N78" s="425"/>
      <c r="O78" s="425"/>
      <c r="P78" s="425"/>
      <c r="Q78" s="426"/>
      <c r="R78" s="426"/>
      <c r="S78" s="426"/>
      <c r="T78" s="426"/>
      <c r="U78" s="426"/>
      <c r="V78" s="427"/>
      <c r="W78" s="427"/>
      <c r="X78" s="427"/>
      <c r="Y78" s="427"/>
      <c r="Z78" s="427"/>
    </row>
    <row r="79" spans="1:26" x14ac:dyDescent="0.25">
      <c r="A79" s="6"/>
      <c r="B79" s="237">
        <v>2026</v>
      </c>
      <c r="C79" s="340">
        <f ca="1">SUM(OFFSET(C$4,4*(ROW()-ROW(C$65)),0):OFFSET(C$7,4*(ROW()-ROW(C$65)),0))</f>
        <v>1327.739564579</v>
      </c>
      <c r="D79" s="340">
        <f ca="1">SUM(OFFSET(D$4,4*(ROW()-ROW(D$65)),0):OFFSET(D$7,4*(ROW()-ROW(D$65)),0))</f>
        <v>1400.254468679</v>
      </c>
      <c r="E79" s="340">
        <f ca="1">SUM(OFFSET(E$4,4*(ROW()-ROW(E$65)),0):OFFSET(E$7,4*(ROW()-ROW(E$65)),0))</f>
        <v>192.8307997</v>
      </c>
      <c r="F79" s="340">
        <f ca="1">SUM(OFFSET(F$4,4*(ROW()-ROW(F$65)),0):OFFSET(F$7,4*(ROW()-ROW(F$65)),0))</f>
        <v>265.34570290000005</v>
      </c>
      <c r="G79" s="340">
        <f ca="1">SUM(OFFSET(G$4,4*(ROW()-ROW(G$65)),0):OFFSET(G$7,4*(ROW()-ROW(G$65)),0))</f>
        <v>509.97075152100007</v>
      </c>
      <c r="H79" s="340">
        <f ca="1">SUM(OFFSET(H$4,4*(ROW()-ROW(H$65)),0):OFFSET(H$7,4*(ROW()-ROW(H$65)),0))</f>
        <v>24.034227900000037</v>
      </c>
      <c r="I79" s="339">
        <f ca="1">SUM(OFFSET(I$4,4*(ROW()-ROW(I$65)),0):OFFSET(I$7,4*(ROW()-ROW(I$65)),0))</f>
        <v>1861.7445440000001</v>
      </c>
      <c r="K79" s="314"/>
      <c r="L79" s="424"/>
      <c r="M79" s="424"/>
      <c r="N79" s="425"/>
      <c r="O79" s="425"/>
      <c r="P79" s="425"/>
      <c r="Q79" s="426"/>
      <c r="R79" s="426"/>
      <c r="S79" s="426"/>
      <c r="T79" s="426"/>
      <c r="U79" s="426"/>
      <c r="V79" s="427"/>
      <c r="W79" s="427"/>
      <c r="X79" s="427"/>
      <c r="Y79" s="427"/>
      <c r="Z79" s="427"/>
    </row>
    <row r="80" spans="1:26" x14ac:dyDescent="0.25">
      <c r="A80" s="6"/>
      <c r="B80" s="283" t="s">
        <v>86</v>
      </c>
      <c r="C80" s="275">
        <f ca="1">SUM(OFFSET(C$5,4*(ROW()-ROW(C$80)),0):OFFSET(C$8,4*(ROW()-ROW(C$80)),0))</f>
        <v>799.47199999999998</v>
      </c>
      <c r="D80" s="275">
        <f ca="1">SUM(OFFSET(D$5,4*(ROW()-ROW(D$80)),0):OFFSET(D$8,4*(ROW()-ROW(D$80)),0))</f>
        <v>846.37900000000002</v>
      </c>
      <c r="E80" s="275">
        <f ca="1">SUM(OFFSET(E$5,4*(ROW()-ROW(E$80)),0):OFFSET(E$8,4*(ROW()-ROW(E$80)),0))</f>
        <v>108.00099999999999</v>
      </c>
      <c r="F80" s="275">
        <f ca="1">SUM(OFFSET(F$5,4*(ROW()-ROW(F$80)),0):OFFSET(F$8,4*(ROW()-ROW(F$80)),0))</f>
        <v>154.90800000000002</v>
      </c>
      <c r="G80" s="275">
        <f ca="1">SUM(OFFSET(G$5,4*(ROW()-ROW(G$80)),0):OFFSET(G$8,4*(ROW()-ROW(G$80)),0))</f>
        <v>280.81799999999998</v>
      </c>
      <c r="H80" s="275">
        <f ca="1">SUM(OFFSET(H$5,4*(ROW()-ROW(H$80)),0):OFFSET(H$8,4*(ROW()-ROW(H$80)),0))</f>
        <v>86.256</v>
      </c>
      <c r="I80" s="333">
        <f ca="1">SUM(OFFSET(I$5,4*(ROW()-ROW(I$80)),0):OFFSET(I$8,4*(ROW()-ROW(I$80)),0))</f>
        <v>1166.5459999999998</v>
      </c>
      <c r="K80" s="314"/>
    </row>
    <row r="81" spans="1:11" ht="15" customHeight="1" x14ac:dyDescent="0.25">
      <c r="A81" s="6"/>
      <c r="B81" s="283" t="s">
        <v>87</v>
      </c>
      <c r="C81" s="275">
        <f ca="1">SUM(OFFSET(C$5,4*(ROW()-ROW(C$80)),0):OFFSET(C$8,4*(ROW()-ROW(C$80)),0))</f>
        <v>849.55600000000004</v>
      </c>
      <c r="D81" s="275">
        <f ca="1">SUM(OFFSET(D$5,4*(ROW()-ROW(D$80)),0):OFFSET(D$8,4*(ROW()-ROW(D$80)),0))</f>
        <v>892.58199999999999</v>
      </c>
      <c r="E81" s="275">
        <f ca="1">SUM(OFFSET(E$5,4*(ROW()-ROW(E$80)),0):OFFSET(E$8,4*(ROW()-ROW(E$80)),0))</f>
        <v>115.58399999999999</v>
      </c>
      <c r="F81" s="275">
        <f ca="1">SUM(OFFSET(F$5,4*(ROW()-ROW(F$80)),0):OFFSET(F$8,4*(ROW()-ROW(F$80)),0))</f>
        <v>158.61000000000001</v>
      </c>
      <c r="G81" s="275">
        <f ca="1">SUM(OFFSET(G$5,4*(ROW()-ROW(G$80)),0):OFFSET(G$8,4*(ROW()-ROW(G$80)),0))</f>
        <v>291.49800000000005</v>
      </c>
      <c r="H81" s="275">
        <f ca="1">SUM(OFFSET(H$5,4*(ROW()-ROW(H$80)),0):OFFSET(H$8,4*(ROW()-ROW(H$80)),0))</f>
        <v>80.352000000000004</v>
      </c>
      <c r="I81" s="285">
        <f ca="1">SUM(OFFSET(I$5,4*(ROW()-ROW(I$80)),0):OFFSET(I$8,4*(ROW()-ROW(I$80)),0))</f>
        <v>1221.4059999999999</v>
      </c>
      <c r="K81" s="314"/>
    </row>
    <row r="82" spans="1:11" ht="15" customHeight="1" x14ac:dyDescent="0.25">
      <c r="A82" s="6"/>
      <c r="B82" s="283" t="s">
        <v>88</v>
      </c>
      <c r="C82" s="275">
        <f ca="1">SUM(OFFSET(C$5,4*(ROW()-ROW(C$80)),0):OFFSET(C$8,4*(ROW()-ROW(C$80)),0))</f>
        <v>874.9430000000001</v>
      </c>
      <c r="D82" s="275">
        <f ca="1">SUM(OFFSET(D$5,4*(ROW()-ROW(D$80)),0):OFFSET(D$8,4*(ROW()-ROW(D$80)),0))</f>
        <v>908.36399999999992</v>
      </c>
      <c r="E82" s="275">
        <f ca="1">SUM(OFFSET(E$5,4*(ROW()-ROW(E$80)),0):OFFSET(E$8,4*(ROW()-ROW(E$80)),0))</f>
        <v>119.703</v>
      </c>
      <c r="F82" s="275">
        <f ca="1">SUM(OFFSET(F$5,4*(ROW()-ROW(F$80)),0):OFFSET(F$8,4*(ROW()-ROW(F$80)),0))</f>
        <v>153.124</v>
      </c>
      <c r="G82" s="275">
        <f ca="1">SUM(OFFSET(G$5,4*(ROW()-ROW(G$80)),0):OFFSET(G$8,4*(ROW()-ROW(G$80)),0))</f>
        <v>312.68400000000003</v>
      </c>
      <c r="H82" s="275">
        <f ca="1">SUM(OFFSET(H$5,4*(ROW()-ROW(H$80)),0):OFFSET(H$8,4*(ROW()-ROW(H$80)),0))</f>
        <v>75.843999999999994</v>
      </c>
      <c r="I82" s="285">
        <f ca="1">SUM(OFFSET(I$5,4*(ROW()-ROW(I$80)),0):OFFSET(I$8,4*(ROW()-ROW(I$80)),0))</f>
        <v>1263.471</v>
      </c>
      <c r="K82" s="314"/>
    </row>
    <row r="83" spans="1:11" ht="15" customHeight="1" x14ac:dyDescent="0.25">
      <c r="A83" s="6"/>
      <c r="B83" s="283" t="s">
        <v>89</v>
      </c>
      <c r="C83" s="275">
        <f ca="1">SUM(OFFSET(C$5,4*(ROW()-ROW(C$80)),0):OFFSET(C$8,4*(ROW()-ROW(C$80)),0))</f>
        <v>906.625</v>
      </c>
      <c r="D83" s="275">
        <f ca="1">SUM(OFFSET(D$5,4*(ROW()-ROW(D$80)),0):OFFSET(D$8,4*(ROW()-ROW(D$80)),0))</f>
        <v>934.19900000000007</v>
      </c>
      <c r="E83" s="275">
        <f ca="1">SUM(OFFSET(E$5,4*(ROW()-ROW(E$80)),0):OFFSET(E$8,4*(ROW()-ROW(E$80)),0))</f>
        <v>128.239</v>
      </c>
      <c r="F83" s="275">
        <f ca="1">SUM(OFFSET(F$5,4*(ROW()-ROW(F$80)),0):OFFSET(F$8,4*(ROW()-ROW(F$80)),0))</f>
        <v>155.81299999999999</v>
      </c>
      <c r="G83" s="275">
        <f ca="1">SUM(OFFSET(G$5,4*(ROW()-ROW(G$80)),0):OFFSET(G$8,4*(ROW()-ROW(G$80)),0))</f>
        <v>348.04799999999994</v>
      </c>
      <c r="H83" s="275">
        <f ca="1">SUM(OFFSET(H$5,4*(ROW()-ROW(H$80)),0):OFFSET(H$8,4*(ROW()-ROW(H$80)),0))</f>
        <v>78.206999999999994</v>
      </c>
      <c r="I83" s="285">
        <f ca="1">SUM(OFFSET(I$5,4*(ROW()-ROW(I$80)),0):OFFSET(I$8,4*(ROW()-ROW(I$80)),0))</f>
        <v>1332.8799999999999</v>
      </c>
      <c r="K83" s="314"/>
    </row>
    <row r="84" spans="1:11" ht="15" customHeight="1" x14ac:dyDescent="0.25">
      <c r="A84" s="6"/>
      <c r="B84" s="283" t="s">
        <v>90</v>
      </c>
      <c r="C84" s="275">
        <f ca="1">SUM(OFFSET(C$5,4*(ROW()-ROW(C$80)),0):OFFSET(C$8,4*(ROW()-ROW(C$80)),0))</f>
        <v>939.87799999999993</v>
      </c>
      <c r="D84" s="275">
        <f ca="1">SUM(OFFSET(D$5,4*(ROW()-ROW(D$80)),0):OFFSET(D$8,4*(ROW()-ROW(D$80)),0))</f>
        <v>978.57799999999997</v>
      </c>
      <c r="E84" s="275">
        <f ca="1">SUM(OFFSET(E$5,4*(ROW()-ROW(E$80)),0):OFFSET(E$8,4*(ROW()-ROW(E$80)),0))</f>
        <v>130.89699999999999</v>
      </c>
      <c r="F84" s="275">
        <f ca="1">SUM(OFFSET(F$5,4*(ROW()-ROW(F$80)),0):OFFSET(F$8,4*(ROW()-ROW(F$80)),0))</f>
        <v>169.59700000000001</v>
      </c>
      <c r="G84" s="275">
        <f ca="1">SUM(OFFSET(G$5,4*(ROW()-ROW(G$80)),0):OFFSET(G$8,4*(ROW()-ROW(G$80)),0))</f>
        <v>343.78999999999996</v>
      </c>
      <c r="H84" s="275">
        <f ca="1">SUM(OFFSET(H$5,4*(ROW()-ROW(H$80)),0):OFFSET(H$8,4*(ROW()-ROW(H$80)),0))</f>
        <v>66.67</v>
      </c>
      <c r="I84" s="285">
        <f ca="1">SUM(OFFSET(I$5,4*(ROW()-ROW(I$80)),0):OFFSET(I$8,4*(ROW()-ROW(I$80)),0))</f>
        <v>1350.338</v>
      </c>
      <c r="K84" s="314"/>
    </row>
    <row r="85" spans="1:11" ht="15" customHeight="1" x14ac:dyDescent="0.25">
      <c r="A85" s="6"/>
      <c r="B85" s="283" t="s">
        <v>91</v>
      </c>
      <c r="C85" s="275">
        <f ca="1">SUM(OFFSET(C$5,4*(ROW()-ROW(C$80)),0):OFFSET(C$8,4*(ROW()-ROW(C$80)),0))</f>
        <v>976.21100000000001</v>
      </c>
      <c r="D85" s="275">
        <f ca="1">SUM(OFFSET(D$5,4*(ROW()-ROW(D$80)),0):OFFSET(D$8,4*(ROW()-ROW(D$80)),0))</f>
        <v>1015.3919999999999</v>
      </c>
      <c r="E85" s="275">
        <f ca="1">SUM(OFFSET(E$5,4*(ROW()-ROW(E$80)),0):OFFSET(E$8,4*(ROW()-ROW(E$80)),0))</f>
        <v>136.762</v>
      </c>
      <c r="F85" s="275">
        <f ca="1">SUM(OFFSET(F$5,4*(ROW()-ROW(F$80)),0):OFFSET(F$8,4*(ROW()-ROW(F$80)),0))</f>
        <v>175.94300000000001</v>
      </c>
      <c r="G85" s="275">
        <f ca="1">SUM(OFFSET(G$5,4*(ROW()-ROW(G$80)),0):OFFSET(G$8,4*(ROW()-ROW(G$80)),0))</f>
        <v>352.08100000000002</v>
      </c>
      <c r="H85" s="275">
        <f ca="1">SUM(OFFSET(H$5,4*(ROW()-ROW(H$80)),0):OFFSET(H$8,4*(ROW()-ROW(H$80)),0))</f>
        <v>65.366</v>
      </c>
      <c r="I85" s="285">
        <f ca="1">SUM(OFFSET(I$5,4*(ROW()-ROW(I$80)),0):OFFSET(I$8,4*(ROW()-ROW(I$80)),0))</f>
        <v>1393.6579999999999</v>
      </c>
      <c r="K85" s="314"/>
    </row>
    <row r="86" spans="1:11" ht="15" customHeight="1" x14ac:dyDescent="0.25">
      <c r="A86" s="6"/>
      <c r="B86" s="283" t="s">
        <v>92</v>
      </c>
      <c r="C86" s="275">
        <f ca="1">SUM(OFFSET(C$5,4*(ROW()-ROW(C$80)),0):OFFSET(C$8,4*(ROW()-ROW(C$80)),0))</f>
        <v>1017.3309999999999</v>
      </c>
      <c r="D86" s="275">
        <f ca="1">SUM(OFFSET(D$5,4*(ROW()-ROW(D$80)),0):OFFSET(D$8,4*(ROW()-ROW(D$80)),0))</f>
        <v>1058.761</v>
      </c>
      <c r="E86" s="275">
        <f ca="1">SUM(OFFSET(E$5,4*(ROW()-ROW(E$80)),0):OFFSET(E$8,4*(ROW()-ROW(E$80)),0))</f>
        <v>143.68799999999999</v>
      </c>
      <c r="F86" s="275">
        <f ca="1">SUM(OFFSET(F$5,4*(ROW()-ROW(F$80)),0):OFFSET(F$8,4*(ROW()-ROW(F$80)),0))</f>
        <v>185.11799999999999</v>
      </c>
      <c r="G86" s="275">
        <f ca="1">SUM(OFFSET(G$5,4*(ROW()-ROW(G$80)),0):OFFSET(G$8,4*(ROW()-ROW(G$80)),0))</f>
        <v>372.63200000000006</v>
      </c>
      <c r="H86" s="275">
        <f ca="1">SUM(OFFSET(H$5,4*(ROW()-ROW(H$80)),0):OFFSET(H$8,4*(ROW()-ROW(H$80)),0))</f>
        <v>62.198</v>
      </c>
      <c r="I86" s="285">
        <f ca="1">SUM(OFFSET(I$5,4*(ROW()-ROW(I$80)),0):OFFSET(I$8,4*(ROW()-ROW(I$80)),0))</f>
        <v>1452.1610000000001</v>
      </c>
      <c r="K86" s="314"/>
    </row>
    <row r="87" spans="1:11" ht="15" customHeight="1" x14ac:dyDescent="0.25">
      <c r="A87" s="6"/>
      <c r="B87" s="283" t="s">
        <v>93</v>
      </c>
      <c r="C87" s="275">
        <f ca="1">SUM(OFFSET(C$5,4*(ROW()-ROW(C$80)),0):OFFSET(C$8,4*(ROW()-ROW(C$80)),0))</f>
        <v>1053.3879999999999</v>
      </c>
      <c r="D87" s="275">
        <f ca="1">SUM(OFFSET(D$5,4*(ROW()-ROW(D$80)),0):OFFSET(D$8,4*(ROW()-ROW(D$80)),0))</f>
        <v>1111.432</v>
      </c>
      <c r="E87" s="275">
        <f ca="1">SUM(OFFSET(E$5,4*(ROW()-ROW(E$80)),0):OFFSET(E$8,4*(ROW()-ROW(E$80)),0))</f>
        <v>146.68900000000002</v>
      </c>
      <c r="F87" s="275">
        <f ca="1">SUM(OFFSET(F$5,4*(ROW()-ROW(F$80)),0):OFFSET(F$8,4*(ROW()-ROW(F$80)),0))</f>
        <v>204.733</v>
      </c>
      <c r="G87" s="275">
        <f ca="1">SUM(OFFSET(G$5,4*(ROW()-ROW(G$80)),0):OFFSET(G$8,4*(ROW()-ROW(G$80)),0))</f>
        <v>379.411</v>
      </c>
      <c r="H87" s="275">
        <f ca="1">SUM(OFFSET(H$5,4*(ROW()-ROW(H$80)),0):OFFSET(H$8,4*(ROW()-ROW(H$80)),0))</f>
        <v>63.594999999999999</v>
      </c>
      <c r="I87" s="285">
        <f ca="1">SUM(OFFSET(I$5,4*(ROW()-ROW(I$80)),0):OFFSET(I$8,4*(ROW()-ROW(I$80)),0))</f>
        <v>1496.394</v>
      </c>
      <c r="K87" s="314"/>
    </row>
    <row r="88" spans="1:11" ht="15" customHeight="1" x14ac:dyDescent="0.25">
      <c r="A88" s="6"/>
      <c r="B88" s="283" t="s">
        <v>94</v>
      </c>
      <c r="C88" s="275">
        <f ca="1">SUM(OFFSET(C$5,4*(ROW()-ROW(C$80)),0):OFFSET(C$8,4*(ROW()-ROW(C$80)),0))</f>
        <v>1057.913</v>
      </c>
      <c r="D88" s="275">
        <f ca="1">SUM(OFFSET(D$5,4*(ROW()-ROW(D$80)),0):OFFSET(D$8,4*(ROW()-ROW(D$80)),0))</f>
        <v>1133.569</v>
      </c>
      <c r="E88" s="275">
        <f ca="1">SUM(OFFSET(E$5,4*(ROW()-ROW(E$80)),0):OFFSET(E$8,4*(ROW()-ROW(E$80)),0))</f>
        <v>138.88200000000001</v>
      </c>
      <c r="F88" s="275">
        <f ca="1">SUM(OFFSET(F$5,4*(ROW()-ROW(F$80)),0):OFFSET(F$8,4*(ROW()-ROW(F$80)),0))</f>
        <v>214.53800000000001</v>
      </c>
      <c r="G88" s="275">
        <f ca="1">SUM(OFFSET(G$5,4*(ROW()-ROW(G$80)),0):OFFSET(G$8,4*(ROW()-ROW(G$80)),0))</f>
        <v>369.13900000000001</v>
      </c>
      <c r="H88" s="275">
        <f ca="1">SUM(OFFSET(H$5,4*(ROW()-ROW(H$80)),0):OFFSET(H$8,4*(ROW()-ROW(H$80)),0))</f>
        <v>80.621000000000009</v>
      </c>
      <c r="I88" s="285">
        <f ca="1">SUM(OFFSET(I$5,4*(ROW()-ROW(I$80)),0):OFFSET(I$8,4*(ROW()-ROW(I$80)),0))</f>
        <v>1507.673</v>
      </c>
      <c r="K88" s="314"/>
    </row>
    <row r="89" spans="1:11" ht="15" customHeight="1" x14ac:dyDescent="0.25">
      <c r="A89" s="6"/>
      <c r="B89" s="283" t="s">
        <v>95</v>
      </c>
      <c r="C89" s="275">
        <f ca="1">SUM(OFFSET(C$5,4*(ROW()-ROW(C$80)),0):OFFSET(C$8,4*(ROW()-ROW(C$80)),0))</f>
        <v>1112.159768276</v>
      </c>
      <c r="D89" s="275">
        <f ca="1">SUM(OFFSET(D$5,4*(ROW()-ROW(D$80)),0):OFFSET(D$8,4*(ROW()-ROW(D$80)),0))</f>
        <v>1187.1648184760002</v>
      </c>
      <c r="E89" s="275">
        <f ca="1">SUM(OFFSET(E$5,4*(ROW()-ROW(E$80)),0):OFFSET(E$8,4*(ROW()-ROW(E$80)),0))</f>
        <v>142.99718800000002</v>
      </c>
      <c r="F89" s="275">
        <f ca="1">SUM(OFFSET(F$5,4*(ROW()-ROW(F$80)),0):OFFSET(F$8,4*(ROW()-ROW(F$80)),0))</f>
        <v>218.0022391</v>
      </c>
      <c r="G89" s="275">
        <f ca="1">SUM(OFFSET(G$5,4*(ROW()-ROW(G$80)),0):OFFSET(G$8,4*(ROW()-ROW(G$80)),0))</f>
        <v>406.92288572399997</v>
      </c>
      <c r="H89" s="275">
        <f ca="1">SUM(OFFSET(H$5,4*(ROW()-ROW(H$80)),0):OFFSET(H$8,4*(ROW()-ROW(H$80)),0))</f>
        <v>56.737377000000038</v>
      </c>
      <c r="I89" s="333">
        <f ca="1">SUM(OFFSET(I$5,4*(ROW()-ROW(I$80)),0):OFFSET(I$8,4*(ROW()-ROW(I$80)),0))</f>
        <v>1575.8200309999997</v>
      </c>
      <c r="K89" s="314"/>
    </row>
    <row r="90" spans="1:11" ht="15" customHeight="1" x14ac:dyDescent="0.25">
      <c r="A90" s="6"/>
      <c r="B90" s="283" t="s">
        <v>96</v>
      </c>
      <c r="C90" s="275">
        <f ca="1">SUM(OFFSET(C$5,4*(ROW()-ROW(C$80)),0):OFFSET(C$8,4*(ROW()-ROW(C$80)),0))</f>
        <v>1171.2042734070001</v>
      </c>
      <c r="D90" s="275">
        <f ca="1">SUM(OFFSET(D$5,4*(ROW()-ROW(D$80)),0):OFFSET(D$8,4*(ROW()-ROW(D$80)),0))</f>
        <v>1252.7680414070001</v>
      </c>
      <c r="E90" s="275">
        <f ca="1">SUM(OFFSET(E$5,4*(ROW()-ROW(E$80)),0):OFFSET(E$8,4*(ROW()-ROW(E$80)),0))</f>
        <v>155.61693539999996</v>
      </c>
      <c r="F90" s="275">
        <f ca="1">SUM(OFFSET(F$5,4*(ROW()-ROW(F$80)),0):OFFSET(F$8,4*(ROW()-ROW(F$80)),0))</f>
        <v>237.18070319999998</v>
      </c>
      <c r="G90" s="275">
        <f ca="1">SUM(OFFSET(G$5,4*(ROW()-ROW(G$80)),0):OFFSET(G$8,4*(ROW()-ROW(G$80)),0))</f>
        <v>434.51265259300004</v>
      </c>
      <c r="H90" s="275">
        <f ca="1">SUM(OFFSET(H$5,4*(ROW()-ROW(H$80)),0):OFFSET(H$8,4*(ROW()-ROW(H$80)),0))</f>
        <v>34.908008000000002</v>
      </c>
      <c r="I90" s="333">
        <f ca="1">SUM(OFFSET(I$5,4*(ROW()-ROW(I$80)),0):OFFSET(I$8,4*(ROW()-ROW(I$80)),0))</f>
        <v>1640.6249339999999</v>
      </c>
      <c r="K90" s="314"/>
    </row>
    <row r="91" spans="1:11" ht="15" customHeight="1" x14ac:dyDescent="0.25">
      <c r="A91" s="6"/>
      <c r="B91" s="283" t="s">
        <v>97</v>
      </c>
      <c r="C91" s="275">
        <f ca="1">SUM(OFFSET(C$5,4*(ROW()-ROW(C$80)),0):OFFSET(C$8,4*(ROW()-ROW(C$80)),0))</f>
        <v>1212.3707677990001</v>
      </c>
      <c r="D91" s="275">
        <f ca="1">SUM(OFFSET(D$5,4*(ROW()-ROW(D$80)),0):OFFSET(D$8,4*(ROW()-ROW(D$80)),0))</f>
        <v>1290.490051799</v>
      </c>
      <c r="E91" s="275">
        <f ca="1">SUM(OFFSET(E$5,4*(ROW()-ROW(E$80)),0):OFFSET(E$8,4*(ROW()-ROW(E$80)),0))</f>
        <v>166.58370619999999</v>
      </c>
      <c r="F91" s="275">
        <f ca="1">SUM(OFFSET(F$5,4*(ROW()-ROW(F$80)),0):OFFSET(F$8,4*(ROW()-ROW(F$80)),0))</f>
        <v>244.7029896</v>
      </c>
      <c r="G91" s="275">
        <f ca="1">SUM(OFFSET(G$5,4*(ROW()-ROW(G$80)),0):OFFSET(G$8,4*(ROW()-ROW(G$80)),0))</f>
        <v>451.11788650099987</v>
      </c>
      <c r="H91" s="275">
        <f ca="1">SUM(OFFSET(H$5,4*(ROW()-ROW(H$80)),0):OFFSET(H$8,4*(ROW()-ROW(H$80)),0))</f>
        <v>38.270253699999998</v>
      </c>
      <c r="I91" s="333">
        <f ca="1">SUM(OFFSET(I$5,4*(ROW()-ROW(I$80)),0):OFFSET(I$8,4*(ROW()-ROW(I$80)),0))</f>
        <v>1701.758908</v>
      </c>
      <c r="K91" s="314"/>
    </row>
    <row r="92" spans="1:11" ht="15" customHeight="1" x14ac:dyDescent="0.25">
      <c r="A92" s="6"/>
      <c r="B92" s="283" t="s">
        <v>362</v>
      </c>
      <c r="C92" s="275">
        <f ca="1">SUM(OFFSET(C$5,4*(ROW()-ROW(C$80)),0):OFFSET(C$8,4*(ROW()-ROW(C$80)),0))</f>
        <v>1246.0532514820002</v>
      </c>
      <c r="D92" s="275">
        <f ca="1">SUM(OFFSET(D$5,4*(ROW()-ROW(D$80)),0):OFFSET(D$8,4*(ROW()-ROW(D$80)),0))</f>
        <v>1319.4656680820001</v>
      </c>
      <c r="E92" s="275">
        <f ca="1">SUM(OFFSET(E$5,4*(ROW()-ROW(E$80)),0):OFFSET(E$8,4*(ROW()-ROW(E$80)),0))</f>
        <v>175.33778080000002</v>
      </c>
      <c r="F92" s="275">
        <f ca="1">SUM(OFFSET(F$5,4*(ROW()-ROW(F$80)),0):OFFSET(F$8,4*(ROW()-ROW(F$80)),0))</f>
        <v>248.7501967</v>
      </c>
      <c r="G92" s="275">
        <f ca="1">SUM(OFFSET(G$5,4*(ROW()-ROW(G$80)),0):OFFSET(G$8,4*(ROW()-ROW(G$80)),0))</f>
        <v>474.60402511799987</v>
      </c>
      <c r="H92" s="275">
        <f ca="1">SUM(OFFSET(H$5,4*(ROW()-ROW(H$80)),0):OFFSET(H$8,4*(ROW()-ROW(H$80)),0))</f>
        <v>34.972545400000008</v>
      </c>
      <c r="I92" s="333">
        <f ca="1">SUM(OFFSET(I$5,4*(ROW()-ROW(I$80)),0):OFFSET(I$8,4*(ROW()-ROW(I$80)),0))</f>
        <v>1755.6298220000001</v>
      </c>
      <c r="K92" s="314"/>
    </row>
    <row r="93" spans="1:11" ht="15" customHeight="1" x14ac:dyDescent="0.25">
      <c r="A93" s="6"/>
      <c r="B93" s="283" t="s">
        <v>369</v>
      </c>
      <c r="C93" s="275">
        <f ca="1">SUM(OFFSET(C$5,4*(ROW()-ROW(C$80)),0):OFFSET(C$8,4*(ROW()-ROW(C$80)),0))</f>
        <v>1289.703629378</v>
      </c>
      <c r="D93" s="275">
        <f ca="1">SUM(OFFSET(D$5,4*(ROW()-ROW(D$80)),0):OFFSET(D$8,4*(ROW()-ROW(D$80)),0))</f>
        <v>1361.833665378</v>
      </c>
      <c r="E93" s="275">
        <f ca="1">SUM(OFFSET(E$5,4*(ROW()-ROW(E$80)),0):OFFSET(E$8,4*(ROW()-ROW(E$80)),0))</f>
        <v>184.80950299999998</v>
      </c>
      <c r="F93" s="275">
        <f ca="1">SUM(OFFSET(F$5,4*(ROW()-ROW(F$80)),0):OFFSET(F$8,4*(ROW()-ROW(F$80)),0))</f>
        <v>256.93953950000002</v>
      </c>
      <c r="G93" s="275">
        <f ca="1">SUM(OFFSET(G$5,4*(ROW()-ROW(G$80)),0):OFFSET(G$8,4*(ROW()-ROW(G$80)),0))</f>
        <v>496.19895692200009</v>
      </c>
      <c r="H93" s="275">
        <f ca="1">SUM(OFFSET(H$5,4*(ROW()-ROW(H$80)),0):OFFSET(H$8,4*(ROW()-ROW(H$80)),0))</f>
        <v>30.46748070000001</v>
      </c>
      <c r="I93" s="333">
        <f ca="1">SUM(OFFSET(I$5,4*(ROW()-ROW(I$80)),0):OFFSET(I$8,4*(ROW()-ROW(I$80)),0))</f>
        <v>1816.3700670000001</v>
      </c>
      <c r="K93" s="314"/>
    </row>
    <row r="94" spans="1:11" ht="15" customHeight="1" x14ac:dyDescent="0.25">
      <c r="A94" s="6"/>
      <c r="B94" s="428" t="s">
        <v>399</v>
      </c>
      <c r="C94" s="275">
        <f ca="1">SUM(OFFSET(C$5,4*(ROW()-ROW(C$80)),0):OFFSET(C$8,4*(ROW()-ROW(C$80)),0))</f>
        <v>1340.773566306</v>
      </c>
      <c r="D94" s="275">
        <f ca="1">SUM(OFFSET(D$5,4*(ROW()-ROW(D$80)),0):OFFSET(D$8,4*(ROW()-ROW(D$80)),0))</f>
        <v>1413.4104570060001</v>
      </c>
      <c r="E94" s="275">
        <f ca="1">SUM(OFFSET(E$5,4*(ROW()-ROW(E$80)),0):OFFSET(E$8,4*(ROW()-ROW(E$80)),0))</f>
        <v>195.58890889999998</v>
      </c>
      <c r="F94" s="275">
        <f ca="1">SUM(OFFSET(F$5,4*(ROW()-ROW(F$80)),0):OFFSET(F$8,4*(ROW()-ROW(F$80)),0))</f>
        <v>268.22579880000001</v>
      </c>
      <c r="G94" s="275">
        <f ca="1">SUM(OFFSET(G$5,4*(ROW()-ROW(G$80)),0):OFFSET(G$8,4*(ROW()-ROW(G$80)),0))</f>
        <v>514.32782769400001</v>
      </c>
      <c r="H94" s="275">
        <f ca="1">SUM(OFFSET(H$5,4*(ROW()-ROW(H$80)),0):OFFSET(H$8,4*(ROW()-ROW(H$80)),0))</f>
        <v>21.458199000000008</v>
      </c>
      <c r="I94" s="429">
        <f ca="1">SUM(OFFSET(I$5,4*(ROW()-ROW(I$80)),0):OFFSET(I$8,4*(ROW()-ROW(I$80)),0))</f>
        <v>1876.5595930000002</v>
      </c>
      <c r="K94" s="314"/>
    </row>
    <row r="95" spans="1:11" x14ac:dyDescent="0.25">
      <c r="A95" s="6"/>
      <c r="B95" s="430" t="s">
        <v>29</v>
      </c>
      <c r="C95" s="431"/>
      <c r="D95" s="431"/>
      <c r="E95" s="431"/>
      <c r="F95" s="431"/>
      <c r="G95" s="431"/>
      <c r="H95" s="431"/>
      <c r="I95" s="432"/>
      <c r="K95" s="314"/>
    </row>
    <row r="96" spans="1:11" ht="15" customHeight="1" x14ac:dyDescent="0.25">
      <c r="A96" s="6"/>
      <c r="B96" s="618" t="s">
        <v>553</v>
      </c>
      <c r="C96" s="660"/>
      <c r="D96" s="660"/>
      <c r="E96" s="660"/>
      <c r="F96" s="660"/>
      <c r="G96" s="660"/>
      <c r="H96" s="660"/>
      <c r="I96" s="661"/>
      <c r="K96" s="314"/>
    </row>
    <row r="97" spans="1:11" ht="28.5" customHeight="1" x14ac:dyDescent="0.25">
      <c r="A97" s="6"/>
      <c r="B97" s="618" t="s">
        <v>554</v>
      </c>
      <c r="C97" s="660"/>
      <c r="D97" s="660"/>
      <c r="E97" s="660"/>
      <c r="F97" s="660"/>
      <c r="G97" s="660"/>
      <c r="H97" s="660"/>
      <c r="I97" s="661"/>
      <c r="K97" s="314"/>
    </row>
    <row r="98" spans="1:11" ht="26.25" customHeight="1" x14ac:dyDescent="0.25">
      <c r="A98" s="6"/>
      <c r="B98" s="618" t="s">
        <v>555</v>
      </c>
      <c r="C98" s="660"/>
      <c r="D98" s="660"/>
      <c r="E98" s="660"/>
      <c r="F98" s="660"/>
      <c r="G98" s="660"/>
      <c r="H98" s="660"/>
      <c r="I98" s="661"/>
      <c r="K98" s="314"/>
    </row>
    <row r="99" spans="1:11" ht="15.75" thickBot="1" x14ac:dyDescent="0.3">
      <c r="A99" s="6"/>
      <c r="B99" s="433" t="s">
        <v>556</v>
      </c>
      <c r="C99" s="434"/>
      <c r="D99" s="434"/>
      <c r="E99" s="434"/>
      <c r="F99" s="434"/>
      <c r="G99" s="434"/>
      <c r="H99" s="434"/>
      <c r="I99" s="435"/>
      <c r="K99" s="314"/>
    </row>
    <row r="100" spans="1:11" x14ac:dyDescent="0.25">
      <c r="B100" s="436"/>
      <c r="K100" s="314"/>
    </row>
    <row r="101" spans="1:11" ht="18.75" customHeight="1" x14ac:dyDescent="0.25"/>
    <row r="105" spans="1:11" ht="18.75" customHeight="1" x14ac:dyDescent="0.25"/>
    <row r="109" spans="1:11" ht="18.75" customHeight="1" x14ac:dyDescent="0.25"/>
    <row r="113" ht="18.75" customHeight="1" x14ac:dyDescent="0.25"/>
    <row r="117" ht="18.75" customHeight="1" x14ac:dyDescent="0.25"/>
    <row r="121" ht="18.75" customHeight="1" x14ac:dyDescent="0.25"/>
  </sheetData>
  <mergeCells count="4">
    <mergeCell ref="B2:I2"/>
    <mergeCell ref="B96:I96"/>
    <mergeCell ref="B97:I97"/>
    <mergeCell ref="B98:I98"/>
  </mergeCells>
  <hyperlinks>
    <hyperlink ref="A1" location="Contents!A1" display="Back to contents" xr:uid="{DA53554C-CF0D-44EC-B8BC-C5CC87F46F49}"/>
  </hyperlinks>
  <pageMargins left="0.70866141732283472" right="0.70866141732283472" top="0.74803149606299213" bottom="0.74803149606299213" header="0.31496062992125984" footer="0.31496062992125984"/>
  <pageSetup paperSize="9" scale="57" orientation="portrait" r:id="rId1"/>
  <headerFooter>
    <oddHeader>&amp;C&amp;8March 2018 Economic and fiscal outlook: Supplementary economy tables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BE78B-AB8D-4760-885F-187C9D76BE90}">
  <dimension ref="A1:G125"/>
  <sheetViews>
    <sheetView zoomScaleNormal="100" zoomScaleSheetLayoutView="100" workbookViewId="0"/>
  </sheetViews>
  <sheetFormatPr defaultColWidth="8.88671875" defaultRowHeight="15" x14ac:dyDescent="0.25"/>
  <cols>
    <col min="1" max="1" width="9.21875" style="24" customWidth="1"/>
    <col min="2" max="2" width="8.33203125" style="24" customWidth="1"/>
    <col min="3" max="3" width="12.33203125" style="24" customWidth="1"/>
    <col min="4" max="4" width="14.109375" style="24" customWidth="1"/>
    <col min="5" max="5" width="14.5546875" style="24" customWidth="1"/>
    <col min="6" max="7" width="12.33203125" style="24" customWidth="1"/>
    <col min="8" max="16384" width="8.88671875" style="24"/>
  </cols>
  <sheetData>
    <row r="1" spans="1:7" ht="33.75" customHeight="1" thickBot="1" x14ac:dyDescent="0.3">
      <c r="A1" s="26" t="s">
        <v>42</v>
      </c>
      <c r="B1" s="26"/>
      <c r="C1" s="26"/>
      <c r="D1" s="26"/>
    </row>
    <row r="2" spans="1:7" ht="21" customHeight="1" thickBot="1" x14ac:dyDescent="0.3">
      <c r="A2" s="35"/>
      <c r="B2" s="662" t="s">
        <v>632</v>
      </c>
      <c r="C2" s="663"/>
      <c r="D2" s="663"/>
      <c r="E2" s="664"/>
      <c r="F2" s="486"/>
      <c r="G2" s="486"/>
    </row>
    <row r="3" spans="1:7" ht="66.75" customHeight="1" x14ac:dyDescent="0.25">
      <c r="A3" s="25"/>
      <c r="B3" s="156"/>
      <c r="C3" s="223" t="s">
        <v>633</v>
      </c>
      <c r="D3" s="223" t="s">
        <v>634</v>
      </c>
      <c r="E3" s="36" t="s">
        <v>635</v>
      </c>
      <c r="F3" s="487"/>
    </row>
    <row r="4" spans="1:7" x14ac:dyDescent="0.25">
      <c r="A4" s="25"/>
      <c r="B4" s="9" t="s">
        <v>57</v>
      </c>
      <c r="C4" s="111">
        <v>137.47200000000001</v>
      </c>
      <c r="D4" s="111">
        <v>106.99818167433321</v>
      </c>
      <c r="E4" s="488">
        <v>76.186091225093122</v>
      </c>
    </row>
    <row r="5" spans="1:7" x14ac:dyDescent="0.25">
      <c r="A5" s="25"/>
      <c r="B5" s="9" t="s">
        <v>58</v>
      </c>
      <c r="C5" s="111">
        <v>137.44300000000001</v>
      </c>
      <c r="D5" s="111">
        <v>106.7575513698966</v>
      </c>
      <c r="E5" s="488">
        <v>76.341705969446679</v>
      </c>
    </row>
    <row r="6" spans="1:7" x14ac:dyDescent="0.25">
      <c r="A6" s="25"/>
      <c r="B6" s="9" t="s">
        <v>59</v>
      </c>
      <c r="C6" s="111">
        <v>137.846</v>
      </c>
      <c r="D6" s="111">
        <v>106.44376830245092</v>
      </c>
      <c r="E6" s="488">
        <v>76.791255135128907</v>
      </c>
    </row>
    <row r="7" spans="1:7" x14ac:dyDescent="0.25">
      <c r="A7" s="25"/>
      <c r="B7" s="9" t="s">
        <v>65</v>
      </c>
      <c r="C7" s="111">
        <v>132.619</v>
      </c>
      <c r="D7" s="111">
        <v>100.668618188157</v>
      </c>
      <c r="E7" s="488">
        <v>78.117705794595295</v>
      </c>
    </row>
    <row r="8" spans="1:7" x14ac:dyDescent="0.25">
      <c r="A8" s="25"/>
      <c r="B8" s="9" t="s">
        <v>0</v>
      </c>
      <c r="C8" s="111">
        <v>124.64</v>
      </c>
      <c r="D8" s="111">
        <v>92.211800903446999</v>
      </c>
      <c r="E8" s="488">
        <v>80.150968621844669</v>
      </c>
    </row>
    <row r="9" spans="1:7" x14ac:dyDescent="0.25">
      <c r="A9" s="25"/>
      <c r="B9" s="9" t="s">
        <v>1</v>
      </c>
      <c r="C9" s="111">
        <v>123.437</v>
      </c>
      <c r="D9" s="111">
        <v>90.701544377971274</v>
      </c>
      <c r="E9" s="488">
        <v>80.699067248381709</v>
      </c>
    </row>
    <row r="10" spans="1:7" x14ac:dyDescent="0.25">
      <c r="A10" s="25"/>
      <c r="B10" s="9" t="s">
        <v>2</v>
      </c>
      <c r="C10" s="111">
        <v>124.703</v>
      </c>
      <c r="D10" s="111">
        <v>93.940424562909627</v>
      </c>
      <c r="E10" s="488">
        <v>78.715855822425624</v>
      </c>
    </row>
    <row r="11" spans="1:7" x14ac:dyDescent="0.25">
      <c r="A11" s="25"/>
      <c r="B11" s="9" t="s">
        <v>3</v>
      </c>
      <c r="C11" s="111">
        <v>126.855</v>
      </c>
      <c r="D11" s="111">
        <v>96.718198462978123</v>
      </c>
      <c r="E11" s="488">
        <v>77.774500381989213</v>
      </c>
    </row>
    <row r="12" spans="1:7" x14ac:dyDescent="0.25">
      <c r="A12" s="25"/>
      <c r="B12" s="9" t="s">
        <v>4</v>
      </c>
      <c r="C12" s="111">
        <v>127.73699999999999</v>
      </c>
      <c r="D12" s="111">
        <v>99.306714146453146</v>
      </c>
      <c r="E12" s="488">
        <v>76.273897476361043</v>
      </c>
    </row>
    <row r="13" spans="1:7" x14ac:dyDescent="0.25">
      <c r="A13" s="25"/>
      <c r="B13" s="9" t="s">
        <v>5</v>
      </c>
      <c r="C13" s="111">
        <v>131.684</v>
      </c>
      <c r="D13" s="111">
        <v>103.83365421907919</v>
      </c>
      <c r="E13" s="488">
        <v>75.202574818854245</v>
      </c>
    </row>
    <row r="14" spans="1:7" x14ac:dyDescent="0.25">
      <c r="A14" s="25"/>
      <c r="B14" s="9" t="s">
        <v>6</v>
      </c>
      <c r="C14" s="111">
        <v>131.577</v>
      </c>
      <c r="D14" s="111">
        <v>105.86872763611052</v>
      </c>
      <c r="E14" s="488">
        <v>73.69705361139772</v>
      </c>
    </row>
    <row r="15" spans="1:7" x14ac:dyDescent="0.25">
      <c r="A15" s="25"/>
      <c r="B15" s="9" t="s">
        <v>7</v>
      </c>
      <c r="C15" s="111">
        <v>137.732</v>
      </c>
      <c r="D15" s="111">
        <v>107.71713584029305</v>
      </c>
      <c r="E15" s="488">
        <v>75.820718476214438</v>
      </c>
    </row>
    <row r="16" spans="1:7" x14ac:dyDescent="0.25">
      <c r="A16" s="25"/>
      <c r="B16" s="9" t="s">
        <v>8</v>
      </c>
      <c r="C16" s="111">
        <v>139.37200000000001</v>
      </c>
      <c r="D16" s="111">
        <v>110.1800877289661</v>
      </c>
      <c r="E16" s="488">
        <v>75.00846139949104</v>
      </c>
    </row>
    <row r="17" spans="1:5" x14ac:dyDescent="0.25">
      <c r="A17" s="25"/>
      <c r="B17" s="9" t="s">
        <v>9</v>
      </c>
      <c r="C17" s="111">
        <v>142.68100000000001</v>
      </c>
      <c r="D17" s="111">
        <v>110.96782125792213</v>
      </c>
      <c r="E17" s="488">
        <v>76.244219687850574</v>
      </c>
    </row>
    <row r="18" spans="1:5" x14ac:dyDescent="0.25">
      <c r="A18" s="25"/>
      <c r="B18" s="9" t="s">
        <v>10</v>
      </c>
      <c r="C18" s="111">
        <v>142.43199999999999</v>
      </c>
      <c r="D18" s="111">
        <v>111.89339284475319</v>
      </c>
      <c r="E18" s="488">
        <v>75.481577603277216</v>
      </c>
    </row>
    <row r="19" spans="1:5" x14ac:dyDescent="0.25">
      <c r="A19" s="25"/>
      <c r="B19" s="9" t="s">
        <v>11</v>
      </c>
      <c r="C19" s="111">
        <v>142.44200000000001</v>
      </c>
      <c r="D19" s="111">
        <v>112.20775201079371</v>
      </c>
      <c r="E19" s="488">
        <v>75.275394444042547</v>
      </c>
    </row>
    <row r="20" spans="1:5" x14ac:dyDescent="0.25">
      <c r="A20" s="25"/>
      <c r="B20" s="283" t="s">
        <v>12</v>
      </c>
      <c r="C20" s="111">
        <v>145.85</v>
      </c>
      <c r="D20" s="111">
        <v>113.13279167560302</v>
      </c>
      <c r="E20" s="488">
        <v>76.446176402314464</v>
      </c>
    </row>
    <row r="21" spans="1:5" x14ac:dyDescent="0.25">
      <c r="A21" s="25"/>
      <c r="B21" s="283" t="s">
        <v>13</v>
      </c>
      <c r="C21" s="111">
        <v>139.559</v>
      </c>
      <c r="D21" s="111">
        <v>113.34619816456524</v>
      </c>
      <c r="E21" s="488">
        <v>73.011072811147287</v>
      </c>
    </row>
    <row r="22" spans="1:5" x14ac:dyDescent="0.25">
      <c r="A22" s="25"/>
      <c r="B22" s="283" t="s">
        <v>14</v>
      </c>
      <c r="C22" s="111">
        <v>143.886</v>
      </c>
      <c r="D22" s="111">
        <v>113.96282804425005</v>
      </c>
      <c r="E22" s="488">
        <v>74.867470521542032</v>
      </c>
    </row>
    <row r="23" spans="1:5" x14ac:dyDescent="0.25">
      <c r="A23" s="25"/>
      <c r="B23" s="283" t="s">
        <v>15</v>
      </c>
      <c r="C23" s="111">
        <v>141.268</v>
      </c>
      <c r="D23" s="111">
        <v>113.43219377456082</v>
      </c>
      <c r="E23" s="488">
        <v>73.849116510215723</v>
      </c>
    </row>
    <row r="24" spans="1:5" x14ac:dyDescent="0.25">
      <c r="A24" s="25"/>
      <c r="B24" s="9" t="s">
        <v>16</v>
      </c>
      <c r="C24" s="111">
        <v>143.12700000000001</v>
      </c>
      <c r="D24" s="111">
        <v>114.24658427758068</v>
      </c>
      <c r="E24" s="488">
        <v>74.287575156312556</v>
      </c>
    </row>
    <row r="25" spans="1:5" x14ac:dyDescent="0.25">
      <c r="A25" s="25"/>
      <c r="B25" s="9" t="s">
        <v>17</v>
      </c>
      <c r="C25" s="111">
        <v>145.72800000000001</v>
      </c>
      <c r="D25" s="111">
        <v>116.20631346134628</v>
      </c>
      <c r="E25" s="488">
        <v>74.362009883030055</v>
      </c>
    </row>
    <row r="26" spans="1:5" x14ac:dyDescent="0.25">
      <c r="A26" s="25"/>
      <c r="B26" s="9" t="s">
        <v>18</v>
      </c>
      <c r="C26" s="111">
        <v>145.66499999999999</v>
      </c>
      <c r="D26" s="111">
        <v>117.24370453505884</v>
      </c>
      <c r="E26" s="488">
        <v>73.672179750041806</v>
      </c>
    </row>
    <row r="27" spans="1:5" x14ac:dyDescent="0.25">
      <c r="A27" s="25"/>
      <c r="B27" s="9" t="s">
        <v>19</v>
      </c>
      <c r="C27" s="111">
        <v>140.923</v>
      </c>
      <c r="D27" s="111">
        <v>117.52766513838601</v>
      </c>
      <c r="E27" s="488">
        <v>71.101638734933687</v>
      </c>
    </row>
    <row r="28" spans="1:5" x14ac:dyDescent="0.25">
      <c r="A28" s="25"/>
      <c r="B28" s="9" t="s">
        <v>20</v>
      </c>
      <c r="C28" s="111">
        <v>142.179</v>
      </c>
      <c r="D28" s="111">
        <v>119.43332402527578</v>
      </c>
      <c r="E28" s="488">
        <v>70.590746480106546</v>
      </c>
    </row>
    <row r="29" spans="1:5" x14ac:dyDescent="0.25">
      <c r="A29" s="25"/>
      <c r="B29" s="9" t="s">
        <v>21</v>
      </c>
      <c r="C29" s="111">
        <v>142.762</v>
      </c>
      <c r="D29" s="111">
        <v>120.39140238379302</v>
      </c>
      <c r="E29" s="488">
        <v>70.316134609642916</v>
      </c>
    </row>
    <row r="30" spans="1:5" x14ac:dyDescent="0.25">
      <c r="A30" s="25"/>
      <c r="B30" s="9" t="s">
        <v>22</v>
      </c>
      <c r="C30" s="111">
        <v>144.173</v>
      </c>
      <c r="D30" s="111">
        <v>121.59303150480024</v>
      </c>
      <c r="E30" s="488">
        <v>70.309350814498757</v>
      </c>
    </row>
    <row r="31" spans="1:5" x14ac:dyDescent="0.25">
      <c r="A31" s="25"/>
      <c r="B31" s="9" t="s">
        <v>23</v>
      </c>
      <c r="C31" s="111">
        <v>147.685</v>
      </c>
      <c r="D31" s="111">
        <v>122.56545341142852</v>
      </c>
      <c r="E31" s="488">
        <v>71.450644391292457</v>
      </c>
    </row>
    <row r="32" spans="1:5" x14ac:dyDescent="0.25">
      <c r="A32" s="25"/>
      <c r="B32" s="9" t="s">
        <v>24</v>
      </c>
      <c r="C32" s="111">
        <v>145.684</v>
      </c>
      <c r="D32" s="111">
        <v>124.34946228643862</v>
      </c>
      <c r="E32" s="488">
        <v>69.471357354508498</v>
      </c>
    </row>
    <row r="33" spans="1:5" x14ac:dyDescent="0.25">
      <c r="A33" s="25"/>
      <c r="B33" s="9" t="s">
        <v>25</v>
      </c>
      <c r="C33" s="111">
        <v>150.53</v>
      </c>
      <c r="D33" s="111">
        <v>125.79452928783752</v>
      </c>
      <c r="E33" s="488">
        <v>70.957637264305987</v>
      </c>
    </row>
    <row r="34" spans="1:5" x14ac:dyDescent="0.25">
      <c r="A34" s="25"/>
      <c r="B34" s="9" t="s">
        <v>26</v>
      </c>
      <c r="C34" s="111">
        <v>147.25200000000001</v>
      </c>
      <c r="D34" s="111">
        <v>125.59284306111572</v>
      </c>
      <c r="E34" s="488">
        <v>69.523903671719864</v>
      </c>
    </row>
    <row r="35" spans="1:5" x14ac:dyDescent="0.25">
      <c r="A35" s="25"/>
      <c r="B35" s="9" t="s">
        <v>27</v>
      </c>
      <c r="C35" s="111">
        <v>149.47999999999999</v>
      </c>
      <c r="D35" s="111">
        <v>126.67433005764906</v>
      </c>
      <c r="E35" s="488">
        <v>69.973292863797525</v>
      </c>
    </row>
    <row r="36" spans="1:5" x14ac:dyDescent="0.25">
      <c r="A36" s="25"/>
      <c r="B36" s="9" t="s">
        <v>28</v>
      </c>
      <c r="C36" s="111">
        <v>149.08199999999999</v>
      </c>
      <c r="D36" s="111">
        <v>126.57790228240049</v>
      </c>
      <c r="E36" s="488">
        <v>69.840148651383998</v>
      </c>
    </row>
    <row r="37" spans="1:5" x14ac:dyDescent="0.25">
      <c r="A37" s="25"/>
      <c r="B37" s="9" t="s">
        <v>31</v>
      </c>
      <c r="C37" s="111">
        <v>153.994</v>
      </c>
      <c r="D37" s="111">
        <v>127.62027331680284</v>
      </c>
      <c r="E37" s="488">
        <v>71.552031427836752</v>
      </c>
    </row>
    <row r="38" spans="1:5" x14ac:dyDescent="0.25">
      <c r="A38" s="25"/>
      <c r="B38" s="9" t="s">
        <v>32</v>
      </c>
      <c r="C38" s="111">
        <v>149.08099999999999</v>
      </c>
      <c r="D38" s="111">
        <v>128.50835890268783</v>
      </c>
      <c r="E38" s="488">
        <v>68.79054630507504</v>
      </c>
    </row>
    <row r="39" spans="1:5" x14ac:dyDescent="0.25">
      <c r="A39" s="25"/>
      <c r="B39" s="9" t="s">
        <v>33</v>
      </c>
      <c r="C39" s="111">
        <v>157.041</v>
      </c>
      <c r="D39" s="111">
        <v>130.51743502144885</v>
      </c>
      <c r="E39" s="488">
        <v>71.348091490417588</v>
      </c>
    </row>
    <row r="40" spans="1:5" x14ac:dyDescent="0.25">
      <c r="A40" s="25"/>
      <c r="B40" s="9" t="s">
        <v>34</v>
      </c>
      <c r="C40" s="111">
        <v>157.53</v>
      </c>
      <c r="D40" s="111">
        <v>132.41203102626088</v>
      </c>
      <c r="E40" s="488">
        <v>70.546206392652437</v>
      </c>
    </row>
    <row r="41" spans="1:5" x14ac:dyDescent="0.25">
      <c r="A41" s="25"/>
      <c r="B41" s="9" t="s">
        <v>38</v>
      </c>
      <c r="C41" s="111">
        <v>159.876</v>
      </c>
      <c r="D41" s="111">
        <v>135.81149923807007</v>
      </c>
      <c r="E41" s="488">
        <v>69.804684609827945</v>
      </c>
    </row>
    <row r="42" spans="1:5" x14ac:dyDescent="0.25">
      <c r="A42" s="25"/>
      <c r="B42" s="9" t="s">
        <v>39</v>
      </c>
      <c r="C42" s="111">
        <v>163.791</v>
      </c>
      <c r="D42" s="111">
        <v>135.34691445661596</v>
      </c>
      <c r="E42" s="488">
        <v>71.75951812379148</v>
      </c>
    </row>
    <row r="43" spans="1:5" x14ac:dyDescent="0.25">
      <c r="A43" s="25"/>
      <c r="B43" s="9" t="s">
        <v>40</v>
      </c>
      <c r="C43" s="111">
        <v>160.946</v>
      </c>
      <c r="D43" s="111">
        <v>137.36239149423724</v>
      </c>
      <c r="E43" s="488">
        <v>69.478459893195634</v>
      </c>
    </row>
    <row r="44" spans="1:5" x14ac:dyDescent="0.25">
      <c r="A44" s="25"/>
      <c r="B44" s="9" t="s">
        <v>41</v>
      </c>
      <c r="C44" s="111">
        <v>165.261</v>
      </c>
      <c r="D44" s="111">
        <v>138.83728522266298</v>
      </c>
      <c r="E44" s="488">
        <v>70.58332322084992</v>
      </c>
    </row>
    <row r="45" spans="1:5" x14ac:dyDescent="0.25">
      <c r="A45" s="25"/>
      <c r="B45" s="9" t="s">
        <v>43</v>
      </c>
      <c r="C45" s="111">
        <v>162.64400000000001</v>
      </c>
      <c r="D45" s="111">
        <v>139.52597872212121</v>
      </c>
      <c r="E45" s="488">
        <v>69.122718141224468</v>
      </c>
    </row>
    <row r="46" spans="1:5" x14ac:dyDescent="0.25">
      <c r="A46" s="25"/>
      <c r="B46" s="9" t="s">
        <v>44</v>
      </c>
      <c r="C46" s="111">
        <v>166.934</v>
      </c>
      <c r="D46" s="111">
        <v>140.32097386095251</v>
      </c>
      <c r="E46" s="488">
        <v>70.543994639325447</v>
      </c>
    </row>
    <row r="47" spans="1:5" x14ac:dyDescent="0.25">
      <c r="A47" s="25"/>
      <c r="B47" s="9" t="s">
        <v>45</v>
      </c>
      <c r="C47" s="111">
        <v>166.762</v>
      </c>
      <c r="D47" s="111">
        <v>141.40964520737009</v>
      </c>
      <c r="E47" s="488">
        <v>69.928771896440239</v>
      </c>
    </row>
    <row r="48" spans="1:5" x14ac:dyDescent="0.25">
      <c r="A48" s="25"/>
      <c r="B48" s="9" t="s">
        <v>46</v>
      </c>
      <c r="C48" s="111">
        <v>164.77500000000001</v>
      </c>
      <c r="D48" s="111">
        <v>141.00957066421941</v>
      </c>
      <c r="E48" s="488">
        <v>69.291596665416193</v>
      </c>
    </row>
    <row r="49" spans="1:5" x14ac:dyDescent="0.25">
      <c r="A49" s="25"/>
      <c r="B49" s="9" t="s">
        <v>61</v>
      </c>
      <c r="C49" s="111">
        <v>163.512</v>
      </c>
      <c r="D49" s="111">
        <v>143.93586618841258</v>
      </c>
      <c r="E49" s="488">
        <v>67.362538328919058</v>
      </c>
    </row>
    <row r="50" spans="1:5" x14ac:dyDescent="0.25">
      <c r="A50" s="25"/>
      <c r="B50" s="9" t="s">
        <v>62</v>
      </c>
      <c r="C50" s="111">
        <v>172.15799999999999</v>
      </c>
      <c r="D50" s="111">
        <v>142.90766341309205</v>
      </c>
      <c r="E50" s="488">
        <v>71.434749976381752</v>
      </c>
    </row>
    <row r="51" spans="1:5" x14ac:dyDescent="0.25">
      <c r="A51" s="25"/>
      <c r="B51" s="9" t="s">
        <v>63</v>
      </c>
      <c r="C51" s="111">
        <v>178.74100000000001</v>
      </c>
      <c r="D51" s="111">
        <v>144.22165944307471</v>
      </c>
      <c r="E51" s="488">
        <v>73.490556112166345</v>
      </c>
    </row>
    <row r="52" spans="1:5" x14ac:dyDescent="0.25">
      <c r="A52" s="25"/>
      <c r="B52" s="9" t="s">
        <v>64</v>
      </c>
      <c r="C52" s="111">
        <v>152.744</v>
      </c>
      <c r="D52" s="111">
        <v>139.40972725387405</v>
      </c>
      <c r="E52" s="488">
        <v>64.969409683845186</v>
      </c>
    </row>
    <row r="53" spans="1:5" x14ac:dyDescent="0.25">
      <c r="B53" s="9" t="s">
        <v>66</v>
      </c>
      <c r="C53" s="111">
        <v>137.35</v>
      </c>
      <c r="D53" s="111">
        <v>117.18663934584499</v>
      </c>
      <c r="E53" s="488">
        <v>69.50057580102704</v>
      </c>
    </row>
    <row r="54" spans="1:5" x14ac:dyDescent="0.25">
      <c r="B54" s="9" t="s">
        <v>67</v>
      </c>
      <c r="C54" s="111">
        <v>136.696</v>
      </c>
      <c r="D54" s="111">
        <v>130.91534143976702</v>
      </c>
      <c r="E54" s="488">
        <v>61.916030059245188</v>
      </c>
    </row>
    <row r="55" spans="1:5" x14ac:dyDescent="0.25">
      <c r="B55" s="9" t="s">
        <v>68</v>
      </c>
      <c r="C55" s="111">
        <v>145.04</v>
      </c>
      <c r="D55" s="111">
        <v>137.00040217083949</v>
      </c>
      <c r="E55" s="488">
        <v>62.777466906128573</v>
      </c>
    </row>
    <row r="56" spans="1:5" x14ac:dyDescent="0.25">
      <c r="B56" s="9" t="s">
        <v>69</v>
      </c>
      <c r="C56" s="111">
        <v>136.238</v>
      </c>
      <c r="D56" s="111">
        <v>139.57122425543224</v>
      </c>
      <c r="E56" s="488">
        <v>57.881557698674499</v>
      </c>
    </row>
    <row r="57" spans="1:5" x14ac:dyDescent="0.25">
      <c r="B57" s="9" t="s">
        <v>70</v>
      </c>
      <c r="C57" s="111">
        <v>140.34800000000001</v>
      </c>
      <c r="D57" s="111">
        <v>141.97007230212054</v>
      </c>
      <c r="E57" s="488">
        <v>58.620195625391148</v>
      </c>
    </row>
    <row r="58" spans="1:5" x14ac:dyDescent="0.25">
      <c r="B58" s="9" t="s">
        <v>71</v>
      </c>
      <c r="C58" s="111">
        <v>145.66063600250223</v>
      </c>
      <c r="D58" s="111">
        <v>144.29769872608199</v>
      </c>
      <c r="E58" s="488">
        <v>59.857784124854305</v>
      </c>
    </row>
    <row r="59" spans="1:5" x14ac:dyDescent="0.25">
      <c r="B59" s="9" t="s">
        <v>72</v>
      </c>
      <c r="C59" s="111">
        <v>148.96085036457134</v>
      </c>
      <c r="D59" s="111">
        <v>146.65540638241779</v>
      </c>
      <c r="E59" s="488">
        <v>60.229866969759151</v>
      </c>
    </row>
    <row r="60" spans="1:5" x14ac:dyDescent="0.25">
      <c r="B60" s="9" t="s">
        <v>73</v>
      </c>
      <c r="C60" s="111">
        <v>151.21516470576645</v>
      </c>
      <c r="D60" s="111">
        <v>148.94393755885315</v>
      </c>
      <c r="E60" s="488">
        <v>60.201921718037624</v>
      </c>
    </row>
    <row r="61" spans="1:5" x14ac:dyDescent="0.25">
      <c r="B61" s="9" t="s">
        <v>74</v>
      </c>
      <c r="C61" s="111">
        <v>152.94394762602695</v>
      </c>
      <c r="D61" s="111">
        <v>150.97414002009788</v>
      </c>
      <c r="E61" s="488">
        <v>60.071374585994356</v>
      </c>
    </row>
    <row r="62" spans="1:5" x14ac:dyDescent="0.25">
      <c r="B62" s="9" t="s">
        <v>75</v>
      </c>
      <c r="C62" s="111">
        <v>154.07362914964006</v>
      </c>
      <c r="D62" s="111">
        <v>152.69570329647652</v>
      </c>
      <c r="E62" s="488">
        <v>59.83280102370496</v>
      </c>
    </row>
    <row r="63" spans="1:5" x14ac:dyDescent="0.25">
      <c r="B63" s="9" t="s">
        <v>76</v>
      </c>
      <c r="C63" s="111">
        <v>154.85270176381866</v>
      </c>
      <c r="D63" s="111">
        <v>154.39054087620244</v>
      </c>
      <c r="E63" s="488">
        <v>59.475203555275989</v>
      </c>
    </row>
    <row r="64" spans="1:5" x14ac:dyDescent="0.25">
      <c r="B64" s="81" t="s">
        <v>77</v>
      </c>
      <c r="C64" s="111">
        <v>155.31069310385527</v>
      </c>
      <c r="D64" s="111">
        <v>156.17809900808186</v>
      </c>
      <c r="E64" s="488">
        <v>58.968361995585227</v>
      </c>
    </row>
    <row r="65" spans="1:5" x14ac:dyDescent="0.25">
      <c r="B65" s="81" t="s">
        <v>79</v>
      </c>
      <c r="C65" s="111">
        <v>155.76694210624646</v>
      </c>
      <c r="D65" s="111">
        <v>157.95250896119578</v>
      </c>
      <c r="E65" s="488">
        <v>58.477204665467184</v>
      </c>
    </row>
    <row r="66" spans="1:5" x14ac:dyDescent="0.25">
      <c r="B66" s="81" t="s">
        <v>80</v>
      </c>
      <c r="C66" s="111">
        <v>156.04184282038833</v>
      </c>
      <c r="D66" s="111">
        <v>159.74707686022288</v>
      </c>
      <c r="E66" s="488">
        <v>57.922325437931164</v>
      </c>
    </row>
    <row r="67" spans="1:5" x14ac:dyDescent="0.25">
      <c r="B67" s="81" t="s">
        <v>81</v>
      </c>
      <c r="C67" s="111">
        <v>156.23955158472023</v>
      </c>
      <c r="D67" s="111">
        <v>161.34441217009828</v>
      </c>
      <c r="E67" s="488">
        <v>57.421547630780012</v>
      </c>
    </row>
    <row r="68" spans="1:5" x14ac:dyDescent="0.25">
      <c r="B68" s="81" t="s">
        <v>82</v>
      </c>
      <c r="C68" s="111">
        <v>156.31488089896965</v>
      </c>
      <c r="D68" s="111">
        <v>162.61312852738604</v>
      </c>
      <c r="E68" s="488">
        <v>57.001010848893245</v>
      </c>
    </row>
    <row r="69" spans="1:5" x14ac:dyDescent="0.25">
      <c r="B69" s="81" t="s">
        <v>358</v>
      </c>
      <c r="C69" s="111">
        <v>156.31108739448322</v>
      </c>
      <c r="D69" s="111">
        <v>163.79325514026536</v>
      </c>
      <c r="E69" s="488">
        <v>56.588946531031681</v>
      </c>
    </row>
    <row r="70" spans="1:5" x14ac:dyDescent="0.25">
      <c r="B70" s="81" t="s">
        <v>359</v>
      </c>
      <c r="C70" s="111">
        <v>156.22795907433823</v>
      </c>
      <c r="D70" s="111">
        <v>165.01394280016345</v>
      </c>
      <c r="E70" s="488">
        <v>56.14045869091855</v>
      </c>
    </row>
    <row r="71" spans="1:5" x14ac:dyDescent="0.25">
      <c r="B71" s="81" t="s">
        <v>360</v>
      </c>
      <c r="C71" s="111">
        <v>156.05029663295431</v>
      </c>
      <c r="D71" s="111">
        <v>166.24372804687533</v>
      </c>
      <c r="E71" s="488">
        <v>55.66178991532793</v>
      </c>
    </row>
    <row r="72" spans="1:5" x14ac:dyDescent="0.25">
      <c r="B72" s="81" t="s">
        <v>361</v>
      </c>
      <c r="C72" s="111">
        <v>155.86870028637972</v>
      </c>
      <c r="D72" s="111">
        <v>167.68590906510408</v>
      </c>
      <c r="E72" s="488">
        <v>55.118854478470134</v>
      </c>
    </row>
    <row r="73" spans="1:5" x14ac:dyDescent="0.25">
      <c r="A73" s="25"/>
      <c r="B73" s="81" t="s">
        <v>365</v>
      </c>
      <c r="C73" s="111">
        <v>155.69308669610791</v>
      </c>
      <c r="D73" s="111">
        <v>169.23143330403687</v>
      </c>
      <c r="E73" s="488">
        <v>54.553941651648074</v>
      </c>
    </row>
    <row r="74" spans="1:5" x14ac:dyDescent="0.25">
      <c r="A74" s="25"/>
      <c r="B74" s="81" t="s">
        <v>366</v>
      </c>
      <c r="C74" s="111">
        <v>155.52379357787595</v>
      </c>
      <c r="D74" s="111">
        <v>170.59956088285267</v>
      </c>
      <c r="E74" s="488">
        <v>54.05760130951365</v>
      </c>
    </row>
    <row r="75" spans="1:5" x14ac:dyDescent="0.25">
      <c r="A75" s="25"/>
      <c r="B75" s="81" t="s">
        <v>367</v>
      </c>
      <c r="C75" s="111">
        <v>155.36116120360512</v>
      </c>
      <c r="D75" s="111">
        <v>171.97874887484431</v>
      </c>
      <c r="E75" s="488">
        <v>53.568009888047783</v>
      </c>
    </row>
    <row r="76" spans="1:5" x14ac:dyDescent="0.25">
      <c r="A76" s="25"/>
      <c r="B76" s="81" t="s">
        <v>368</v>
      </c>
      <c r="C76" s="111">
        <v>155.20553399901044</v>
      </c>
      <c r="D76" s="111">
        <v>173.28580086056249</v>
      </c>
      <c r="E76" s="488">
        <v>53.110704624819647</v>
      </c>
    </row>
    <row r="77" spans="1:5" x14ac:dyDescent="0.25">
      <c r="B77" s="81" t="s">
        <v>395</v>
      </c>
      <c r="C77" s="111">
        <v>155.04310284961673</v>
      </c>
      <c r="D77" s="111">
        <v>174.58809894583283</v>
      </c>
      <c r="E77" s="488">
        <v>52.659369380518797</v>
      </c>
    </row>
    <row r="78" spans="1:5" x14ac:dyDescent="0.25">
      <c r="B78" s="81" t="s">
        <v>396</v>
      </c>
      <c r="C78" s="111">
        <v>154.87370094618561</v>
      </c>
      <c r="D78" s="111">
        <v>175.9941215834053</v>
      </c>
      <c r="E78" s="488">
        <v>52.181595420260365</v>
      </c>
    </row>
    <row r="79" spans="1:5" x14ac:dyDescent="0.25">
      <c r="B79" s="81" t="s">
        <v>397</v>
      </c>
      <c r="C79" s="111">
        <v>154.697160201401</v>
      </c>
      <c r="D79" s="111">
        <v>177.39464079730172</v>
      </c>
      <c r="E79" s="488">
        <v>51.71061283303289</v>
      </c>
    </row>
    <row r="80" spans="1:5" x14ac:dyDescent="0.25">
      <c r="B80" s="157" t="s">
        <v>398</v>
      </c>
      <c r="C80" s="253">
        <v>154.51331061082485</v>
      </c>
      <c r="D80" s="253">
        <v>178.67877336797861</v>
      </c>
      <c r="E80" s="489">
        <v>51.27796412859054</v>
      </c>
    </row>
    <row r="81" spans="2:5" x14ac:dyDescent="0.25">
      <c r="B81" s="9">
        <v>2008</v>
      </c>
      <c r="C81" s="111">
        <v>545.38</v>
      </c>
      <c r="D81" s="111">
        <f t="shared" ref="D81:D99" ca="1" si="0">AVERAGE(OFFSET($D$4, 4*(ROW()-ROW($D$81)), 0, 4, 1))</f>
        <v>105.21702988370943</v>
      </c>
      <c r="E81" s="20">
        <f ca="1">AVERAGE(OFFSET($E$4, 4*(ROW()-ROW($E$81)), 0, 4, 1))</f>
        <v>76.859189531065994</v>
      </c>
    </row>
    <row r="82" spans="2:5" x14ac:dyDescent="0.25">
      <c r="B82" s="9">
        <v>2009</v>
      </c>
      <c r="C82" s="111">
        <v>499.63499999999999</v>
      </c>
      <c r="D82" s="111">
        <f t="shared" ca="1" si="0"/>
        <v>93.392992076826516</v>
      </c>
      <c r="E82" s="20">
        <f t="shared" ref="E82:E99" ca="1" si="1">AVERAGE(OFFSET($E$4, 4*(ROW()-ROW($E$81)), 0, 4, 1))</f>
        <v>79.335098018660304</v>
      </c>
    </row>
    <row r="83" spans="2:5" x14ac:dyDescent="0.25">
      <c r="B83" s="9">
        <v>2010</v>
      </c>
      <c r="C83" s="111">
        <v>528.73</v>
      </c>
      <c r="D83" s="111">
        <f t="shared" ca="1" si="0"/>
        <v>104.18155796048399</v>
      </c>
      <c r="E83" s="20">
        <f t="shared" ca="1" si="1"/>
        <v>75.248561095706862</v>
      </c>
    </row>
    <row r="84" spans="2:5" x14ac:dyDescent="0.25">
      <c r="B84" s="9">
        <v>2011</v>
      </c>
      <c r="C84" s="111">
        <v>566.92700000000002</v>
      </c>
      <c r="D84" s="111">
        <f t="shared" ca="1" si="0"/>
        <v>111.31226346060879</v>
      </c>
      <c r="E84" s="20">
        <f t="shared" ca="1" si="1"/>
        <v>75.502413283665348</v>
      </c>
    </row>
    <row r="85" spans="2:5" x14ac:dyDescent="0.25">
      <c r="B85" s="9">
        <v>2012</v>
      </c>
      <c r="C85" s="111">
        <v>570.56299999999999</v>
      </c>
      <c r="D85" s="111">
        <f t="shared" ca="1" si="0"/>
        <v>113.46850291474478</v>
      </c>
      <c r="E85" s="20">
        <f t="shared" ca="1" si="1"/>
        <v>74.543459061304873</v>
      </c>
    </row>
    <row r="86" spans="2:5" x14ac:dyDescent="0.25">
      <c r="B86" s="9">
        <v>2013</v>
      </c>
      <c r="C86" s="111">
        <v>575.44299999999998</v>
      </c>
      <c r="D86" s="111">
        <f t="shared" ca="1" si="0"/>
        <v>116.30606685309296</v>
      </c>
      <c r="E86" s="20">
        <f t="shared" ca="1" si="1"/>
        <v>73.355850881079533</v>
      </c>
    </row>
    <row r="87" spans="2:5" x14ac:dyDescent="0.25">
      <c r="B87" s="9">
        <v>2014</v>
      </c>
      <c r="C87" s="111">
        <v>576.79899999999998</v>
      </c>
      <c r="D87" s="111">
        <f t="shared" ca="1" si="0"/>
        <v>120.99580283132438</v>
      </c>
      <c r="E87" s="20">
        <f t="shared" ca="1" si="1"/>
        <v>70.666719073885162</v>
      </c>
    </row>
    <row r="88" spans="2:5" x14ac:dyDescent="0.25">
      <c r="B88" s="9">
        <v>2015</v>
      </c>
      <c r="C88" s="111">
        <v>592.94600000000003</v>
      </c>
      <c r="D88" s="111">
        <f t="shared" ca="1" si="0"/>
        <v>125.60279117326023</v>
      </c>
      <c r="E88" s="20">
        <f t="shared" ca="1" si="1"/>
        <v>69.981547788582972</v>
      </c>
    </row>
    <row r="89" spans="2:5" x14ac:dyDescent="0.25">
      <c r="B89" s="9">
        <v>2016</v>
      </c>
      <c r="C89" s="111">
        <v>609.19799999999998</v>
      </c>
      <c r="D89" s="111">
        <f t="shared" ca="1" si="0"/>
        <v>128.30599238083499</v>
      </c>
      <c r="E89" s="20">
        <f t="shared" ca="1" si="1"/>
        <v>70.382704468678341</v>
      </c>
    </row>
    <row r="90" spans="2:5" x14ac:dyDescent="0.25">
      <c r="B90" s="9">
        <v>2017</v>
      </c>
      <c r="C90" s="111">
        <v>642.14300000000003</v>
      </c>
      <c r="D90" s="111">
        <f t="shared" ca="1" si="0"/>
        <v>135.23320905379606</v>
      </c>
      <c r="E90" s="20">
        <f t="shared" ca="1" si="1"/>
        <v>70.397217254866874</v>
      </c>
    </row>
    <row r="91" spans="2:5" x14ac:dyDescent="0.25">
      <c r="B91" s="9">
        <v>2018</v>
      </c>
      <c r="C91" s="111">
        <v>661.601</v>
      </c>
      <c r="D91" s="111">
        <f t="shared" ca="1" si="0"/>
        <v>140.02347075327668</v>
      </c>
      <c r="E91" s="20">
        <f t="shared" ca="1" si="1"/>
        <v>70.044701974460025</v>
      </c>
    </row>
    <row r="92" spans="2:5" x14ac:dyDescent="0.25">
      <c r="B92" s="9">
        <v>2019</v>
      </c>
      <c r="C92" s="111">
        <v>679.18600000000004</v>
      </c>
      <c r="D92" s="111">
        <f t="shared" ca="1" si="0"/>
        <v>143.01868992719969</v>
      </c>
      <c r="E92" s="20">
        <f t="shared" ca="1" si="1"/>
        <v>70.394860270720841</v>
      </c>
    </row>
    <row r="93" spans="2:5" x14ac:dyDescent="0.25">
      <c r="B93" s="9">
        <v>2020</v>
      </c>
      <c r="C93" s="111">
        <v>571.83000000000004</v>
      </c>
      <c r="D93" s="111">
        <f t="shared" ca="1" si="0"/>
        <v>131.12802755258139</v>
      </c>
      <c r="E93" s="20">
        <f t="shared" ca="1" si="1"/>
        <v>64.790870612561491</v>
      </c>
    </row>
    <row r="94" spans="2:5" x14ac:dyDescent="0.25">
      <c r="B94" s="9">
        <v>2021</v>
      </c>
      <c r="C94" s="111">
        <v>571.20748636707356</v>
      </c>
      <c r="D94" s="111">
        <f t="shared" ca="1" si="0"/>
        <v>143.12360041651314</v>
      </c>
      <c r="E94" s="20">
        <f t="shared" ca="1" si="1"/>
        <v>59.147351104669774</v>
      </c>
    </row>
    <row r="95" spans="2:5" x14ac:dyDescent="0.25">
      <c r="B95" s="81">
        <v>2022</v>
      </c>
      <c r="C95" s="111">
        <v>613.08544324525212</v>
      </c>
      <c r="D95" s="111">
        <f t="shared" ca="1" si="0"/>
        <v>151.75108043790749</v>
      </c>
      <c r="E95" s="20">
        <f t="shared" ca="1" si="1"/>
        <v>59.895325220753236</v>
      </c>
    </row>
    <row r="96" spans="2:5" x14ac:dyDescent="0.25">
      <c r="B96" s="81">
        <v>2023</v>
      </c>
      <c r="C96" s="111">
        <v>623.35902961521026</v>
      </c>
      <c r="D96" s="111">
        <f t="shared" ca="1" si="0"/>
        <v>158.80552424989969</v>
      </c>
      <c r="E96" s="20">
        <f t="shared" ca="1" si="1"/>
        <v>58.197359932440904</v>
      </c>
    </row>
    <row r="97" spans="1:6" x14ac:dyDescent="0.25">
      <c r="B97" s="81">
        <v>2024</v>
      </c>
      <c r="C97" s="111">
        <v>624.90422400074544</v>
      </c>
      <c r="D97" s="111">
        <f t="shared" ca="1" si="0"/>
        <v>164.41601362867254</v>
      </c>
      <c r="E97" s="20">
        <f t="shared" ca="1" si="1"/>
        <v>56.348051496542851</v>
      </c>
    </row>
    <row r="98" spans="1:6" x14ac:dyDescent="0.25">
      <c r="A98" s="25"/>
      <c r="B98" s="81">
        <v>2025</v>
      </c>
      <c r="C98" s="111">
        <v>622.4467417639687</v>
      </c>
      <c r="D98" s="111">
        <f t="shared" ca="1" si="0"/>
        <v>169.87391303170949</v>
      </c>
      <c r="E98" s="20">
        <f t="shared" ca="1" si="1"/>
        <v>54.324601831919907</v>
      </c>
    </row>
    <row r="99" spans="1:6" x14ac:dyDescent="0.25">
      <c r="B99" s="157">
        <v>2026</v>
      </c>
      <c r="C99" s="253">
        <v>619.81949799621384</v>
      </c>
      <c r="D99" s="253">
        <f t="shared" ca="1" si="0"/>
        <v>175.31566554677559</v>
      </c>
      <c r="E99" s="266">
        <f t="shared" ca="1" si="1"/>
        <v>52.415570564657926</v>
      </c>
    </row>
    <row r="100" spans="1:6" x14ac:dyDescent="0.25">
      <c r="B100" s="81" t="s">
        <v>337</v>
      </c>
      <c r="C100" s="111">
        <v>532.548</v>
      </c>
      <c r="D100" s="111">
        <f t="shared" ref="D100:D118" ca="1" si="2">AVERAGE(OFFSET($D$5, 4*(ROW()-ROW($D$100)), 0, 4, 1))</f>
        <v>101.52043469098788</v>
      </c>
      <c r="E100" s="20">
        <f t="shared" ref="E100:E118" ca="1" si="3">AVERAGE(OFFSET($E$5, 4*(ROW()-ROW($E$100)), 0, 4, 1))</f>
        <v>77.850408880253894</v>
      </c>
      <c r="F100" s="490"/>
    </row>
    <row r="101" spans="1:6" x14ac:dyDescent="0.25">
      <c r="B101" s="81" t="s">
        <v>338</v>
      </c>
      <c r="C101" s="111">
        <v>502.73200000000003</v>
      </c>
      <c r="D101" s="111">
        <f t="shared" ca="1" si="2"/>
        <v>95.166720387578039</v>
      </c>
      <c r="E101" s="20">
        <f t="shared" ca="1" si="3"/>
        <v>78.365830232289397</v>
      </c>
    </row>
    <row r="102" spans="1:6" x14ac:dyDescent="0.25">
      <c r="A102" s="25"/>
      <c r="B102" s="81" t="s">
        <v>339</v>
      </c>
      <c r="C102" s="111">
        <v>540.36500000000001</v>
      </c>
      <c r="D102" s="111">
        <f t="shared" ca="1" si="2"/>
        <v>106.89990135611222</v>
      </c>
      <c r="E102" s="20">
        <f t="shared" ca="1" si="3"/>
        <v>74.932202076489361</v>
      </c>
    </row>
    <row r="103" spans="1:6" x14ac:dyDescent="0.25">
      <c r="A103" s="25"/>
      <c r="B103" s="81" t="s">
        <v>85</v>
      </c>
      <c r="C103" s="111">
        <v>573.40499999999997</v>
      </c>
      <c r="D103" s="111">
        <f t="shared" ca="1" si="2"/>
        <v>112.05043944726802</v>
      </c>
      <c r="E103" s="20">
        <f t="shared" ca="1" si="3"/>
        <v>75.861842034371193</v>
      </c>
    </row>
    <row r="104" spans="1:6" x14ac:dyDescent="0.25">
      <c r="A104" s="25"/>
      <c r="B104" s="81" t="s">
        <v>86</v>
      </c>
      <c r="C104" s="111">
        <v>567.84</v>
      </c>
      <c r="D104" s="111">
        <f t="shared" ca="1" si="2"/>
        <v>113.74695106523919</v>
      </c>
      <c r="E104" s="20">
        <f t="shared" ca="1" si="3"/>
        <v>74.003808749804392</v>
      </c>
    </row>
    <row r="105" spans="1:6" x14ac:dyDescent="0.25">
      <c r="B105" s="81" t="s">
        <v>87</v>
      </c>
      <c r="C105" s="111">
        <v>574.495</v>
      </c>
      <c r="D105" s="111">
        <f t="shared" ca="1" si="2"/>
        <v>117.60275179001673</v>
      </c>
      <c r="E105" s="20">
        <f t="shared" ca="1" si="3"/>
        <v>72.43164371202802</v>
      </c>
    </row>
    <row r="106" spans="1:6" x14ac:dyDescent="0.25">
      <c r="B106" s="81" t="s">
        <v>88</v>
      </c>
      <c r="C106" s="111">
        <v>580.30399999999997</v>
      </c>
      <c r="D106" s="111">
        <f t="shared" ca="1" si="2"/>
        <v>122.2248373966151</v>
      </c>
      <c r="E106" s="20">
        <f t="shared" ca="1" si="3"/>
        <v>70.386871792485664</v>
      </c>
    </row>
    <row r="107" spans="1:6" x14ac:dyDescent="0.25">
      <c r="B107" s="81" t="s">
        <v>89</v>
      </c>
      <c r="C107" s="111">
        <v>596.34400000000005</v>
      </c>
      <c r="D107" s="111">
        <f t="shared" ca="1" si="2"/>
        <v>126.1599011722507</v>
      </c>
      <c r="E107" s="20">
        <f t="shared" ca="1" si="3"/>
        <v>70.073745612801844</v>
      </c>
    </row>
    <row r="108" spans="1:6" x14ac:dyDescent="0.25">
      <c r="B108" s="81" t="s">
        <v>90</v>
      </c>
      <c r="C108" s="111">
        <v>617.64599999999996</v>
      </c>
      <c r="D108" s="111">
        <f t="shared" ca="1" si="2"/>
        <v>129.76452456680011</v>
      </c>
      <c r="E108" s="20">
        <f t="shared" ca="1" si="3"/>
        <v>70.559218903995458</v>
      </c>
    </row>
    <row r="109" spans="1:6" x14ac:dyDescent="0.25">
      <c r="B109" s="81" t="s">
        <v>91</v>
      </c>
      <c r="C109" s="111">
        <v>649.87400000000002</v>
      </c>
      <c r="D109" s="111">
        <f t="shared" ca="1" si="2"/>
        <v>136.83952260289658</v>
      </c>
      <c r="E109" s="20">
        <f t="shared" ca="1" si="3"/>
        <v>70.406496461916248</v>
      </c>
    </row>
    <row r="110" spans="1:6" x14ac:dyDescent="0.25">
      <c r="B110" s="81" t="s">
        <v>92</v>
      </c>
      <c r="C110" s="111">
        <v>661.11500000000001</v>
      </c>
      <c r="D110" s="111">
        <f t="shared" ca="1" si="2"/>
        <v>140.5665421136658</v>
      </c>
      <c r="E110" s="20">
        <f t="shared" ca="1" si="3"/>
        <v>69.72177033560159</v>
      </c>
    </row>
    <row r="111" spans="1:6" x14ac:dyDescent="0.25">
      <c r="B111" s="81" t="s">
        <v>93</v>
      </c>
      <c r="C111" s="111">
        <v>667.15499999999997</v>
      </c>
      <c r="D111" s="111">
        <f t="shared" ca="1" si="2"/>
        <v>142.61872907461336</v>
      </c>
      <c r="E111" s="20">
        <f t="shared" ca="1" si="3"/>
        <v>69.314313525328089</v>
      </c>
    </row>
    <row r="112" spans="1:6" x14ac:dyDescent="0.25">
      <c r="B112" s="81" t="s">
        <v>94</v>
      </c>
      <c r="C112" s="111">
        <v>555.32399999999996</v>
      </c>
      <c r="D112" s="111">
        <f t="shared" ca="1" si="2"/>
        <v>131.16840180297095</v>
      </c>
      <c r="E112" s="20">
        <f t="shared" ca="1" si="3"/>
        <v>63.018907616268827</v>
      </c>
    </row>
    <row r="113" spans="2:5" x14ac:dyDescent="0.25">
      <c r="B113" s="81" t="s">
        <v>95</v>
      </c>
      <c r="C113" s="111">
        <v>586.1846510728401</v>
      </c>
      <c r="D113" s="111">
        <f t="shared" ca="1" si="2"/>
        <v>145.46677874236838</v>
      </c>
      <c r="E113" s="20">
        <f t="shared" ca="1" si="3"/>
        <v>59.727442109510555</v>
      </c>
    </row>
    <row r="114" spans="2:5" x14ac:dyDescent="0.25">
      <c r="B114" s="81" t="s">
        <v>96</v>
      </c>
      <c r="C114" s="111">
        <v>617.18097164334085</v>
      </c>
      <c r="D114" s="111">
        <f t="shared" ca="1" si="2"/>
        <v>153.55962080021467</v>
      </c>
      <c r="E114" s="20">
        <f t="shared" ca="1" si="3"/>
        <v>59.586935290140133</v>
      </c>
    </row>
    <row r="115" spans="2:5" x14ac:dyDescent="0.25">
      <c r="B115" s="81" t="s">
        <v>97</v>
      </c>
      <c r="C115" s="111">
        <v>624.36321741032464</v>
      </c>
      <c r="D115" s="111">
        <f t="shared" ca="1" si="2"/>
        <v>160.41428162972574</v>
      </c>
      <c r="E115" s="20">
        <f t="shared" ca="1" si="3"/>
        <v>57.705522145767901</v>
      </c>
    </row>
    <row r="116" spans="2:5" x14ac:dyDescent="0.25">
      <c r="B116" s="81" t="s">
        <v>362</v>
      </c>
      <c r="C116" s="111">
        <v>624.45804338815549</v>
      </c>
      <c r="D116" s="111">
        <f t="shared" ca="1" si="2"/>
        <v>165.68420876310205</v>
      </c>
      <c r="E116" s="20">
        <f t="shared" ca="1" si="3"/>
        <v>55.877512403937068</v>
      </c>
    </row>
    <row r="117" spans="2:5" x14ac:dyDescent="0.25">
      <c r="B117" s="81" t="s">
        <v>369</v>
      </c>
      <c r="C117" s="111">
        <v>621.78357547659937</v>
      </c>
      <c r="D117" s="111">
        <f t="shared" ca="1" si="2"/>
        <v>171.27388598057408</v>
      </c>
      <c r="E117" s="20">
        <f t="shared" ca="1" si="3"/>
        <v>53.822564368507287</v>
      </c>
    </row>
    <row r="118" spans="2:5" x14ac:dyDescent="0.25">
      <c r="B118" s="81" t="s">
        <v>399</v>
      </c>
      <c r="C118" s="111">
        <v>619.12727460802819</v>
      </c>
      <c r="D118" s="111">
        <f t="shared" ca="1" si="2"/>
        <v>176.66390867362961</v>
      </c>
      <c r="E118" s="20">
        <f t="shared" ca="1" si="3"/>
        <v>51.957385440600646</v>
      </c>
    </row>
    <row r="119" spans="2:5" x14ac:dyDescent="0.25">
      <c r="B119" s="557" t="s">
        <v>30</v>
      </c>
      <c r="C119" s="665"/>
      <c r="D119" s="665"/>
      <c r="E119" s="558"/>
    </row>
    <row r="120" spans="2:5" ht="15" customHeight="1" x14ac:dyDescent="0.25">
      <c r="B120" s="666" t="s">
        <v>591</v>
      </c>
      <c r="C120" s="667"/>
      <c r="D120" s="667"/>
      <c r="E120" s="668"/>
    </row>
    <row r="121" spans="2:5" ht="24.75" customHeight="1" x14ac:dyDescent="0.25">
      <c r="B121" s="669" t="s">
        <v>636</v>
      </c>
      <c r="C121" s="670"/>
      <c r="D121" s="670"/>
      <c r="E121" s="671"/>
    </row>
    <row r="122" spans="2:5" ht="15.75" thickBot="1" x14ac:dyDescent="0.3">
      <c r="B122" s="559" t="s">
        <v>637</v>
      </c>
      <c r="C122" s="672"/>
      <c r="D122" s="672"/>
      <c r="E122" s="560"/>
    </row>
    <row r="123" spans="2:5" x14ac:dyDescent="0.25">
      <c r="B123" s="158"/>
      <c r="C123" s="158"/>
      <c r="D123" s="158"/>
      <c r="E123" s="158"/>
    </row>
    <row r="124" spans="2:5" x14ac:dyDescent="0.25">
      <c r="B124" s="158"/>
      <c r="C124" s="158"/>
      <c r="D124" s="158"/>
      <c r="E124" s="158"/>
    </row>
    <row r="125" spans="2:5" x14ac:dyDescent="0.25">
      <c r="B125" s="158"/>
      <c r="C125" s="158"/>
      <c r="D125" s="158"/>
      <c r="E125" s="158"/>
    </row>
  </sheetData>
  <mergeCells count="5">
    <mergeCell ref="B2:E2"/>
    <mergeCell ref="B119:E119"/>
    <mergeCell ref="B120:E120"/>
    <mergeCell ref="B121:E121"/>
    <mergeCell ref="B122:E122"/>
  </mergeCells>
  <hyperlinks>
    <hyperlink ref="A1" location="Contents!A1" display="Back to contents" xr:uid="{6CF9B7EE-D038-4932-8122-D54C880D920F}"/>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80" min="1"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47791-B896-4655-8C03-A9FE5E05295A}">
  <dimension ref="A1:J123"/>
  <sheetViews>
    <sheetView zoomScaleNormal="100" zoomScaleSheetLayoutView="100" workbookViewId="0"/>
  </sheetViews>
  <sheetFormatPr defaultColWidth="8.88671875" defaultRowHeight="15" x14ac:dyDescent="0.25"/>
  <cols>
    <col min="1" max="1" width="9.21875" style="24" customWidth="1"/>
    <col min="2" max="2" width="8.33203125" style="24" customWidth="1"/>
    <col min="3" max="8" width="14" style="24" customWidth="1"/>
    <col min="9" max="10" width="12.33203125" style="24" customWidth="1"/>
    <col min="11" max="16384" width="8.88671875" style="24"/>
  </cols>
  <sheetData>
    <row r="1" spans="1:10" ht="33.75" customHeight="1" thickBot="1" x14ac:dyDescent="0.3">
      <c r="A1" s="26" t="s">
        <v>42</v>
      </c>
      <c r="B1" s="26"/>
      <c r="C1" s="26"/>
      <c r="D1" s="26"/>
      <c r="E1" s="26"/>
      <c r="F1" s="26"/>
      <c r="G1" s="26"/>
    </row>
    <row r="2" spans="1:10" ht="39" customHeight="1" thickBot="1" x14ac:dyDescent="0.3">
      <c r="A2" s="35"/>
      <c r="B2" s="662" t="s">
        <v>638</v>
      </c>
      <c r="C2" s="663"/>
      <c r="D2" s="663"/>
      <c r="E2" s="663"/>
      <c r="F2" s="663"/>
      <c r="G2" s="663"/>
      <c r="H2" s="664"/>
      <c r="I2" s="486"/>
      <c r="J2" s="486"/>
    </row>
    <row r="3" spans="1:10" ht="39" customHeight="1" x14ac:dyDescent="0.25">
      <c r="A3" s="25"/>
      <c r="B3" s="156"/>
      <c r="C3" s="223" t="s">
        <v>639</v>
      </c>
      <c r="D3" s="223" t="s">
        <v>598</v>
      </c>
      <c r="E3" s="223" t="s">
        <v>640</v>
      </c>
      <c r="F3" s="223" t="s">
        <v>641</v>
      </c>
      <c r="G3" s="223" t="s">
        <v>571</v>
      </c>
      <c r="H3" s="36" t="s">
        <v>642</v>
      </c>
    </row>
    <row r="4" spans="1:10" x14ac:dyDescent="0.25">
      <c r="A4" s="25"/>
      <c r="B4" s="9" t="s">
        <v>57</v>
      </c>
      <c r="C4" s="111">
        <v>63.599471999999999</v>
      </c>
      <c r="D4" s="111">
        <v>11.885845999999999</v>
      </c>
      <c r="E4" s="111">
        <v>21.991769999999999</v>
      </c>
      <c r="F4" s="111">
        <v>0.391816</v>
      </c>
      <c r="G4" s="111">
        <v>34.581195999999998</v>
      </c>
      <c r="H4" s="37">
        <v>132.45009999999999</v>
      </c>
    </row>
    <row r="5" spans="1:10" x14ac:dyDescent="0.25">
      <c r="A5" s="25"/>
      <c r="B5" s="9" t="s">
        <v>58</v>
      </c>
      <c r="C5" s="111">
        <v>63.218232</v>
      </c>
      <c r="D5" s="111">
        <v>11.93407</v>
      </c>
      <c r="E5" s="111">
        <v>22.336830000000006</v>
      </c>
      <c r="F5" s="111">
        <v>1.9039999999999999E-3</v>
      </c>
      <c r="G5" s="111">
        <v>34.769365000000001</v>
      </c>
      <c r="H5" s="37">
        <v>132.260401</v>
      </c>
    </row>
    <row r="6" spans="1:10" x14ac:dyDescent="0.25">
      <c r="A6" s="25"/>
      <c r="B6" s="9" t="s">
        <v>59</v>
      </c>
      <c r="C6" s="111">
        <v>62.212536</v>
      </c>
      <c r="D6" s="111">
        <v>12.130801999999999</v>
      </c>
      <c r="E6" s="111">
        <v>20.8629</v>
      </c>
      <c r="F6" s="111">
        <v>-0.24819999999999998</v>
      </c>
      <c r="G6" s="111">
        <v>34.830099999999995</v>
      </c>
      <c r="H6" s="37">
        <v>129.788138</v>
      </c>
    </row>
    <row r="7" spans="1:10" x14ac:dyDescent="0.25">
      <c r="A7" s="25"/>
      <c r="B7" s="9" t="s">
        <v>65</v>
      </c>
      <c r="C7" s="111">
        <v>61.138368</v>
      </c>
      <c r="D7" s="111">
        <v>12.227387</v>
      </c>
      <c r="E7" s="111">
        <v>20.386890000000001</v>
      </c>
      <c r="F7" s="111">
        <v>-1.0132000000000001</v>
      </c>
      <c r="G7" s="111">
        <v>33.212387999999997</v>
      </c>
      <c r="H7" s="37">
        <v>125.95183299999999</v>
      </c>
    </row>
    <row r="8" spans="1:10" x14ac:dyDescent="0.25">
      <c r="A8" s="25"/>
      <c r="B8" s="9" t="s">
        <v>0</v>
      </c>
      <c r="C8" s="111">
        <v>60.651720000000005</v>
      </c>
      <c r="D8" s="111">
        <v>12.099292</v>
      </c>
      <c r="E8" s="111">
        <v>19.139759999999995</v>
      </c>
      <c r="F8" s="111">
        <v>-1.4723360000000001</v>
      </c>
      <c r="G8" s="111">
        <v>31.412542999999999</v>
      </c>
      <c r="H8" s="37">
        <v>121.83097900000001</v>
      </c>
    </row>
    <row r="9" spans="1:10" x14ac:dyDescent="0.25">
      <c r="A9" s="25"/>
      <c r="B9" s="9" t="s">
        <v>1</v>
      </c>
      <c r="C9" s="111">
        <v>60.389279999999999</v>
      </c>
      <c r="D9" s="111">
        <v>12.152584999999997</v>
      </c>
      <c r="E9" s="111">
        <v>18.513360000000002</v>
      </c>
      <c r="F9" s="111">
        <v>-0.55243200000000003</v>
      </c>
      <c r="G9" s="111">
        <v>30.662708000000002</v>
      </c>
      <c r="H9" s="37">
        <v>121.16550100000001</v>
      </c>
    </row>
    <row r="10" spans="1:10" x14ac:dyDescent="0.25">
      <c r="A10" s="25"/>
      <c r="B10" s="9" t="s">
        <v>2</v>
      </c>
      <c r="C10" s="111">
        <v>60.823224000000003</v>
      </c>
      <c r="D10" s="111">
        <v>12.241772000000003</v>
      </c>
      <c r="E10" s="111">
        <v>18.838439999999999</v>
      </c>
      <c r="F10" s="111">
        <v>-0.66544799999999993</v>
      </c>
      <c r="G10" s="111">
        <v>31.052270999999998</v>
      </c>
      <c r="H10" s="37">
        <v>122.29025900000001</v>
      </c>
    </row>
    <row r="11" spans="1:10" x14ac:dyDescent="0.25">
      <c r="A11" s="25"/>
      <c r="B11" s="9" t="s">
        <v>3</v>
      </c>
      <c r="C11" s="111">
        <v>61.477271999999999</v>
      </c>
      <c r="D11" s="111">
        <v>12.305339999999999</v>
      </c>
      <c r="E11" s="111">
        <v>18.462869999999999</v>
      </c>
      <c r="F11" s="111">
        <v>-0.63348800000000005</v>
      </c>
      <c r="G11" s="111">
        <v>32.072221000000006</v>
      </c>
      <c r="H11" s="37">
        <v>123.68421499999999</v>
      </c>
    </row>
    <row r="12" spans="1:10" x14ac:dyDescent="0.25">
      <c r="A12" s="25"/>
      <c r="B12" s="9" t="s">
        <v>4</v>
      </c>
      <c r="C12" s="111">
        <v>60.890832000000003</v>
      </c>
      <c r="D12" s="111">
        <v>12.142447000000001</v>
      </c>
      <c r="E12" s="111">
        <v>18.91863</v>
      </c>
      <c r="F12" s="111">
        <v>-0.23147200000000001</v>
      </c>
      <c r="G12" s="111">
        <v>32.546565999999999</v>
      </c>
      <c r="H12" s="37">
        <v>124.267003</v>
      </c>
    </row>
    <row r="13" spans="1:10" x14ac:dyDescent="0.25">
      <c r="A13" s="25"/>
      <c r="B13" s="9" t="s">
        <v>5</v>
      </c>
      <c r="C13" s="111">
        <v>61.762175999999997</v>
      </c>
      <c r="D13" s="111">
        <v>12.240128</v>
      </c>
      <c r="E13" s="111">
        <v>18.993959999999998</v>
      </c>
      <c r="F13" s="111">
        <v>-0.18795200000000001</v>
      </c>
      <c r="G13" s="111">
        <v>33.786734000000003</v>
      </c>
      <c r="H13" s="37">
        <v>126.595046</v>
      </c>
    </row>
    <row r="14" spans="1:10" x14ac:dyDescent="0.25">
      <c r="A14" s="25"/>
      <c r="B14" s="9" t="s">
        <v>6</v>
      </c>
      <c r="C14" s="111">
        <v>61.798031999999999</v>
      </c>
      <c r="D14" s="111">
        <v>12.264788000000001</v>
      </c>
      <c r="E14" s="111">
        <v>19.669499999999999</v>
      </c>
      <c r="F14" s="111">
        <v>0.62519199999999997</v>
      </c>
      <c r="G14" s="111">
        <v>33.778429000000003</v>
      </c>
      <c r="H14" s="37">
        <v>128.135941</v>
      </c>
    </row>
    <row r="15" spans="1:10" x14ac:dyDescent="0.25">
      <c r="A15" s="25"/>
      <c r="B15" s="9" t="s">
        <v>7</v>
      </c>
      <c r="C15" s="111">
        <v>61.922232000000001</v>
      </c>
      <c r="D15" s="111">
        <v>12.351782999999999</v>
      </c>
      <c r="E15" s="111">
        <v>20.037240000000004</v>
      </c>
      <c r="F15" s="111">
        <v>-4.0663999999999999E-2</v>
      </c>
      <c r="G15" s="111">
        <v>35.063418000000006</v>
      </c>
      <c r="H15" s="37">
        <v>129.33400900000001</v>
      </c>
    </row>
    <row r="16" spans="1:10" x14ac:dyDescent="0.25">
      <c r="A16" s="25"/>
      <c r="B16" s="9" t="s">
        <v>8</v>
      </c>
      <c r="C16" s="111">
        <v>61.573175999999997</v>
      </c>
      <c r="D16" s="111">
        <v>12.455903000000001</v>
      </c>
      <c r="E16" s="111">
        <v>19.166490000000007</v>
      </c>
      <c r="F16" s="111">
        <v>9.6696000000000004E-2</v>
      </c>
      <c r="G16" s="111">
        <v>36.644312999999997</v>
      </c>
      <c r="H16" s="37">
        <v>129.936578</v>
      </c>
    </row>
    <row r="17" spans="1:8" x14ac:dyDescent="0.25">
      <c r="A17" s="25"/>
      <c r="B17" s="9" t="s">
        <v>9</v>
      </c>
      <c r="C17" s="111">
        <v>61.442064000000002</v>
      </c>
      <c r="D17" s="111">
        <v>12.355345</v>
      </c>
      <c r="E17" s="111">
        <v>18.888930000000002</v>
      </c>
      <c r="F17" s="111">
        <v>6.364800000000001E-2</v>
      </c>
      <c r="G17" s="111">
        <v>35.693703999999997</v>
      </c>
      <c r="H17" s="37">
        <v>128.443691</v>
      </c>
    </row>
    <row r="18" spans="1:8" x14ac:dyDescent="0.25">
      <c r="A18" s="25"/>
      <c r="B18" s="9" t="s">
        <v>10</v>
      </c>
      <c r="C18" s="111">
        <v>61.473383999999996</v>
      </c>
      <c r="D18" s="111">
        <v>12.348220999999999</v>
      </c>
      <c r="E18" s="111">
        <v>19.15569</v>
      </c>
      <c r="F18" s="111">
        <v>0.178976</v>
      </c>
      <c r="G18" s="111">
        <v>35.834567999999997</v>
      </c>
      <c r="H18" s="37">
        <v>128.99083899999999</v>
      </c>
    </row>
    <row r="19" spans="1:8" x14ac:dyDescent="0.25">
      <c r="A19" s="25"/>
      <c r="B19" s="9" t="s">
        <v>11</v>
      </c>
      <c r="C19" s="111">
        <v>61.862616000000003</v>
      </c>
      <c r="D19" s="111">
        <v>12.400966</v>
      </c>
      <c r="E19" s="111">
        <v>19.578240000000005</v>
      </c>
      <c r="F19" s="111">
        <v>-0.133552</v>
      </c>
      <c r="G19" s="111">
        <v>36.639012000000001</v>
      </c>
      <c r="H19" s="37">
        <v>130.34728200000001</v>
      </c>
    </row>
    <row r="20" spans="1:8" x14ac:dyDescent="0.25">
      <c r="A20" s="25"/>
      <c r="B20" s="9" t="s">
        <v>12</v>
      </c>
      <c r="C20" s="111">
        <v>62.016408000000006</v>
      </c>
      <c r="D20" s="111">
        <v>12.721957</v>
      </c>
      <c r="E20" s="111">
        <v>19.876049999999999</v>
      </c>
      <c r="F20" s="111">
        <v>-0.130968</v>
      </c>
      <c r="G20" s="111">
        <v>37.224032999999999</v>
      </c>
      <c r="H20" s="37">
        <v>131.70748</v>
      </c>
    </row>
    <row r="21" spans="1:8" x14ac:dyDescent="0.25">
      <c r="A21" s="25"/>
      <c r="B21" s="9" t="s">
        <v>13</v>
      </c>
      <c r="C21" s="111">
        <v>62.305847999999997</v>
      </c>
      <c r="D21" s="111">
        <v>12.348220999999999</v>
      </c>
      <c r="E21" s="111">
        <v>19.281240000000004</v>
      </c>
      <c r="F21" s="111">
        <v>0.60737600000000003</v>
      </c>
      <c r="G21" s="111">
        <v>35.366500000000002</v>
      </c>
      <c r="H21" s="37">
        <v>129.90918500000001</v>
      </c>
    </row>
    <row r="22" spans="1:8" x14ac:dyDescent="0.25">
      <c r="A22" s="25"/>
      <c r="B22" s="9" t="s">
        <v>14</v>
      </c>
      <c r="C22" s="111">
        <v>62.746704000000001</v>
      </c>
      <c r="D22" s="111">
        <v>12.445217000000001</v>
      </c>
      <c r="E22" s="111">
        <v>18.994769999999999</v>
      </c>
      <c r="F22" s="111">
        <v>0.42704000000000003</v>
      </c>
      <c r="G22" s="111">
        <v>36.481524</v>
      </c>
      <c r="H22" s="37">
        <v>131.09525500000001</v>
      </c>
    </row>
    <row r="23" spans="1:8" x14ac:dyDescent="0.25">
      <c r="A23" s="25"/>
      <c r="B23" s="9" t="s">
        <v>15</v>
      </c>
      <c r="C23" s="111">
        <v>63.21564</v>
      </c>
      <c r="D23" s="111">
        <v>12.574134000000001</v>
      </c>
      <c r="E23" s="111">
        <v>20.150099999999998</v>
      </c>
      <c r="F23" s="111">
        <v>0.185504</v>
      </c>
      <c r="G23" s="111">
        <v>35.526937999999994</v>
      </c>
      <c r="H23" s="37">
        <v>131.65231599999998</v>
      </c>
    </row>
    <row r="24" spans="1:8" x14ac:dyDescent="0.25">
      <c r="A24" s="25"/>
      <c r="B24" s="9" t="s">
        <v>16</v>
      </c>
      <c r="C24" s="111">
        <v>63.659951999999997</v>
      </c>
      <c r="D24" s="111">
        <v>12.419735000000001</v>
      </c>
      <c r="E24" s="111">
        <v>19.356030000000001</v>
      </c>
      <c r="F24" s="111">
        <v>0.20576800000000001</v>
      </c>
      <c r="G24" s="111">
        <v>36.200181999999998</v>
      </c>
      <c r="H24" s="37">
        <v>131.84166699999997</v>
      </c>
    </row>
    <row r="25" spans="1:8" x14ac:dyDescent="0.25">
      <c r="A25" s="25"/>
      <c r="B25" s="9" t="s">
        <v>17</v>
      </c>
      <c r="C25" s="111">
        <v>63.899928000000003</v>
      </c>
      <c r="D25" s="111">
        <v>12.448368</v>
      </c>
      <c r="E25" s="111">
        <v>20.185470000000002</v>
      </c>
      <c r="F25" s="111">
        <v>0.24289599999999997</v>
      </c>
      <c r="G25" s="111">
        <v>36.672582999999996</v>
      </c>
      <c r="H25" s="37">
        <v>133.44924499999999</v>
      </c>
    </row>
    <row r="26" spans="1:8" x14ac:dyDescent="0.25">
      <c r="A26" s="25"/>
      <c r="B26" s="9" t="s">
        <v>18</v>
      </c>
      <c r="C26" s="111">
        <v>64.564343999999991</v>
      </c>
      <c r="D26" s="111">
        <v>12.422611999999997</v>
      </c>
      <c r="E26" s="111">
        <v>20.676869999999997</v>
      </c>
      <c r="F26" s="111">
        <v>0.44852800000000004</v>
      </c>
      <c r="G26" s="111">
        <v>36.377563000000002</v>
      </c>
      <c r="H26" s="37">
        <v>134.48991699999999</v>
      </c>
    </row>
    <row r="27" spans="1:8" x14ac:dyDescent="0.25">
      <c r="A27" s="25"/>
      <c r="B27" s="9" t="s">
        <v>19</v>
      </c>
      <c r="C27" s="111">
        <v>64.863935999999995</v>
      </c>
      <c r="D27" s="111">
        <v>12.600027000000001</v>
      </c>
      <c r="E27" s="111">
        <v>20.795939999999998</v>
      </c>
      <c r="F27" s="111">
        <v>0.45900000000000002</v>
      </c>
      <c r="G27" s="111">
        <v>35.608872000000005</v>
      </c>
      <c r="H27" s="37">
        <v>134.327775</v>
      </c>
    </row>
    <row r="28" spans="1:8" x14ac:dyDescent="0.25">
      <c r="A28" s="25"/>
      <c r="B28" s="9" t="s">
        <v>20</v>
      </c>
      <c r="C28" s="111">
        <v>65.150136000000003</v>
      </c>
      <c r="D28" s="111">
        <v>12.661403</v>
      </c>
      <c r="E28" s="111">
        <v>21.473099999999999</v>
      </c>
      <c r="F28" s="111">
        <v>0.86047200000000001</v>
      </c>
      <c r="G28" s="111">
        <v>36.189103000000003</v>
      </c>
      <c r="H28" s="37">
        <v>136.334214</v>
      </c>
    </row>
    <row r="29" spans="1:8" x14ac:dyDescent="0.25">
      <c r="A29" s="25"/>
      <c r="B29" s="9" t="s">
        <v>21</v>
      </c>
      <c r="C29" s="111">
        <v>65.410200000000003</v>
      </c>
      <c r="D29" s="111">
        <v>12.748535</v>
      </c>
      <c r="E29" s="111">
        <v>21.440159999999999</v>
      </c>
      <c r="F29" s="111">
        <v>1.1951679999999998</v>
      </c>
      <c r="G29" s="111">
        <v>36.563195</v>
      </c>
      <c r="H29" s="37">
        <v>137.357258</v>
      </c>
    </row>
    <row r="30" spans="1:8" x14ac:dyDescent="0.25">
      <c r="A30" s="25"/>
      <c r="B30" s="9" t="s">
        <v>22</v>
      </c>
      <c r="C30" s="111">
        <v>66.005927999999997</v>
      </c>
      <c r="D30" s="111">
        <v>12.754425999999999</v>
      </c>
      <c r="E30" s="111">
        <v>21.633479999999999</v>
      </c>
      <c r="F30" s="111">
        <v>0.53176000000000001</v>
      </c>
      <c r="G30" s="111">
        <v>36.611718999999994</v>
      </c>
      <c r="H30" s="37">
        <v>137.53731299999998</v>
      </c>
    </row>
    <row r="31" spans="1:8" x14ac:dyDescent="0.25">
      <c r="A31" s="25"/>
      <c r="B31" s="9" t="s">
        <v>23</v>
      </c>
      <c r="C31" s="111">
        <v>66.30573600000001</v>
      </c>
      <c r="D31" s="111">
        <v>12.716203</v>
      </c>
      <c r="E31" s="111">
        <v>21.808709999999998</v>
      </c>
      <c r="F31" s="111">
        <v>0.29403199999999996</v>
      </c>
      <c r="G31" s="111">
        <v>38.145809999999997</v>
      </c>
      <c r="H31" s="37">
        <v>139.27049100000002</v>
      </c>
    </row>
    <row r="32" spans="1:8" x14ac:dyDescent="0.25">
      <c r="A32" s="25"/>
      <c r="B32" s="9" t="s">
        <v>24</v>
      </c>
      <c r="C32" s="111">
        <v>66.794111999999984</v>
      </c>
      <c r="D32" s="111">
        <v>12.754151999999999</v>
      </c>
      <c r="E32" s="111">
        <v>22.382459999999998</v>
      </c>
      <c r="F32" s="111">
        <v>0.51707199999999998</v>
      </c>
      <c r="G32" s="111">
        <v>38.172083000000001</v>
      </c>
      <c r="H32" s="37">
        <v>140.619879</v>
      </c>
    </row>
    <row r="33" spans="1:8" x14ac:dyDescent="0.25">
      <c r="A33" s="25"/>
      <c r="B33" s="9" t="s">
        <v>25</v>
      </c>
      <c r="C33" s="111">
        <v>67.640183999999991</v>
      </c>
      <c r="D33" s="111">
        <v>12.95609</v>
      </c>
      <c r="E33" s="111">
        <v>22.430790000000002</v>
      </c>
      <c r="F33" s="111">
        <v>4.3383999999999999E-2</v>
      </c>
      <c r="G33" s="111">
        <v>39.051904</v>
      </c>
      <c r="H33" s="37">
        <v>142.12235200000001</v>
      </c>
    </row>
    <row r="34" spans="1:8" x14ac:dyDescent="0.25">
      <c r="A34" s="25"/>
      <c r="B34" s="9" t="s">
        <v>26</v>
      </c>
      <c r="C34" s="111">
        <v>68.251032000000023</v>
      </c>
      <c r="D34" s="111">
        <v>13.041577999999999</v>
      </c>
      <c r="E34" s="111">
        <v>22.17915</v>
      </c>
      <c r="F34" s="111">
        <v>0.54100800000000004</v>
      </c>
      <c r="G34" s="111">
        <v>38.572600999999999</v>
      </c>
      <c r="H34" s="37">
        <v>142.58536900000001</v>
      </c>
    </row>
    <row r="35" spans="1:8" x14ac:dyDescent="0.25">
      <c r="A35" s="25"/>
      <c r="B35" s="9" t="s">
        <v>27</v>
      </c>
      <c r="C35" s="111">
        <v>68.033088000000006</v>
      </c>
      <c r="D35" s="111">
        <v>13.020479999999999</v>
      </c>
      <c r="E35" s="111">
        <v>22.543650000000003</v>
      </c>
      <c r="F35" s="111">
        <v>1.0837840000000001</v>
      </c>
      <c r="G35" s="111">
        <v>39.040523</v>
      </c>
      <c r="H35" s="37">
        <v>143.72152499999999</v>
      </c>
    </row>
    <row r="36" spans="1:8" x14ac:dyDescent="0.25">
      <c r="A36" s="25"/>
      <c r="B36" s="9" t="s">
        <v>28</v>
      </c>
      <c r="C36" s="111">
        <v>68.988672000000008</v>
      </c>
      <c r="D36" s="111">
        <v>13.065553</v>
      </c>
      <c r="E36" s="111">
        <v>22.922459999999997</v>
      </c>
      <c r="F36" s="111">
        <v>-1.9719999999999998E-2</v>
      </c>
      <c r="G36" s="111">
        <v>38.822610999999995</v>
      </c>
      <c r="H36" s="37">
        <v>143.77957599999999</v>
      </c>
    </row>
    <row r="37" spans="1:8" x14ac:dyDescent="0.25">
      <c r="A37" s="25"/>
      <c r="B37" s="9" t="s">
        <v>31</v>
      </c>
      <c r="C37" s="111">
        <v>69.904944</v>
      </c>
      <c r="D37" s="111">
        <v>13.054729999999999</v>
      </c>
      <c r="E37" s="111">
        <v>23.131709999999998</v>
      </c>
      <c r="F37" s="111">
        <v>7.6567999999999997E-2</v>
      </c>
      <c r="G37" s="111">
        <v>39.555552000000006</v>
      </c>
      <c r="H37" s="37">
        <v>145.72350399999999</v>
      </c>
    </row>
    <row r="38" spans="1:8" x14ac:dyDescent="0.25">
      <c r="A38" s="25"/>
      <c r="B38" s="9" t="s">
        <v>32</v>
      </c>
      <c r="C38" s="111">
        <v>70.687511999999998</v>
      </c>
      <c r="D38" s="111">
        <v>13.067881999999999</v>
      </c>
      <c r="E38" s="111">
        <v>23.440860000000001</v>
      </c>
      <c r="F38" s="111">
        <v>0.17707200000000001</v>
      </c>
      <c r="G38" s="111">
        <v>37.89761</v>
      </c>
      <c r="H38" s="37">
        <v>145.27093599999998</v>
      </c>
    </row>
    <row r="39" spans="1:8" x14ac:dyDescent="0.25">
      <c r="A39" s="25"/>
      <c r="B39" s="9" t="s">
        <v>33</v>
      </c>
      <c r="C39" s="111">
        <v>71.013888000000023</v>
      </c>
      <c r="D39" s="111">
        <v>13.080349</v>
      </c>
      <c r="E39" s="111">
        <v>23.301269999999999</v>
      </c>
      <c r="F39" s="111">
        <v>0.25282399999999999</v>
      </c>
      <c r="G39" s="111">
        <v>40.184060000000002</v>
      </c>
      <c r="H39" s="37">
        <v>147.832391</v>
      </c>
    </row>
    <row r="40" spans="1:8" x14ac:dyDescent="0.25">
      <c r="A40" s="25"/>
      <c r="B40" s="9" t="s">
        <v>34</v>
      </c>
      <c r="C40" s="111">
        <v>73.646711999999994</v>
      </c>
      <c r="D40" s="111">
        <v>13.500116999999999</v>
      </c>
      <c r="E40" s="111">
        <v>25.203689999999998</v>
      </c>
      <c r="F40" s="111">
        <v>0.58044799999999996</v>
      </c>
      <c r="G40" s="111">
        <v>43.727624999999996</v>
      </c>
      <c r="H40" s="37">
        <v>156.658592</v>
      </c>
    </row>
    <row r="41" spans="1:8" x14ac:dyDescent="0.25">
      <c r="A41" s="25"/>
      <c r="B41" s="9" t="s">
        <v>38</v>
      </c>
      <c r="C41" s="111">
        <v>73.550808000000004</v>
      </c>
      <c r="D41" s="111">
        <v>13.534367</v>
      </c>
      <c r="E41" s="111">
        <v>25.67295</v>
      </c>
      <c r="F41" s="111">
        <v>0.72692000000000001</v>
      </c>
      <c r="G41" s="111">
        <v>44.559829999999991</v>
      </c>
      <c r="H41" s="37">
        <v>158.04487499999999</v>
      </c>
    </row>
    <row r="42" spans="1:8" x14ac:dyDescent="0.25">
      <c r="A42" s="25"/>
      <c r="B42" s="9" t="s">
        <v>39</v>
      </c>
      <c r="C42" s="111">
        <v>73.795535999999984</v>
      </c>
      <c r="D42" s="111">
        <v>13.585742</v>
      </c>
      <c r="E42" s="111">
        <v>25.64865</v>
      </c>
      <c r="F42" s="111">
        <v>0.51448800000000006</v>
      </c>
      <c r="G42" s="111">
        <v>45.428214000000011</v>
      </c>
      <c r="H42" s="37">
        <v>158.97263000000001</v>
      </c>
    </row>
    <row r="43" spans="1:8" x14ac:dyDescent="0.25">
      <c r="A43" s="25"/>
      <c r="B43" s="9" t="s">
        <v>40</v>
      </c>
      <c r="C43" s="111">
        <v>74.109384000000006</v>
      </c>
      <c r="D43" s="111">
        <v>13.617252000000001</v>
      </c>
      <c r="E43" s="111">
        <v>26.017199999999999</v>
      </c>
      <c r="F43" s="111">
        <v>1.2240000000000001E-2</v>
      </c>
      <c r="G43" s="111">
        <v>44.906518000000005</v>
      </c>
      <c r="H43" s="37">
        <v>158.66259400000001</v>
      </c>
    </row>
    <row r="44" spans="1:8" x14ac:dyDescent="0.25">
      <c r="A44" s="25"/>
      <c r="B44" s="9" t="s">
        <v>41</v>
      </c>
      <c r="C44" s="111">
        <v>74.416535999999979</v>
      </c>
      <c r="D44" s="111">
        <v>13.583413</v>
      </c>
      <c r="E44" s="111">
        <v>25.690770000000001</v>
      </c>
      <c r="F44" s="111">
        <v>-0.23854400000000001</v>
      </c>
      <c r="G44" s="111">
        <v>45.537181999999987</v>
      </c>
      <c r="H44" s="37">
        <v>158.98935699999998</v>
      </c>
    </row>
    <row r="45" spans="1:8" x14ac:dyDescent="0.25">
      <c r="B45" s="9" t="s">
        <v>43</v>
      </c>
      <c r="C45" s="111">
        <v>74.577456000000012</v>
      </c>
      <c r="D45" s="111">
        <v>13.554780000000001</v>
      </c>
      <c r="E45" s="111">
        <v>25.705349999999999</v>
      </c>
      <c r="F45" s="111">
        <v>-0.13028800000000001</v>
      </c>
      <c r="G45" s="111">
        <v>44.826186</v>
      </c>
      <c r="H45" s="37">
        <v>158.53348399999999</v>
      </c>
    </row>
    <row r="46" spans="1:8" x14ac:dyDescent="0.25">
      <c r="B46" s="9" t="s">
        <v>44</v>
      </c>
      <c r="C46" s="111">
        <v>74.944007999999997</v>
      </c>
      <c r="D46" s="111">
        <v>13.624102000000001</v>
      </c>
      <c r="E46" s="111">
        <v>25.80012</v>
      </c>
      <c r="F46" s="111">
        <v>-0.17421600000000001</v>
      </c>
      <c r="G46" s="111">
        <v>46.026044999999996</v>
      </c>
      <c r="H46" s="37">
        <v>160.22005900000002</v>
      </c>
    </row>
    <row r="47" spans="1:8" x14ac:dyDescent="0.25">
      <c r="B47" s="9" t="s">
        <v>45</v>
      </c>
      <c r="C47" s="111">
        <v>75.371255999999988</v>
      </c>
      <c r="D47" s="111">
        <v>13.821382</v>
      </c>
      <c r="E47" s="111">
        <v>25.740990000000004</v>
      </c>
      <c r="F47" s="111">
        <v>0.44023200000000001</v>
      </c>
      <c r="G47" s="111">
        <v>45.621728000000004</v>
      </c>
      <c r="H47" s="37">
        <v>160.995588</v>
      </c>
    </row>
    <row r="48" spans="1:8" x14ac:dyDescent="0.25">
      <c r="B48" s="9" t="s">
        <v>46</v>
      </c>
      <c r="C48" s="111">
        <v>75.350520000000003</v>
      </c>
      <c r="D48" s="111">
        <v>14.009757</v>
      </c>
      <c r="E48" s="111">
        <v>26.27694</v>
      </c>
      <c r="F48" s="111">
        <v>0.86563999999999997</v>
      </c>
      <c r="G48" s="111">
        <v>45.811479999999996</v>
      </c>
      <c r="H48" s="37">
        <v>162.31433699999999</v>
      </c>
    </row>
    <row r="49" spans="2:8" x14ac:dyDescent="0.25">
      <c r="B49" s="9" t="s">
        <v>61</v>
      </c>
      <c r="C49" s="111">
        <v>75.724199999999996</v>
      </c>
      <c r="D49" s="111">
        <v>14.336502000000001</v>
      </c>
      <c r="E49" s="111">
        <v>25.9956</v>
      </c>
      <c r="F49" s="111">
        <v>-0.31348000000000004</v>
      </c>
      <c r="G49" s="111">
        <v>44.661491999999996</v>
      </c>
      <c r="H49" s="37">
        <v>160.404314</v>
      </c>
    </row>
    <row r="50" spans="2:8" x14ac:dyDescent="0.25">
      <c r="B50" s="9" t="s">
        <v>62</v>
      </c>
      <c r="C50" s="111">
        <v>75.860928000000001</v>
      </c>
      <c r="D50" s="111">
        <v>14.212517</v>
      </c>
      <c r="E50" s="111">
        <v>26.334990000000005</v>
      </c>
      <c r="F50" s="111">
        <v>-0.59663199999999994</v>
      </c>
      <c r="G50" s="111">
        <v>47.470777999999989</v>
      </c>
      <c r="H50" s="37">
        <v>163.28258099999999</v>
      </c>
    </row>
    <row r="51" spans="2:8" x14ac:dyDescent="0.25">
      <c r="B51" s="9" t="s">
        <v>63</v>
      </c>
      <c r="C51" s="111">
        <v>75.666528</v>
      </c>
      <c r="D51" s="111">
        <v>14.21238</v>
      </c>
      <c r="E51" s="111">
        <v>25.90785</v>
      </c>
      <c r="F51" s="111">
        <v>8.5816000000000003E-2</v>
      </c>
      <c r="G51" s="111">
        <v>50.385015999999993</v>
      </c>
      <c r="H51" s="37">
        <v>166.25758999999999</v>
      </c>
    </row>
    <row r="52" spans="2:8" x14ac:dyDescent="0.25">
      <c r="B52" s="9" t="s">
        <v>64</v>
      </c>
      <c r="C52" s="111">
        <v>73.605024</v>
      </c>
      <c r="D52" s="111">
        <v>13.949888000000003</v>
      </c>
      <c r="E52" s="111">
        <v>25.608689999999999</v>
      </c>
      <c r="F52" s="111">
        <v>-0.45464800000000005</v>
      </c>
      <c r="G52" s="111">
        <v>41.769136000000003</v>
      </c>
      <c r="H52" s="37">
        <v>154.47809000000001</v>
      </c>
    </row>
    <row r="53" spans="2:8" x14ac:dyDescent="0.25">
      <c r="B53" s="9" t="s">
        <v>66</v>
      </c>
      <c r="C53" s="111">
        <v>58.226472000000001</v>
      </c>
      <c r="D53" s="111">
        <v>11.542112999999999</v>
      </c>
      <c r="E53" s="111">
        <v>20.319389999999999</v>
      </c>
      <c r="F53" s="111">
        <v>-0.46307999999999999</v>
      </c>
      <c r="G53" s="111">
        <v>38.495673999999994</v>
      </c>
      <c r="H53" s="37">
        <v>128.12056899999999</v>
      </c>
    </row>
    <row r="54" spans="2:8" x14ac:dyDescent="0.25">
      <c r="B54" s="9" t="s">
        <v>67</v>
      </c>
      <c r="C54" s="111">
        <v>69.425423999999992</v>
      </c>
      <c r="D54" s="111">
        <v>13.361199000000001</v>
      </c>
      <c r="E54" s="111">
        <v>24.177150000000001</v>
      </c>
      <c r="F54" s="111">
        <v>-0.72760000000000002</v>
      </c>
      <c r="G54" s="111">
        <v>37.956886000000004</v>
      </c>
      <c r="H54" s="37">
        <v>144.19305900000001</v>
      </c>
    </row>
    <row r="55" spans="2:8" x14ac:dyDescent="0.25">
      <c r="B55" s="9" t="s">
        <v>68</v>
      </c>
      <c r="C55" s="111">
        <v>68.289912000000001</v>
      </c>
      <c r="D55" s="111">
        <v>14.25074</v>
      </c>
      <c r="E55" s="111">
        <v>25.236630000000002</v>
      </c>
      <c r="F55" s="111">
        <v>0.338368</v>
      </c>
      <c r="G55" s="111">
        <v>40.410597000000003</v>
      </c>
      <c r="H55" s="37">
        <v>148.52624700000001</v>
      </c>
    </row>
    <row r="56" spans="2:8" x14ac:dyDescent="0.25">
      <c r="B56" s="9" t="s">
        <v>69</v>
      </c>
      <c r="C56" s="111">
        <v>65.279519999999991</v>
      </c>
      <c r="D56" s="111">
        <v>14.467336999999999</v>
      </c>
      <c r="E56" s="111">
        <v>24.795720000000003</v>
      </c>
      <c r="F56" s="111">
        <v>0.20399999999999999</v>
      </c>
      <c r="G56" s="111">
        <v>37.331318999999993</v>
      </c>
      <c r="H56" s="37">
        <v>142.07789600000001</v>
      </c>
    </row>
    <row r="57" spans="2:8" x14ac:dyDescent="0.25">
      <c r="B57" s="9" t="s">
        <v>70</v>
      </c>
      <c r="C57" s="111">
        <v>70.025903999999997</v>
      </c>
      <c r="D57" s="111">
        <v>15.343589</v>
      </c>
      <c r="E57" s="111">
        <v>24.661799999999999</v>
      </c>
      <c r="F57" s="111">
        <v>0.30858400000000002</v>
      </c>
      <c r="G57" s="111">
        <v>39.984583000000001</v>
      </c>
      <c r="H57" s="37">
        <v>150.32445999999999</v>
      </c>
    </row>
    <row r="58" spans="2:8" x14ac:dyDescent="0.25">
      <c r="B58" s="9" t="s">
        <v>71</v>
      </c>
      <c r="C58" s="111">
        <v>72.448800199999994</v>
      </c>
      <c r="D58" s="111">
        <v>15.5614679</v>
      </c>
      <c r="E58" s="111">
        <v>25.3331634</v>
      </c>
      <c r="F58" s="111">
        <v>-0.60189968799999993</v>
      </c>
      <c r="G58" s="111">
        <v>41.53461489</v>
      </c>
      <c r="H58" s="37">
        <v>154.27614700000001</v>
      </c>
    </row>
    <row r="59" spans="2:8" x14ac:dyDescent="0.25">
      <c r="B59" s="9" t="s">
        <v>72</v>
      </c>
      <c r="C59" s="111">
        <v>74.470121700000007</v>
      </c>
      <c r="D59" s="111">
        <v>15.525676499999999</v>
      </c>
      <c r="E59" s="111">
        <v>25.955133499999999</v>
      </c>
      <c r="F59" s="111">
        <v>-0.15778751700000002</v>
      </c>
      <c r="G59" s="111">
        <v>42.5108198</v>
      </c>
      <c r="H59" s="37">
        <v>158.30396400000001</v>
      </c>
    </row>
    <row r="60" spans="2:8" x14ac:dyDescent="0.25">
      <c r="B60" s="81" t="s">
        <v>73</v>
      </c>
      <c r="C60" s="111">
        <v>76.086123600000022</v>
      </c>
      <c r="D60" s="111">
        <v>15.4946252</v>
      </c>
      <c r="E60" s="111">
        <v>26.659274099999998</v>
      </c>
      <c r="F60" s="111">
        <v>4.9145645500000001E-2</v>
      </c>
      <c r="G60" s="111">
        <v>43.142466599999992</v>
      </c>
      <c r="H60" s="37">
        <v>161.431635</v>
      </c>
    </row>
    <row r="61" spans="2:8" x14ac:dyDescent="0.25">
      <c r="B61" s="9" t="s">
        <v>74</v>
      </c>
      <c r="C61" s="111">
        <v>77.5165425</v>
      </c>
      <c r="D61" s="111">
        <v>15.4946252</v>
      </c>
      <c r="E61" s="111">
        <v>27.123764399999999</v>
      </c>
      <c r="F61" s="111">
        <v>-1.28992193E-2</v>
      </c>
      <c r="G61" s="111">
        <v>43.623801500000006</v>
      </c>
      <c r="H61" s="37">
        <v>163.745834</v>
      </c>
    </row>
    <row r="62" spans="2:8" x14ac:dyDescent="0.25">
      <c r="B62" s="9" t="s">
        <v>75</v>
      </c>
      <c r="C62" s="111">
        <v>78.082413299999999</v>
      </c>
      <c r="D62" s="111">
        <v>15.5256145</v>
      </c>
      <c r="E62" s="111">
        <v>27.7072392</v>
      </c>
      <c r="F62" s="111">
        <v>-0.114548518</v>
      </c>
      <c r="G62" s="111">
        <v>43.934025899999995</v>
      </c>
      <c r="H62" s="37">
        <v>165.13474400000001</v>
      </c>
    </row>
    <row r="63" spans="2:8" x14ac:dyDescent="0.25">
      <c r="B63" s="9" t="s">
        <v>76</v>
      </c>
      <c r="C63" s="111">
        <v>78.293235700000011</v>
      </c>
      <c r="D63" s="111">
        <v>15.600137399999999</v>
      </c>
      <c r="E63" s="111">
        <v>28.2560544</v>
      </c>
      <c r="F63" s="111">
        <v>-0.24468966</v>
      </c>
      <c r="G63" s="111">
        <v>44.142971300000013</v>
      </c>
      <c r="H63" s="37">
        <v>166.047709</v>
      </c>
    </row>
    <row r="64" spans="2:8" x14ac:dyDescent="0.25">
      <c r="B64" s="81" t="s">
        <v>77</v>
      </c>
      <c r="C64" s="111">
        <v>78.297150500000001</v>
      </c>
      <c r="D64" s="111">
        <v>15.6781381</v>
      </c>
      <c r="E64" s="111">
        <v>28.768264899999998</v>
      </c>
      <c r="F64" s="111">
        <v>-0.375255909</v>
      </c>
      <c r="G64" s="111">
        <v>44.258849499999997</v>
      </c>
      <c r="H64" s="37">
        <v>166.62714700000001</v>
      </c>
    </row>
    <row r="65" spans="1:8" x14ac:dyDescent="0.25">
      <c r="B65" s="81" t="s">
        <v>79</v>
      </c>
      <c r="C65" s="111">
        <v>78.375447700000009</v>
      </c>
      <c r="D65" s="111">
        <v>15.7408506</v>
      </c>
      <c r="E65" s="111">
        <v>28.3894138</v>
      </c>
      <c r="F65" s="111">
        <v>-9.7339878799999988E-2</v>
      </c>
      <c r="G65" s="111">
        <v>44.375260900000001</v>
      </c>
      <c r="H65" s="37">
        <v>166.78363300000001</v>
      </c>
    </row>
    <row r="66" spans="1:8" x14ac:dyDescent="0.25">
      <c r="B66" s="81" t="s">
        <v>80</v>
      </c>
      <c r="C66" s="111">
        <v>78.461660699999982</v>
      </c>
      <c r="D66" s="111">
        <v>15.7959437</v>
      </c>
      <c r="E66" s="111">
        <v>28.1687692</v>
      </c>
      <c r="F66" s="111">
        <v>8.1838641099999998E-2</v>
      </c>
      <c r="G66" s="111">
        <v>44.441721599999994</v>
      </c>
      <c r="H66" s="37">
        <v>166.94993400000001</v>
      </c>
    </row>
    <row r="67" spans="1:8" x14ac:dyDescent="0.25">
      <c r="B67" s="81" t="s">
        <v>81</v>
      </c>
      <c r="C67" s="111">
        <v>78.7519688</v>
      </c>
      <c r="D67" s="111">
        <v>15.841751800000001</v>
      </c>
      <c r="E67" s="111">
        <v>28.08916</v>
      </c>
      <c r="F67" s="111">
        <v>0.121098783</v>
      </c>
      <c r="G67" s="111">
        <v>44.4876</v>
      </c>
      <c r="H67" s="37">
        <v>167.29157899999998</v>
      </c>
    </row>
    <row r="68" spans="1:8" x14ac:dyDescent="0.25">
      <c r="B68" s="81" t="s">
        <v>82</v>
      </c>
      <c r="C68" s="111">
        <v>79.153603900000007</v>
      </c>
      <c r="D68" s="111">
        <v>15.897198099999999</v>
      </c>
      <c r="E68" s="111">
        <v>28.046684799999998</v>
      </c>
      <c r="F68" s="111">
        <v>6.3283899000000005E-2</v>
      </c>
      <c r="G68" s="111">
        <v>44.500239499999992</v>
      </c>
      <c r="H68" s="37">
        <v>167.66101</v>
      </c>
    </row>
    <row r="69" spans="1:8" x14ac:dyDescent="0.25">
      <c r="B69" s="81" t="s">
        <v>358</v>
      </c>
      <c r="C69" s="111">
        <v>79.620610200000002</v>
      </c>
      <c r="D69" s="111">
        <v>15.925813</v>
      </c>
      <c r="E69" s="111">
        <v>28.078643899999999</v>
      </c>
      <c r="F69" s="111">
        <v>-9.6121637400000005E-3</v>
      </c>
      <c r="G69" s="111">
        <v>44.490248700000009</v>
      </c>
      <c r="H69" s="37">
        <v>168.105704</v>
      </c>
    </row>
    <row r="70" spans="1:8" x14ac:dyDescent="0.25">
      <c r="B70" s="81" t="s">
        <v>359</v>
      </c>
      <c r="C70" s="111">
        <v>80.138143999999997</v>
      </c>
      <c r="D70" s="111">
        <v>15.9592571</v>
      </c>
      <c r="E70" s="111">
        <v>28.131845399999996</v>
      </c>
      <c r="F70" s="111">
        <v>-8.5322953399999998E-2</v>
      </c>
      <c r="G70" s="111">
        <v>44.4575642</v>
      </c>
      <c r="H70" s="37">
        <v>168.60148800000002</v>
      </c>
    </row>
    <row r="71" spans="1:8" x14ac:dyDescent="0.25">
      <c r="B71" s="81" t="s">
        <v>360</v>
      </c>
      <c r="C71" s="111">
        <v>80.450682799999996</v>
      </c>
      <c r="D71" s="111">
        <v>16.0119227</v>
      </c>
      <c r="E71" s="111">
        <v>28.316306600000001</v>
      </c>
      <c r="F71" s="111">
        <v>-9.0057687299999994E-2</v>
      </c>
      <c r="G71" s="111">
        <v>44.397905200000011</v>
      </c>
      <c r="H71" s="37">
        <v>169.08676</v>
      </c>
    </row>
    <row r="72" spans="1:8" x14ac:dyDescent="0.25">
      <c r="B72" s="81" t="s">
        <v>361</v>
      </c>
      <c r="C72" s="111">
        <v>80.611584300000004</v>
      </c>
      <c r="D72" s="111">
        <v>16.091982299999998</v>
      </c>
      <c r="E72" s="111">
        <v>28.576542099999998</v>
      </c>
      <c r="F72" s="111">
        <v>-4.3693636899999999E-2</v>
      </c>
      <c r="G72" s="111">
        <v>44.336763400000002</v>
      </c>
      <c r="H72" s="37">
        <v>169.57317800000001</v>
      </c>
    </row>
    <row r="73" spans="1:8" x14ac:dyDescent="0.25">
      <c r="A73" s="25"/>
      <c r="B73" s="81" t="s">
        <v>365</v>
      </c>
      <c r="C73" s="111">
        <v>80.76474619999999</v>
      </c>
      <c r="D73" s="111">
        <v>16.1724423</v>
      </c>
      <c r="E73" s="111">
        <v>28.8883212</v>
      </c>
      <c r="F73" s="111">
        <v>-2.3329268599999998E-2</v>
      </c>
      <c r="G73" s="111">
        <v>44.277867599999986</v>
      </c>
      <c r="H73" s="37">
        <v>170.08004800000001</v>
      </c>
    </row>
    <row r="74" spans="1:8" x14ac:dyDescent="0.25">
      <c r="A74" s="25"/>
      <c r="B74" s="81" t="s">
        <v>366</v>
      </c>
      <c r="C74" s="111">
        <v>80.926275700000005</v>
      </c>
      <c r="D74" s="111">
        <v>16.253304499999999</v>
      </c>
      <c r="E74" s="111">
        <v>29.2177051</v>
      </c>
      <c r="F74" s="111">
        <v>-1.18044598E-2</v>
      </c>
      <c r="G74" s="111">
        <v>44.22134479999999</v>
      </c>
      <c r="H74" s="37">
        <v>170.60682600000001</v>
      </c>
    </row>
    <row r="75" spans="1:8" x14ac:dyDescent="0.25">
      <c r="A75" s="25"/>
      <c r="B75" s="81" t="s">
        <v>367</v>
      </c>
      <c r="C75" s="111">
        <v>81.120498800000007</v>
      </c>
      <c r="D75" s="111">
        <v>16.337821699999999</v>
      </c>
      <c r="E75" s="111">
        <v>29.511953300000002</v>
      </c>
      <c r="F75" s="111">
        <v>-5.4468534499999997E-3</v>
      </c>
      <c r="G75" s="111">
        <v>44.167322799999994</v>
      </c>
      <c r="H75" s="37">
        <v>171.13215</v>
      </c>
    </row>
    <row r="76" spans="1:8" x14ac:dyDescent="0.25">
      <c r="A76" s="25"/>
      <c r="B76" s="81" t="s">
        <v>368</v>
      </c>
      <c r="C76" s="111">
        <v>81.339524099999991</v>
      </c>
      <c r="D76" s="111">
        <v>16.424412100000001</v>
      </c>
      <c r="E76" s="111">
        <v>29.791637900000001</v>
      </c>
      <c r="F76" s="111">
        <v>-1.69217181E-2</v>
      </c>
      <c r="G76" s="111">
        <v>44.115931199999999</v>
      </c>
      <c r="H76" s="37">
        <v>171.654584</v>
      </c>
    </row>
    <row r="77" spans="1:8" x14ac:dyDescent="0.25">
      <c r="B77" s="81" t="s">
        <v>395</v>
      </c>
      <c r="C77" s="111">
        <v>81.575408699999997</v>
      </c>
      <c r="D77" s="111">
        <v>16.513103899999994</v>
      </c>
      <c r="E77" s="111">
        <v>30.055491199999999</v>
      </c>
      <c r="F77" s="111">
        <v>-1.5003019800000001E-2</v>
      </c>
      <c r="G77" s="111">
        <v>44.061977800000008</v>
      </c>
      <c r="H77" s="37">
        <v>172.190979</v>
      </c>
    </row>
    <row r="78" spans="1:8" x14ac:dyDescent="0.25">
      <c r="B78" s="81" t="s">
        <v>396</v>
      </c>
      <c r="C78" s="111">
        <v>81.803819799999999</v>
      </c>
      <c r="D78" s="111">
        <v>16.602274700000006</v>
      </c>
      <c r="E78" s="111">
        <v>30.3188888</v>
      </c>
      <c r="F78" s="111">
        <v>-8.3017738299999994E-3</v>
      </c>
      <c r="G78" s="111">
        <v>44.005399800000006</v>
      </c>
      <c r="H78" s="37">
        <v>172.722081</v>
      </c>
    </row>
    <row r="79" spans="1:8" x14ac:dyDescent="0.25">
      <c r="B79" s="81" t="s">
        <v>397</v>
      </c>
      <c r="C79" s="111">
        <v>82.032870500000001</v>
      </c>
      <c r="D79" s="111">
        <v>16.691927</v>
      </c>
      <c r="E79" s="111">
        <v>30.583145200000001</v>
      </c>
      <c r="F79" s="111">
        <v>1.4049734100000001E-2</v>
      </c>
      <c r="G79" s="111">
        <v>43.946134100000002</v>
      </c>
      <c r="H79" s="37">
        <v>173.26812700000002</v>
      </c>
    </row>
    <row r="80" spans="1:8" x14ac:dyDescent="0.25">
      <c r="B80" s="157" t="s">
        <v>398</v>
      </c>
      <c r="C80" s="253">
        <v>82.26256260000001</v>
      </c>
      <c r="D80" s="253">
        <v>16.782063399999998</v>
      </c>
      <c r="E80" s="253">
        <v>30.847842799999999</v>
      </c>
      <c r="F80" s="253">
        <v>4.1060815100000002E-2</v>
      </c>
      <c r="G80" s="253">
        <v>43.884116599999984</v>
      </c>
      <c r="H80" s="491">
        <v>173.817646</v>
      </c>
    </row>
    <row r="81" spans="1:8" x14ac:dyDescent="0.25">
      <c r="B81" s="9">
        <v>2008</v>
      </c>
      <c r="C81" s="111">
        <f t="shared" ref="C81:H96" ca="1" si="0">SUM(OFFSET(C$4, 4*(ROW() - ROW(C$81)), 0, 4, 1))</f>
        <v>250.16860800000001</v>
      </c>
      <c r="D81" s="111">
        <f t="shared" ca="1" si="0"/>
        <v>48.178104999999995</v>
      </c>
      <c r="E81" s="111">
        <f t="shared" ca="1" si="0"/>
        <v>85.578390000000013</v>
      </c>
      <c r="F81" s="111">
        <f t="shared" ca="1" si="0"/>
        <v>-0.86768000000000001</v>
      </c>
      <c r="G81" s="111">
        <f t="shared" ca="1" si="0"/>
        <v>137.39304899999999</v>
      </c>
      <c r="H81" s="37">
        <f t="shared" ca="1" si="0"/>
        <v>520.45047199999999</v>
      </c>
    </row>
    <row r="82" spans="1:8" x14ac:dyDescent="0.25">
      <c r="B82" s="9">
        <v>2009</v>
      </c>
      <c r="C82" s="111">
        <f t="shared" ca="1" si="0"/>
        <v>243.34149600000001</v>
      </c>
      <c r="D82" s="111">
        <f t="shared" ca="1" si="0"/>
        <v>48.798988999999999</v>
      </c>
      <c r="E82" s="111">
        <f t="shared" ca="1" si="0"/>
        <v>74.954430000000002</v>
      </c>
      <c r="F82" s="111">
        <f t="shared" ca="1" si="0"/>
        <v>-3.3237040000000002</v>
      </c>
      <c r="G82" s="111">
        <f t="shared" ca="1" si="0"/>
        <v>125.19974300000001</v>
      </c>
      <c r="H82" s="37">
        <f t="shared" ca="1" si="0"/>
        <v>488.97095400000001</v>
      </c>
    </row>
    <row r="83" spans="1:8" x14ac:dyDescent="0.25">
      <c r="B83" s="9">
        <v>2010</v>
      </c>
      <c r="C83" s="111">
        <f t="shared" ca="1" si="0"/>
        <v>246.37327200000001</v>
      </c>
      <c r="D83" s="111">
        <f t="shared" ca="1" si="0"/>
        <v>48.999146000000003</v>
      </c>
      <c r="E83" s="111">
        <f t="shared" ca="1" si="0"/>
        <v>77.619329999999991</v>
      </c>
      <c r="F83" s="111">
        <f t="shared" ca="1" si="0"/>
        <v>0.16510399999999995</v>
      </c>
      <c r="G83" s="111">
        <f t="shared" ca="1" si="0"/>
        <v>135.17514700000001</v>
      </c>
      <c r="H83" s="37">
        <f t="shared" ca="1" si="0"/>
        <v>508.331999</v>
      </c>
    </row>
    <row r="84" spans="1:8" x14ac:dyDescent="0.25">
      <c r="B84" s="9">
        <v>2011</v>
      </c>
      <c r="C84" s="111">
        <f t="shared" ca="1" si="0"/>
        <v>246.35124000000002</v>
      </c>
      <c r="D84" s="111">
        <f t="shared" ca="1" si="0"/>
        <v>49.560434999999998</v>
      </c>
      <c r="E84" s="111">
        <f t="shared" ca="1" si="0"/>
        <v>76.789350000000013</v>
      </c>
      <c r="F84" s="111">
        <f t="shared" ca="1" si="0"/>
        <v>0.20576800000000001</v>
      </c>
      <c r="G84" s="111">
        <f t="shared" ca="1" si="0"/>
        <v>144.81159700000001</v>
      </c>
      <c r="H84" s="37">
        <f t="shared" ca="1" si="0"/>
        <v>517.71839</v>
      </c>
    </row>
    <row r="85" spans="1:8" x14ac:dyDescent="0.25">
      <c r="B85" s="9">
        <v>2012</v>
      </c>
      <c r="C85" s="111">
        <f t="shared" ca="1" si="0"/>
        <v>250.28460000000001</v>
      </c>
      <c r="D85" s="111">
        <f t="shared" ca="1" si="0"/>
        <v>50.089528999999999</v>
      </c>
      <c r="E85" s="111">
        <f t="shared" ca="1" si="0"/>
        <v>78.302160000000001</v>
      </c>
      <c r="F85" s="111">
        <f t="shared" ca="1" si="0"/>
        <v>1.0889519999999999</v>
      </c>
      <c r="G85" s="111">
        <f t="shared" ca="1" si="0"/>
        <v>144.598995</v>
      </c>
      <c r="H85" s="37">
        <f t="shared" ca="1" si="0"/>
        <v>524.36423600000001</v>
      </c>
    </row>
    <row r="86" spans="1:8" x14ac:dyDescent="0.25">
      <c r="B86" s="9">
        <v>2013</v>
      </c>
      <c r="C86" s="111">
        <f t="shared" ca="1" si="0"/>
        <v>256.98815999999999</v>
      </c>
      <c r="D86" s="111">
        <f t="shared" ca="1" si="0"/>
        <v>49.890742000000003</v>
      </c>
      <c r="E86" s="111">
        <f t="shared" ca="1" si="0"/>
        <v>81.014309999999995</v>
      </c>
      <c r="F86" s="111">
        <f t="shared" ca="1" si="0"/>
        <v>1.3561920000000001</v>
      </c>
      <c r="G86" s="111">
        <f t="shared" ca="1" si="0"/>
        <v>144.85919999999999</v>
      </c>
      <c r="H86" s="37">
        <f t="shared" ca="1" si="0"/>
        <v>534.1086039999999</v>
      </c>
    </row>
    <row r="87" spans="1:8" x14ac:dyDescent="0.25">
      <c r="B87" s="9">
        <v>2014</v>
      </c>
      <c r="C87" s="111">
        <f t="shared" ca="1" si="0"/>
        <v>262.87200000000001</v>
      </c>
      <c r="D87" s="111">
        <f t="shared" ca="1" si="0"/>
        <v>50.880566999999999</v>
      </c>
      <c r="E87" s="111">
        <f t="shared" ca="1" si="0"/>
        <v>86.35544999999999</v>
      </c>
      <c r="F87" s="111">
        <f t="shared" ca="1" si="0"/>
        <v>2.8814319999999998</v>
      </c>
      <c r="G87" s="111">
        <f t="shared" ca="1" si="0"/>
        <v>147.50982699999997</v>
      </c>
      <c r="H87" s="37">
        <f t="shared" ca="1" si="0"/>
        <v>550.49927600000001</v>
      </c>
    </row>
    <row r="88" spans="1:8" x14ac:dyDescent="0.25">
      <c r="B88" s="9">
        <v>2015</v>
      </c>
      <c r="C88" s="111">
        <f t="shared" ca="1" si="0"/>
        <v>270.71841599999999</v>
      </c>
      <c r="D88" s="111">
        <f t="shared" ca="1" si="0"/>
        <v>51.772300000000001</v>
      </c>
      <c r="E88" s="111">
        <f t="shared" ca="1" si="0"/>
        <v>89.536050000000003</v>
      </c>
      <c r="F88" s="111">
        <f t="shared" ca="1" si="0"/>
        <v>2.1852480000000001</v>
      </c>
      <c r="G88" s="111">
        <f t="shared" ca="1" si="0"/>
        <v>154.83711099999999</v>
      </c>
      <c r="H88" s="37">
        <f t="shared" ca="1" si="0"/>
        <v>569.049125</v>
      </c>
    </row>
    <row r="89" spans="1:8" x14ac:dyDescent="0.25">
      <c r="B89" s="9">
        <v>2016</v>
      </c>
      <c r="C89" s="111">
        <f t="shared" ca="1" si="0"/>
        <v>280.59501600000004</v>
      </c>
      <c r="D89" s="111">
        <f t="shared" ca="1" si="0"/>
        <v>52.268513999999996</v>
      </c>
      <c r="E89" s="111">
        <f t="shared" ca="1" si="0"/>
        <v>92.796300000000002</v>
      </c>
      <c r="F89" s="111">
        <f t="shared" ca="1" si="0"/>
        <v>0.48674400000000001</v>
      </c>
      <c r="G89" s="111">
        <f t="shared" ca="1" si="0"/>
        <v>156.459833</v>
      </c>
      <c r="H89" s="37">
        <f t="shared" ca="1" si="0"/>
        <v>582.60640699999999</v>
      </c>
    </row>
    <row r="90" spans="1:8" x14ac:dyDescent="0.25">
      <c r="B90" s="9">
        <v>2017</v>
      </c>
      <c r="C90" s="111">
        <f t="shared" ca="1" si="0"/>
        <v>295.10244</v>
      </c>
      <c r="D90" s="111">
        <f t="shared" ca="1" si="0"/>
        <v>54.237478000000003</v>
      </c>
      <c r="E90" s="111">
        <f t="shared" ca="1" si="0"/>
        <v>102.54249</v>
      </c>
      <c r="F90" s="111">
        <f t="shared" ca="1" si="0"/>
        <v>1.8340959999999999</v>
      </c>
      <c r="G90" s="111">
        <f t="shared" ca="1" si="0"/>
        <v>178.622187</v>
      </c>
      <c r="H90" s="37">
        <f t="shared" ca="1" si="0"/>
        <v>632.33869100000004</v>
      </c>
    </row>
    <row r="91" spans="1:8" x14ac:dyDescent="0.25">
      <c r="B91" s="9">
        <v>2018</v>
      </c>
      <c r="C91" s="111">
        <f t="shared" ca="1" si="0"/>
        <v>299.309256</v>
      </c>
      <c r="D91" s="111">
        <f t="shared" ca="1" si="0"/>
        <v>54.583677000000002</v>
      </c>
      <c r="E91" s="111">
        <f t="shared" ca="1" si="0"/>
        <v>102.93723</v>
      </c>
      <c r="F91" s="111">
        <f t="shared" ca="1" si="0"/>
        <v>-0.10281600000000007</v>
      </c>
      <c r="G91" s="111">
        <f t="shared" ca="1" si="0"/>
        <v>182.01114100000001</v>
      </c>
      <c r="H91" s="37">
        <f t="shared" ca="1" si="0"/>
        <v>638.73848799999996</v>
      </c>
    </row>
    <row r="92" spans="1:8" x14ac:dyDescent="0.25">
      <c r="B92" s="9">
        <v>2019</v>
      </c>
      <c r="C92" s="111">
        <f t="shared" ca="1" si="0"/>
        <v>302.60217599999999</v>
      </c>
      <c r="D92" s="111">
        <f t="shared" ca="1" si="0"/>
        <v>56.771156000000005</v>
      </c>
      <c r="E92" s="111">
        <f t="shared" ca="1" si="0"/>
        <v>104.51537999999999</v>
      </c>
      <c r="F92" s="111">
        <f t="shared" ca="1" si="0"/>
        <v>4.1344000000000047E-2</v>
      </c>
      <c r="G92" s="111">
        <f t="shared" ca="1" si="0"/>
        <v>188.32876599999997</v>
      </c>
      <c r="H92" s="37">
        <f t="shared" ca="1" si="0"/>
        <v>652.25882200000001</v>
      </c>
    </row>
    <row r="93" spans="1:8" x14ac:dyDescent="0.25">
      <c r="B93" s="9">
        <v>2020</v>
      </c>
      <c r="C93" s="111">
        <f t="shared" ca="1" si="0"/>
        <v>269.54683199999999</v>
      </c>
      <c r="D93" s="111">
        <f t="shared" ca="1" si="0"/>
        <v>53.103940000000001</v>
      </c>
      <c r="E93" s="111">
        <f t="shared" ca="1" si="0"/>
        <v>95.341859999999997</v>
      </c>
      <c r="F93" s="111">
        <f t="shared" ca="1" si="0"/>
        <v>-1.3069600000000001</v>
      </c>
      <c r="G93" s="111">
        <f t="shared" ca="1" si="0"/>
        <v>158.632293</v>
      </c>
      <c r="H93" s="37">
        <f t="shared" ca="1" si="0"/>
        <v>575.31796499999996</v>
      </c>
    </row>
    <row r="94" spans="1:8" x14ac:dyDescent="0.25">
      <c r="A94" s="25"/>
      <c r="B94" s="9">
        <v>2021</v>
      </c>
      <c r="C94" s="111">
        <f t="shared" ca="1" si="0"/>
        <v>282.2243459</v>
      </c>
      <c r="D94" s="111">
        <f t="shared" ca="1" si="0"/>
        <v>60.898070399999995</v>
      </c>
      <c r="E94" s="111">
        <f t="shared" ca="1" si="0"/>
        <v>100.74581690000001</v>
      </c>
      <c r="F94" s="111">
        <f t="shared" ca="1" si="0"/>
        <v>-0.24710320499999991</v>
      </c>
      <c r="G94" s="111">
        <f t="shared" ca="1" si="0"/>
        <v>161.36133669</v>
      </c>
      <c r="H94" s="37">
        <f t="shared" ca="1" si="0"/>
        <v>604.98246700000004</v>
      </c>
    </row>
    <row r="95" spans="1:8" x14ac:dyDescent="0.25">
      <c r="B95" s="81">
        <v>2022</v>
      </c>
      <c r="C95" s="111">
        <f t="shared" ca="1" si="0"/>
        <v>309.97831510000003</v>
      </c>
      <c r="D95" s="111">
        <f t="shared" ca="1" si="0"/>
        <v>62.1150023</v>
      </c>
      <c r="E95" s="111">
        <f t="shared" ca="1" si="0"/>
        <v>109.74633209999999</v>
      </c>
      <c r="F95" s="111">
        <f t="shared" ca="1" si="0"/>
        <v>-0.3229917518</v>
      </c>
      <c r="G95" s="111">
        <f t="shared" ca="1" si="0"/>
        <v>174.84326529999998</v>
      </c>
      <c r="H95" s="37">
        <f t="shared" ca="1" si="0"/>
        <v>656.35992199999998</v>
      </c>
    </row>
    <row r="96" spans="1:8" x14ac:dyDescent="0.25">
      <c r="B96" s="81">
        <v>2023</v>
      </c>
      <c r="C96" s="111">
        <f t="shared" ca="1" si="0"/>
        <v>313.88622770000001</v>
      </c>
      <c r="D96" s="111">
        <f t="shared" ca="1" si="0"/>
        <v>63.056684200000007</v>
      </c>
      <c r="E96" s="111">
        <f t="shared" ca="1" si="0"/>
        <v>113.4156079</v>
      </c>
      <c r="F96" s="111">
        <f t="shared" ca="1" si="0"/>
        <v>-0.26965836370000001</v>
      </c>
      <c r="G96" s="111">
        <f t="shared" ca="1" si="0"/>
        <v>177.56343199999998</v>
      </c>
      <c r="H96" s="37">
        <f t="shared" ca="1" si="0"/>
        <v>667.65229299999999</v>
      </c>
    </row>
    <row r="97" spans="1:8" x14ac:dyDescent="0.25">
      <c r="B97" s="81">
        <v>2024</v>
      </c>
      <c r="C97" s="111">
        <f t="shared" ref="C97:H99" ca="1" si="1">SUM(OFFSET(C$4, 4*(ROW() - ROW(C$81)), 0, 4, 1))</f>
        <v>319.36304089999999</v>
      </c>
      <c r="D97" s="111">
        <f t="shared" ca="1" si="1"/>
        <v>63.794190899999997</v>
      </c>
      <c r="E97" s="111">
        <f t="shared" ca="1" si="1"/>
        <v>112.57348069999999</v>
      </c>
      <c r="F97" s="111">
        <f t="shared" ca="1" si="1"/>
        <v>-0.12170890543999999</v>
      </c>
      <c r="G97" s="111">
        <f t="shared" ca="1" si="1"/>
        <v>177.84595760000002</v>
      </c>
      <c r="H97" s="37">
        <f t="shared" ca="1" si="1"/>
        <v>673.45496200000002</v>
      </c>
    </row>
    <row r="98" spans="1:8" x14ac:dyDescent="0.25">
      <c r="A98" s="25"/>
      <c r="B98" s="81">
        <v>2025</v>
      </c>
      <c r="C98" s="111">
        <f t="shared" ca="1" si="1"/>
        <v>323.42310500000002</v>
      </c>
      <c r="D98" s="111">
        <f t="shared" ca="1" si="1"/>
        <v>64.855550800000003</v>
      </c>
      <c r="E98" s="111">
        <f t="shared" ca="1" si="1"/>
        <v>116.1945217</v>
      </c>
      <c r="F98" s="111">
        <f t="shared" ca="1" si="1"/>
        <v>-8.4274218749999991E-2</v>
      </c>
      <c r="G98" s="111">
        <f t="shared" ca="1" si="1"/>
        <v>177.00329859999997</v>
      </c>
      <c r="H98" s="37">
        <f t="shared" ca="1" si="1"/>
        <v>681.392202</v>
      </c>
    </row>
    <row r="99" spans="1:8" x14ac:dyDescent="0.25">
      <c r="B99" s="157">
        <v>2026</v>
      </c>
      <c r="C99" s="253">
        <f t="shared" ca="1" si="1"/>
        <v>326.75162309999996</v>
      </c>
      <c r="D99" s="253">
        <f t="shared" ca="1" si="1"/>
        <v>66.23171769999999</v>
      </c>
      <c r="E99" s="253">
        <f t="shared" ca="1" si="1"/>
        <v>120.7491631</v>
      </c>
      <c r="F99" s="253">
        <f t="shared" ca="1" si="1"/>
        <v>-2.6176777629999995E-2</v>
      </c>
      <c r="G99" s="253">
        <f t="shared" ca="1" si="1"/>
        <v>176.12944290000002</v>
      </c>
      <c r="H99" s="491">
        <f t="shared" ca="1" si="1"/>
        <v>689.83577100000002</v>
      </c>
    </row>
    <row r="100" spans="1:8" x14ac:dyDescent="0.25">
      <c r="B100" s="81" t="s">
        <v>337</v>
      </c>
      <c r="C100" s="111">
        <f t="shared" ref="C100:H115" ca="1" si="2">SUM(OFFSET(C$5,4*(ROW()-ROW($C$100)), 0, 4, 1))</f>
        <v>247.22085600000003</v>
      </c>
      <c r="D100" s="111">
        <f t="shared" ca="1" si="2"/>
        <v>48.391551</v>
      </c>
      <c r="E100" s="111">
        <f t="shared" ca="1" si="2"/>
        <v>82.726380000000006</v>
      </c>
      <c r="F100" s="111">
        <f t="shared" ca="1" si="2"/>
        <v>-2.7318320000000003</v>
      </c>
      <c r="G100" s="111">
        <f t="shared" ca="1" si="2"/>
        <v>134.22439599999998</v>
      </c>
      <c r="H100" s="37">
        <f t="shared" ca="1" si="2"/>
        <v>509.83135099999998</v>
      </c>
    </row>
    <row r="101" spans="1:8" x14ac:dyDescent="0.25">
      <c r="B101" s="81" t="s">
        <v>338</v>
      </c>
      <c r="C101" s="111">
        <f t="shared" ca="1" si="2"/>
        <v>243.58060799999998</v>
      </c>
      <c r="D101" s="111">
        <f t="shared" ca="1" si="2"/>
        <v>48.842144000000005</v>
      </c>
      <c r="E101" s="111">
        <f t="shared" ca="1" si="2"/>
        <v>74.733299999999986</v>
      </c>
      <c r="F101" s="111">
        <f t="shared" ca="1" si="2"/>
        <v>-2.08284</v>
      </c>
      <c r="G101" s="111">
        <f t="shared" ca="1" si="2"/>
        <v>126.33376600000001</v>
      </c>
      <c r="H101" s="37">
        <f t="shared" ca="1" si="2"/>
        <v>491.40697799999998</v>
      </c>
    </row>
    <row r="102" spans="1:8" x14ac:dyDescent="0.25">
      <c r="B102" s="81" t="s">
        <v>339</v>
      </c>
      <c r="C102" s="111">
        <f t="shared" ca="1" si="2"/>
        <v>247.05561599999999</v>
      </c>
      <c r="D102" s="111">
        <f t="shared" ca="1" si="2"/>
        <v>49.312601999999998</v>
      </c>
      <c r="E102" s="111">
        <f t="shared" ca="1" si="2"/>
        <v>77.867190000000008</v>
      </c>
      <c r="F102" s="111">
        <f t="shared" ca="1" si="2"/>
        <v>0.49327199999999999</v>
      </c>
      <c r="G102" s="111">
        <f t="shared" ca="1" si="2"/>
        <v>139.27289400000001</v>
      </c>
      <c r="H102" s="37">
        <f t="shared" ca="1" si="2"/>
        <v>514.00157400000001</v>
      </c>
    </row>
    <row r="103" spans="1:8" x14ac:dyDescent="0.25">
      <c r="B103" s="81" t="s">
        <v>85</v>
      </c>
      <c r="C103" s="111">
        <f t="shared" ca="1" si="2"/>
        <v>246.79447200000001</v>
      </c>
      <c r="D103" s="111">
        <f t="shared" ca="1" si="2"/>
        <v>49.826488999999995</v>
      </c>
      <c r="E103" s="111">
        <f t="shared" ca="1" si="2"/>
        <v>77.498909999999995</v>
      </c>
      <c r="F103" s="111">
        <f t="shared" ca="1" si="2"/>
        <v>-2.1895999999999999E-2</v>
      </c>
      <c r="G103" s="111">
        <f t="shared" ca="1" si="2"/>
        <v>145.39131699999999</v>
      </c>
      <c r="H103" s="37">
        <f t="shared" ca="1" si="2"/>
        <v>519.48929199999998</v>
      </c>
    </row>
    <row r="104" spans="1:8" x14ac:dyDescent="0.25">
      <c r="B104" s="81" t="s">
        <v>86</v>
      </c>
      <c r="C104" s="111">
        <f t="shared" ca="1" si="2"/>
        <v>251.928144</v>
      </c>
      <c r="D104" s="111">
        <f t="shared" ca="1" si="2"/>
        <v>49.787307000000006</v>
      </c>
      <c r="E104" s="111">
        <f t="shared" ca="1" si="2"/>
        <v>77.782139999999998</v>
      </c>
      <c r="F104" s="111">
        <f t="shared" ca="1" si="2"/>
        <v>1.4256880000000001</v>
      </c>
      <c r="G104" s="111">
        <f t="shared" ca="1" si="2"/>
        <v>143.57514400000002</v>
      </c>
      <c r="H104" s="37">
        <f t="shared" ca="1" si="2"/>
        <v>524.498423</v>
      </c>
    </row>
    <row r="105" spans="1:8" x14ac:dyDescent="0.25">
      <c r="B105" s="81" t="s">
        <v>87</v>
      </c>
      <c r="C105" s="111">
        <f t="shared" ca="1" si="2"/>
        <v>258.47834399999999</v>
      </c>
      <c r="D105" s="111">
        <f t="shared" ca="1" si="2"/>
        <v>50.13241</v>
      </c>
      <c r="E105" s="111">
        <f t="shared" ca="1" si="2"/>
        <v>83.131380000000007</v>
      </c>
      <c r="F105" s="111">
        <f t="shared" ca="1" si="2"/>
        <v>2.0108960000000002</v>
      </c>
      <c r="G105" s="111">
        <f t="shared" ca="1" si="2"/>
        <v>144.84812099999999</v>
      </c>
      <c r="H105" s="37">
        <f t="shared" ca="1" si="2"/>
        <v>538.60115099999996</v>
      </c>
    </row>
    <row r="106" spans="1:8" x14ac:dyDescent="0.25">
      <c r="B106" s="81" t="s">
        <v>88</v>
      </c>
      <c r="C106" s="111">
        <f t="shared" ca="1" si="2"/>
        <v>264.51597600000002</v>
      </c>
      <c r="D106" s="111">
        <f t="shared" ca="1" si="2"/>
        <v>50.973315999999997</v>
      </c>
      <c r="E106" s="111">
        <f t="shared" ca="1" si="2"/>
        <v>87.264809999999997</v>
      </c>
      <c r="F106" s="111">
        <f t="shared" ca="1" si="2"/>
        <v>2.5380319999999994</v>
      </c>
      <c r="G106" s="111">
        <f t="shared" ca="1" si="2"/>
        <v>149.492807</v>
      </c>
      <c r="H106" s="37">
        <f t="shared" ca="1" si="2"/>
        <v>554.784941</v>
      </c>
    </row>
    <row r="107" spans="1:8" x14ac:dyDescent="0.25">
      <c r="B107" s="81" t="s">
        <v>89</v>
      </c>
      <c r="C107" s="111">
        <f t="shared" ca="1" si="2"/>
        <v>272.91297600000001</v>
      </c>
      <c r="D107" s="111">
        <f t="shared" ca="1" si="2"/>
        <v>52.083700999999998</v>
      </c>
      <c r="E107" s="111">
        <f t="shared" ca="1" si="2"/>
        <v>90.076050000000009</v>
      </c>
      <c r="F107" s="111">
        <f t="shared" ca="1" si="2"/>
        <v>1.6484560000000001</v>
      </c>
      <c r="G107" s="111">
        <f t="shared" ca="1" si="2"/>
        <v>155.487639</v>
      </c>
      <c r="H107" s="37">
        <f t="shared" ca="1" si="2"/>
        <v>572.20882199999994</v>
      </c>
    </row>
    <row r="108" spans="1:8" x14ac:dyDescent="0.25">
      <c r="B108" s="81" t="s">
        <v>90</v>
      </c>
      <c r="C108" s="111">
        <f t="shared" ca="1" si="2"/>
        <v>285.25305600000002</v>
      </c>
      <c r="D108" s="111">
        <f t="shared" ca="1" si="2"/>
        <v>52.703077999999991</v>
      </c>
      <c r="E108" s="111">
        <f t="shared" ca="1" si="2"/>
        <v>95.077529999999996</v>
      </c>
      <c r="F108" s="111">
        <f t="shared" ca="1" si="2"/>
        <v>1.0869119999999999</v>
      </c>
      <c r="G108" s="111">
        <f t="shared" ca="1" si="2"/>
        <v>161.364847</v>
      </c>
      <c r="H108" s="37">
        <f t="shared" ca="1" si="2"/>
        <v>595.48542299999997</v>
      </c>
    </row>
    <row r="109" spans="1:8" x14ac:dyDescent="0.25">
      <c r="B109" s="81" t="s">
        <v>91</v>
      </c>
      <c r="C109" s="111">
        <f t="shared" ca="1" si="2"/>
        <v>295.87226399999997</v>
      </c>
      <c r="D109" s="111">
        <f t="shared" ca="1" si="2"/>
        <v>54.320774</v>
      </c>
      <c r="E109" s="111">
        <f t="shared" ca="1" si="2"/>
        <v>103.02957000000001</v>
      </c>
      <c r="F109" s="111">
        <f t="shared" ca="1" si="2"/>
        <v>1.015104</v>
      </c>
      <c r="G109" s="111">
        <f t="shared" ca="1" si="2"/>
        <v>180.43174399999998</v>
      </c>
      <c r="H109" s="37">
        <f t="shared" ca="1" si="2"/>
        <v>634.66945600000008</v>
      </c>
    </row>
    <row r="110" spans="1:8" x14ac:dyDescent="0.25">
      <c r="B110" s="81" t="s">
        <v>92</v>
      </c>
      <c r="C110" s="111">
        <f t="shared" ca="1" si="2"/>
        <v>300.24324000000001</v>
      </c>
      <c r="D110" s="111">
        <f t="shared" ca="1" si="2"/>
        <v>55.010021000000002</v>
      </c>
      <c r="E110" s="111">
        <f t="shared" ca="1" si="2"/>
        <v>103.52340000000001</v>
      </c>
      <c r="F110" s="111">
        <f t="shared" ca="1" si="2"/>
        <v>1.001368</v>
      </c>
      <c r="G110" s="111">
        <f t="shared" ca="1" si="2"/>
        <v>182.28543899999997</v>
      </c>
      <c r="H110" s="37">
        <f t="shared" ca="1" si="2"/>
        <v>642.06346800000006</v>
      </c>
    </row>
    <row r="111" spans="1:8" x14ac:dyDescent="0.25">
      <c r="B111" s="81" t="s">
        <v>93</v>
      </c>
      <c r="C111" s="111">
        <f t="shared" ca="1" si="2"/>
        <v>300.85667999999998</v>
      </c>
      <c r="D111" s="111">
        <f t="shared" ca="1" si="2"/>
        <v>56.711286999999999</v>
      </c>
      <c r="E111" s="111">
        <f t="shared" ca="1" si="2"/>
        <v>103.84712999999999</v>
      </c>
      <c r="F111" s="111">
        <f t="shared" ca="1" si="2"/>
        <v>-1.2789440000000001</v>
      </c>
      <c r="G111" s="111">
        <f t="shared" ca="1" si="2"/>
        <v>184.28642199999996</v>
      </c>
      <c r="H111" s="37">
        <f t="shared" ca="1" si="2"/>
        <v>644.42257500000005</v>
      </c>
    </row>
    <row r="112" spans="1:8" x14ac:dyDescent="0.25">
      <c r="B112" s="81" t="s">
        <v>94</v>
      </c>
      <c r="C112" s="111">
        <f t="shared" ca="1" si="2"/>
        <v>261.22132799999997</v>
      </c>
      <c r="D112" s="111">
        <f t="shared" ca="1" si="2"/>
        <v>53.621389000000001</v>
      </c>
      <c r="E112" s="111">
        <f t="shared" ca="1" si="2"/>
        <v>94.528890000000004</v>
      </c>
      <c r="F112" s="111">
        <f t="shared" ca="1" si="2"/>
        <v>-0.648312</v>
      </c>
      <c r="G112" s="111">
        <f t="shared" ca="1" si="2"/>
        <v>154.19447600000001</v>
      </c>
      <c r="H112" s="37">
        <f t="shared" ca="1" si="2"/>
        <v>562.91777100000002</v>
      </c>
    </row>
    <row r="113" spans="2:8" x14ac:dyDescent="0.25">
      <c r="B113" s="81" t="s">
        <v>95</v>
      </c>
      <c r="C113" s="111">
        <f t="shared" ca="1" si="2"/>
        <v>293.03094950000002</v>
      </c>
      <c r="D113" s="111">
        <f t="shared" ca="1" si="2"/>
        <v>61.925358599999996</v>
      </c>
      <c r="E113" s="111">
        <f t="shared" ca="1" si="2"/>
        <v>102.60937100000001</v>
      </c>
      <c r="F113" s="111">
        <f t="shared" ca="1" si="2"/>
        <v>-0.40195755949999989</v>
      </c>
      <c r="G113" s="111">
        <f t="shared" ca="1" si="2"/>
        <v>167.17248429</v>
      </c>
      <c r="H113" s="37">
        <f t="shared" ca="1" si="2"/>
        <v>624.33620599999995</v>
      </c>
    </row>
    <row r="114" spans="2:8" x14ac:dyDescent="0.25">
      <c r="B114" s="81" t="s">
        <v>96</v>
      </c>
      <c r="C114" s="111">
        <f t="shared" ca="1" si="2"/>
        <v>312.18934200000001</v>
      </c>
      <c r="D114" s="111">
        <f t="shared" ca="1" si="2"/>
        <v>62.298515199999997</v>
      </c>
      <c r="E114" s="111">
        <f t="shared" ca="1" si="2"/>
        <v>111.8553229</v>
      </c>
      <c r="F114" s="111">
        <f t="shared" ca="1" si="2"/>
        <v>-0.7473933063</v>
      </c>
      <c r="G114" s="111">
        <f t="shared" ca="1" si="2"/>
        <v>175.9596482</v>
      </c>
      <c r="H114" s="37">
        <f t="shared" ca="1" si="2"/>
        <v>661.55543399999999</v>
      </c>
    </row>
    <row r="115" spans="2:8" x14ac:dyDescent="0.25">
      <c r="B115" s="81" t="s">
        <v>97</v>
      </c>
      <c r="C115" s="111">
        <f t="shared" ca="1" si="2"/>
        <v>314.74268109999997</v>
      </c>
      <c r="D115" s="111">
        <f t="shared" ca="1" si="2"/>
        <v>63.275744199999998</v>
      </c>
      <c r="E115" s="111">
        <f t="shared" ca="1" si="2"/>
        <v>112.6940278</v>
      </c>
      <c r="F115" s="111">
        <f t="shared" ca="1" si="2"/>
        <v>0.16888144430000002</v>
      </c>
      <c r="G115" s="111">
        <f t="shared" ca="1" si="2"/>
        <v>177.80482199999997</v>
      </c>
      <c r="H115" s="37">
        <f t="shared" ca="1" si="2"/>
        <v>668.68615599999998</v>
      </c>
    </row>
    <row r="116" spans="2:8" x14ac:dyDescent="0.25">
      <c r="B116" s="81" t="s">
        <v>362</v>
      </c>
      <c r="C116" s="111">
        <f t="shared" ref="C116:H118" ca="1" si="3">SUM(OFFSET(C$5,4*(ROW()-ROW($C$100)), 0, 4, 1))</f>
        <v>320.82102129999998</v>
      </c>
      <c r="D116" s="111">
        <f t="shared" ca="1" si="3"/>
        <v>63.988975099999998</v>
      </c>
      <c r="E116" s="111">
        <f t="shared" ca="1" si="3"/>
        <v>113.10333799999999</v>
      </c>
      <c r="F116" s="111">
        <f t="shared" ca="1" si="3"/>
        <v>-0.22868644133999999</v>
      </c>
      <c r="G116" s="111">
        <f t="shared" ca="1" si="3"/>
        <v>177.68248149999999</v>
      </c>
      <c r="H116" s="37">
        <f t="shared" ca="1" si="3"/>
        <v>675.36712999999997</v>
      </c>
    </row>
    <row r="117" spans="2:8" x14ac:dyDescent="0.25">
      <c r="B117" s="81" t="s">
        <v>369</v>
      </c>
      <c r="C117" s="111">
        <f t="shared" ca="1" si="3"/>
        <v>324.15104480000002</v>
      </c>
      <c r="D117" s="111">
        <f t="shared" ca="1" si="3"/>
        <v>65.187980600000003</v>
      </c>
      <c r="E117" s="111">
        <f t="shared" ca="1" si="3"/>
        <v>117.4096175</v>
      </c>
      <c r="F117" s="111">
        <f t="shared" ca="1" si="3"/>
        <v>-5.7502299949999988E-2</v>
      </c>
      <c r="G117" s="111">
        <f t="shared" ca="1" si="3"/>
        <v>176.78246639999998</v>
      </c>
      <c r="H117" s="37">
        <f t="shared" ca="1" si="3"/>
        <v>683.47360800000001</v>
      </c>
    </row>
    <row r="118" spans="2:8" x14ac:dyDescent="0.25">
      <c r="B118" s="81" t="s">
        <v>399</v>
      </c>
      <c r="C118" s="111">
        <f t="shared" ca="1" si="3"/>
        <v>327.67466160000004</v>
      </c>
      <c r="D118" s="111">
        <f t="shared" ca="1" si="3"/>
        <v>66.589369000000005</v>
      </c>
      <c r="E118" s="111">
        <f t="shared" ca="1" si="3"/>
        <v>121.805368</v>
      </c>
      <c r="F118" s="111">
        <f t="shared" ca="1" si="3"/>
        <v>3.1805755570000004E-2</v>
      </c>
      <c r="G118" s="111">
        <f t="shared" ca="1" si="3"/>
        <v>175.89762830000001</v>
      </c>
      <c r="H118" s="37">
        <f t="shared" ca="1" si="3"/>
        <v>691.99883299999999</v>
      </c>
    </row>
    <row r="119" spans="2:8" x14ac:dyDescent="0.25">
      <c r="B119" s="557" t="s">
        <v>30</v>
      </c>
      <c r="C119" s="665"/>
      <c r="D119" s="665"/>
      <c r="E119" s="665"/>
      <c r="F119" s="665"/>
      <c r="G119" s="665"/>
      <c r="H119" s="558"/>
    </row>
    <row r="120" spans="2:8" ht="15.75" thickBot="1" x14ac:dyDescent="0.3">
      <c r="B120" s="559" t="s">
        <v>643</v>
      </c>
      <c r="C120" s="672"/>
      <c r="D120" s="672"/>
      <c r="E120" s="672"/>
      <c r="F120" s="672"/>
      <c r="G120" s="672"/>
      <c r="H120" s="560"/>
    </row>
    <row r="121" spans="2:8" x14ac:dyDescent="0.25">
      <c r="B121" s="158"/>
      <c r="C121" s="158"/>
      <c r="D121" s="158"/>
      <c r="E121" s="158"/>
      <c r="F121" s="158"/>
      <c r="G121" s="158"/>
      <c r="H121" s="158"/>
    </row>
    <row r="122" spans="2:8" x14ac:dyDescent="0.25">
      <c r="B122" s="158"/>
      <c r="C122" s="158"/>
      <c r="D122" s="158"/>
      <c r="E122" s="158"/>
      <c r="F122" s="158"/>
      <c r="G122" s="158"/>
      <c r="H122" s="158"/>
    </row>
    <row r="123" spans="2:8" x14ac:dyDescent="0.25">
      <c r="B123" s="158"/>
      <c r="C123" s="158"/>
      <c r="D123" s="158"/>
      <c r="E123" s="158"/>
      <c r="F123" s="158"/>
      <c r="G123" s="158"/>
      <c r="H123" s="158"/>
    </row>
  </sheetData>
  <mergeCells count="3">
    <mergeCell ref="B2:H2"/>
    <mergeCell ref="B119:H119"/>
    <mergeCell ref="B120:H120"/>
  </mergeCells>
  <hyperlinks>
    <hyperlink ref="A1" location="Contents!A1" display="Back to contents" xr:uid="{09F7F2EF-0554-4B4A-8486-9E1552D5BAE5}"/>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80"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FF279-18D0-4BF3-B584-942DCE727F3F}">
  <sheetPr codeName="Sheet18"/>
  <dimension ref="A1:N14"/>
  <sheetViews>
    <sheetView zoomScaleNormal="100" zoomScaleSheetLayoutView="100" workbookViewId="0"/>
  </sheetViews>
  <sheetFormatPr defaultColWidth="8.88671875" defaultRowHeight="15" x14ac:dyDescent="0.25"/>
  <cols>
    <col min="1" max="1" width="9.44140625" style="5" customWidth="1"/>
    <col min="2" max="2" width="24.77734375" style="5" customWidth="1"/>
    <col min="3" max="9" width="6" style="5" customWidth="1"/>
    <col min="10" max="16384" width="8.88671875" style="5"/>
  </cols>
  <sheetData>
    <row r="1" spans="1:14" ht="33.75" customHeight="1" thickBot="1" x14ac:dyDescent="0.3">
      <c r="A1" s="26" t="s">
        <v>42</v>
      </c>
    </row>
    <row r="2" spans="1:14" ht="19.5" customHeight="1" thickBot="1" x14ac:dyDescent="0.3">
      <c r="B2" s="553" t="s">
        <v>655</v>
      </c>
      <c r="C2" s="673"/>
      <c r="D2" s="673"/>
      <c r="E2" s="673"/>
      <c r="F2" s="673"/>
      <c r="G2" s="673"/>
      <c r="H2" s="673"/>
      <c r="I2" s="554"/>
    </row>
    <row r="3" spans="1:14" ht="15.75" customHeight="1" x14ac:dyDescent="0.25">
      <c r="B3" s="39"/>
      <c r="C3" s="674" t="s">
        <v>99</v>
      </c>
      <c r="D3" s="674"/>
      <c r="E3" s="674"/>
      <c r="F3" s="674"/>
      <c r="G3" s="674"/>
      <c r="H3" s="674"/>
      <c r="I3" s="675"/>
    </row>
    <row r="4" spans="1:14" ht="15.75" x14ac:dyDescent="0.25">
      <c r="B4" s="40"/>
      <c r="C4" s="148">
        <v>2020</v>
      </c>
      <c r="D4" s="148">
        <v>2021</v>
      </c>
      <c r="E4" s="148">
        <v>2022</v>
      </c>
      <c r="F4" s="41">
        <v>2023</v>
      </c>
      <c r="G4" s="41">
        <v>2024</v>
      </c>
      <c r="H4" s="41">
        <v>2025</v>
      </c>
      <c r="I4" s="42">
        <v>2026</v>
      </c>
    </row>
    <row r="5" spans="1:14" x14ac:dyDescent="0.25">
      <c r="A5" s="104"/>
      <c r="B5" s="43" t="s">
        <v>100</v>
      </c>
      <c r="C5" s="149">
        <v>8.1999999999999993</v>
      </c>
      <c r="D5" s="149">
        <v>8.36</v>
      </c>
      <c r="E5" s="149">
        <v>8.6080665984179241</v>
      </c>
      <c r="F5" s="149">
        <v>8.8561331968358488</v>
      </c>
      <c r="G5" s="149"/>
      <c r="H5" s="149"/>
      <c r="I5" s="150"/>
      <c r="L5"/>
      <c r="M5" s="104"/>
      <c r="N5"/>
    </row>
    <row r="6" spans="1:14" x14ac:dyDescent="0.25">
      <c r="A6" s="104"/>
      <c r="B6" s="44" t="s">
        <v>101</v>
      </c>
      <c r="C6" s="149">
        <v>8.7200000000000006</v>
      </c>
      <c r="D6" s="149">
        <v>8.91</v>
      </c>
      <c r="E6" s="149">
        <v>9.5221078966516686</v>
      </c>
      <c r="F6" s="149">
        <v>10.13586557158407</v>
      </c>
      <c r="G6" s="149">
        <v>10.538800975111943</v>
      </c>
      <c r="H6" s="149">
        <v>10.876952028003133</v>
      </c>
      <c r="I6" s="45">
        <v>11.27052806534299</v>
      </c>
    </row>
    <row r="7" spans="1:14" ht="104.25" customHeight="1" thickBot="1" x14ac:dyDescent="0.3">
      <c r="B7" s="676" t="s">
        <v>408</v>
      </c>
      <c r="C7" s="677"/>
      <c r="D7" s="677"/>
      <c r="E7" s="677"/>
      <c r="F7" s="677"/>
      <c r="G7" s="677"/>
      <c r="H7" s="677"/>
      <c r="I7" s="678"/>
    </row>
    <row r="8" spans="1:14" ht="15.75" customHeight="1" x14ac:dyDescent="0.25">
      <c r="B8" s="679"/>
      <c r="C8" s="679"/>
      <c r="D8" s="679"/>
      <c r="E8" s="679"/>
      <c r="F8" s="679"/>
      <c r="G8" s="679"/>
      <c r="H8" s="679"/>
      <c r="I8" s="679"/>
    </row>
    <row r="9" spans="1:14" ht="9" customHeight="1" x14ac:dyDescent="0.25">
      <c r="B9" s="151"/>
      <c r="C9" s="151"/>
      <c r="D9" s="151"/>
      <c r="E9" s="151"/>
      <c r="F9" s="151"/>
      <c r="G9" s="151"/>
      <c r="H9" s="151"/>
    </row>
    <row r="10" spans="1:14" ht="8.25" customHeight="1" x14ac:dyDescent="0.25"/>
    <row r="11" spans="1:14" x14ac:dyDescent="0.25">
      <c r="C11" s="46"/>
      <c r="D11" s="46"/>
      <c r="E11" s="46"/>
      <c r="F11" s="46"/>
      <c r="G11" s="46"/>
      <c r="H11" s="46"/>
      <c r="I11" s="46"/>
    </row>
    <row r="13" spans="1:14" ht="15" customHeight="1" x14ac:dyDescent="0.25"/>
    <row r="14" spans="1:14" ht="102.75" customHeight="1" x14ac:dyDescent="0.25"/>
  </sheetData>
  <mergeCells count="4">
    <mergeCell ref="B2:I2"/>
    <mergeCell ref="C3:I3"/>
    <mergeCell ref="B7:I7"/>
    <mergeCell ref="B8:I8"/>
  </mergeCells>
  <hyperlinks>
    <hyperlink ref="A1" location="Contents!A1" display="Back to contents" xr:uid="{5799EC07-A5B8-4BAF-962A-164E123342A7}"/>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E3F04-E688-4FD2-AC62-70BE91D4FDB6}">
  <sheetPr codeName="Sheet19"/>
  <dimension ref="A1:J299"/>
  <sheetViews>
    <sheetView zoomScaleNormal="100" zoomScaleSheetLayoutView="100" workbookViewId="0"/>
  </sheetViews>
  <sheetFormatPr defaultColWidth="8.88671875" defaultRowHeight="15" x14ac:dyDescent="0.25"/>
  <cols>
    <col min="1" max="1" width="9.44140625" style="24" customWidth="1"/>
    <col min="2" max="3" width="15" style="24" customWidth="1"/>
    <col min="4" max="16384" width="8.88671875" style="24"/>
  </cols>
  <sheetData>
    <row r="1" spans="1:10" ht="33.75" customHeight="1" thickBot="1" x14ac:dyDescent="0.35">
      <c r="A1" s="10" t="s">
        <v>42</v>
      </c>
      <c r="B1" s="93"/>
      <c r="E1" s="31"/>
    </row>
    <row r="2" spans="1:10" ht="54.75" customHeight="1" thickBot="1" x14ac:dyDescent="0.3">
      <c r="B2" s="553" t="s">
        <v>657</v>
      </c>
      <c r="C2" s="554"/>
      <c r="E2" s="218"/>
    </row>
    <row r="3" spans="1:10" x14ac:dyDescent="0.25">
      <c r="B3" s="9" t="s">
        <v>157</v>
      </c>
      <c r="C3" s="109">
        <v>-0.31754134179281235</v>
      </c>
    </row>
    <row r="4" spans="1:10" x14ac:dyDescent="0.25">
      <c r="B4" s="9" t="s">
        <v>158</v>
      </c>
      <c r="C4" s="109">
        <v>-0.12507214146039916</v>
      </c>
    </row>
    <row r="5" spans="1:10" x14ac:dyDescent="0.25">
      <c r="B5" s="9" t="s">
        <v>159</v>
      </c>
      <c r="C5" s="109">
        <v>1.2172975521594347</v>
      </c>
    </row>
    <row r="6" spans="1:10" x14ac:dyDescent="0.25">
      <c r="B6" s="9" t="s">
        <v>160</v>
      </c>
      <c r="C6" s="109">
        <v>3.0940251464383071</v>
      </c>
    </row>
    <row r="7" spans="1:10" x14ac:dyDescent="0.25">
      <c r="B7" s="9" t="s">
        <v>161</v>
      </c>
      <c r="C7" s="109">
        <v>5.9924948750284583</v>
      </c>
    </row>
    <row r="8" spans="1:10" x14ac:dyDescent="0.25">
      <c r="B8" s="9" t="s">
        <v>162</v>
      </c>
      <c r="C8" s="109">
        <v>8.3384672454572843</v>
      </c>
    </row>
    <row r="9" spans="1:10" x14ac:dyDescent="0.25">
      <c r="B9" s="9" t="s">
        <v>163</v>
      </c>
      <c r="C9" s="109">
        <v>7.0809654791681984</v>
      </c>
    </row>
    <row r="10" spans="1:10" x14ac:dyDescent="0.25">
      <c r="B10" s="9" t="s">
        <v>164</v>
      </c>
      <c r="C10" s="109">
        <v>6.1121425072248536</v>
      </c>
    </row>
    <row r="11" spans="1:10" x14ac:dyDescent="0.25">
      <c r="B11" s="9" t="s">
        <v>165</v>
      </c>
      <c r="C11" s="109">
        <v>4.6261511480738404</v>
      </c>
    </row>
    <row r="12" spans="1:10" x14ac:dyDescent="0.25">
      <c r="B12" s="9" t="s">
        <v>166</v>
      </c>
      <c r="C12" s="109">
        <v>5.5649823835194434</v>
      </c>
    </row>
    <row r="13" spans="1:10" x14ac:dyDescent="0.25">
      <c r="B13" s="9" t="s">
        <v>167</v>
      </c>
      <c r="C13" s="109">
        <v>4.11983699591062</v>
      </c>
    </row>
    <row r="14" spans="1:10" x14ac:dyDescent="0.25">
      <c r="B14" s="9" t="s">
        <v>168</v>
      </c>
      <c r="C14" s="109">
        <v>2.3613649763582161</v>
      </c>
      <c r="F14" s="104"/>
      <c r="G14" s="104"/>
      <c r="H14" s="104"/>
      <c r="I14" s="104"/>
      <c r="J14" s="104"/>
    </row>
    <row r="15" spans="1:10" x14ac:dyDescent="0.25">
      <c r="B15" s="9" t="s">
        <v>169</v>
      </c>
      <c r="C15" s="109">
        <v>0.37293846120357937</v>
      </c>
      <c r="E15" s="32"/>
      <c r="F15" s="32"/>
    </row>
    <row r="16" spans="1:10" x14ac:dyDescent="0.25">
      <c r="B16" s="9" t="s">
        <v>170</v>
      </c>
      <c r="C16" s="109">
        <v>-0.78441977671344298</v>
      </c>
      <c r="E16" s="32"/>
      <c r="F16" s="32"/>
    </row>
    <row r="17" spans="2:7" x14ac:dyDescent="0.25">
      <c r="B17" s="9" t="s">
        <v>171</v>
      </c>
      <c r="C17" s="109">
        <v>-2.0146054938385416</v>
      </c>
      <c r="E17" s="32"/>
      <c r="F17" s="32"/>
    </row>
    <row r="18" spans="2:7" x14ac:dyDescent="0.25">
      <c r="B18" s="9" t="s">
        <v>172</v>
      </c>
      <c r="C18" s="109">
        <v>-2.2441743209647576</v>
      </c>
      <c r="E18" s="32"/>
      <c r="F18" s="32"/>
    </row>
    <row r="19" spans="2:7" x14ac:dyDescent="0.25">
      <c r="B19" s="9" t="s">
        <v>173</v>
      </c>
      <c r="C19" s="109">
        <v>-1.9050550158495287</v>
      </c>
      <c r="E19" s="32"/>
      <c r="F19" s="32"/>
    </row>
    <row r="20" spans="2:7" x14ac:dyDescent="0.25">
      <c r="B20" s="9" t="s">
        <v>174</v>
      </c>
      <c r="C20" s="109">
        <v>-1.1189155223963694</v>
      </c>
      <c r="E20" s="32"/>
      <c r="F20" s="32"/>
    </row>
    <row r="21" spans="2:7" x14ac:dyDescent="0.25">
      <c r="B21" s="9" t="s">
        <v>175</v>
      </c>
      <c r="C21" s="109">
        <v>-0.64595250806615123</v>
      </c>
      <c r="E21" s="32"/>
      <c r="F21" s="32"/>
      <c r="G21" s="33"/>
    </row>
    <row r="22" spans="2:7" x14ac:dyDescent="0.25">
      <c r="B22" s="9" t="s">
        <v>176</v>
      </c>
      <c r="C22" s="109">
        <v>-0.4290028346075343</v>
      </c>
    </row>
    <row r="23" spans="2:7" x14ac:dyDescent="0.25">
      <c r="B23" s="9" t="s">
        <v>177</v>
      </c>
      <c r="C23" s="109">
        <v>-0.36469732480645362</v>
      </c>
    </row>
    <row r="24" spans="2:7" x14ac:dyDescent="0.25">
      <c r="B24" s="9" t="s">
        <v>178</v>
      </c>
      <c r="C24" s="109">
        <v>-0.59698118846179682</v>
      </c>
    </row>
    <row r="25" spans="2:7" x14ac:dyDescent="0.25">
      <c r="B25" s="9" t="s">
        <v>179</v>
      </c>
      <c r="C25" s="109">
        <v>-0.81356779460227113</v>
      </c>
    </row>
    <row r="26" spans="2:7" x14ac:dyDescent="0.25">
      <c r="B26" s="9" t="s">
        <v>180</v>
      </c>
      <c r="C26" s="109">
        <v>-0.60963557675500346</v>
      </c>
    </row>
    <row r="27" spans="2:7" x14ac:dyDescent="0.25">
      <c r="B27" s="9" t="s">
        <v>181</v>
      </c>
      <c r="C27" s="109">
        <v>0.14389989201208098</v>
      </c>
    </row>
    <row r="28" spans="2:7" x14ac:dyDescent="0.25">
      <c r="B28" s="9" t="s">
        <v>182</v>
      </c>
      <c r="C28" s="109">
        <v>1.1290447247512103</v>
      </c>
    </row>
    <row r="29" spans="2:7" x14ac:dyDescent="0.25">
      <c r="B29" s="9" t="s">
        <v>183</v>
      </c>
      <c r="C29" s="109">
        <v>1.4985709902004913</v>
      </c>
    </row>
    <row r="30" spans="2:7" x14ac:dyDescent="0.25">
      <c r="B30" s="9" t="s">
        <v>184</v>
      </c>
      <c r="C30" s="109">
        <v>1.8576853078793951</v>
      </c>
    </row>
    <row r="31" spans="2:7" x14ac:dyDescent="0.25">
      <c r="B31" s="9" t="s">
        <v>185</v>
      </c>
      <c r="C31" s="109">
        <v>1.7600083192032272</v>
      </c>
    </row>
    <row r="32" spans="2:7" x14ac:dyDescent="0.25">
      <c r="B32" s="9" t="s">
        <v>186</v>
      </c>
      <c r="C32" s="109">
        <v>1.4551742172097193</v>
      </c>
    </row>
    <row r="33" spans="1:3" x14ac:dyDescent="0.25">
      <c r="B33" s="9" t="s">
        <v>187</v>
      </c>
      <c r="C33" s="109">
        <v>0.50622050266957686</v>
      </c>
    </row>
    <row r="34" spans="1:3" x14ac:dyDescent="0.25">
      <c r="B34" s="9" t="s">
        <v>188</v>
      </c>
      <c r="C34" s="109">
        <v>-0.66023284683743078</v>
      </c>
    </row>
    <row r="35" spans="1:3" x14ac:dyDescent="0.25">
      <c r="B35" s="9" t="s">
        <v>189</v>
      </c>
      <c r="C35" s="109">
        <v>-1.6930202829047178</v>
      </c>
    </row>
    <row r="36" spans="1:3" x14ac:dyDescent="0.25">
      <c r="B36" s="9" t="s">
        <v>190</v>
      </c>
      <c r="C36" s="109">
        <v>-2.3229707080154598</v>
      </c>
    </row>
    <row r="37" spans="1:3" x14ac:dyDescent="0.25">
      <c r="B37" s="9" t="s">
        <v>191</v>
      </c>
      <c r="C37" s="109">
        <v>-2.8387273341796697</v>
      </c>
    </row>
    <row r="38" spans="1:3" x14ac:dyDescent="0.25">
      <c r="B38" s="9" t="s">
        <v>192</v>
      </c>
      <c r="C38" s="109">
        <v>-2.9785792424809734</v>
      </c>
    </row>
    <row r="39" spans="1:3" x14ac:dyDescent="0.25">
      <c r="A39" s="25"/>
      <c r="B39" s="9" t="s">
        <v>193</v>
      </c>
      <c r="C39" s="109">
        <v>-3.1261474178869348</v>
      </c>
    </row>
    <row r="40" spans="1:3" x14ac:dyDescent="0.25">
      <c r="A40" s="25"/>
      <c r="B40" s="9" t="s">
        <v>194</v>
      </c>
      <c r="C40" s="109">
        <v>-3.1321743933197888</v>
      </c>
    </row>
    <row r="41" spans="1:3" x14ac:dyDescent="0.25">
      <c r="B41" s="9" t="s">
        <v>195</v>
      </c>
      <c r="C41" s="109">
        <v>-3.1898305265711997</v>
      </c>
    </row>
    <row r="42" spans="1:3" x14ac:dyDescent="0.25">
      <c r="B42" s="9" t="s">
        <v>196</v>
      </c>
      <c r="C42" s="109">
        <v>-3.24773353400861</v>
      </c>
    </row>
    <row r="43" spans="1:3" x14ac:dyDescent="0.25">
      <c r="B43" s="9" t="s">
        <v>197</v>
      </c>
      <c r="C43" s="109">
        <v>-3.0823023306466575</v>
      </c>
    </row>
    <row r="44" spans="1:3" x14ac:dyDescent="0.25">
      <c r="B44" s="9" t="s">
        <v>198</v>
      </c>
      <c r="C44" s="109">
        <v>-2.9877924016570803</v>
      </c>
    </row>
    <row r="45" spans="1:3" x14ac:dyDescent="0.25">
      <c r="B45" s="9" t="s">
        <v>199</v>
      </c>
      <c r="C45" s="109">
        <v>-2.8674789045787272</v>
      </c>
    </row>
    <row r="46" spans="1:3" x14ac:dyDescent="0.25">
      <c r="B46" s="9" t="s">
        <v>200</v>
      </c>
      <c r="C46" s="109">
        <v>-2.7643133116405818</v>
      </c>
    </row>
    <row r="47" spans="1:3" x14ac:dyDescent="0.25">
      <c r="B47" s="9" t="s">
        <v>201</v>
      </c>
      <c r="C47" s="109">
        <v>-2.2293391527435342</v>
      </c>
    </row>
    <row r="48" spans="1:3" x14ac:dyDescent="0.25">
      <c r="B48" s="9" t="s">
        <v>202</v>
      </c>
      <c r="C48" s="109">
        <v>-1.8682955075058745</v>
      </c>
    </row>
    <row r="49" spans="2:3" x14ac:dyDescent="0.25">
      <c r="B49" s="9" t="s">
        <v>203</v>
      </c>
      <c r="C49" s="109">
        <v>-1.4858335562753957</v>
      </c>
    </row>
    <row r="50" spans="2:3" x14ac:dyDescent="0.25">
      <c r="B50" s="9" t="s">
        <v>204</v>
      </c>
      <c r="C50" s="109">
        <v>-1.4595914677721931</v>
      </c>
    </row>
    <row r="51" spans="2:3" x14ac:dyDescent="0.25">
      <c r="B51" s="9" t="s">
        <v>205</v>
      </c>
      <c r="C51" s="109">
        <v>-1.1392629391678064</v>
      </c>
    </row>
    <row r="52" spans="2:3" x14ac:dyDescent="0.25">
      <c r="B52" s="9" t="s">
        <v>206</v>
      </c>
      <c r="C52" s="109">
        <v>-0.85737921191248645</v>
      </c>
    </row>
    <row r="53" spans="2:3" x14ac:dyDescent="0.25">
      <c r="B53" s="9" t="s">
        <v>207</v>
      </c>
      <c r="C53" s="109">
        <v>-0.42986956003612825</v>
      </c>
    </row>
    <row r="54" spans="2:3" x14ac:dyDescent="0.25">
      <c r="B54" s="9" t="s">
        <v>208</v>
      </c>
      <c r="C54" s="109">
        <v>-0.29469591755951768</v>
      </c>
    </row>
    <row r="55" spans="2:3" x14ac:dyDescent="0.25">
      <c r="B55" s="9" t="s">
        <v>209</v>
      </c>
      <c r="C55" s="109">
        <v>9.1781332198039564E-2</v>
      </c>
    </row>
    <row r="56" spans="2:3" x14ac:dyDescent="0.25">
      <c r="B56" s="9" t="s">
        <v>210</v>
      </c>
      <c r="C56" s="109">
        <v>0.32353331527143331</v>
      </c>
    </row>
    <row r="57" spans="2:3" x14ac:dyDescent="0.25">
      <c r="B57" s="9" t="s">
        <v>211</v>
      </c>
      <c r="C57" s="109">
        <v>0.28942764647558766</v>
      </c>
    </row>
    <row r="58" spans="2:3" x14ac:dyDescent="0.25">
      <c r="B58" s="9" t="s">
        <v>212</v>
      </c>
      <c r="C58" s="109">
        <v>-3.7395064061073034E-2</v>
      </c>
    </row>
    <row r="59" spans="2:3" x14ac:dyDescent="0.25">
      <c r="B59" s="9" t="s">
        <v>213</v>
      </c>
      <c r="C59" s="109">
        <v>-0.10807879446903229</v>
      </c>
    </row>
    <row r="60" spans="2:3" x14ac:dyDescent="0.25">
      <c r="B60" s="9" t="s">
        <v>214</v>
      </c>
      <c r="C60" s="109">
        <v>0.11532362546575792</v>
      </c>
    </row>
    <row r="61" spans="2:3" ht="15" customHeight="1" x14ac:dyDescent="0.25">
      <c r="B61" s="9" t="s">
        <v>215</v>
      </c>
      <c r="C61" s="109">
        <v>0.13739939334593965</v>
      </c>
    </row>
    <row r="62" spans="2:3" x14ac:dyDescent="0.25">
      <c r="B62" s="9" t="s">
        <v>216</v>
      </c>
      <c r="C62" s="109">
        <v>0.17615046936003145</v>
      </c>
    </row>
    <row r="63" spans="2:3" x14ac:dyDescent="0.25">
      <c r="B63" s="9" t="s">
        <v>217</v>
      </c>
      <c r="C63" s="109">
        <v>0.60979842185969102</v>
      </c>
    </row>
    <row r="64" spans="2:3" x14ac:dyDescent="0.25">
      <c r="B64" s="9" t="s">
        <v>218</v>
      </c>
      <c r="C64" s="109">
        <v>1.3999190802963719</v>
      </c>
    </row>
    <row r="65" spans="2:3" x14ac:dyDescent="0.25">
      <c r="B65" s="9" t="s">
        <v>219</v>
      </c>
      <c r="C65" s="109">
        <v>2.1302231665957114</v>
      </c>
    </row>
    <row r="66" spans="2:3" x14ac:dyDescent="0.25">
      <c r="B66" s="9" t="s">
        <v>220</v>
      </c>
      <c r="C66" s="109">
        <v>2.4636949639236079</v>
      </c>
    </row>
    <row r="67" spans="2:3" x14ac:dyDescent="0.25">
      <c r="B67" s="9" t="s">
        <v>221</v>
      </c>
      <c r="C67" s="109">
        <v>2.8614382534124019</v>
      </c>
    </row>
    <row r="68" spans="2:3" x14ac:dyDescent="0.25">
      <c r="B68" s="9" t="s">
        <v>222</v>
      </c>
      <c r="C68" s="109">
        <v>3.247811421940368</v>
      </c>
    </row>
    <row r="69" spans="2:3" x14ac:dyDescent="0.25">
      <c r="B69" s="9" t="s">
        <v>223</v>
      </c>
      <c r="C69" s="109">
        <v>3.6255127000474481</v>
      </c>
    </row>
    <row r="70" spans="2:3" x14ac:dyDescent="0.25">
      <c r="B70" s="9" t="s">
        <v>224</v>
      </c>
      <c r="C70" s="109">
        <v>3.2815352470715307</v>
      </c>
    </row>
    <row r="71" spans="2:3" x14ac:dyDescent="0.25">
      <c r="B71" s="9" t="s">
        <v>225</v>
      </c>
      <c r="C71" s="109">
        <v>2.9290997453992187</v>
      </c>
    </row>
    <row r="72" spans="2:3" x14ac:dyDescent="0.25">
      <c r="B72" s="9" t="s">
        <v>226</v>
      </c>
      <c r="C72" s="109">
        <v>2.2286087884987351</v>
      </c>
    </row>
    <row r="73" spans="2:3" x14ac:dyDescent="0.25">
      <c r="B73" s="9" t="s">
        <v>227</v>
      </c>
      <c r="C73" s="109">
        <v>1.8032198786028124</v>
      </c>
    </row>
    <row r="74" spans="2:3" x14ac:dyDescent="0.25">
      <c r="B74" s="9" t="s">
        <v>228</v>
      </c>
      <c r="C74" s="109">
        <v>1.0281269618427722</v>
      </c>
    </row>
    <row r="75" spans="2:3" x14ac:dyDescent="0.25">
      <c r="B75" s="9" t="s">
        <v>229</v>
      </c>
      <c r="C75" s="109">
        <v>0.63276357427802676</v>
      </c>
    </row>
    <row r="76" spans="2:3" x14ac:dyDescent="0.25">
      <c r="B76" s="9" t="s">
        <v>230</v>
      </c>
      <c r="C76" s="109">
        <v>6.5816310709687451E-2</v>
      </c>
    </row>
    <row r="77" spans="2:3" x14ac:dyDescent="0.25">
      <c r="B77" s="9" t="s">
        <v>231</v>
      </c>
      <c r="C77" s="109">
        <v>-0.6064679375515436</v>
      </c>
    </row>
    <row r="78" spans="2:3" x14ac:dyDescent="0.25">
      <c r="B78" s="9" t="s">
        <v>232</v>
      </c>
      <c r="C78" s="109">
        <v>-1.4592744140934126</v>
      </c>
    </row>
    <row r="79" spans="2:3" x14ac:dyDescent="0.25">
      <c r="B79" s="9" t="s">
        <v>233</v>
      </c>
      <c r="C79" s="109">
        <v>-2.0762675953954468</v>
      </c>
    </row>
    <row r="80" spans="2:3" x14ac:dyDescent="0.25">
      <c r="B80" s="9" t="s">
        <v>234</v>
      </c>
      <c r="C80" s="109">
        <v>-2.2894038740039862</v>
      </c>
    </row>
    <row r="81" spans="2:3" x14ac:dyDescent="0.25">
      <c r="B81" s="9" t="s">
        <v>235</v>
      </c>
      <c r="C81" s="109">
        <v>-2.3925404910987047</v>
      </c>
    </row>
    <row r="82" spans="2:3" x14ac:dyDescent="0.25">
      <c r="B82" s="9" t="s">
        <v>236</v>
      </c>
      <c r="C82" s="109">
        <v>-2.3667844433931493</v>
      </c>
    </row>
    <row r="83" spans="2:3" x14ac:dyDescent="0.25">
      <c r="B83" s="9" t="s">
        <v>237</v>
      </c>
      <c r="C83" s="109">
        <v>-2.3988624406176475</v>
      </c>
    </row>
    <row r="84" spans="2:3" x14ac:dyDescent="0.25">
      <c r="B84" s="9" t="s">
        <v>238</v>
      </c>
      <c r="C84" s="109">
        <v>-2.3792880993488477</v>
      </c>
    </row>
    <row r="85" spans="2:3" x14ac:dyDescent="0.25">
      <c r="B85" s="9" t="s">
        <v>239</v>
      </c>
      <c r="C85" s="109">
        <v>-2.529574788385148</v>
      </c>
    </row>
    <row r="86" spans="2:3" x14ac:dyDescent="0.25">
      <c r="B86" s="9" t="s">
        <v>240</v>
      </c>
      <c r="C86" s="109">
        <v>-2.3232267965196693</v>
      </c>
    </row>
    <row r="87" spans="2:3" x14ac:dyDescent="0.25">
      <c r="B87" s="9" t="s">
        <v>241</v>
      </c>
      <c r="C87" s="109">
        <v>-2.1469047326471755</v>
      </c>
    </row>
    <row r="88" spans="2:3" x14ac:dyDescent="0.25">
      <c r="B88" s="9" t="s">
        <v>242</v>
      </c>
      <c r="C88" s="109">
        <v>-1.7833427968572593</v>
      </c>
    </row>
    <row r="89" spans="2:3" x14ac:dyDescent="0.25">
      <c r="B89" s="9" t="s">
        <v>243</v>
      </c>
      <c r="C89" s="109">
        <v>-1.7421426825567015</v>
      </c>
    </row>
    <row r="90" spans="2:3" x14ac:dyDescent="0.25">
      <c r="B90" s="9" t="s">
        <v>244</v>
      </c>
      <c r="C90" s="109">
        <v>-1.5659610356214557</v>
      </c>
    </row>
    <row r="91" spans="2:3" x14ac:dyDescent="0.25">
      <c r="B91" s="9" t="s">
        <v>245</v>
      </c>
      <c r="C91" s="109">
        <v>-1.2330244800733461</v>
      </c>
    </row>
    <row r="92" spans="2:3" x14ac:dyDescent="0.25">
      <c r="B92" s="9" t="s">
        <v>246</v>
      </c>
      <c r="C92" s="109">
        <v>-0.79709010172053441</v>
      </c>
    </row>
    <row r="93" spans="2:3" x14ac:dyDescent="0.25">
      <c r="B93" s="9" t="s">
        <v>247</v>
      </c>
      <c r="C93" s="109">
        <v>-0.40806975808874696</v>
      </c>
    </row>
    <row r="94" spans="2:3" x14ac:dyDescent="0.25">
      <c r="B94" s="9" t="s">
        <v>248</v>
      </c>
      <c r="C94" s="109">
        <v>-1.0743037540360965</v>
      </c>
    </row>
    <row r="95" spans="2:3" x14ac:dyDescent="0.25">
      <c r="B95" s="9" t="s">
        <v>249</v>
      </c>
      <c r="C95" s="109">
        <v>-1.7866716295481979</v>
      </c>
    </row>
    <row r="96" spans="2:3" x14ac:dyDescent="0.25">
      <c r="B96" s="9" t="s">
        <v>250</v>
      </c>
      <c r="C96" s="109">
        <v>-2.5249716626439751</v>
      </c>
    </row>
    <row r="97" spans="2:3" x14ac:dyDescent="0.25">
      <c r="B97" s="9" t="s">
        <v>251</v>
      </c>
      <c r="C97" s="109">
        <v>-2.4110249651819422</v>
      </c>
    </row>
    <row r="98" spans="2:3" x14ac:dyDescent="0.25">
      <c r="B98" s="9" t="s">
        <v>252</v>
      </c>
      <c r="C98" s="109">
        <v>-2.1733885801005228</v>
      </c>
    </row>
    <row r="99" spans="2:3" x14ac:dyDescent="0.25">
      <c r="B99" s="9" t="s">
        <v>253</v>
      </c>
      <c r="C99" s="109">
        <v>-2.0796782719291689</v>
      </c>
    </row>
    <row r="100" spans="2:3" x14ac:dyDescent="0.25">
      <c r="B100" s="9" t="s">
        <v>254</v>
      </c>
      <c r="C100" s="109">
        <v>-1.457906550956616</v>
      </c>
    </row>
    <row r="101" spans="2:3" x14ac:dyDescent="0.25">
      <c r="B101" s="9" t="s">
        <v>255</v>
      </c>
      <c r="C101" s="109">
        <v>-0.54291072395592144</v>
      </c>
    </row>
    <row r="102" spans="2:3" x14ac:dyDescent="0.25">
      <c r="B102" s="9" t="s">
        <v>256</v>
      </c>
      <c r="C102" s="109">
        <v>0.62419182842651055</v>
      </c>
    </row>
    <row r="103" spans="2:3" x14ac:dyDescent="0.25">
      <c r="B103" s="9" t="s">
        <v>257</v>
      </c>
      <c r="C103" s="109">
        <v>1.396099380077171</v>
      </c>
    </row>
    <row r="104" spans="2:3" x14ac:dyDescent="0.25">
      <c r="B104" s="9" t="s">
        <v>258</v>
      </c>
      <c r="C104" s="109">
        <v>1.7702410192787841</v>
      </c>
    </row>
    <row r="105" spans="2:3" x14ac:dyDescent="0.25">
      <c r="B105" s="9" t="s">
        <v>259</v>
      </c>
      <c r="C105" s="109">
        <v>2.1445816438977592</v>
      </c>
    </row>
    <row r="106" spans="2:3" x14ac:dyDescent="0.25">
      <c r="B106" s="9" t="s">
        <v>260</v>
      </c>
      <c r="C106" s="109">
        <v>2.2526543723390282</v>
      </c>
    </row>
    <row r="107" spans="2:3" x14ac:dyDescent="0.25">
      <c r="B107" s="9" t="s">
        <v>261</v>
      </c>
      <c r="C107" s="109">
        <v>2.5361872093246194</v>
      </c>
    </row>
    <row r="108" spans="2:3" x14ac:dyDescent="0.25">
      <c r="B108" s="9" t="s">
        <v>262</v>
      </c>
      <c r="C108" s="109">
        <v>2.5227077711216377</v>
      </c>
    </row>
    <row r="109" spans="2:3" x14ac:dyDescent="0.25">
      <c r="B109" s="9" t="s">
        <v>263</v>
      </c>
      <c r="C109" s="109">
        <v>1.9668482212957559</v>
      </c>
    </row>
    <row r="110" spans="2:3" x14ac:dyDescent="0.25">
      <c r="B110" s="9" t="s">
        <v>264</v>
      </c>
      <c r="C110" s="109">
        <v>1.0018869044333829</v>
      </c>
    </row>
    <row r="111" spans="2:3" x14ac:dyDescent="0.25">
      <c r="B111" s="9" t="s">
        <v>265</v>
      </c>
      <c r="C111" s="109">
        <v>0.57501236869769246</v>
      </c>
    </row>
    <row r="112" spans="2:3" x14ac:dyDescent="0.25">
      <c r="B112" s="9" t="s">
        <v>266</v>
      </c>
      <c r="C112" s="109">
        <v>0.84781579122938966</v>
      </c>
    </row>
    <row r="113" spans="2:3" x14ac:dyDescent="0.25">
      <c r="B113" s="9" t="s">
        <v>267</v>
      </c>
      <c r="C113" s="109">
        <v>1.9153074260205905</v>
      </c>
    </row>
    <row r="114" spans="2:3" x14ac:dyDescent="0.25">
      <c r="B114" s="9" t="s">
        <v>268</v>
      </c>
      <c r="C114" s="109">
        <v>2.0868627916466997</v>
      </c>
    </row>
    <row r="115" spans="2:3" x14ac:dyDescent="0.25">
      <c r="B115" s="9" t="s">
        <v>269</v>
      </c>
      <c r="C115" s="109">
        <v>2.0840913348286367</v>
      </c>
    </row>
    <row r="116" spans="2:3" x14ac:dyDescent="0.25">
      <c r="B116" s="9" t="s">
        <v>270</v>
      </c>
      <c r="C116" s="109">
        <v>1.1841576222063945</v>
      </c>
    </row>
    <row r="117" spans="2:3" x14ac:dyDescent="0.25">
      <c r="B117" s="9" t="s">
        <v>271</v>
      </c>
      <c r="C117" s="109">
        <v>0.99470161899657816</v>
      </c>
    </row>
    <row r="118" spans="2:3" x14ac:dyDescent="0.25">
      <c r="B118" s="9" t="s">
        <v>272</v>
      </c>
      <c r="C118" s="109">
        <v>1.1864921161041544</v>
      </c>
    </row>
    <row r="119" spans="2:3" x14ac:dyDescent="0.25">
      <c r="B119" s="9" t="s">
        <v>273</v>
      </c>
      <c r="C119" s="109">
        <v>1.1832148690456998</v>
      </c>
    </row>
    <row r="120" spans="2:3" x14ac:dyDescent="0.25">
      <c r="B120" s="9" t="s">
        <v>274</v>
      </c>
      <c r="C120" s="109">
        <v>1.4174513958266639</v>
      </c>
    </row>
    <row r="121" spans="2:3" x14ac:dyDescent="0.25">
      <c r="B121" s="9" t="s">
        <v>275</v>
      </c>
      <c r="C121" s="109">
        <v>0.48196459895074967</v>
      </c>
    </row>
    <row r="122" spans="2:3" x14ac:dyDescent="0.25">
      <c r="B122" s="9" t="s">
        <v>276</v>
      </c>
      <c r="C122" s="109">
        <v>0.2012774546829221</v>
      </c>
    </row>
    <row r="123" spans="2:3" x14ac:dyDescent="0.25">
      <c r="B123" s="9" t="s">
        <v>277</v>
      </c>
      <c r="C123" s="109">
        <v>-0.26585867346740644</v>
      </c>
    </row>
    <row r="124" spans="2:3" x14ac:dyDescent="0.25">
      <c r="B124" s="9" t="s">
        <v>278</v>
      </c>
      <c r="C124" s="109">
        <v>-0.12423624897321822</v>
      </c>
    </row>
    <row r="125" spans="2:3" x14ac:dyDescent="0.25">
      <c r="B125" s="9" t="s">
        <v>279</v>
      </c>
      <c r="C125" s="109">
        <v>-0.11473989004618372</v>
      </c>
    </row>
    <row r="126" spans="2:3" x14ac:dyDescent="0.25">
      <c r="B126" s="9" t="s">
        <v>280</v>
      </c>
      <c r="C126" s="109">
        <v>-0.66893402500661958</v>
      </c>
    </row>
    <row r="127" spans="2:3" x14ac:dyDescent="0.25">
      <c r="B127" s="9" t="s">
        <v>281</v>
      </c>
      <c r="C127" s="109">
        <v>-0.78492227260090142</v>
      </c>
    </row>
    <row r="128" spans="2:3" x14ac:dyDescent="0.25">
      <c r="B128" s="9" t="s">
        <v>282</v>
      </c>
      <c r="C128" s="109">
        <v>-0.58599876460737776</v>
      </c>
    </row>
    <row r="129" spans="2:6" x14ac:dyDescent="0.25">
      <c r="B129" s="9" t="s">
        <v>283</v>
      </c>
      <c r="C129" s="109">
        <v>0.42271818772389486</v>
      </c>
    </row>
    <row r="130" spans="2:6" x14ac:dyDescent="0.25">
      <c r="B130" s="9" t="s">
        <v>284</v>
      </c>
      <c r="C130" s="109">
        <v>0.93815278087466403</v>
      </c>
    </row>
    <row r="131" spans="2:6" x14ac:dyDescent="0.25">
      <c r="B131" s="9" t="s">
        <v>285</v>
      </c>
      <c r="C131" s="109">
        <v>1.1105412186981674</v>
      </c>
    </row>
    <row r="132" spans="2:6" x14ac:dyDescent="0.25">
      <c r="B132" s="9" t="s">
        <v>286</v>
      </c>
      <c r="C132" s="109">
        <v>0.76808379355074319</v>
      </c>
    </row>
    <row r="133" spans="2:6" x14ac:dyDescent="0.25">
      <c r="B133" s="9" t="s">
        <v>287</v>
      </c>
      <c r="C133" s="109">
        <v>0.89280639409515172</v>
      </c>
    </row>
    <row r="134" spans="2:6" x14ac:dyDescent="0.25">
      <c r="B134" s="9" t="s">
        <v>288</v>
      </c>
      <c r="C134" s="109">
        <v>0.86438544026097863</v>
      </c>
    </row>
    <row r="135" spans="2:6" x14ac:dyDescent="0.25">
      <c r="B135" s="9" t="s">
        <v>289</v>
      </c>
      <c r="C135" s="109">
        <v>0.77032229144943143</v>
      </c>
    </row>
    <row r="136" spans="2:6" x14ac:dyDescent="0.25">
      <c r="B136" s="9" t="s">
        <v>290</v>
      </c>
      <c r="C136" s="109">
        <v>0.6033752872148167</v>
      </c>
    </row>
    <row r="137" spans="2:6" x14ac:dyDescent="0.25">
      <c r="B137" s="9" t="s">
        <v>291</v>
      </c>
      <c r="C137" s="109">
        <v>0.46652481477825547</v>
      </c>
    </row>
    <row r="138" spans="2:6" x14ac:dyDescent="0.25">
      <c r="B138" s="9" t="s">
        <v>292</v>
      </c>
      <c r="C138" s="109">
        <v>0.27552281310959509</v>
      </c>
    </row>
    <row r="139" spans="2:6" x14ac:dyDescent="0.25">
      <c r="B139" s="9" t="s">
        <v>293</v>
      </c>
      <c r="C139" s="109">
        <v>0.1690231511814165</v>
      </c>
    </row>
    <row r="140" spans="2:6" x14ac:dyDescent="0.25">
      <c r="B140" s="9" t="s">
        <v>294</v>
      </c>
      <c r="C140" s="109">
        <v>9.7991998415484907E-2</v>
      </c>
    </row>
    <row r="141" spans="2:6" x14ac:dyDescent="0.25">
      <c r="B141" s="9" t="s">
        <v>295</v>
      </c>
      <c r="C141" s="109">
        <v>3.8809735458450088E-2</v>
      </c>
    </row>
    <row r="142" spans="2:6" x14ac:dyDescent="0.25">
      <c r="B142" s="9" t="s">
        <v>296</v>
      </c>
      <c r="C142" s="109">
        <v>0.53223264224031963</v>
      </c>
    </row>
    <row r="143" spans="2:6" x14ac:dyDescent="0.25">
      <c r="B143" s="9" t="s">
        <v>297</v>
      </c>
      <c r="C143" s="109">
        <v>0.8937707564181111</v>
      </c>
      <c r="F143" s="84"/>
    </row>
    <row r="144" spans="2:6" x14ac:dyDescent="0.25">
      <c r="B144" s="9" t="s">
        <v>298</v>
      </c>
      <c r="C144" s="109">
        <v>1.6916211513493409</v>
      </c>
      <c r="F144" s="84"/>
    </row>
    <row r="145" spans="2:6" x14ac:dyDescent="0.25">
      <c r="B145" s="9" t="s">
        <v>299</v>
      </c>
      <c r="C145" s="109">
        <v>1.7011978591288479</v>
      </c>
      <c r="F145" s="84"/>
    </row>
    <row r="146" spans="2:6" x14ac:dyDescent="0.25">
      <c r="B146" s="9" t="s">
        <v>300</v>
      </c>
      <c r="C146" s="109">
        <v>1.4421378889537639</v>
      </c>
      <c r="F146" s="84"/>
    </row>
    <row r="147" spans="2:6" x14ac:dyDescent="0.25">
      <c r="B147" s="9" t="s">
        <v>57</v>
      </c>
      <c r="C147" s="109">
        <v>1.1709351041130873</v>
      </c>
      <c r="E147" s="83"/>
      <c r="F147" s="84"/>
    </row>
    <row r="148" spans="2:6" x14ac:dyDescent="0.25">
      <c r="B148" s="9" t="s">
        <v>58</v>
      </c>
      <c r="C148" s="109">
        <v>0.73612696192791238</v>
      </c>
      <c r="E148" s="83"/>
      <c r="F148" s="84"/>
    </row>
    <row r="149" spans="2:6" x14ac:dyDescent="0.25">
      <c r="B149" s="9" t="s">
        <v>59</v>
      </c>
      <c r="C149" s="109">
        <v>-6.4257465754494023E-2</v>
      </c>
      <c r="E149" s="83"/>
      <c r="F149" s="84"/>
    </row>
    <row r="150" spans="2:6" x14ac:dyDescent="0.25">
      <c r="B150" s="9" t="s">
        <v>65</v>
      </c>
      <c r="C150" s="109">
        <v>-2.038785234133845</v>
      </c>
      <c r="E150" s="83"/>
      <c r="F150" s="84"/>
    </row>
    <row r="151" spans="2:6" x14ac:dyDescent="0.25">
      <c r="B151" s="9" t="s">
        <v>0</v>
      </c>
      <c r="C151" s="109">
        <v>-3.7187918436254797</v>
      </c>
      <c r="E151" s="83"/>
      <c r="F151" s="84"/>
    </row>
    <row r="152" spans="2:6" x14ac:dyDescent="0.25">
      <c r="B152" s="9" t="s">
        <v>1</v>
      </c>
      <c r="C152" s="109">
        <v>-4.1467966467192126</v>
      </c>
      <c r="E152" s="83"/>
      <c r="F152" s="84"/>
    </row>
    <row r="153" spans="2:6" x14ac:dyDescent="0.25">
      <c r="B153" s="9" t="s">
        <v>2</v>
      </c>
      <c r="C153" s="109">
        <v>-3.9316008357918526</v>
      </c>
      <c r="E153" s="83"/>
      <c r="F153" s="84"/>
    </row>
    <row r="154" spans="2:6" x14ac:dyDescent="0.25">
      <c r="B154" s="9" t="s">
        <v>3</v>
      </c>
      <c r="C154" s="109">
        <v>-3.5687047656324347</v>
      </c>
      <c r="E154" s="83"/>
      <c r="F154" s="84"/>
    </row>
    <row r="155" spans="2:6" x14ac:dyDescent="0.25">
      <c r="B155" s="9" t="s">
        <v>4</v>
      </c>
      <c r="C155" s="109">
        <v>-2.8073632951400724</v>
      </c>
      <c r="E155" s="83"/>
      <c r="F155" s="84"/>
    </row>
    <row r="156" spans="2:6" x14ac:dyDescent="0.25">
      <c r="B156" s="9" t="s">
        <v>5</v>
      </c>
      <c r="C156" s="109">
        <v>-2.1369431565375607</v>
      </c>
      <c r="E156" s="83"/>
      <c r="F156" s="84"/>
    </row>
    <row r="157" spans="2:6" x14ac:dyDescent="0.25">
      <c r="B157" s="9" t="s">
        <v>6</v>
      </c>
      <c r="C157" s="109">
        <v>-1.661198532245016</v>
      </c>
      <c r="E157" s="83"/>
      <c r="F157" s="84"/>
    </row>
    <row r="158" spans="2:6" x14ac:dyDescent="0.25">
      <c r="B158" s="9" t="s">
        <v>7</v>
      </c>
      <c r="C158" s="109">
        <v>-1.583137172929197</v>
      </c>
      <c r="E158" s="83"/>
      <c r="F158" s="84"/>
    </row>
    <row r="159" spans="2:6" x14ac:dyDescent="0.25">
      <c r="B159" s="9" t="s">
        <v>8</v>
      </c>
      <c r="C159" s="109">
        <v>-1.1865799592426496</v>
      </c>
      <c r="E159" s="83"/>
      <c r="F159" s="84"/>
    </row>
    <row r="160" spans="2:6" x14ac:dyDescent="0.25">
      <c r="B160" s="9" t="s">
        <v>9</v>
      </c>
      <c r="C160" s="109">
        <v>-1.415820213758701</v>
      </c>
      <c r="E160" s="83"/>
      <c r="F160" s="84"/>
    </row>
    <row r="161" spans="2:6" x14ac:dyDescent="0.25">
      <c r="B161" s="9" t="s">
        <v>10</v>
      </c>
      <c r="C161" s="109">
        <v>-1.631082761074278</v>
      </c>
      <c r="E161" s="83"/>
      <c r="F161" s="84"/>
    </row>
    <row r="162" spans="2:6" x14ac:dyDescent="0.25">
      <c r="B162" s="9" t="s">
        <v>11</v>
      </c>
      <c r="C162" s="109">
        <v>-1.945022105463335</v>
      </c>
      <c r="E162" s="83"/>
      <c r="F162" s="84"/>
    </row>
    <row r="163" spans="2:6" x14ac:dyDescent="0.25">
      <c r="B163" s="9" t="s">
        <v>12</v>
      </c>
      <c r="C163" s="109">
        <v>-1.4446960703117342</v>
      </c>
      <c r="E163" s="83"/>
    </row>
    <row r="164" spans="2:6" x14ac:dyDescent="0.25">
      <c r="B164" s="9" t="s">
        <v>13</v>
      </c>
      <c r="C164" s="109">
        <v>-1.9224052336848974</v>
      </c>
      <c r="E164" s="83"/>
    </row>
    <row r="165" spans="2:6" x14ac:dyDescent="0.25">
      <c r="B165" s="9" t="s">
        <v>14</v>
      </c>
      <c r="C165" s="109">
        <v>-1.2318501686050638</v>
      </c>
      <c r="E165" s="83"/>
    </row>
    <row r="166" spans="2:6" x14ac:dyDescent="0.25">
      <c r="B166" s="9" t="s">
        <v>15</v>
      </c>
      <c r="C166" s="109">
        <v>-1.6622557315699651</v>
      </c>
      <c r="E166" s="83"/>
    </row>
    <row r="167" spans="2:6" x14ac:dyDescent="0.25">
      <c r="B167" s="9" t="s">
        <v>16</v>
      </c>
      <c r="C167" s="109">
        <v>-1.529112662608489</v>
      </c>
      <c r="E167" s="83"/>
    </row>
    <row r="168" spans="2:6" x14ac:dyDescent="0.25">
      <c r="B168" s="9" t="s">
        <v>17</v>
      </c>
      <c r="C168" s="109">
        <v>-1.639968270074357</v>
      </c>
      <c r="E168" s="83"/>
    </row>
    <row r="169" spans="2:6" x14ac:dyDescent="0.25">
      <c r="B169" s="9" t="s">
        <v>18</v>
      </c>
      <c r="C169" s="109">
        <v>-1.4620119735937072</v>
      </c>
      <c r="E169" s="83"/>
    </row>
    <row r="170" spans="2:6" x14ac:dyDescent="0.25">
      <c r="B170" s="9" t="s">
        <v>19</v>
      </c>
      <c r="C170" s="109">
        <v>-1.5673754003852318</v>
      </c>
      <c r="E170" s="83"/>
    </row>
    <row r="171" spans="2:6" x14ac:dyDescent="0.25">
      <c r="B171" s="9" t="s">
        <v>20</v>
      </c>
      <c r="C171" s="109">
        <v>-1.2347685321522952</v>
      </c>
      <c r="E171" s="83"/>
    </row>
    <row r="172" spans="2:6" x14ac:dyDescent="0.25">
      <c r="B172" s="9" t="s">
        <v>21</v>
      </c>
      <c r="C172" s="109">
        <v>-0.87899125007665047</v>
      </c>
      <c r="E172" s="83"/>
    </row>
    <row r="173" spans="2:6" x14ac:dyDescent="0.25">
      <c r="B173" s="9" t="s">
        <v>22</v>
      </c>
      <c r="C173" s="109">
        <v>-0.55956683033886956</v>
      </c>
      <c r="E173" s="83"/>
    </row>
    <row r="174" spans="2:6" x14ac:dyDescent="0.25">
      <c r="B174" s="9" t="s">
        <v>23</v>
      </c>
      <c r="C174" s="109">
        <v>-0.25585918816125131</v>
      </c>
      <c r="E174" s="83"/>
    </row>
    <row r="175" spans="2:6" x14ac:dyDescent="0.25">
      <c r="B175" s="9" t="s">
        <v>24</v>
      </c>
      <c r="C175" s="109">
        <v>-0.49816287986663466</v>
      </c>
      <c r="E175" s="83"/>
    </row>
    <row r="176" spans="2:6" x14ac:dyDescent="0.25">
      <c r="B176" s="9" t="s">
        <v>25</v>
      </c>
      <c r="C176" s="109">
        <v>-0.26968568156368633</v>
      </c>
      <c r="E176" s="83"/>
    </row>
    <row r="177" spans="2:5" x14ac:dyDescent="0.25">
      <c r="B177" s="9" t="s">
        <v>26</v>
      </c>
      <c r="C177" s="109">
        <v>-0.27216428243153246</v>
      </c>
      <c r="E177" s="83"/>
    </row>
    <row r="178" spans="2:5" x14ac:dyDescent="0.25">
      <c r="B178" s="9" t="s">
        <v>27</v>
      </c>
      <c r="C178" s="109">
        <v>-6.2381769849793045E-2</v>
      </c>
      <c r="E178" s="83"/>
    </row>
    <row r="179" spans="2:5" x14ac:dyDescent="0.25">
      <c r="B179" s="9" t="s">
        <v>28</v>
      </c>
      <c r="C179" s="109">
        <v>-0.57999999999999996</v>
      </c>
      <c r="E179" s="83"/>
    </row>
    <row r="180" spans="2:5" x14ac:dyDescent="0.25">
      <c r="B180" s="9" t="s">
        <v>31</v>
      </c>
      <c r="C180" s="109">
        <v>-0.5</v>
      </c>
      <c r="E180" s="83"/>
    </row>
    <row r="181" spans="2:5" x14ac:dyDescent="0.25">
      <c r="B181" s="9" t="s">
        <v>32</v>
      </c>
      <c r="C181" s="109">
        <v>-0.42</v>
      </c>
      <c r="E181" s="83"/>
    </row>
    <row r="182" spans="2:5" x14ac:dyDescent="0.25">
      <c r="B182" s="9" t="s">
        <v>33</v>
      </c>
      <c r="C182" s="109">
        <v>0</v>
      </c>
      <c r="E182" s="83"/>
    </row>
    <row r="183" spans="2:5" x14ac:dyDescent="0.25">
      <c r="B183" s="9" t="s">
        <v>34</v>
      </c>
      <c r="C183" s="109">
        <v>0</v>
      </c>
      <c r="E183" s="83"/>
    </row>
    <row r="184" spans="2:5" x14ac:dyDescent="0.25">
      <c r="B184" s="76" t="s">
        <v>38</v>
      </c>
      <c r="C184" s="109">
        <v>1.7722767563124683E-2</v>
      </c>
      <c r="E184" s="83"/>
    </row>
    <row r="185" spans="2:5" x14ac:dyDescent="0.25">
      <c r="B185" s="76" t="s">
        <v>39</v>
      </c>
      <c r="C185" s="109">
        <v>6.4124994794741888E-2</v>
      </c>
      <c r="E185" s="83"/>
    </row>
    <row r="186" spans="2:5" x14ac:dyDescent="0.25">
      <c r="B186" s="76" t="s">
        <v>40</v>
      </c>
      <c r="C186" s="109">
        <v>0.15</v>
      </c>
      <c r="E186" s="83"/>
    </row>
    <row r="187" spans="2:5" x14ac:dyDescent="0.25">
      <c r="B187" s="76" t="s">
        <v>41</v>
      </c>
      <c r="C187" s="109">
        <v>7.0000000000000007E-2</v>
      </c>
      <c r="E187" s="83"/>
    </row>
    <row r="188" spans="2:5" x14ac:dyDescent="0.25">
      <c r="B188" s="76" t="s">
        <v>43</v>
      </c>
      <c r="C188" s="109">
        <v>0.17</v>
      </c>
      <c r="E188" s="83"/>
    </row>
    <row r="189" spans="2:5" x14ac:dyDescent="0.25">
      <c r="B189" s="76" t="s">
        <v>44</v>
      </c>
      <c r="C189" s="109">
        <v>0.32</v>
      </c>
      <c r="E189" s="83"/>
    </row>
    <row r="190" spans="2:5" x14ac:dyDescent="0.25">
      <c r="B190" s="76" t="s">
        <v>45</v>
      </c>
      <c r="C190" s="109">
        <v>0.2</v>
      </c>
      <c r="E190" s="83"/>
    </row>
    <row r="191" spans="2:5" x14ac:dyDescent="0.25">
      <c r="B191" s="76" t="s">
        <v>46</v>
      </c>
      <c r="C191" s="109">
        <v>0.34</v>
      </c>
      <c r="E191" s="83"/>
    </row>
    <row r="192" spans="2:5" x14ac:dyDescent="0.25">
      <c r="B192" s="76" t="s">
        <v>61</v>
      </c>
      <c r="C192" s="109">
        <v>0.1</v>
      </c>
      <c r="E192" s="83"/>
    </row>
    <row r="193" spans="2:5" x14ac:dyDescent="0.25">
      <c r="B193" s="76" t="s">
        <v>62</v>
      </c>
      <c r="C193" s="109">
        <v>0.1</v>
      </c>
      <c r="E193" s="83"/>
    </row>
    <row r="194" spans="2:5" x14ac:dyDescent="0.25">
      <c r="B194" s="76" t="s">
        <v>63</v>
      </c>
      <c r="C194" s="109">
        <v>0</v>
      </c>
      <c r="E194" s="83"/>
    </row>
    <row r="195" spans="2:5" x14ac:dyDescent="0.25">
      <c r="B195" s="76" t="s">
        <v>64</v>
      </c>
      <c r="C195" s="109">
        <v>0</v>
      </c>
      <c r="E195" s="83"/>
    </row>
    <row r="196" spans="2:5" x14ac:dyDescent="0.25">
      <c r="B196" s="76" t="s">
        <v>66</v>
      </c>
      <c r="C196" s="109">
        <v>0</v>
      </c>
      <c r="E196" s="83"/>
    </row>
    <row r="197" spans="2:5" x14ac:dyDescent="0.25">
      <c r="B197" s="76" t="s">
        <v>393</v>
      </c>
      <c r="C197" s="109">
        <v>-0.83152928070342114</v>
      </c>
      <c r="E197" s="83"/>
    </row>
    <row r="198" spans="2:5" x14ac:dyDescent="0.25">
      <c r="B198" s="76" t="s">
        <v>68</v>
      </c>
      <c r="C198" s="109">
        <v>-0.83896886578241947</v>
      </c>
      <c r="E198" s="83"/>
    </row>
    <row r="199" spans="2:5" x14ac:dyDescent="0.25">
      <c r="B199" s="76" t="s">
        <v>69</v>
      </c>
      <c r="C199" s="109">
        <v>0.40996714288262126</v>
      </c>
      <c r="E199" s="83"/>
    </row>
    <row r="200" spans="2:5" ht="15.75" thickBot="1" x14ac:dyDescent="0.3">
      <c r="B200" s="76" t="s">
        <v>70</v>
      </c>
      <c r="C200" s="109">
        <v>1.17219123431029</v>
      </c>
      <c r="E200" s="83"/>
    </row>
    <row r="201" spans="2:5" x14ac:dyDescent="0.25">
      <c r="B201" s="152">
        <v>1972</v>
      </c>
      <c r="C201" s="153">
        <v>0.96938437843857628</v>
      </c>
    </row>
    <row r="202" spans="2:5" x14ac:dyDescent="0.25">
      <c r="B202" s="9">
        <v>1973</v>
      </c>
      <c r="C202" s="109">
        <v>6.8763151451230726</v>
      </c>
    </row>
    <row r="203" spans="2:5" x14ac:dyDescent="0.25">
      <c r="B203" s="9">
        <v>1974</v>
      </c>
      <c r="C203" s="109">
        <v>4.1526543977831523</v>
      </c>
    </row>
    <row r="204" spans="2:5" x14ac:dyDescent="0.25">
      <c r="B204" s="9">
        <v>1975</v>
      </c>
      <c r="C204" s="109">
        <v>-1.1756493864879474</v>
      </c>
    </row>
    <row r="205" spans="2:5" x14ac:dyDescent="0.25">
      <c r="B205" s="9">
        <v>1976</v>
      </c>
      <c r="C205" s="109">
        <v>-1.0259401099221037</v>
      </c>
    </row>
    <row r="206" spans="2:5" x14ac:dyDescent="0.25">
      <c r="B206" s="9">
        <v>1977</v>
      </c>
      <c r="C206" s="109">
        <v>-0.59606871544704632</v>
      </c>
    </row>
    <row r="207" spans="2:5" x14ac:dyDescent="0.25">
      <c r="B207" s="9">
        <v>1978</v>
      </c>
      <c r="C207" s="109">
        <v>1.1566715894133637</v>
      </c>
    </row>
    <row r="208" spans="2:5" x14ac:dyDescent="0.25">
      <c r="B208" s="9">
        <v>1979</v>
      </c>
      <c r="C208" s="109">
        <v>0.75290818012942395</v>
      </c>
    </row>
    <row r="209" spans="2:3" x14ac:dyDescent="0.25">
      <c r="B209" s="9">
        <v>1980</v>
      </c>
      <c r="C209" s="109">
        <v>-2.4560902253748509</v>
      </c>
    </row>
    <row r="210" spans="2:3" x14ac:dyDescent="0.25">
      <c r="B210" s="9">
        <v>1981</v>
      </c>
      <c r="C210" s="109">
        <v>-3.1743779105920851</v>
      </c>
    </row>
    <row r="211" spans="2:3" x14ac:dyDescent="0.25">
      <c r="B211" s="9">
        <v>1982</v>
      </c>
      <c r="C211" s="109">
        <v>-2.9251566522099637</v>
      </c>
    </row>
    <row r="212" spans="2:3" x14ac:dyDescent="0.25">
      <c r="B212" s="9">
        <v>1983</v>
      </c>
      <c r="C212" s="109">
        <v>-1.7594286322187571</v>
      </c>
    </row>
    <row r="213" spans="2:3" x14ac:dyDescent="0.25">
      <c r="B213" s="9">
        <v>1984</v>
      </c>
      <c r="C213" s="109">
        <v>-0.68101837075997196</v>
      </c>
    </row>
    <row r="214" spans="2:3" x14ac:dyDescent="0.25">
      <c r="B214" s="9">
        <v>1985</v>
      </c>
      <c r="C214" s="109">
        <v>0.16665697618840625</v>
      </c>
    </row>
    <row r="215" spans="2:3" x14ac:dyDescent="0.25">
      <c r="B215" s="9">
        <v>1986</v>
      </c>
      <c r="C215" s="109">
        <v>8.1067498787831482E-2</v>
      </c>
    </row>
    <row r="216" spans="2:3" x14ac:dyDescent="0.25">
      <c r="B216" s="9">
        <v>1987</v>
      </c>
      <c r="C216" s="109">
        <v>1.6576406336361487</v>
      </c>
    </row>
    <row r="217" spans="2:3" x14ac:dyDescent="0.25">
      <c r="B217" s="9">
        <v>1988</v>
      </c>
      <c r="C217" s="109">
        <v>3.2556532759616772</v>
      </c>
    </row>
    <row r="218" spans="2:3" x14ac:dyDescent="0.25">
      <c r="B218" s="9">
        <v>1989</v>
      </c>
      <c r="C218" s="109">
        <v>1.9909043477422586</v>
      </c>
    </row>
    <row r="219" spans="2:3" x14ac:dyDescent="0.25">
      <c r="B219" s="9">
        <v>1990</v>
      </c>
      <c r="C219" s="109">
        <v>-0.34513202610601468</v>
      </c>
    </row>
    <row r="220" spans="2:3" x14ac:dyDescent="0.25">
      <c r="B220" s="9">
        <v>1991</v>
      </c>
      <c r="C220" s="109">
        <v>-2.2811665973687667</v>
      </c>
    </row>
    <row r="221" spans="2:3" x14ac:dyDescent="0.25">
      <c r="B221" s="9">
        <v>1992</v>
      </c>
      <c r="C221" s="109">
        <v>-2.4077632255556551</v>
      </c>
    </row>
    <row r="222" spans="2:3" x14ac:dyDescent="0.25">
      <c r="B222" s="9">
        <v>1993</v>
      </c>
      <c r="C222" s="109">
        <v>-1.8086346278046648</v>
      </c>
    </row>
    <row r="223" spans="2:3" x14ac:dyDescent="0.25">
      <c r="B223" s="9">
        <v>1994</v>
      </c>
      <c r="C223" s="109">
        <v>-0.87757543089524859</v>
      </c>
    </row>
    <row r="224" spans="2:3" x14ac:dyDescent="0.25">
      <c r="B224" s="9">
        <v>1995</v>
      </c>
      <c r="C224" s="109">
        <v>-2.2256027627678776</v>
      </c>
    </row>
    <row r="225" spans="2:3" x14ac:dyDescent="0.25">
      <c r="B225" s="9">
        <v>1996</v>
      </c>
      <c r="C225" s="109">
        <v>-0.86731353535724054</v>
      </c>
    </row>
    <row r="226" spans="2:3" x14ac:dyDescent="0.25">
      <c r="B226" s="9">
        <v>1997</v>
      </c>
      <c r="C226" s="109">
        <v>1.8927346702610919</v>
      </c>
    </row>
    <row r="227" spans="2:3" x14ac:dyDescent="0.25">
      <c r="B227" s="9">
        <v>1998</v>
      </c>
      <c r="C227" s="109">
        <v>1.9972057168854462</v>
      </c>
    </row>
    <row r="228" spans="2:3" x14ac:dyDescent="0.25">
      <c r="B228" s="9">
        <v>1999</v>
      </c>
      <c r="C228" s="109">
        <v>1.3588930280881186</v>
      </c>
    </row>
    <row r="229" spans="2:3" x14ac:dyDescent="0.25">
      <c r="B229" s="9">
        <v>2000</v>
      </c>
      <c r="C229" s="109">
        <v>1.3576315100607843</v>
      </c>
    </row>
    <row r="230" spans="2:3" x14ac:dyDescent="0.25">
      <c r="B230" s="9">
        <v>2001</v>
      </c>
      <c r="C230" s="109">
        <v>0.81582481765890691</v>
      </c>
    </row>
    <row r="231" spans="2:3" x14ac:dyDescent="0.25">
      <c r="B231" s="9">
        <v>2002</v>
      </c>
      <c r="C231" s="109">
        <v>-0.29505367938226357</v>
      </c>
    </row>
    <row r="232" spans="2:3" x14ac:dyDescent="0.25">
      <c r="B232" s="9">
        <v>2003</v>
      </c>
      <c r="C232" s="109">
        <v>1.014708309256207E-3</v>
      </c>
    </row>
    <row r="233" spans="2:3" x14ac:dyDescent="0.25">
      <c r="B233" s="9">
        <v>2004</v>
      </c>
      <c r="C233" s="109">
        <v>0.90851129599067804</v>
      </c>
    </row>
    <row r="234" spans="2:3" x14ac:dyDescent="0.25">
      <c r="B234" s="9">
        <v>2005</v>
      </c>
      <c r="C234" s="109">
        <v>0.52576282388034201</v>
      </c>
    </row>
    <row r="235" spans="2:3" x14ac:dyDescent="0.25">
      <c r="B235" s="9">
        <v>2006</v>
      </c>
      <c r="C235" s="109">
        <v>0.20949371971613573</v>
      </c>
    </row>
    <row r="236" spans="2:3" x14ac:dyDescent="0.25">
      <c r="B236" s="9">
        <v>2007</v>
      </c>
      <c r="C236" s="109">
        <v>1.4325694763842165</v>
      </c>
    </row>
    <row r="237" spans="2:3" x14ac:dyDescent="0.25">
      <c r="B237" s="9">
        <v>2008</v>
      </c>
      <c r="C237" s="109">
        <v>-4.3676333764395281E-2</v>
      </c>
    </row>
    <row r="238" spans="2:3" x14ac:dyDescent="0.25">
      <c r="B238" s="9">
        <v>2009</v>
      </c>
      <c r="C238" s="109">
        <v>-3.8415303985904359</v>
      </c>
    </row>
    <row r="239" spans="2:3" x14ac:dyDescent="0.25">
      <c r="B239" s="9">
        <v>2010</v>
      </c>
      <c r="C239" s="109">
        <v>-2.0452229864701934</v>
      </c>
    </row>
    <row r="240" spans="2:3" x14ac:dyDescent="0.25">
      <c r="B240" s="9">
        <v>2011</v>
      </c>
      <c r="C240" s="109">
        <v>-1.5464903043591534</v>
      </c>
    </row>
    <row r="241" spans="2:3" x14ac:dyDescent="0.25">
      <c r="B241" s="9">
        <v>2012</v>
      </c>
      <c r="C241" s="109">
        <v>-1.565230154985997</v>
      </c>
    </row>
    <row r="242" spans="2:3" x14ac:dyDescent="0.25">
      <c r="B242" s="9">
        <v>2013</v>
      </c>
      <c r="C242" s="109">
        <v>-1.5495792832485051</v>
      </c>
    </row>
    <row r="243" spans="2:3" x14ac:dyDescent="0.25">
      <c r="B243" s="9">
        <v>2014</v>
      </c>
      <c r="C243" s="109">
        <v>-0.73095691305063326</v>
      </c>
    </row>
    <row r="244" spans="2:3" x14ac:dyDescent="0.25">
      <c r="B244" s="9">
        <v>2015</v>
      </c>
      <c r="C244" s="109">
        <v>-0.27495722965080915</v>
      </c>
    </row>
    <row r="245" spans="2:3" x14ac:dyDescent="0.25">
      <c r="B245" s="9">
        <v>2016</v>
      </c>
      <c r="C245" s="109">
        <v>-0.37455500935752184</v>
      </c>
    </row>
    <row r="246" spans="2:3" x14ac:dyDescent="0.25">
      <c r="B246" s="9">
        <v>2017</v>
      </c>
      <c r="C246" s="109">
        <v>5.8182753256161845E-2</v>
      </c>
    </row>
    <row r="247" spans="2:3" x14ac:dyDescent="0.25">
      <c r="B247" s="9">
        <v>2018</v>
      </c>
      <c r="C247" s="109">
        <v>0.1902442752993494</v>
      </c>
    </row>
    <row r="248" spans="2:3" x14ac:dyDescent="0.25">
      <c r="B248" s="9">
        <v>2019</v>
      </c>
      <c r="C248" s="109">
        <v>0.1345437843888817</v>
      </c>
    </row>
    <row r="249" spans="2:3" ht="15.75" thickBot="1" x14ac:dyDescent="0.3">
      <c r="B249" s="154">
        <v>2020</v>
      </c>
      <c r="C249" s="155">
        <v>-0.42968409219490411</v>
      </c>
    </row>
    <row r="250" spans="2:3" x14ac:dyDescent="0.25">
      <c r="B250" s="9" t="s">
        <v>301</v>
      </c>
      <c r="C250" s="109">
        <v>2.5587480165039409</v>
      </c>
    </row>
    <row r="251" spans="2:3" x14ac:dyDescent="0.25">
      <c r="B251" s="9" t="s">
        <v>302</v>
      </c>
      <c r="C251" s="109">
        <v>6.5398237226014544</v>
      </c>
    </row>
    <row r="252" spans="2:3" x14ac:dyDescent="0.25">
      <c r="B252" s="9" t="s">
        <v>303</v>
      </c>
      <c r="C252" s="109">
        <v>3.0701742048566132</v>
      </c>
    </row>
    <row r="253" spans="2:3" x14ac:dyDescent="0.25">
      <c r="B253" s="9" t="s">
        <v>304</v>
      </c>
      <c r="C253" s="109">
        <v>-1.7424106068902461</v>
      </c>
    </row>
    <row r="254" spans="2:3" x14ac:dyDescent="0.25">
      <c r="B254" s="9" t="s">
        <v>305</v>
      </c>
      <c r="C254" s="109">
        <v>-0.62385451846836304</v>
      </c>
    </row>
    <row r="255" spans="2:3" x14ac:dyDescent="0.25">
      <c r="B255" s="9" t="s">
        <v>306</v>
      </c>
      <c r="C255" s="109">
        <v>-0.46843629882826576</v>
      </c>
    </row>
    <row r="256" spans="2:3" x14ac:dyDescent="0.25">
      <c r="B256" s="9" t="s">
        <v>307</v>
      </c>
      <c r="C256" s="109">
        <v>1.5611463179651963</v>
      </c>
    </row>
    <row r="257" spans="2:3" x14ac:dyDescent="0.25">
      <c r="B257" s="9" t="s">
        <v>308</v>
      </c>
      <c r="C257" s="109">
        <v>-0.10338106549299653</v>
      </c>
    </row>
    <row r="258" spans="2:3" x14ac:dyDescent="0.25">
      <c r="B258" s="9" t="s">
        <v>309</v>
      </c>
      <c r="C258" s="109">
        <v>-2.8144796413315589</v>
      </c>
    </row>
    <row r="259" spans="2:3" x14ac:dyDescent="0.25">
      <c r="B259" s="9" t="s">
        <v>310</v>
      </c>
      <c r="C259" s="109">
        <v>-3.163101332089326</v>
      </c>
    </row>
    <row r="260" spans="2:3" x14ac:dyDescent="0.25">
      <c r="B260" s="9" t="s">
        <v>311</v>
      </c>
      <c r="C260" s="109">
        <v>-2.7105717473720858</v>
      </c>
    </row>
    <row r="261" spans="2:3" x14ac:dyDescent="0.25">
      <c r="B261" s="9" t="s">
        <v>312</v>
      </c>
      <c r="C261" s="109">
        <v>-1.4862634843472051</v>
      </c>
    </row>
    <row r="262" spans="2:3" x14ac:dyDescent="0.25">
      <c r="B262" s="9" t="s">
        <v>313</v>
      </c>
      <c r="C262" s="109">
        <v>-0.37014129324643363</v>
      </c>
    </row>
    <row r="263" spans="2:3" x14ac:dyDescent="0.25">
      <c r="B263" s="9" t="s">
        <v>314</v>
      </c>
      <c r="C263" s="109">
        <v>0.11489776186999734</v>
      </c>
    </row>
    <row r="264" spans="2:3" x14ac:dyDescent="0.25">
      <c r="B264" s="9" t="s">
        <v>315</v>
      </c>
      <c r="C264" s="109">
        <v>0.26103195441837101</v>
      </c>
    </row>
    <row r="265" spans="2:3" x14ac:dyDescent="0.25">
      <c r="B265" s="9" t="s">
        <v>316</v>
      </c>
      <c r="C265" s="109">
        <v>2.2199949134301562</v>
      </c>
    </row>
    <row r="266" spans="2:3" x14ac:dyDescent="0.25">
      <c r="B266" s="9" t="s">
        <v>317</v>
      </c>
      <c r="C266" s="109">
        <v>3.2692273358776731</v>
      </c>
    </row>
    <row r="267" spans="2:3" x14ac:dyDescent="0.25">
      <c r="B267" s="9" t="s">
        <v>318</v>
      </c>
      <c r="C267" s="109">
        <v>1.4164821003215025</v>
      </c>
    </row>
    <row r="268" spans="2:3" x14ac:dyDescent="0.25">
      <c r="B268" s="9" t="s">
        <v>319</v>
      </c>
      <c r="C268" s="109">
        <v>-1.0217645762486285</v>
      </c>
    </row>
    <row r="269" spans="2:3" x14ac:dyDescent="0.25">
      <c r="B269" s="9" t="s">
        <v>320</v>
      </c>
      <c r="C269" s="109">
        <v>-2.3618635752539774</v>
      </c>
    </row>
    <row r="270" spans="2:3" x14ac:dyDescent="0.25">
      <c r="B270" s="9" t="s">
        <v>321</v>
      </c>
      <c r="C270" s="109">
        <v>-2.3444013260748875</v>
      </c>
    </row>
    <row r="271" spans="2:3" x14ac:dyDescent="0.25">
      <c r="B271" s="9" t="s">
        <v>322</v>
      </c>
      <c r="C271" s="109">
        <v>-1.5799355414515333</v>
      </c>
    </row>
    <row r="272" spans="2:3" x14ac:dyDescent="0.25">
      <c r="B272" s="9" t="s">
        <v>323</v>
      </c>
      <c r="C272" s="109">
        <v>-1.0219632191100345</v>
      </c>
    </row>
    <row r="273" spans="2:3" x14ac:dyDescent="0.25">
      <c r="B273" s="9" t="s">
        <v>324</v>
      </c>
      <c r="C273" s="109">
        <v>-2.2962820913837589</v>
      </c>
    </row>
    <row r="274" spans="2:3" x14ac:dyDescent="0.25">
      <c r="B274" s="9" t="s">
        <v>325</v>
      </c>
      <c r="C274" s="109">
        <v>2.0808682305499815E-3</v>
      </c>
    </row>
    <row r="275" spans="2:3" x14ac:dyDescent="0.25">
      <c r="B275" s="9" t="s">
        <v>326</v>
      </c>
      <c r="C275" s="109">
        <v>2.1776635554191159</v>
      </c>
    </row>
    <row r="276" spans="2:3" x14ac:dyDescent="0.25">
      <c r="B276" s="9" t="s">
        <v>327</v>
      </c>
      <c r="C276" s="109">
        <v>1.5040387841855107</v>
      </c>
    </row>
    <row r="277" spans="2:3" x14ac:dyDescent="0.25">
      <c r="B277" s="9" t="s">
        <v>328</v>
      </c>
      <c r="C277" s="109">
        <v>1.7371792261445762</v>
      </c>
    </row>
    <row r="278" spans="2:3" x14ac:dyDescent="0.25">
      <c r="B278" s="9" t="s">
        <v>329</v>
      </c>
      <c r="C278" s="109">
        <v>1.1372700772403874</v>
      </c>
    </row>
    <row r="279" spans="2:3" x14ac:dyDescent="0.25">
      <c r="B279" s="9" t="s">
        <v>330</v>
      </c>
      <c r="C279" s="109">
        <v>0.4515378039368585</v>
      </c>
    </row>
    <row r="280" spans="2:3" x14ac:dyDescent="0.25">
      <c r="B280" s="9" t="s">
        <v>331</v>
      </c>
      <c r="C280" s="109">
        <v>-0.4265772996798205</v>
      </c>
    </row>
    <row r="281" spans="2:3" x14ac:dyDescent="0.25">
      <c r="B281" s="9" t="s">
        <v>332</v>
      </c>
      <c r="C281" s="109">
        <v>0.4733586905614402</v>
      </c>
    </row>
    <row r="282" spans="2:3" x14ac:dyDescent="0.25">
      <c r="B282" s="9" t="s">
        <v>333</v>
      </c>
      <c r="C282" s="109">
        <v>0.8237671475303614</v>
      </c>
    </row>
    <row r="283" spans="2:3" x14ac:dyDescent="0.25">
      <c r="B283" s="9" t="s">
        <v>334</v>
      </c>
      <c r="C283" s="109">
        <v>0.3762101131283373</v>
      </c>
    </row>
    <row r="284" spans="2:3" x14ac:dyDescent="0.25">
      <c r="B284" s="9" t="s">
        <v>335</v>
      </c>
      <c r="C284" s="109">
        <v>0.3912727557983402</v>
      </c>
    </row>
    <row r="285" spans="2:3" x14ac:dyDescent="0.25">
      <c r="B285" s="9" t="s">
        <v>336</v>
      </c>
      <c r="C285" s="109">
        <v>1.4993991490387941</v>
      </c>
    </row>
    <row r="286" spans="2:3" x14ac:dyDescent="0.25">
      <c r="B286" s="9" t="s">
        <v>337</v>
      </c>
      <c r="C286" s="109">
        <v>-1.2673215194597987</v>
      </c>
    </row>
    <row r="287" spans="2:3" x14ac:dyDescent="0.25">
      <c r="B287" s="9" t="s">
        <v>338</v>
      </c>
      <c r="C287" s="109">
        <v>-3.6138253966668401</v>
      </c>
    </row>
    <row r="288" spans="2:3" x14ac:dyDescent="0.25">
      <c r="B288" s="9" t="s">
        <v>339</v>
      </c>
      <c r="C288" s="109">
        <v>-1.6413764881500725</v>
      </c>
    </row>
    <row r="289" spans="2:3" x14ac:dyDescent="0.25">
      <c r="B289" s="9" t="s">
        <v>85</v>
      </c>
      <c r="C289" s="109">
        <v>-1.6097001027699775</v>
      </c>
    </row>
    <row r="290" spans="2:3" x14ac:dyDescent="0.25">
      <c r="B290" s="9" t="s">
        <v>86</v>
      </c>
      <c r="C290" s="109">
        <v>-1.5859345369409681</v>
      </c>
    </row>
    <row r="291" spans="2:3" ht="15" customHeight="1" x14ac:dyDescent="0.25">
      <c r="B291" s="9" t="s">
        <v>87</v>
      </c>
      <c r="C291" s="109">
        <v>-1.4751975923192617</v>
      </c>
    </row>
    <row r="292" spans="2:3" x14ac:dyDescent="0.25">
      <c r="B292" s="9" t="s">
        <v>88</v>
      </c>
      <c r="C292" s="109">
        <v>-0.54753443070308094</v>
      </c>
    </row>
    <row r="293" spans="2:3" x14ac:dyDescent="0.25">
      <c r="B293" s="9" t="s">
        <v>89</v>
      </c>
      <c r="C293" s="109">
        <v>-0.29669677731074273</v>
      </c>
    </row>
    <row r="294" spans="2:3" ht="15" customHeight="1" x14ac:dyDescent="0.25">
      <c r="B294" s="9" t="s">
        <v>90</v>
      </c>
      <c r="C294" s="109">
        <v>-0.2294069717893592</v>
      </c>
    </row>
    <row r="295" spans="2:3" ht="15" customHeight="1" x14ac:dyDescent="0.25">
      <c r="B295" s="9" t="s">
        <v>91</v>
      </c>
      <c r="C295" s="109">
        <v>7.5570762359447485E-2</v>
      </c>
    </row>
    <row r="296" spans="2:3" ht="15" customHeight="1" x14ac:dyDescent="0.25">
      <c r="B296" s="9" t="s">
        <v>92</v>
      </c>
      <c r="C296" s="109">
        <v>0.25772595176620428</v>
      </c>
    </row>
    <row r="297" spans="2:3" ht="15" customHeight="1" x14ac:dyDescent="0.25">
      <c r="B297" s="9" t="s">
        <v>93</v>
      </c>
      <c r="C297" s="109">
        <v>5.0267289831268158E-2</v>
      </c>
    </row>
    <row r="298" spans="2:3" ht="15" customHeight="1" x14ac:dyDescent="0.25">
      <c r="B298" s="121" t="s">
        <v>94</v>
      </c>
      <c r="C298" s="109">
        <v>-0.33235015960013925</v>
      </c>
    </row>
    <row r="299" spans="2:3" ht="135" customHeight="1" thickBot="1" x14ac:dyDescent="0.3">
      <c r="B299" s="680" t="s">
        <v>340</v>
      </c>
      <c r="C299" s="681"/>
    </row>
  </sheetData>
  <mergeCells count="2">
    <mergeCell ref="B2:C2"/>
    <mergeCell ref="B299:C299"/>
  </mergeCells>
  <phoneticPr fontId="101" type="noConversion"/>
  <hyperlinks>
    <hyperlink ref="A1" location="Contents!A1" display="Back to contents" xr:uid="{D10451F3-FF45-4314-8751-D1264228A8D4}"/>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96EDF-F365-422C-8022-C2DC3AC86AE5}">
  <dimension ref="A1:AT121"/>
  <sheetViews>
    <sheetView showGridLines="0" zoomScaleNormal="100" zoomScaleSheetLayoutView="100" workbookViewId="0"/>
  </sheetViews>
  <sheetFormatPr defaultColWidth="8.88671875" defaultRowHeight="15.75" x14ac:dyDescent="0.25"/>
  <cols>
    <col min="1" max="1" width="9.33203125" style="2" customWidth="1"/>
    <col min="2" max="2" width="7.6640625" style="2" customWidth="1"/>
    <col min="3" max="3" width="1.88671875" style="47" customWidth="1"/>
    <col min="4" max="4" width="10.88671875" style="2" customWidth="1"/>
    <col min="5" max="5" width="1" style="47" customWidth="1"/>
    <col min="6" max="6" width="8.44140625" style="2" customWidth="1"/>
    <col min="7" max="7" width="13.5546875" style="2" customWidth="1"/>
    <col min="8" max="8" width="14" style="2" customWidth="1"/>
    <col min="9" max="9" width="12.33203125" style="2" customWidth="1"/>
    <col min="10" max="10" width="7.44140625" style="2" customWidth="1"/>
    <col min="11" max="11" width="10.109375" style="2" customWidth="1"/>
    <col min="12" max="12" width="1" style="47" customWidth="1"/>
    <col min="13" max="13" width="10.88671875" style="47" customWidth="1"/>
    <col min="14" max="14" width="1" style="47" customWidth="1"/>
    <col min="15" max="15" width="8.44140625" style="47" bestFit="1" customWidth="1"/>
    <col min="16" max="16" width="13.109375" style="47" bestFit="1" customWidth="1"/>
    <col min="17" max="17" width="14" style="47" customWidth="1"/>
    <col min="18" max="18" width="12.33203125" style="47" customWidth="1"/>
    <col min="19" max="19" width="7.77734375" style="47" customWidth="1"/>
    <col min="20" max="20" width="9.6640625" style="47" customWidth="1"/>
    <col min="21" max="46" width="8.88671875" style="47"/>
    <col min="47" max="16384" width="8.88671875" style="2"/>
  </cols>
  <sheetData>
    <row r="1" spans="1:42" ht="33.75" customHeight="1" thickBot="1" x14ac:dyDescent="0.3">
      <c r="A1" s="10" t="s">
        <v>42</v>
      </c>
      <c r="B1" s="29"/>
      <c r="C1" s="212"/>
      <c r="D1" s="29"/>
      <c r="E1" s="212"/>
      <c r="F1" s="29"/>
      <c r="G1" s="212"/>
      <c r="H1" s="212"/>
      <c r="I1" s="212"/>
      <c r="J1" s="212"/>
      <c r="K1" s="212"/>
      <c r="L1" s="212"/>
      <c r="M1" s="212"/>
      <c r="N1" s="212"/>
      <c r="O1" s="21"/>
      <c r="P1" s="21"/>
      <c r="Q1" s="21"/>
      <c r="R1" s="22"/>
      <c r="S1" s="22"/>
      <c r="T1" s="22"/>
      <c r="U1" s="4"/>
    </row>
    <row r="2" spans="1:42" ht="19.5" thickBot="1" x14ac:dyDescent="0.35">
      <c r="A2" s="8"/>
      <c r="B2" s="585" t="s">
        <v>659</v>
      </c>
      <c r="C2" s="586"/>
      <c r="D2" s="586"/>
      <c r="E2" s="586"/>
      <c r="F2" s="586"/>
      <c r="G2" s="586"/>
      <c r="H2" s="586"/>
      <c r="I2" s="586"/>
      <c r="J2" s="586"/>
      <c r="K2" s="586"/>
      <c r="L2" s="586"/>
      <c r="M2" s="586"/>
      <c r="N2" s="586"/>
      <c r="O2" s="586"/>
      <c r="P2" s="586"/>
      <c r="Q2" s="586"/>
      <c r="R2" s="586"/>
      <c r="S2" s="586"/>
      <c r="T2" s="587"/>
    </row>
    <row r="3" spans="1:42" x14ac:dyDescent="0.25">
      <c r="A3" s="8"/>
      <c r="B3" s="48"/>
      <c r="C3" s="682" t="s">
        <v>341</v>
      </c>
      <c r="D3" s="682"/>
      <c r="E3" s="682"/>
      <c r="F3" s="682"/>
      <c r="G3" s="682"/>
      <c r="H3" s="682"/>
      <c r="I3" s="682"/>
      <c r="J3" s="682"/>
      <c r="K3" s="683"/>
      <c r="L3" s="684" t="s">
        <v>342</v>
      </c>
      <c r="M3" s="685"/>
      <c r="N3" s="685"/>
      <c r="O3" s="685"/>
      <c r="P3" s="685"/>
      <c r="Q3" s="685"/>
      <c r="R3" s="685"/>
      <c r="S3" s="685"/>
      <c r="T3" s="686"/>
    </row>
    <row r="4" spans="1:42" ht="63" x14ac:dyDescent="0.25">
      <c r="A4" s="8"/>
      <c r="B4" s="48"/>
      <c r="C4" s="86"/>
      <c r="D4" s="49" t="s">
        <v>343</v>
      </c>
      <c r="E4" s="86"/>
      <c r="F4" s="49" t="s">
        <v>349</v>
      </c>
      <c r="G4" s="49" t="s">
        <v>344</v>
      </c>
      <c r="H4" s="87" t="s">
        <v>345</v>
      </c>
      <c r="I4" s="87" t="s">
        <v>346</v>
      </c>
      <c r="J4" s="50" t="s">
        <v>347</v>
      </c>
      <c r="K4" s="50" t="s">
        <v>348</v>
      </c>
      <c r="L4" s="86"/>
      <c r="M4" s="49" t="s">
        <v>363</v>
      </c>
      <c r="N4" s="86"/>
      <c r="O4" s="210" t="s">
        <v>349</v>
      </c>
      <c r="P4" s="50" t="s">
        <v>364</v>
      </c>
      <c r="Q4" s="87" t="s">
        <v>345</v>
      </c>
      <c r="R4" s="99" t="s">
        <v>346</v>
      </c>
      <c r="S4" s="210" t="s">
        <v>347</v>
      </c>
      <c r="T4" s="51" t="s">
        <v>348</v>
      </c>
      <c r="V4" s="218"/>
      <c r="W4"/>
      <c r="X4"/>
      <c r="Y4"/>
      <c r="Z4"/>
    </row>
    <row r="5" spans="1:42" x14ac:dyDescent="0.25">
      <c r="A5" s="30"/>
      <c r="B5" s="9" t="s">
        <v>71</v>
      </c>
      <c r="C5" s="88"/>
      <c r="D5" s="181">
        <v>463227.13427147886</v>
      </c>
      <c r="E5" s="180"/>
      <c r="F5" s="181">
        <v>53624.800499999998</v>
      </c>
      <c r="G5" s="178">
        <v>60.699132970478374</v>
      </c>
      <c r="H5" s="178">
        <v>63.719434149148</v>
      </c>
      <c r="I5" s="178">
        <v>4.74</v>
      </c>
      <c r="J5" s="178">
        <v>31.184999999999999</v>
      </c>
      <c r="K5" s="178">
        <v>456.35211259717801</v>
      </c>
      <c r="L5" s="180"/>
      <c r="M5" s="178">
        <v>1.5343209953649906</v>
      </c>
      <c r="N5" s="180"/>
      <c r="O5" s="178">
        <v>0.12472553119982077</v>
      </c>
      <c r="P5" s="178">
        <v>0.18053074395687485</v>
      </c>
      <c r="Q5" s="178">
        <v>4.381576393681641E-2</v>
      </c>
      <c r="R5" s="179">
        <v>0.13665510354253094</v>
      </c>
      <c r="S5" s="178">
        <v>0.92233009708737601</v>
      </c>
      <c r="T5" s="20">
        <v>0.29999999999998916</v>
      </c>
      <c r="U5" s="53"/>
      <c r="V5" s="53"/>
      <c r="W5" s="53"/>
      <c r="X5" s="53"/>
      <c r="Y5" s="53"/>
    </row>
    <row r="6" spans="1:42" x14ac:dyDescent="0.25">
      <c r="A6" s="30"/>
      <c r="B6" s="9" t="s">
        <v>72</v>
      </c>
      <c r="C6" s="88"/>
      <c r="D6" s="181">
        <v>474131.63709702931</v>
      </c>
      <c r="E6" s="180"/>
      <c r="F6" s="181">
        <v>53691.683900000011</v>
      </c>
      <c r="G6" s="178">
        <v>60.810451268182184</v>
      </c>
      <c r="H6" s="178">
        <v>63.749293708126842</v>
      </c>
      <c r="I6" s="178">
        <v>4.6100000000000012</v>
      </c>
      <c r="J6" s="178">
        <v>31.71</v>
      </c>
      <c r="K6" s="178">
        <v>457.94934499126816</v>
      </c>
      <c r="L6" s="180"/>
      <c r="M6" s="178">
        <v>2.3540293775536458</v>
      </c>
      <c r="N6" s="180"/>
      <c r="O6" s="178">
        <v>0.12472475305529418</v>
      </c>
      <c r="P6" s="178">
        <v>0.18339355482712705</v>
      </c>
      <c r="Q6" s="178">
        <v>4.686099206241412E-2</v>
      </c>
      <c r="R6" s="179">
        <v>0.13646861221918483</v>
      </c>
      <c r="S6" s="178">
        <v>1.6835016835016869</v>
      </c>
      <c r="T6" s="20">
        <v>0.35000000000000586</v>
      </c>
      <c r="U6" s="53"/>
      <c r="V6" s="53"/>
      <c r="W6" s="53"/>
      <c r="X6" s="53"/>
      <c r="Y6" s="53"/>
    </row>
    <row r="7" spans="1:42" x14ac:dyDescent="0.25">
      <c r="A7" s="30"/>
      <c r="B7" s="9" t="s">
        <v>73</v>
      </c>
      <c r="C7" s="88"/>
      <c r="D7" s="181">
        <v>481185.21715465921</v>
      </c>
      <c r="E7" s="180"/>
      <c r="F7" s="181">
        <v>53758.650300000001</v>
      </c>
      <c r="G7" s="178">
        <v>60.904504367495491</v>
      </c>
      <c r="H7" s="178">
        <v>63.760997034647694</v>
      </c>
      <c r="I7" s="178">
        <v>4.4800000000000004</v>
      </c>
      <c r="J7" s="178">
        <v>31.975310899499998</v>
      </c>
      <c r="K7" s="178">
        <v>459.62086010048625</v>
      </c>
      <c r="L7" s="180"/>
      <c r="M7" s="178">
        <v>1.4876839058487912</v>
      </c>
      <c r="N7" s="180"/>
      <c r="O7" s="178">
        <v>0.12472397052161188</v>
      </c>
      <c r="P7" s="178">
        <v>0.15466601110805112</v>
      </c>
      <c r="Q7" s="178">
        <v>1.8358362642323378E-2</v>
      </c>
      <c r="R7" s="179">
        <v>0.13628262920641099</v>
      </c>
      <c r="S7" s="178">
        <v>0.83667896404919784</v>
      </c>
      <c r="T7" s="20">
        <v>0.36499999999999311</v>
      </c>
      <c r="U7" s="53"/>
      <c r="V7" s="53"/>
      <c r="W7" s="53"/>
      <c r="X7" s="53"/>
      <c r="Y7" s="53"/>
    </row>
    <row r="8" spans="1:42" x14ac:dyDescent="0.25">
      <c r="A8" s="30"/>
      <c r="B8" s="9" t="s">
        <v>74</v>
      </c>
      <c r="C8" s="88"/>
      <c r="D8" s="181">
        <v>485535.78835686529</v>
      </c>
      <c r="E8" s="180"/>
      <c r="F8" s="181">
        <v>53825.699699999997</v>
      </c>
      <c r="G8" s="178">
        <v>60.995778423382198</v>
      </c>
      <c r="H8" s="178">
        <v>63.769763119061373</v>
      </c>
      <c r="I8" s="178">
        <v>4.3499999999999988</v>
      </c>
      <c r="J8" s="178">
        <v>32</v>
      </c>
      <c r="K8" s="178">
        <v>462.14877483103896</v>
      </c>
      <c r="L8" s="180"/>
      <c r="M8" s="178">
        <v>0.90413650442793259</v>
      </c>
      <c r="N8" s="180"/>
      <c r="O8" s="178">
        <v>0.1247229973703412</v>
      </c>
      <c r="P8" s="178">
        <v>0.1498642125645766</v>
      </c>
      <c r="Q8" s="178">
        <v>1.3748349024278461E-2</v>
      </c>
      <c r="R8" s="179">
        <v>0.13609715242882084</v>
      </c>
      <c r="S8" s="178">
        <v>7.7213011556320765E-2</v>
      </c>
      <c r="T8" s="20">
        <v>0.55000000000000604</v>
      </c>
      <c r="U8" s="53"/>
      <c r="V8" s="53"/>
      <c r="W8" s="53"/>
      <c r="X8" s="53"/>
      <c r="Y8" s="53"/>
    </row>
    <row r="9" spans="1:42" x14ac:dyDescent="0.25">
      <c r="A9" s="30"/>
      <c r="B9" s="9" t="s">
        <v>75</v>
      </c>
      <c r="C9" s="88"/>
      <c r="D9" s="181">
        <v>487950.55365282681</v>
      </c>
      <c r="E9" s="180"/>
      <c r="F9" s="181">
        <v>53906.524299999997</v>
      </c>
      <c r="G9" s="178">
        <v>60.981664149981491</v>
      </c>
      <c r="H9" s="178">
        <v>63.735016879161265</v>
      </c>
      <c r="I9" s="178">
        <v>4.32</v>
      </c>
      <c r="J9" s="178">
        <v>31.977653265899999</v>
      </c>
      <c r="K9" s="178">
        <v>464.18235009077131</v>
      </c>
      <c r="L9" s="180"/>
      <c r="M9" s="178">
        <v>0.49734033079900097</v>
      </c>
      <c r="N9" s="180"/>
      <c r="O9" s="178">
        <v>0.15015986870672293</v>
      </c>
      <c r="P9" s="178">
        <v>-2.3139754529788448E-2</v>
      </c>
      <c r="Q9" s="178">
        <v>-5.4487014222137642E-2</v>
      </c>
      <c r="R9" s="179">
        <v>3.1364349189755496E-2</v>
      </c>
      <c r="S9" s="178">
        <v>-6.9833544062503083E-2</v>
      </c>
      <c r="T9" s="20">
        <v>0.44002610641471485</v>
      </c>
      <c r="U9" s="53"/>
      <c r="V9" s="53"/>
      <c r="W9" s="53"/>
      <c r="X9" s="53"/>
      <c r="Y9" s="53"/>
    </row>
    <row r="10" spans="1:42" x14ac:dyDescent="0.25">
      <c r="A10" s="30"/>
      <c r="B10" s="9" t="s">
        <v>76</v>
      </c>
      <c r="C10" s="88"/>
      <c r="D10" s="181">
        <v>490835.81663466454</v>
      </c>
      <c r="E10" s="180"/>
      <c r="F10" s="181">
        <v>53987.434699999998</v>
      </c>
      <c r="G10" s="178">
        <v>60.975992269375759</v>
      </c>
      <c r="H10" s="178">
        <v>63.715770396421902</v>
      </c>
      <c r="I10" s="178">
        <v>4.3</v>
      </c>
      <c r="J10" s="178">
        <v>31.982500000000002</v>
      </c>
      <c r="K10" s="178">
        <v>466.2</v>
      </c>
      <c r="L10" s="180"/>
      <c r="M10" s="178">
        <v>0.59130232771302804</v>
      </c>
      <c r="N10" s="180"/>
      <c r="O10" s="178">
        <v>0.15009389132514261</v>
      </c>
      <c r="P10" s="178">
        <v>-9.3009606818572621E-3</v>
      </c>
      <c r="Q10" s="178">
        <v>-3.019765849572309E-2</v>
      </c>
      <c r="R10" s="179">
        <v>2.0903010033440656E-2</v>
      </c>
      <c r="S10" s="178">
        <v>1.5156628473333988E-2</v>
      </c>
      <c r="T10" s="20">
        <v>0.43466751995937525</v>
      </c>
      <c r="U10" s="53"/>
      <c r="V10" s="53"/>
      <c r="W10" s="53"/>
      <c r="X10" s="53"/>
      <c r="Y10" s="53"/>
    </row>
    <row r="11" spans="1:42" x14ac:dyDescent="0.25">
      <c r="A11" s="30"/>
      <c r="B11" s="9" t="s">
        <v>77</v>
      </c>
      <c r="C11" s="88"/>
      <c r="D11" s="181">
        <v>493163.32232835214</v>
      </c>
      <c r="E11" s="180"/>
      <c r="F11" s="181">
        <v>54068.43099999999</v>
      </c>
      <c r="G11" s="178">
        <v>60.968475224347955</v>
      </c>
      <c r="H11" s="178">
        <v>63.694604287868728</v>
      </c>
      <c r="I11" s="178">
        <v>4.28</v>
      </c>
      <c r="J11" s="178">
        <v>31.93</v>
      </c>
      <c r="K11" s="178">
        <v>468.53576770632799</v>
      </c>
      <c r="L11" s="180"/>
      <c r="M11" s="178">
        <v>0.474192309282917</v>
      </c>
      <c r="N11" s="180"/>
      <c r="O11" s="196">
        <v>0.15002805828814303</v>
      </c>
      <c r="P11" s="178">
        <v>-1.232787651014311E-2</v>
      </c>
      <c r="Q11" s="178">
        <v>-3.3219575658405276E-2</v>
      </c>
      <c r="R11" s="179">
        <v>2.0898641588292605E-2</v>
      </c>
      <c r="S11" s="178">
        <v>-0.16415227077308803</v>
      </c>
      <c r="T11" s="20">
        <v>0.5010226740300272</v>
      </c>
      <c r="U11" s="53"/>
      <c r="V11" s="53"/>
      <c r="W11" s="53"/>
      <c r="X11" s="53"/>
      <c r="Y11" s="53"/>
    </row>
    <row r="12" spans="1:42" x14ac:dyDescent="0.25">
      <c r="A12" s="30"/>
      <c r="B12" s="9" t="s">
        <v>79</v>
      </c>
      <c r="C12" s="88"/>
      <c r="D12" s="181">
        <v>496498.04828361183</v>
      </c>
      <c r="E12" s="180"/>
      <c r="F12" s="181">
        <v>54149.513299999999</v>
      </c>
      <c r="G12" s="178">
        <v>60.964137758021515</v>
      </c>
      <c r="H12" s="178">
        <v>63.676768078150737</v>
      </c>
      <c r="I12" s="178">
        <v>4.26</v>
      </c>
      <c r="J12" s="178">
        <v>31.95807592137</v>
      </c>
      <c r="K12" s="178">
        <v>470.6173436236125</v>
      </c>
      <c r="L12" s="180"/>
      <c r="M12" s="178">
        <v>0.67619099074838207</v>
      </c>
      <c r="N12" s="180"/>
      <c r="O12" s="196">
        <v>0.14996236898388027</v>
      </c>
      <c r="P12" s="178">
        <v>-7.1142771907561908E-3</v>
      </c>
      <c r="Q12" s="178">
        <v>-2.8002701198015512E-2</v>
      </c>
      <c r="R12" s="179">
        <v>2.0894274968654432E-2</v>
      </c>
      <c r="S12" s="178">
        <v>8.7929600281877462E-2</v>
      </c>
      <c r="T12" s="20">
        <v>0.4442725744236542</v>
      </c>
      <c r="U12" s="53"/>
      <c r="V12" s="53"/>
      <c r="W12" s="53"/>
      <c r="X12" s="53"/>
      <c r="Y12" s="53"/>
    </row>
    <row r="13" spans="1:42" x14ac:dyDescent="0.25">
      <c r="A13" s="30"/>
      <c r="B13" s="9" t="s">
        <v>80</v>
      </c>
      <c r="C13" s="88"/>
      <c r="D13" s="181">
        <v>499101.77385226177</v>
      </c>
      <c r="E13" s="180"/>
      <c r="F13" s="181">
        <v>54227.697800000002</v>
      </c>
      <c r="G13" s="178">
        <v>60.959164490872539</v>
      </c>
      <c r="H13" s="178">
        <v>63.658275366408247</v>
      </c>
      <c r="I13" s="178">
        <v>4.24</v>
      </c>
      <c r="J13" s="178">
        <v>31.966888011272466</v>
      </c>
      <c r="K13" s="178">
        <v>472.31156606065741</v>
      </c>
      <c r="L13" s="180"/>
      <c r="M13" s="178">
        <v>0.52441808737233586</v>
      </c>
      <c r="N13" s="180"/>
      <c r="O13" s="196">
        <v>0.14438633929514388</v>
      </c>
      <c r="P13" s="178">
        <v>-8.15769291893087E-3</v>
      </c>
      <c r="Q13" s="178">
        <v>-2.9041536341467555E-2</v>
      </c>
      <c r="R13" s="179">
        <v>2.088991017339694E-2</v>
      </c>
      <c r="S13" s="178">
        <v>2.7573906276923132E-2</v>
      </c>
      <c r="T13" s="20">
        <v>0.35999999999998256</v>
      </c>
      <c r="U13" s="53"/>
      <c r="V13" s="53"/>
      <c r="W13" s="53"/>
      <c r="X13" s="53"/>
      <c r="Y13" s="53"/>
    </row>
    <row r="14" spans="1:42" x14ac:dyDescent="0.25">
      <c r="A14" s="30"/>
      <c r="B14" s="9" t="s">
        <v>81</v>
      </c>
      <c r="C14" s="88"/>
      <c r="D14" s="181">
        <v>501309.11765374651</v>
      </c>
      <c r="E14" s="180"/>
      <c r="F14" s="181">
        <v>54305.977200000001</v>
      </c>
      <c r="G14" s="178">
        <v>60.940372612779427</v>
      </c>
      <c r="H14" s="178">
        <v>63.638651433562465</v>
      </c>
      <c r="I14" s="178">
        <v>4.24</v>
      </c>
      <c r="J14" s="178">
        <v>31.963195263331237</v>
      </c>
      <c r="K14" s="178">
        <v>473.91742538526375</v>
      </c>
      <c r="L14" s="180"/>
      <c r="M14" s="178">
        <v>0.44226326515484082</v>
      </c>
      <c r="N14" s="180"/>
      <c r="O14" s="196">
        <v>0.14435316853889102</v>
      </c>
      <c r="P14" s="178">
        <v>-3.08269941854733E-2</v>
      </c>
      <c r="Q14" s="178">
        <v>-3.0826994185484402E-2</v>
      </c>
      <c r="R14" s="179">
        <v>0</v>
      </c>
      <c r="S14" s="178">
        <v>-1.1551790527519756E-2</v>
      </c>
      <c r="T14" s="20">
        <v>0.34000000000002917</v>
      </c>
      <c r="U14" s="53"/>
      <c r="V14" s="53"/>
      <c r="W14" s="53"/>
      <c r="X14" s="53"/>
      <c r="Y14" s="53"/>
    </row>
    <row r="15" spans="1:42" x14ac:dyDescent="0.25">
      <c r="A15" s="30"/>
      <c r="B15" s="9" t="s">
        <v>82</v>
      </c>
      <c r="C15" s="88"/>
      <c r="D15" s="181">
        <v>503448.38378534321</v>
      </c>
      <c r="E15" s="180"/>
      <c r="F15" s="181">
        <v>54384.351600000002</v>
      </c>
      <c r="G15" s="178">
        <v>60.920598918900097</v>
      </c>
      <c r="H15" s="178">
        <v>63.618002212719382</v>
      </c>
      <c r="I15" s="178">
        <v>4.24</v>
      </c>
      <c r="J15" s="178">
        <v>31.959502515390007</v>
      </c>
      <c r="K15" s="178">
        <v>475.46310408183234</v>
      </c>
      <c r="L15" s="180"/>
      <c r="M15" s="178">
        <v>0.42673593123718767</v>
      </c>
      <c r="N15" s="180"/>
      <c r="O15" s="196">
        <v>0.14432002523656617</v>
      </c>
      <c r="P15" s="178">
        <v>-3.2447609083352535E-2</v>
      </c>
      <c r="Q15" s="178">
        <v>-3.2447609083352535E-2</v>
      </c>
      <c r="R15" s="179">
        <v>0</v>
      </c>
      <c r="S15" s="178">
        <v>-1.1553125120333796E-2</v>
      </c>
      <c r="T15" s="20">
        <v>0.32614936986374854</v>
      </c>
      <c r="U15" s="53"/>
      <c r="V15" s="53"/>
      <c r="W15" s="53"/>
      <c r="X15" s="53"/>
      <c r="Y15" s="53"/>
      <c r="AK15" s="131"/>
      <c r="AL15" s="131"/>
      <c r="AM15" s="131"/>
      <c r="AN15" s="131"/>
      <c r="AO15" s="131"/>
      <c r="AP15" s="131"/>
    </row>
    <row r="16" spans="1:42" x14ac:dyDescent="0.25">
      <c r="A16" s="30"/>
      <c r="B16" s="9" t="s">
        <v>358</v>
      </c>
      <c r="C16" s="88"/>
      <c r="D16" s="181">
        <v>505647.17066653183</v>
      </c>
      <c r="E16" s="180"/>
      <c r="F16" s="181">
        <v>54462.821199999998</v>
      </c>
      <c r="G16" s="178">
        <v>60.903890412481402</v>
      </c>
      <c r="H16" s="178">
        <v>63.600553897745797</v>
      </c>
      <c r="I16" s="178">
        <v>4.24</v>
      </c>
      <c r="J16" s="178">
        <v>31.955809767448777</v>
      </c>
      <c r="K16" s="178">
        <v>477.03757117663969</v>
      </c>
      <c r="L16" s="180"/>
      <c r="M16" s="178">
        <v>0.43674524578991569</v>
      </c>
      <c r="N16" s="180"/>
      <c r="O16" s="178">
        <v>0.14428709305416287</v>
      </c>
      <c r="P16" s="178">
        <v>-2.742669427944211E-2</v>
      </c>
      <c r="Q16" s="178">
        <v>-2.7426694279464314E-2</v>
      </c>
      <c r="R16" s="179">
        <v>0</v>
      </c>
      <c r="S16" s="178">
        <v>-1.1554460021556689E-2</v>
      </c>
      <c r="T16" s="20">
        <v>0.33114390607611455</v>
      </c>
      <c r="U16" s="53"/>
      <c r="V16" s="53"/>
      <c r="W16" s="53"/>
      <c r="X16" s="53"/>
      <c r="Y16" s="53"/>
      <c r="AK16" s="131"/>
      <c r="AL16" s="131"/>
      <c r="AM16" s="131"/>
      <c r="AN16" s="131"/>
      <c r="AO16" s="131"/>
      <c r="AP16" s="131"/>
    </row>
    <row r="17" spans="1:42" x14ac:dyDescent="0.25">
      <c r="A17" s="30"/>
      <c r="B17" s="9" t="s">
        <v>359</v>
      </c>
      <c r="C17" s="88"/>
      <c r="D17" s="181">
        <v>507766.89083392342</v>
      </c>
      <c r="E17" s="180"/>
      <c r="F17" s="181">
        <v>54532.488700000002</v>
      </c>
      <c r="G17" s="178">
        <v>60.885780454287527</v>
      </c>
      <c r="H17" s="178">
        <v>63.581642078412202</v>
      </c>
      <c r="I17" s="178">
        <v>4.24</v>
      </c>
      <c r="J17" s="178">
        <v>31.955809767448777</v>
      </c>
      <c r="K17" s="178">
        <v>478.5676702889964</v>
      </c>
      <c r="L17" s="180"/>
      <c r="M17" s="178">
        <v>0.41920934010120092</v>
      </c>
      <c r="N17" s="180"/>
      <c r="O17" s="178">
        <v>0.1279175379919506</v>
      </c>
      <c r="P17" s="178">
        <v>-2.9735306022693475E-2</v>
      </c>
      <c r="Q17" s="178">
        <v>-2.9735306022649066E-2</v>
      </c>
      <c r="R17" s="179">
        <v>0</v>
      </c>
      <c r="S17" s="178">
        <v>0</v>
      </c>
      <c r="T17" s="20">
        <v>0.32075023117836832</v>
      </c>
      <c r="U17" s="53"/>
      <c r="V17" s="53"/>
      <c r="W17" s="53"/>
      <c r="X17" s="53"/>
      <c r="Y17" s="53"/>
      <c r="AK17" s="131"/>
      <c r="AL17" s="131"/>
      <c r="AM17" s="131"/>
      <c r="AN17" s="131"/>
      <c r="AO17" s="131"/>
      <c r="AP17" s="131"/>
    </row>
    <row r="18" spans="1:42" x14ac:dyDescent="0.25">
      <c r="A18" s="30"/>
      <c r="B18" s="9" t="s">
        <v>360</v>
      </c>
      <c r="C18" s="88"/>
      <c r="D18" s="181">
        <v>509917.38393239258</v>
      </c>
      <c r="E18" s="180"/>
      <c r="F18" s="181">
        <v>54602.239800000003</v>
      </c>
      <c r="G18" s="178">
        <v>60.867262378501451</v>
      </c>
      <c r="H18" s="178">
        <v>63.562304071116799</v>
      </c>
      <c r="I18" s="178">
        <v>4.24</v>
      </c>
      <c r="J18" s="178">
        <v>31.955809767448777</v>
      </c>
      <c r="K18" s="178">
        <v>480.12659659853966</v>
      </c>
      <c r="L18" s="180"/>
      <c r="M18" s="178">
        <v>0.4235197562679538</v>
      </c>
      <c r="N18" s="180"/>
      <c r="O18" s="178">
        <v>0.12790742117734233</v>
      </c>
      <c r="P18" s="178">
        <v>-3.041445087491601E-2</v>
      </c>
      <c r="Q18" s="178">
        <v>-3.041445087491601E-2</v>
      </c>
      <c r="R18" s="179">
        <v>0</v>
      </c>
      <c r="S18" s="178">
        <v>0</v>
      </c>
      <c r="T18" s="20">
        <v>0.32574835416732117</v>
      </c>
      <c r="U18" s="53"/>
      <c r="V18" s="53"/>
      <c r="W18" s="53"/>
      <c r="X18" s="53"/>
      <c r="Y18" s="53"/>
      <c r="AK18" s="131"/>
      <c r="AL18" s="183"/>
      <c r="AM18" s="182"/>
      <c r="AN18" s="182"/>
      <c r="AO18" s="182"/>
      <c r="AP18" s="131"/>
    </row>
    <row r="19" spans="1:42" x14ac:dyDescent="0.25">
      <c r="A19" s="30"/>
      <c r="B19" s="9" t="s">
        <v>361</v>
      </c>
      <c r="C19" s="88"/>
      <c r="D19" s="181">
        <v>512142.28597355942</v>
      </c>
      <c r="E19" s="180"/>
      <c r="F19" s="181">
        <v>54672.074399999998</v>
      </c>
      <c r="G19" s="178">
        <v>60.850385780964977</v>
      </c>
      <c r="H19" s="178">
        <v>63.544680222394497</v>
      </c>
      <c r="I19" s="178">
        <v>4.24</v>
      </c>
      <c r="J19" s="178">
        <v>31.955809767448777</v>
      </c>
      <c r="K19" s="178">
        <v>481.73912606061185</v>
      </c>
      <c r="L19" s="180"/>
      <c r="M19" s="178">
        <v>0.43632598363461117</v>
      </c>
      <c r="N19" s="180"/>
      <c r="O19" s="178">
        <v>0.12789695121626643</v>
      </c>
      <c r="P19" s="178">
        <v>-2.7726887783330323E-2</v>
      </c>
      <c r="Q19" s="178">
        <v>-2.7726887783341425E-2</v>
      </c>
      <c r="R19" s="179">
        <v>0</v>
      </c>
      <c r="S19" s="178">
        <v>0</v>
      </c>
      <c r="T19" s="20">
        <v>0.3358550585400133</v>
      </c>
      <c r="U19" s="53"/>
      <c r="V19" s="53"/>
      <c r="W19" s="53"/>
      <c r="X19" s="53"/>
      <c r="Y19" s="53"/>
      <c r="AK19" s="131"/>
      <c r="AL19" s="183"/>
      <c r="AM19" s="182"/>
      <c r="AN19" s="182"/>
      <c r="AO19" s="182"/>
      <c r="AP19" s="131"/>
    </row>
    <row r="20" spans="1:42" x14ac:dyDescent="0.25">
      <c r="A20" s="30"/>
      <c r="B20" s="9" t="s">
        <v>365</v>
      </c>
      <c r="C20" s="88"/>
      <c r="D20" s="181">
        <v>514330.6061980449</v>
      </c>
      <c r="E20" s="180"/>
      <c r="F20" s="181">
        <v>54741.992599999998</v>
      </c>
      <c r="G20" s="178">
        <v>60.832581070631072</v>
      </c>
      <c r="H20" s="178">
        <v>63.526087166490264</v>
      </c>
      <c r="I20" s="178">
        <v>4.24</v>
      </c>
      <c r="J20" s="178">
        <v>31.955809767448777</v>
      </c>
      <c r="K20" s="178">
        <v>483.3210339651153</v>
      </c>
      <c r="L20" s="180"/>
      <c r="M20" s="178">
        <v>0.42728754965537519</v>
      </c>
      <c r="N20" s="180"/>
      <c r="O20" s="178">
        <v>0.12788649555979248</v>
      </c>
      <c r="P20" s="178">
        <v>-2.9259815045368232E-2</v>
      </c>
      <c r="Q20" s="178">
        <v>-2.9259815045357129E-2</v>
      </c>
      <c r="R20" s="179">
        <v>0</v>
      </c>
      <c r="S20" s="178">
        <v>0</v>
      </c>
      <c r="T20" s="20">
        <v>0.32837438749047099</v>
      </c>
      <c r="U20" s="53"/>
      <c r="V20" s="53"/>
      <c r="W20" s="53"/>
      <c r="X20" s="53"/>
      <c r="Y20" s="53"/>
      <c r="AK20" s="131"/>
      <c r="AL20" s="183"/>
      <c r="AM20" s="182"/>
      <c r="AN20" s="182"/>
      <c r="AO20" s="182"/>
      <c r="AP20" s="131"/>
    </row>
    <row r="21" spans="1:42" x14ac:dyDescent="0.25">
      <c r="A21" s="30"/>
      <c r="B21" s="9" t="s">
        <v>366</v>
      </c>
      <c r="C21" s="88"/>
      <c r="D21" s="181">
        <v>516559.68730141886</v>
      </c>
      <c r="E21" s="180"/>
      <c r="F21" s="181">
        <v>54809.8796</v>
      </c>
      <c r="G21" s="178">
        <v>60.814639047430639</v>
      </c>
      <c r="H21" s="178">
        <v>63.507350717868242</v>
      </c>
      <c r="I21" s="178">
        <v>4.24</v>
      </c>
      <c r="J21" s="178">
        <v>31.955809767448777</v>
      </c>
      <c r="K21" s="178">
        <v>484.95752412175739</v>
      </c>
      <c r="L21" s="180"/>
      <c r="M21" s="178">
        <v>0.43339460582589862</v>
      </c>
      <c r="N21" s="180"/>
      <c r="O21" s="178">
        <v>0.1240126578804901</v>
      </c>
      <c r="P21" s="178">
        <v>-2.9494101490779023E-2</v>
      </c>
      <c r="Q21" s="178">
        <v>-2.9494101490801228E-2</v>
      </c>
      <c r="R21" s="179">
        <v>0</v>
      </c>
      <c r="S21" s="178">
        <v>0</v>
      </c>
      <c r="T21" s="20">
        <v>0.33859278649979174</v>
      </c>
      <c r="U21" s="53"/>
      <c r="V21" s="53"/>
      <c r="W21" s="53"/>
      <c r="X21" s="53"/>
      <c r="Y21" s="53"/>
      <c r="AK21" s="131"/>
      <c r="AL21" s="183"/>
      <c r="AM21" s="182"/>
      <c r="AN21" s="182"/>
      <c r="AO21" s="182"/>
      <c r="AP21" s="131"/>
    </row>
    <row r="22" spans="1:42" x14ac:dyDescent="0.25">
      <c r="A22" s="30"/>
      <c r="B22" s="9" t="s">
        <v>367</v>
      </c>
      <c r="C22" s="88"/>
      <c r="D22" s="181">
        <v>518793.18135712016</v>
      </c>
      <c r="E22" s="180"/>
      <c r="F22" s="181">
        <v>54877.8505</v>
      </c>
      <c r="G22" s="178">
        <v>60.796088310401927</v>
      </c>
      <c r="H22" s="178">
        <v>63.487978603176614</v>
      </c>
      <c r="I22" s="178">
        <v>4.24</v>
      </c>
      <c r="J22" s="178">
        <v>31.955809767448777</v>
      </c>
      <c r="K22" s="178">
        <v>486.59955026939218</v>
      </c>
      <c r="L22" s="180"/>
      <c r="M22" s="178">
        <v>0.4323786990365841</v>
      </c>
      <c r="N22" s="180"/>
      <c r="O22" s="178">
        <v>0.12401213156469915</v>
      </c>
      <c r="P22" s="178">
        <v>-3.0503736138665083E-2</v>
      </c>
      <c r="Q22" s="178">
        <v>-3.0503736138653981E-2</v>
      </c>
      <c r="R22" s="179">
        <v>0</v>
      </c>
      <c r="S22" s="178">
        <v>0</v>
      </c>
      <c r="T22" s="20">
        <v>0.33859174586650109</v>
      </c>
      <c r="U22" s="53"/>
      <c r="V22" s="53"/>
      <c r="W22" s="53"/>
      <c r="X22" s="53"/>
      <c r="Y22" s="53"/>
      <c r="AK22" s="131"/>
      <c r="AL22" s="183"/>
      <c r="AM22" s="182"/>
      <c r="AN22" s="182"/>
      <c r="AO22" s="182"/>
      <c r="AP22" s="131"/>
    </row>
    <row r="23" spans="1:42" x14ac:dyDescent="0.25">
      <c r="A23" s="30"/>
      <c r="B23" s="9" t="s">
        <v>368</v>
      </c>
      <c r="C23" s="88"/>
      <c r="D23" s="181">
        <v>520990.87821256462</v>
      </c>
      <c r="E23" s="180"/>
      <c r="F23" s="181">
        <v>54945.905299999999</v>
      </c>
      <c r="G23" s="178">
        <v>60.778430429569326</v>
      </c>
      <c r="H23" s="178">
        <v>63.469538877996378</v>
      </c>
      <c r="I23" s="178">
        <v>4.24</v>
      </c>
      <c r="J23" s="178">
        <v>31.955809767448777</v>
      </c>
      <c r="K23" s="178">
        <v>488.1974185621205</v>
      </c>
      <c r="L23" s="180"/>
      <c r="M23" s="178">
        <v>0.42361714348200241</v>
      </c>
      <c r="N23" s="180"/>
      <c r="O23" s="178">
        <v>0.12401141695590479</v>
      </c>
      <c r="P23" s="178">
        <v>-2.9044435790748224E-2</v>
      </c>
      <c r="Q23" s="178">
        <v>-2.9044435790737122E-2</v>
      </c>
      <c r="R23" s="179">
        <v>0</v>
      </c>
      <c r="S23" s="178">
        <v>0</v>
      </c>
      <c r="T23" s="20">
        <v>0.32837438749042658</v>
      </c>
      <c r="U23" s="53"/>
      <c r="V23" s="53"/>
      <c r="W23" s="53"/>
      <c r="X23" s="53"/>
      <c r="Y23" s="53"/>
      <c r="AK23" s="131"/>
      <c r="AL23" s="183"/>
      <c r="AM23" s="182"/>
      <c r="AN23" s="182"/>
      <c r="AO23" s="182"/>
      <c r="AP23" s="131"/>
    </row>
    <row r="24" spans="1:42" x14ac:dyDescent="0.25">
      <c r="A24" s="30"/>
      <c r="B24" s="9" t="s">
        <v>395</v>
      </c>
      <c r="C24" s="88"/>
      <c r="D24" s="181">
        <v>523275.18443026824</v>
      </c>
      <c r="E24" s="180"/>
      <c r="F24" s="181">
        <v>55014.044199999989</v>
      </c>
      <c r="G24" s="178">
        <v>60.760291982137311</v>
      </c>
      <c r="H24" s="178">
        <v>63.450597307996361</v>
      </c>
      <c r="I24" s="178">
        <v>4.24</v>
      </c>
      <c r="J24" s="178">
        <v>31.955809767448777</v>
      </c>
      <c r="K24" s="178">
        <v>489.87681768197416</v>
      </c>
      <c r="L24" s="180"/>
      <c r="M24" s="178">
        <v>0.43845416747807509</v>
      </c>
      <c r="N24" s="180"/>
      <c r="O24" s="178">
        <v>0.12401087875058003</v>
      </c>
      <c r="P24" s="178">
        <v>-2.9843560131148639E-2</v>
      </c>
      <c r="Q24" s="178">
        <v>-2.9843560131148639E-2</v>
      </c>
      <c r="R24" s="179">
        <v>0</v>
      </c>
      <c r="S24" s="178">
        <v>0</v>
      </c>
      <c r="T24" s="20">
        <v>0.34399999999998876</v>
      </c>
      <c r="U24" s="53"/>
      <c r="V24" s="53"/>
      <c r="W24" s="53"/>
      <c r="X24" s="53"/>
      <c r="Y24" s="53"/>
      <c r="AK24" s="131"/>
      <c r="AL24" s="183"/>
      <c r="AM24" s="182"/>
      <c r="AN24" s="182"/>
      <c r="AO24" s="182"/>
      <c r="AP24" s="131"/>
    </row>
    <row r="25" spans="1:42" x14ac:dyDescent="0.25">
      <c r="A25" s="30"/>
      <c r="B25" s="9" t="s">
        <v>396</v>
      </c>
      <c r="C25" s="88"/>
      <c r="D25" s="181">
        <v>525565.88968074496</v>
      </c>
      <c r="E25" s="180"/>
      <c r="F25" s="181">
        <v>55082.2673</v>
      </c>
      <c r="G25" s="178">
        <v>60.741741297481312</v>
      </c>
      <c r="H25" s="178">
        <v>63.431225247996359</v>
      </c>
      <c r="I25" s="178">
        <v>4.24</v>
      </c>
      <c r="J25" s="178">
        <v>31.955809767448777</v>
      </c>
      <c r="K25" s="178">
        <v>491.56199393480034</v>
      </c>
      <c r="L25" s="180"/>
      <c r="M25" s="178">
        <v>0.43776302003901701</v>
      </c>
      <c r="N25" s="180"/>
      <c r="O25" s="178">
        <v>0.12401033407394291</v>
      </c>
      <c r="P25" s="178">
        <v>-3.0530934020944756E-2</v>
      </c>
      <c r="Q25" s="178">
        <v>-3.0530934020944756E-2</v>
      </c>
      <c r="R25" s="179">
        <v>0</v>
      </c>
      <c r="S25" s="178">
        <v>0</v>
      </c>
      <c r="T25" s="20">
        <v>0.34400000000003317</v>
      </c>
      <c r="U25" s="53"/>
      <c r="V25" s="53"/>
      <c r="W25" s="53"/>
      <c r="X25" s="53"/>
      <c r="Y25" s="53"/>
      <c r="AK25" s="131"/>
      <c r="AL25" s="183"/>
      <c r="AM25" s="182"/>
      <c r="AN25" s="182"/>
      <c r="AO25" s="182"/>
      <c r="AP25" s="131"/>
    </row>
    <row r="26" spans="1:42" x14ac:dyDescent="0.25">
      <c r="A26" s="30"/>
      <c r="B26" s="9" t="s">
        <v>397</v>
      </c>
      <c r="C26" s="88"/>
      <c r="D26" s="181">
        <v>527968.19774647697</v>
      </c>
      <c r="E26" s="180"/>
      <c r="F26" s="181">
        <v>55150.574800000002</v>
      </c>
      <c r="G26" s="178">
        <v>60.722778375601315</v>
      </c>
      <c r="H26" s="178">
        <v>63.411422697996358</v>
      </c>
      <c r="I26" s="178">
        <v>4.24</v>
      </c>
      <c r="J26" s="178">
        <v>31.955809767448777</v>
      </c>
      <c r="K26" s="178">
        <v>493.35127959272302</v>
      </c>
      <c r="L26" s="180"/>
      <c r="M26" s="178">
        <v>0.45708979842495889</v>
      </c>
      <c r="N26" s="180"/>
      <c r="O26" s="178">
        <v>0.12400996427393007</v>
      </c>
      <c r="P26" s="178">
        <v>-3.1218930302190362E-2</v>
      </c>
      <c r="Q26" s="178">
        <v>-3.1218930302201464E-2</v>
      </c>
      <c r="R26" s="179">
        <v>0</v>
      </c>
      <c r="S26" s="178">
        <v>0</v>
      </c>
      <c r="T26" s="20">
        <v>0.36400000000000876</v>
      </c>
      <c r="U26" s="53"/>
      <c r="V26" s="53"/>
      <c r="W26" s="53"/>
      <c r="X26" s="53"/>
      <c r="Y26" s="53"/>
      <c r="AK26" s="131"/>
      <c r="AL26" s="183"/>
      <c r="AM26" s="182"/>
      <c r="AN26" s="182"/>
      <c r="AO26" s="182"/>
      <c r="AP26" s="131"/>
    </row>
    <row r="27" spans="1:42" x14ac:dyDescent="0.25">
      <c r="A27" s="30"/>
      <c r="B27" s="121" t="s">
        <v>398</v>
      </c>
      <c r="C27" s="195"/>
      <c r="D27" s="194">
        <v>530409.53733253269</v>
      </c>
      <c r="E27" s="186"/>
      <c r="F27" s="194">
        <v>55218.9666</v>
      </c>
      <c r="G27" s="169">
        <v>60.703403216497314</v>
      </c>
      <c r="H27" s="169">
        <v>63.391189657996357</v>
      </c>
      <c r="I27" s="169">
        <v>4.24</v>
      </c>
      <c r="J27" s="169">
        <v>31.955809767448777</v>
      </c>
      <c r="K27" s="169">
        <v>495.17667932721616</v>
      </c>
      <c r="L27" s="186"/>
      <c r="M27" s="169">
        <v>0.46240277283291498</v>
      </c>
      <c r="N27" s="186"/>
      <c r="O27" s="169">
        <v>0.12400922428825734</v>
      </c>
      <c r="P27" s="169">
        <v>-3.1907563557376228E-2</v>
      </c>
      <c r="Q27" s="169">
        <v>-3.1907563557376228E-2</v>
      </c>
      <c r="R27" s="193">
        <v>0</v>
      </c>
      <c r="S27" s="169">
        <v>0</v>
      </c>
      <c r="T27" s="192">
        <v>0.37000000000000366</v>
      </c>
      <c r="U27" s="53"/>
      <c r="V27" s="53"/>
      <c r="W27" s="53"/>
      <c r="X27" s="53"/>
      <c r="Y27" s="53"/>
      <c r="AK27" s="131"/>
      <c r="AL27" s="183"/>
      <c r="AM27" s="182"/>
      <c r="AN27" s="182"/>
      <c r="AO27" s="182"/>
      <c r="AP27" s="131"/>
    </row>
    <row r="28" spans="1:42" x14ac:dyDescent="0.25">
      <c r="A28" s="30"/>
      <c r="B28" s="76">
        <v>2021</v>
      </c>
      <c r="C28" s="180"/>
      <c r="D28" s="181">
        <v>1831301.4269904264</v>
      </c>
      <c r="E28" s="180"/>
      <c r="F28" s="181">
        <v>53609.371100000004</v>
      </c>
      <c r="G28" s="178">
        <v>60.640845343369193</v>
      </c>
      <c r="H28" s="178">
        <v>63.701655161537218</v>
      </c>
      <c r="I28" s="178">
        <v>4.8050000000000006</v>
      </c>
      <c r="J28" s="178">
        <v>30.988750000000003</v>
      </c>
      <c r="K28" s="178">
        <v>454.35322627855254</v>
      </c>
      <c r="L28" s="180"/>
      <c r="M28" s="178">
        <v>5.3123399365682777</v>
      </c>
      <c r="N28" s="180"/>
      <c r="O28" s="191">
        <v>0.20443196261683561</v>
      </c>
      <c r="P28" s="178">
        <v>-0.10322413195543723</v>
      </c>
      <c r="Q28" s="178">
        <v>-4.4564264037205703E-2</v>
      </c>
      <c r="R28" s="179">
        <v>-5.7742782152238131E-2</v>
      </c>
      <c r="S28" s="178">
        <v>3.4902979692427838</v>
      </c>
      <c r="T28" s="177">
        <v>1.6915419919981023</v>
      </c>
      <c r="U28" s="53"/>
      <c r="V28" s="53"/>
      <c r="W28" s="53"/>
      <c r="X28" s="53"/>
      <c r="Y28" s="53"/>
      <c r="AK28" s="131"/>
      <c r="AL28" s="183"/>
      <c r="AM28" s="182"/>
      <c r="AN28" s="182"/>
      <c r="AO28" s="182"/>
      <c r="AP28" s="131"/>
    </row>
    <row r="29" spans="1:42" x14ac:dyDescent="0.25">
      <c r="A29" s="30"/>
      <c r="B29" s="76">
        <v>2022</v>
      </c>
      <c r="C29" s="180"/>
      <c r="D29" s="181">
        <v>1945507.3757990159</v>
      </c>
      <c r="E29" s="180"/>
      <c r="F29" s="181">
        <v>53869.577250000002</v>
      </c>
      <c r="G29" s="178">
        <v>60.964484802558736</v>
      </c>
      <c r="H29" s="178">
        <v>63.745386857323062</v>
      </c>
      <c r="I29" s="178">
        <v>4.3624999999999998</v>
      </c>
      <c r="J29" s="178">
        <v>31.983866041350002</v>
      </c>
      <c r="K29" s="178">
        <v>463.03799625557411</v>
      </c>
      <c r="L29" s="180"/>
      <c r="M29" s="178">
        <v>6.2363271892533989</v>
      </c>
      <c r="N29" s="180"/>
      <c r="O29" s="191">
        <v>0.48537437515285831</v>
      </c>
      <c r="P29" s="178">
        <v>0.53369879221998318</v>
      </c>
      <c r="Q29" s="178">
        <v>6.8650799849634403E-2</v>
      </c>
      <c r="R29" s="179">
        <v>0.4648353379904509</v>
      </c>
      <c r="S29" s="178">
        <v>3.2112171073373386</v>
      </c>
      <c r="T29" s="177">
        <v>1.9114577546098799</v>
      </c>
      <c r="U29" s="53"/>
      <c r="V29" s="53"/>
      <c r="W29" s="53"/>
      <c r="X29" s="53"/>
      <c r="Y29" s="53"/>
      <c r="AK29" s="131"/>
      <c r="AL29" s="183"/>
      <c r="AM29" s="182"/>
      <c r="AN29" s="182"/>
      <c r="AO29" s="182"/>
      <c r="AP29" s="131"/>
    </row>
    <row r="30" spans="1:42" x14ac:dyDescent="0.25">
      <c r="A30" s="30"/>
      <c r="B30" s="76">
        <v>2023</v>
      </c>
      <c r="C30" s="180"/>
      <c r="D30" s="181">
        <v>1990072.2621179721</v>
      </c>
      <c r="E30" s="180"/>
      <c r="F30" s="181">
        <v>54187.904824999998</v>
      </c>
      <c r="G30" s="178">
        <v>60.958037521505361</v>
      </c>
      <c r="H30" s="178">
        <v>63.667074791497548</v>
      </c>
      <c r="I30" s="178">
        <v>4.2549999999999999</v>
      </c>
      <c r="J30" s="178">
        <v>31.95453979899343</v>
      </c>
      <c r="K30" s="178">
        <v>471.34552569396544</v>
      </c>
      <c r="L30" s="180"/>
      <c r="M30" s="178">
        <v>2.2906562510796702</v>
      </c>
      <c r="N30" s="180"/>
      <c r="O30" s="191">
        <v>0.59092272716878558</v>
      </c>
      <c r="P30" s="178">
        <v>-1.0575470414053711E-2</v>
      </c>
      <c r="Q30" s="178">
        <v>-0.12285134609159032</v>
      </c>
      <c r="R30" s="179">
        <v>0.11240360737158718</v>
      </c>
      <c r="S30" s="178">
        <v>-9.1690736569050024E-2</v>
      </c>
      <c r="T30" s="177">
        <v>1.7941355797086667</v>
      </c>
      <c r="U30" s="53"/>
      <c r="V30" s="53"/>
      <c r="W30" s="53"/>
      <c r="X30" s="53"/>
      <c r="Y30" s="53"/>
      <c r="AK30" s="131"/>
      <c r="AL30" s="183"/>
      <c r="AM30" s="182"/>
      <c r="AN30" s="182"/>
      <c r="AO30" s="182"/>
      <c r="AP30" s="131"/>
    </row>
    <row r="31" spans="1:42" x14ac:dyDescent="0.25">
      <c r="A31" s="30"/>
      <c r="B31" s="76">
        <v>2024</v>
      </c>
      <c r="C31" s="180"/>
      <c r="D31" s="181">
        <v>2026779.8292181911</v>
      </c>
      <c r="E31" s="180"/>
      <c r="F31" s="181">
        <v>54495.475324999999</v>
      </c>
      <c r="G31" s="178">
        <v>60.894383041042616</v>
      </c>
      <c r="H31" s="178">
        <v>63.590625564998547</v>
      </c>
      <c r="I31" s="178">
        <v>4.24</v>
      </c>
      <c r="J31" s="178">
        <v>31.956732954434088</v>
      </c>
      <c r="K31" s="178">
        <v>477.79873553650202</v>
      </c>
      <c r="L31" s="180"/>
      <c r="M31" s="178">
        <v>1.8445343819400994</v>
      </c>
      <c r="N31" s="180"/>
      <c r="O31" s="191">
        <v>0.56759991181298819</v>
      </c>
      <c r="P31" s="178">
        <v>-0.10442344119147018</v>
      </c>
      <c r="Q31" s="178">
        <v>-0.12007654937715717</v>
      </c>
      <c r="R31" s="179">
        <v>1.5666614444619111E-2</v>
      </c>
      <c r="S31" s="178">
        <v>6.8633610574631021E-3</v>
      </c>
      <c r="T31" s="177">
        <v>1.3691038719494619</v>
      </c>
      <c r="U31" s="53"/>
      <c r="V31" s="53"/>
      <c r="W31" s="53"/>
      <c r="X31" s="53"/>
      <c r="Y31" s="53"/>
      <c r="AK31" s="131"/>
      <c r="AL31" s="183"/>
      <c r="AM31" s="182"/>
      <c r="AN31" s="182"/>
      <c r="AO31" s="182"/>
      <c r="AP31" s="131"/>
    </row>
    <row r="32" spans="1:42" x14ac:dyDescent="0.25">
      <c r="A32" s="30"/>
      <c r="B32" s="76">
        <v>2025</v>
      </c>
      <c r="C32" s="180"/>
      <c r="D32" s="181">
        <v>2061825.7608301435</v>
      </c>
      <c r="E32" s="180"/>
      <c r="F32" s="181">
        <v>54775.449274999999</v>
      </c>
      <c r="G32" s="178">
        <v>60.823423552357156</v>
      </c>
      <c r="H32" s="178">
        <v>63.51652417748241</v>
      </c>
      <c r="I32" s="178">
        <v>4.24</v>
      </c>
      <c r="J32" s="178">
        <v>31.955809767448777</v>
      </c>
      <c r="K32" s="178">
        <v>484.15430860421918</v>
      </c>
      <c r="L32" s="180"/>
      <c r="M32" s="178">
        <v>1.7291434968282227</v>
      </c>
      <c r="N32" s="180"/>
      <c r="O32" s="191">
        <v>0.51375632257593118</v>
      </c>
      <c r="P32" s="178">
        <v>-0.1165287915597002</v>
      </c>
      <c r="Q32" s="178">
        <v>-0.11652879155968909</v>
      </c>
      <c r="R32" s="179">
        <v>0</v>
      </c>
      <c r="S32" s="178">
        <v>-2.8888653499925532E-3</v>
      </c>
      <c r="T32" s="177">
        <v>1.3301778751215743</v>
      </c>
      <c r="U32" s="53"/>
      <c r="V32" s="217"/>
      <c r="W32" s="53"/>
      <c r="X32" s="53"/>
      <c r="Y32" s="53"/>
      <c r="AK32" s="131"/>
      <c r="AL32" s="183"/>
      <c r="AM32" s="182"/>
      <c r="AN32" s="182"/>
      <c r="AO32" s="182"/>
      <c r="AP32" s="131"/>
    </row>
    <row r="33" spans="1:46" x14ac:dyDescent="0.25">
      <c r="A33" s="30"/>
      <c r="B33" s="190">
        <v>2026</v>
      </c>
      <c r="C33" s="186"/>
      <c r="D33" s="189">
        <v>2097800.1500700549</v>
      </c>
      <c r="E33" s="186"/>
      <c r="F33" s="188">
        <v>55048.197899999999</v>
      </c>
      <c r="G33" s="102">
        <v>60.750810521197309</v>
      </c>
      <c r="H33" s="102">
        <v>63.440696032996364</v>
      </c>
      <c r="I33" s="102">
        <v>4.24</v>
      </c>
      <c r="J33" s="102">
        <v>31.955809767448777</v>
      </c>
      <c r="K33" s="184">
        <v>490.74687744290452</v>
      </c>
      <c r="L33" s="186"/>
      <c r="M33" s="187">
        <v>1.744783187956056</v>
      </c>
      <c r="N33" s="186"/>
      <c r="O33" s="185">
        <v>0.4979395488490912</v>
      </c>
      <c r="P33" s="102">
        <v>-0.11938333444407867</v>
      </c>
      <c r="Q33" s="102">
        <v>-0.11938333444405647</v>
      </c>
      <c r="R33" s="170">
        <v>0</v>
      </c>
      <c r="S33" s="102">
        <v>0</v>
      </c>
      <c r="T33" s="184">
        <v>1.3616668738715143</v>
      </c>
      <c r="U33" s="53"/>
      <c r="V33" s="53"/>
      <c r="W33" s="53"/>
      <c r="X33" s="53"/>
      <c r="Y33" s="53"/>
      <c r="AK33" s="131"/>
      <c r="AL33" s="183"/>
      <c r="AM33" s="182"/>
      <c r="AN33" s="182"/>
      <c r="AO33" s="182"/>
      <c r="AP33" s="131"/>
    </row>
    <row r="34" spans="1:46" x14ac:dyDescent="0.25">
      <c r="A34" s="8"/>
      <c r="B34" s="76" t="s">
        <v>383</v>
      </c>
      <c r="C34" s="180"/>
      <c r="D34" s="181">
        <v>1874771.1339163245</v>
      </c>
      <c r="E34" s="180"/>
      <c r="F34" s="181">
        <v>53658.283675000006</v>
      </c>
      <c r="G34" s="178">
        <v>60.750959612619717</v>
      </c>
      <c r="H34" s="178">
        <v>63.730313027964016</v>
      </c>
      <c r="I34" s="178">
        <v>4.6750000000000007</v>
      </c>
      <c r="J34" s="178">
        <v>31.442577724874997</v>
      </c>
      <c r="K34" s="178">
        <v>457.22736720816982</v>
      </c>
      <c r="L34" s="180"/>
      <c r="M34" s="178">
        <v>9.7477078325114199</v>
      </c>
      <c r="N34" s="180"/>
      <c r="O34" s="178">
        <v>0.26493450618034764</v>
      </c>
      <c r="P34" s="178">
        <v>0.47451722963209875</v>
      </c>
      <c r="Q34" s="178">
        <v>0.13189670497781858</v>
      </c>
      <c r="R34" s="179">
        <v>0.34210526315789774</v>
      </c>
      <c r="S34" s="178">
        <v>6.6998281421067896</v>
      </c>
      <c r="T34" s="177">
        <v>2.1332004686948958</v>
      </c>
      <c r="U34" s="53"/>
      <c r="V34" s="54"/>
      <c r="W34" s="53"/>
      <c r="X34" s="53"/>
      <c r="Y34" s="53"/>
      <c r="Z34" s="53"/>
      <c r="AA34" s="53"/>
      <c r="AB34" s="53"/>
      <c r="AC34" s="53"/>
      <c r="AD34" s="53"/>
      <c r="AE34" s="53"/>
      <c r="AF34" s="53"/>
      <c r="AG34" s="53"/>
      <c r="AH34" s="53"/>
      <c r="AK34" s="131"/>
      <c r="AL34" s="183"/>
      <c r="AM34" s="182"/>
      <c r="AN34" s="182"/>
      <c r="AO34" s="182"/>
      <c r="AP34" s="131"/>
      <c r="AT34" s="2"/>
    </row>
    <row r="35" spans="1:46" x14ac:dyDescent="0.25">
      <c r="A35" s="8"/>
      <c r="B35" s="76" t="s">
        <v>384</v>
      </c>
      <c r="C35" s="180"/>
      <c r="D35" s="181">
        <v>1957485.4809727089</v>
      </c>
      <c r="E35" s="180"/>
      <c r="F35" s="181">
        <v>53947.022424999988</v>
      </c>
      <c r="G35" s="178">
        <v>60.980477516771856</v>
      </c>
      <c r="H35" s="178">
        <v>63.728788670628319</v>
      </c>
      <c r="I35" s="178">
        <v>4.3125</v>
      </c>
      <c r="J35" s="178">
        <v>31.972538316475003</v>
      </c>
      <c r="K35" s="178">
        <v>465.26672315703456</v>
      </c>
      <c r="L35" s="180"/>
      <c r="M35" s="178">
        <v>4.4119703765439056</v>
      </c>
      <c r="N35" s="180"/>
      <c r="O35" s="178">
        <v>0.53810657036448273</v>
      </c>
      <c r="P35" s="178">
        <v>0.37780128184914386</v>
      </c>
      <c r="Q35" s="178">
        <v>-2.3918874131778622E-3</v>
      </c>
      <c r="R35" s="179">
        <v>0.38027799632834741</v>
      </c>
      <c r="S35" s="178">
        <v>1.685487100444516</v>
      </c>
      <c r="T35" s="177">
        <v>1.758284067279936</v>
      </c>
      <c r="U35" s="53"/>
      <c r="V35" s="52"/>
      <c r="W35" s="53"/>
      <c r="X35" s="53"/>
      <c r="Y35" s="53"/>
      <c r="Z35" s="53"/>
      <c r="AA35" s="53"/>
      <c r="AB35" s="53"/>
      <c r="AC35" s="53"/>
      <c r="AD35" s="53"/>
      <c r="AE35" s="53"/>
      <c r="AF35" s="53"/>
      <c r="AG35" s="53"/>
      <c r="AH35" s="53"/>
      <c r="AK35" s="131"/>
      <c r="AL35" s="183"/>
      <c r="AM35" s="182"/>
      <c r="AN35" s="182"/>
      <c r="AO35" s="182"/>
      <c r="AP35" s="131"/>
      <c r="AT35" s="2"/>
    </row>
    <row r="36" spans="1:46" x14ac:dyDescent="0.25">
      <c r="A36" s="8"/>
      <c r="B36" s="76" t="s">
        <v>385</v>
      </c>
      <c r="C36" s="180"/>
      <c r="D36" s="181">
        <v>2000357.3235749635</v>
      </c>
      <c r="E36" s="180"/>
      <c r="F36" s="181">
        <v>54266.884975000001</v>
      </c>
      <c r="G36" s="178">
        <v>60.946068445143396</v>
      </c>
      <c r="H36" s="178">
        <v>63.647924272710206</v>
      </c>
      <c r="I36" s="178">
        <v>4.2450000000000001</v>
      </c>
      <c r="J36" s="178">
        <v>31.961915427840928</v>
      </c>
      <c r="K36" s="178">
        <v>473.07735978784154</v>
      </c>
      <c r="L36" s="180"/>
      <c r="M36" s="178">
        <v>2.1901486891719335</v>
      </c>
      <c r="N36" s="180"/>
      <c r="O36" s="178">
        <v>0.59291974908290968</v>
      </c>
      <c r="P36" s="178">
        <v>-5.6426372881379638E-2</v>
      </c>
      <c r="Q36" s="178">
        <v>-0.12688833352230144</v>
      </c>
      <c r="R36" s="179">
        <v>7.0542129327232347E-2</v>
      </c>
      <c r="S36" s="178">
        <v>-3.3225039966877645E-2</v>
      </c>
      <c r="T36" s="177">
        <v>1.6787438778790076</v>
      </c>
      <c r="U36" s="53"/>
      <c r="V36" s="52"/>
      <c r="W36" s="53"/>
      <c r="X36" s="53"/>
      <c r="Y36" s="53"/>
      <c r="Z36" s="53"/>
      <c r="AA36" s="53"/>
      <c r="AB36" s="53"/>
      <c r="AC36" s="53"/>
      <c r="AD36" s="53"/>
      <c r="AE36" s="53"/>
      <c r="AF36" s="53"/>
      <c r="AG36" s="53"/>
      <c r="AH36" s="53"/>
      <c r="AK36" s="131"/>
      <c r="AL36" s="183"/>
      <c r="AM36" s="182"/>
      <c r="AN36" s="182"/>
      <c r="AO36" s="182"/>
      <c r="AP36" s="131"/>
      <c r="AT36" s="2"/>
    </row>
    <row r="37" spans="1:46" x14ac:dyDescent="0.25">
      <c r="A37" s="8"/>
      <c r="B37" s="76" t="s">
        <v>386</v>
      </c>
      <c r="C37" s="180"/>
      <c r="D37" s="181">
        <v>2035473.7314064072</v>
      </c>
      <c r="E37" s="180"/>
      <c r="F37" s="181">
        <v>54567.406025000004</v>
      </c>
      <c r="G37" s="178">
        <v>60.876829756558841</v>
      </c>
      <c r="H37" s="178">
        <v>63.572295067417329</v>
      </c>
      <c r="I37" s="178">
        <v>4.24</v>
      </c>
      <c r="J37" s="178">
        <v>31.955809767448777</v>
      </c>
      <c r="K37" s="178">
        <v>479.36774103119689</v>
      </c>
      <c r="L37" s="180"/>
      <c r="M37" s="178">
        <v>1.7555067495983678</v>
      </c>
      <c r="N37" s="180"/>
      <c r="O37" s="178">
        <v>0.55378349086823153</v>
      </c>
      <c r="P37" s="178">
        <v>-0.11360648906644233</v>
      </c>
      <c r="Q37" s="178">
        <v>-0.11882430755923989</v>
      </c>
      <c r="R37" s="179">
        <v>5.2216594433811955E-3</v>
      </c>
      <c r="S37" s="178">
        <v>-1.9102923934377625E-2</v>
      </c>
      <c r="T37" s="177">
        <v>1.3296728565020288</v>
      </c>
      <c r="U37" s="53"/>
      <c r="V37" s="52"/>
      <c r="W37" s="53"/>
      <c r="X37" s="53"/>
      <c r="Y37" s="53"/>
      <c r="Z37" s="53"/>
      <c r="AA37" s="53"/>
      <c r="AB37" s="53"/>
      <c r="AC37" s="53"/>
      <c r="AD37" s="53"/>
      <c r="AE37" s="53"/>
      <c r="AF37" s="53"/>
      <c r="AG37" s="53"/>
      <c r="AH37" s="53"/>
      <c r="AK37" s="131"/>
      <c r="AL37" s="183"/>
      <c r="AM37" s="182"/>
      <c r="AN37" s="182"/>
      <c r="AO37" s="182"/>
      <c r="AP37" s="131"/>
      <c r="AT37" s="2"/>
    </row>
    <row r="38" spans="1:46" x14ac:dyDescent="0.25">
      <c r="A38" s="8"/>
      <c r="B38" s="76" t="s">
        <v>387</v>
      </c>
      <c r="C38" s="180"/>
      <c r="D38" s="181">
        <v>2070674.3530691485</v>
      </c>
      <c r="E38" s="180"/>
      <c r="F38" s="181">
        <v>54843.906999999992</v>
      </c>
      <c r="G38" s="178">
        <v>60.805434714508237</v>
      </c>
      <c r="H38" s="178">
        <v>63.497738841382876</v>
      </c>
      <c r="I38" s="178">
        <v>4.24</v>
      </c>
      <c r="J38" s="178">
        <v>31.955809767448777</v>
      </c>
      <c r="K38" s="178">
        <v>485.76888172959633</v>
      </c>
      <c r="L38" s="180"/>
      <c r="M38" s="178">
        <v>1.7293576978966607</v>
      </c>
      <c r="N38" s="180"/>
      <c r="O38" s="178">
        <v>0.50671453004988987</v>
      </c>
      <c r="P38" s="178">
        <v>-0.11727785815408565</v>
      </c>
      <c r="Q38" s="178">
        <v>-0.11727785815407454</v>
      </c>
      <c r="R38" s="179">
        <v>0</v>
      </c>
      <c r="S38" s="178">
        <v>0</v>
      </c>
      <c r="T38" s="177">
        <v>1.335329883614933</v>
      </c>
      <c r="U38" s="53"/>
      <c r="V38" s="52"/>
      <c r="W38" s="53"/>
      <c r="X38" s="53"/>
      <c r="Y38" s="53"/>
      <c r="Z38" s="53"/>
      <c r="AA38" s="53"/>
      <c r="AB38" s="53"/>
      <c r="AC38" s="53"/>
      <c r="AD38" s="53"/>
      <c r="AE38" s="53"/>
      <c r="AF38" s="53"/>
      <c r="AG38" s="53"/>
      <c r="AH38" s="53"/>
      <c r="AK38" s="131"/>
      <c r="AL38" s="183"/>
      <c r="AM38" s="182"/>
      <c r="AN38" s="182"/>
      <c r="AO38" s="182"/>
      <c r="AP38" s="131"/>
      <c r="AT38" s="2"/>
    </row>
    <row r="39" spans="1:46" x14ac:dyDescent="0.25">
      <c r="A39" s="8"/>
      <c r="B39" s="176" t="s">
        <v>400</v>
      </c>
      <c r="C39" s="172"/>
      <c r="D39" s="175">
        <v>2107218.8091900228</v>
      </c>
      <c r="E39" s="172"/>
      <c r="F39" s="174">
        <v>55116.463225</v>
      </c>
      <c r="G39" s="102">
        <v>60.732053717929311</v>
      </c>
      <c r="H39" s="102">
        <v>63.421108727996362</v>
      </c>
      <c r="I39" s="102">
        <v>4.24</v>
      </c>
      <c r="J39" s="102">
        <v>31.955809767448777</v>
      </c>
      <c r="K39" s="173">
        <v>492.49169263417838</v>
      </c>
      <c r="L39" s="172"/>
      <c r="M39" s="172">
        <v>1.7648577173280833</v>
      </c>
      <c r="N39" s="172"/>
      <c r="O39" s="171">
        <v>0.49696719272753764</v>
      </c>
      <c r="P39" s="169">
        <v>-0.12068164124384717</v>
      </c>
      <c r="Q39" s="169">
        <v>-0.12068164124384717</v>
      </c>
      <c r="R39" s="170">
        <v>0</v>
      </c>
      <c r="S39" s="169">
        <v>0</v>
      </c>
      <c r="T39" s="168">
        <v>1.3839525662173502</v>
      </c>
      <c r="U39" s="53"/>
      <c r="V39" s="52"/>
      <c r="W39" s="53"/>
      <c r="X39" s="53"/>
      <c r="Y39" s="53"/>
      <c r="Z39" s="53"/>
      <c r="AA39" s="53"/>
      <c r="AB39" s="53"/>
      <c r="AC39" s="53"/>
      <c r="AD39" s="53"/>
      <c r="AE39" s="53"/>
      <c r="AF39" s="53"/>
      <c r="AG39" s="53"/>
      <c r="AH39" s="53"/>
      <c r="AK39" s="131"/>
      <c r="AL39" s="183"/>
      <c r="AM39" s="182"/>
      <c r="AN39" s="182"/>
      <c r="AO39" s="182"/>
      <c r="AP39" s="131"/>
      <c r="AT39" s="2"/>
    </row>
    <row r="40" spans="1:46" x14ac:dyDescent="0.25">
      <c r="A40" s="8"/>
      <c r="B40" s="214" t="s">
        <v>29</v>
      </c>
      <c r="C40" s="215"/>
      <c r="D40" s="215"/>
      <c r="E40" s="215"/>
      <c r="F40" s="215"/>
      <c r="G40" s="215"/>
      <c r="H40" s="215"/>
      <c r="I40" s="215"/>
      <c r="J40" s="215"/>
      <c r="K40" s="215"/>
      <c r="L40" s="215"/>
      <c r="M40" s="215"/>
      <c r="N40" s="215"/>
      <c r="O40" s="215"/>
      <c r="P40" s="215"/>
      <c r="Q40" s="215"/>
      <c r="R40" s="167"/>
      <c r="S40" s="215"/>
      <c r="T40" s="216"/>
      <c r="U40" s="53"/>
      <c r="V40" s="52"/>
      <c r="W40" s="53"/>
      <c r="X40" s="53"/>
      <c r="Y40" s="53"/>
      <c r="Z40" s="53"/>
      <c r="AA40" s="53"/>
      <c r="AB40" s="53"/>
      <c r="AC40" s="53"/>
      <c r="AD40" s="53"/>
      <c r="AE40" s="53"/>
      <c r="AF40" s="53"/>
      <c r="AG40" s="53"/>
      <c r="AH40" s="53"/>
      <c r="AK40" s="131"/>
      <c r="AL40" s="183"/>
      <c r="AM40" s="182"/>
      <c r="AN40" s="182"/>
      <c r="AO40" s="182"/>
      <c r="AP40" s="131"/>
      <c r="AT40" s="2"/>
    </row>
    <row r="41" spans="1:46" x14ac:dyDescent="0.25">
      <c r="A41" s="8"/>
      <c r="B41" s="211" t="s">
        <v>394</v>
      </c>
      <c r="C41" s="212"/>
      <c r="D41" s="212"/>
      <c r="E41" s="212"/>
      <c r="F41" s="212"/>
      <c r="G41" s="212"/>
      <c r="H41" s="212"/>
      <c r="I41" s="212"/>
      <c r="J41" s="212"/>
      <c r="K41" s="212"/>
      <c r="L41" s="212"/>
      <c r="M41" s="212"/>
      <c r="N41" s="212"/>
      <c r="O41" s="212"/>
      <c r="P41" s="212"/>
      <c r="Q41" s="212"/>
      <c r="R41" s="166"/>
      <c r="S41" s="212"/>
      <c r="T41" s="213"/>
      <c r="U41" s="53"/>
      <c r="V41" s="52"/>
      <c r="W41" s="53"/>
      <c r="X41" s="53"/>
      <c r="Y41" s="53"/>
      <c r="Z41" s="53"/>
      <c r="AA41" s="53"/>
      <c r="AB41" s="53"/>
      <c r="AC41" s="53"/>
      <c r="AD41" s="53"/>
      <c r="AE41" s="53"/>
      <c r="AF41" s="53"/>
      <c r="AG41" s="53"/>
      <c r="AH41" s="53"/>
      <c r="AK41" s="131"/>
      <c r="AL41" s="183"/>
      <c r="AM41" s="182"/>
      <c r="AN41" s="182"/>
      <c r="AO41" s="182"/>
      <c r="AP41" s="131"/>
      <c r="AT41" s="2"/>
    </row>
    <row r="42" spans="1:46" x14ac:dyDescent="0.25">
      <c r="A42" s="8"/>
      <c r="B42" s="96" t="s">
        <v>350</v>
      </c>
      <c r="C42" s="2"/>
      <c r="E42" s="2"/>
      <c r="L42" s="2"/>
      <c r="M42" s="2"/>
      <c r="N42" s="2"/>
      <c r="O42" s="2"/>
      <c r="P42" s="2"/>
      <c r="Q42" s="2"/>
      <c r="R42" s="100"/>
      <c r="S42" s="2"/>
      <c r="T42" s="89"/>
      <c r="U42" s="53"/>
      <c r="V42" s="52"/>
      <c r="W42" s="53"/>
      <c r="X42" s="53"/>
      <c r="Y42" s="53"/>
      <c r="Z42" s="53"/>
      <c r="AA42" s="53"/>
      <c r="AB42" s="53"/>
      <c r="AC42" s="53"/>
      <c r="AD42" s="53"/>
      <c r="AE42" s="53"/>
      <c r="AF42" s="53"/>
      <c r="AG42" s="53"/>
      <c r="AH42" s="53"/>
      <c r="AK42" s="131"/>
      <c r="AL42" s="131"/>
      <c r="AM42" s="131"/>
      <c r="AN42" s="131"/>
      <c r="AO42" s="131"/>
      <c r="AP42" s="131"/>
      <c r="AT42" s="2"/>
    </row>
    <row r="43" spans="1:46" x14ac:dyDescent="0.25">
      <c r="A43" s="8"/>
      <c r="B43" s="96" t="s">
        <v>351</v>
      </c>
      <c r="C43" s="2"/>
      <c r="E43" s="2"/>
      <c r="L43" s="2"/>
      <c r="M43" s="2"/>
      <c r="N43" s="2"/>
      <c r="O43" s="2"/>
      <c r="P43" s="2"/>
      <c r="Q43" s="2"/>
      <c r="R43" s="100"/>
      <c r="S43" s="2"/>
      <c r="T43" s="89"/>
      <c r="U43" s="53"/>
      <c r="V43" s="52"/>
      <c r="W43" s="53"/>
      <c r="X43" s="53"/>
      <c r="Y43" s="53"/>
      <c r="Z43" s="53"/>
      <c r="AA43" s="53"/>
      <c r="AB43" s="53"/>
      <c r="AC43" s="53"/>
      <c r="AD43" s="53"/>
      <c r="AE43" s="53"/>
      <c r="AF43" s="53"/>
      <c r="AG43" s="53"/>
      <c r="AH43" s="53"/>
      <c r="AT43" s="2"/>
    </row>
    <row r="44" spans="1:46" x14ac:dyDescent="0.25">
      <c r="A44" s="8"/>
      <c r="B44" s="96" t="s">
        <v>352</v>
      </c>
      <c r="C44" s="163"/>
      <c r="D44" s="163"/>
      <c r="E44" s="163"/>
      <c r="F44" s="163"/>
      <c r="G44" s="163"/>
      <c r="H44" s="163"/>
      <c r="I44" s="163"/>
      <c r="J44" s="163"/>
      <c r="L44" s="2"/>
      <c r="M44" s="2"/>
      <c r="N44" s="2"/>
      <c r="O44" s="2"/>
      <c r="P44" s="2"/>
      <c r="Q44" s="2"/>
      <c r="R44" s="100"/>
      <c r="S44" s="2"/>
      <c r="T44" s="89"/>
      <c r="U44" s="53"/>
      <c r="V44" s="52"/>
      <c r="W44" s="53"/>
      <c r="X44" s="53"/>
      <c r="Y44" s="53"/>
      <c r="Z44" s="53"/>
      <c r="AA44" s="53"/>
      <c r="AB44" s="53"/>
      <c r="AC44" s="53"/>
      <c r="AD44" s="53"/>
      <c r="AE44" s="53"/>
      <c r="AF44" s="53"/>
      <c r="AG44" s="53"/>
      <c r="AH44" s="53"/>
      <c r="AT44" s="2"/>
    </row>
    <row r="45" spans="1:46" x14ac:dyDescent="0.25">
      <c r="A45" s="8"/>
      <c r="B45" s="211" t="s">
        <v>353</v>
      </c>
      <c r="C45" s="212"/>
      <c r="D45" s="212"/>
      <c r="E45" s="212"/>
      <c r="F45" s="212"/>
      <c r="G45" s="212"/>
      <c r="H45" s="212"/>
      <c r="I45" s="212"/>
      <c r="J45" s="212"/>
      <c r="K45" s="212"/>
      <c r="L45" s="212"/>
      <c r="M45" s="212"/>
      <c r="N45" s="212"/>
      <c r="O45" s="212"/>
      <c r="P45" s="212"/>
      <c r="Q45" s="212"/>
      <c r="R45" s="166"/>
      <c r="S45" s="212"/>
      <c r="T45" s="213"/>
      <c r="U45" s="53"/>
      <c r="V45" s="52"/>
      <c r="W45" s="53"/>
      <c r="X45" s="53"/>
      <c r="Y45" s="53"/>
      <c r="Z45" s="53"/>
      <c r="AA45" s="53"/>
      <c r="AB45" s="53"/>
      <c r="AC45" s="53"/>
      <c r="AD45" s="53"/>
      <c r="AE45" s="53"/>
      <c r="AF45" s="53"/>
      <c r="AG45" s="53"/>
      <c r="AH45" s="53"/>
      <c r="AT45" s="2"/>
    </row>
    <row r="46" spans="1:46" x14ac:dyDescent="0.25">
      <c r="A46" s="8"/>
      <c r="B46" s="211" t="s">
        <v>354</v>
      </c>
      <c r="C46" s="212"/>
      <c r="D46" s="212"/>
      <c r="E46" s="212"/>
      <c r="F46" s="212"/>
      <c r="G46" s="212"/>
      <c r="H46" s="212"/>
      <c r="I46" s="212"/>
      <c r="J46" s="212"/>
      <c r="K46" s="212"/>
      <c r="L46" s="212"/>
      <c r="M46" s="212"/>
      <c r="N46" s="212"/>
      <c r="O46" s="212"/>
      <c r="P46" s="212"/>
      <c r="Q46" s="212"/>
      <c r="R46" s="166"/>
      <c r="S46" s="212"/>
      <c r="T46" s="213"/>
      <c r="U46" s="53"/>
      <c r="V46" s="52"/>
      <c r="W46" s="53"/>
      <c r="X46" s="53"/>
      <c r="Y46" s="53"/>
      <c r="Z46" s="53"/>
      <c r="AA46" s="53"/>
      <c r="AB46" s="53"/>
      <c r="AC46" s="53"/>
      <c r="AD46" s="53"/>
      <c r="AE46" s="53"/>
      <c r="AF46" s="53"/>
      <c r="AG46" s="53"/>
      <c r="AH46" s="53"/>
      <c r="AT46" s="2"/>
    </row>
    <row r="47" spans="1:46" x14ac:dyDescent="0.25">
      <c r="A47" s="8"/>
      <c r="B47" s="96" t="s">
        <v>30</v>
      </c>
      <c r="C47" s="163"/>
      <c r="D47" s="163"/>
      <c r="E47" s="163"/>
      <c r="F47" s="163"/>
      <c r="G47" s="163"/>
      <c r="H47" s="163"/>
      <c r="I47" s="163"/>
      <c r="J47" s="163"/>
      <c r="K47" s="163"/>
      <c r="L47" s="163"/>
      <c r="M47" s="163"/>
      <c r="N47" s="163"/>
      <c r="O47" s="163"/>
      <c r="P47" s="163"/>
      <c r="Q47" s="163"/>
      <c r="R47" s="165"/>
      <c r="S47" s="163"/>
      <c r="T47" s="97"/>
      <c r="U47" s="53"/>
      <c r="V47" s="52"/>
      <c r="W47" s="53"/>
      <c r="X47" s="53"/>
      <c r="Y47" s="53"/>
      <c r="Z47" s="53"/>
      <c r="AA47" s="53"/>
      <c r="AB47" s="53"/>
      <c r="AC47" s="53"/>
      <c r="AD47" s="53"/>
      <c r="AE47" s="53"/>
      <c r="AF47" s="53"/>
      <c r="AG47" s="53"/>
      <c r="AH47" s="53"/>
      <c r="AT47" s="2"/>
    </row>
    <row r="48" spans="1:46" x14ac:dyDescent="0.25">
      <c r="A48" s="8"/>
      <c r="B48" s="94" t="s">
        <v>355</v>
      </c>
      <c r="C48" s="162"/>
      <c r="D48" s="162"/>
      <c r="E48" s="162"/>
      <c r="F48" s="162"/>
      <c r="G48" s="162"/>
      <c r="H48" s="162"/>
      <c r="I48" s="162"/>
      <c r="J48" s="162"/>
      <c r="K48" s="162"/>
      <c r="L48" s="162"/>
      <c r="M48" s="162"/>
      <c r="N48" s="162"/>
      <c r="O48" s="162"/>
      <c r="P48" s="162"/>
      <c r="Q48" s="162"/>
      <c r="R48" s="164"/>
      <c r="S48" s="162"/>
      <c r="T48" s="95"/>
      <c r="U48" s="53"/>
      <c r="V48" s="52"/>
      <c r="W48" s="53"/>
      <c r="X48" s="53"/>
      <c r="Y48" s="53"/>
      <c r="Z48" s="53"/>
      <c r="AA48" s="53"/>
      <c r="AB48" s="53"/>
      <c r="AC48" s="53"/>
      <c r="AD48" s="53"/>
      <c r="AE48" s="53"/>
      <c r="AF48" s="53"/>
      <c r="AG48" s="53"/>
      <c r="AH48" s="53"/>
      <c r="AT48" s="2"/>
    </row>
    <row r="49" spans="1:46" x14ac:dyDescent="0.25">
      <c r="A49" s="8"/>
      <c r="B49" s="94" t="s">
        <v>356</v>
      </c>
      <c r="C49" s="162"/>
      <c r="D49" s="162"/>
      <c r="E49" s="162"/>
      <c r="F49" s="162"/>
      <c r="G49" s="162"/>
      <c r="H49" s="162"/>
      <c r="I49" s="162"/>
      <c r="J49" s="162"/>
      <c r="K49" s="162"/>
      <c r="L49" s="162"/>
      <c r="M49" s="162"/>
      <c r="N49" s="162"/>
      <c r="O49" s="162"/>
      <c r="P49" s="162"/>
      <c r="Q49" s="162"/>
      <c r="R49" s="164"/>
      <c r="S49" s="162"/>
      <c r="T49" s="95"/>
      <c r="U49" s="53"/>
      <c r="V49" s="52"/>
      <c r="W49" s="53"/>
      <c r="X49" s="53"/>
      <c r="Y49" s="53"/>
      <c r="Z49" s="53"/>
      <c r="AA49" s="53"/>
      <c r="AB49" s="53"/>
      <c r="AC49" s="53"/>
      <c r="AD49" s="53"/>
      <c r="AE49" s="53"/>
      <c r="AF49" s="53"/>
      <c r="AG49" s="53"/>
      <c r="AH49" s="53"/>
      <c r="AT49" s="2"/>
    </row>
    <row r="50" spans="1:46" ht="16.5" thickBot="1" x14ac:dyDescent="0.3">
      <c r="A50" s="8"/>
      <c r="B50" s="90" t="s">
        <v>357</v>
      </c>
      <c r="C50" s="91"/>
      <c r="D50" s="91"/>
      <c r="E50" s="91"/>
      <c r="F50" s="91"/>
      <c r="G50" s="91"/>
      <c r="H50" s="91"/>
      <c r="I50" s="91"/>
      <c r="J50" s="91"/>
      <c r="K50" s="91"/>
      <c r="L50" s="91"/>
      <c r="M50" s="91"/>
      <c r="N50" s="91"/>
      <c r="O50" s="91"/>
      <c r="P50" s="91"/>
      <c r="Q50" s="91"/>
      <c r="R50" s="101"/>
      <c r="S50" s="91"/>
      <c r="T50" s="92"/>
      <c r="U50" s="53"/>
      <c r="V50" s="53"/>
      <c r="W50" s="53"/>
      <c r="X50" s="53"/>
      <c r="Y50" s="53"/>
      <c r="Z50" s="53"/>
      <c r="AA50" s="53"/>
      <c r="AB50" s="53"/>
      <c r="AC50" s="53"/>
      <c r="AD50" s="53"/>
      <c r="AE50" s="53"/>
      <c r="AF50" s="53"/>
      <c r="AG50" s="53"/>
      <c r="AH50" s="53"/>
      <c r="AT50" s="2"/>
    </row>
    <row r="51" spans="1:46" x14ac:dyDescent="0.25">
      <c r="A51" s="8"/>
      <c r="B51" s="211" t="s">
        <v>354</v>
      </c>
      <c r="C51" s="212"/>
      <c r="D51" s="212"/>
      <c r="E51" s="212"/>
      <c r="F51" s="212"/>
      <c r="G51" s="212"/>
      <c r="H51" s="212"/>
      <c r="I51" s="212"/>
      <c r="J51" s="212"/>
      <c r="K51" s="212"/>
      <c r="L51" s="212"/>
      <c r="M51" s="212"/>
      <c r="N51" s="212"/>
      <c r="O51" s="212"/>
      <c r="P51" s="212"/>
      <c r="Q51" s="212"/>
      <c r="R51" s="212"/>
      <c r="S51" s="212"/>
      <c r="T51" s="213"/>
      <c r="U51" s="212"/>
      <c r="V51" s="53"/>
      <c r="W51" s="53"/>
      <c r="X51" s="53"/>
      <c r="Y51" s="53"/>
      <c r="Z51" s="53"/>
      <c r="AA51" s="53"/>
      <c r="AB51" s="53"/>
      <c r="AC51" s="53"/>
      <c r="AD51" s="53"/>
      <c r="AE51" s="53"/>
      <c r="AF51" s="53"/>
      <c r="AG51" s="53"/>
      <c r="AH51" s="53"/>
      <c r="AT51" s="2"/>
    </row>
    <row r="52" spans="1:46" x14ac:dyDescent="0.25">
      <c r="A52" s="8"/>
      <c r="B52" s="96" t="s">
        <v>30</v>
      </c>
      <c r="C52" s="163"/>
      <c r="D52" s="163"/>
      <c r="E52" s="163"/>
      <c r="F52" s="163"/>
      <c r="G52" s="163"/>
      <c r="H52" s="163"/>
      <c r="I52" s="163"/>
      <c r="J52" s="163"/>
      <c r="K52" s="163"/>
      <c r="L52" s="163"/>
      <c r="M52" s="163"/>
      <c r="N52" s="163"/>
      <c r="O52" s="163"/>
      <c r="P52" s="163"/>
      <c r="Q52" s="163"/>
      <c r="R52" s="163"/>
      <c r="S52" s="163"/>
      <c r="T52" s="97"/>
      <c r="U52" s="2"/>
      <c r="V52" s="53"/>
      <c r="W52" s="53"/>
      <c r="X52" s="53"/>
      <c r="Y52" s="53"/>
      <c r="Z52" s="53"/>
      <c r="AA52" s="53"/>
      <c r="AB52" s="53"/>
      <c r="AC52" s="53"/>
      <c r="AD52" s="53"/>
      <c r="AE52" s="53"/>
      <c r="AF52" s="53"/>
      <c r="AG52" s="53"/>
      <c r="AH52" s="53"/>
      <c r="AT52" s="2"/>
    </row>
    <row r="53" spans="1:46" x14ac:dyDescent="0.25">
      <c r="A53" s="8"/>
      <c r="B53" s="94" t="s">
        <v>355</v>
      </c>
      <c r="C53" s="162"/>
      <c r="D53" s="162"/>
      <c r="E53" s="162"/>
      <c r="F53" s="162"/>
      <c r="G53" s="162"/>
      <c r="H53" s="162"/>
      <c r="I53" s="162"/>
      <c r="J53" s="162"/>
      <c r="K53" s="162"/>
      <c r="L53" s="162"/>
      <c r="M53" s="162"/>
      <c r="N53" s="162"/>
      <c r="O53" s="162"/>
      <c r="P53" s="162"/>
      <c r="Q53" s="162"/>
      <c r="R53" s="162"/>
      <c r="S53" s="162"/>
      <c r="T53" s="95"/>
      <c r="U53" s="2"/>
      <c r="V53" s="53"/>
      <c r="W53" s="53"/>
      <c r="X53" s="53"/>
      <c r="Y53" s="53"/>
      <c r="Z53" s="53"/>
      <c r="AA53" s="53"/>
      <c r="AB53" s="53"/>
      <c r="AC53" s="53"/>
      <c r="AD53" s="53"/>
      <c r="AE53" s="53"/>
      <c r="AF53" s="53"/>
      <c r="AG53" s="53"/>
      <c r="AH53" s="53"/>
      <c r="AT53" s="2"/>
    </row>
    <row r="54" spans="1:46" x14ac:dyDescent="0.25">
      <c r="A54" s="8"/>
      <c r="B54" s="94" t="s">
        <v>356</v>
      </c>
      <c r="C54" s="162"/>
      <c r="D54" s="162"/>
      <c r="E54" s="162"/>
      <c r="F54" s="162"/>
      <c r="G54" s="162"/>
      <c r="H54" s="162"/>
      <c r="I54" s="162"/>
      <c r="J54" s="162"/>
      <c r="K54" s="162"/>
      <c r="L54" s="162"/>
      <c r="M54" s="162"/>
      <c r="N54" s="162"/>
      <c r="O54" s="162"/>
      <c r="P54" s="162"/>
      <c r="Q54" s="162"/>
      <c r="R54" s="162"/>
      <c r="S54" s="162"/>
      <c r="T54" s="95"/>
      <c r="U54" s="2"/>
      <c r="V54" s="53"/>
      <c r="W54" s="53"/>
      <c r="X54" s="53"/>
      <c r="Y54" s="53"/>
      <c r="Z54" s="53"/>
      <c r="AA54" s="53"/>
      <c r="AB54" s="53"/>
      <c r="AC54" s="53"/>
      <c r="AD54" s="53"/>
      <c r="AE54" s="53"/>
      <c r="AF54" s="53"/>
      <c r="AG54" s="53"/>
      <c r="AH54" s="53"/>
      <c r="AT54" s="2"/>
    </row>
    <row r="55" spans="1:46" ht="16.5" thickBot="1" x14ac:dyDescent="0.3">
      <c r="A55" s="8"/>
      <c r="B55" s="90" t="s">
        <v>357</v>
      </c>
      <c r="C55" s="91"/>
      <c r="D55" s="91"/>
      <c r="E55" s="91"/>
      <c r="F55" s="91"/>
      <c r="G55" s="91"/>
      <c r="H55" s="91"/>
      <c r="I55" s="91"/>
      <c r="J55" s="91"/>
      <c r="K55" s="91"/>
      <c r="L55" s="91"/>
      <c r="M55" s="91"/>
      <c r="N55" s="91"/>
      <c r="O55" s="91"/>
      <c r="P55" s="91"/>
      <c r="Q55" s="91"/>
      <c r="R55" s="91"/>
      <c r="S55" s="91"/>
      <c r="T55" s="92"/>
      <c r="U55" s="212"/>
      <c r="V55" s="53"/>
      <c r="W55" s="53"/>
      <c r="X55" s="53"/>
      <c r="Y55" s="53"/>
      <c r="Z55" s="53"/>
      <c r="AA55" s="53"/>
      <c r="AB55" s="53"/>
      <c r="AC55" s="53"/>
      <c r="AD55" s="53"/>
      <c r="AE55" s="53"/>
      <c r="AF55" s="53"/>
      <c r="AG55" s="53"/>
      <c r="AH55" s="53"/>
      <c r="AT55" s="2"/>
    </row>
    <row r="56" spans="1:46" ht="18.75" x14ac:dyDescent="0.25">
      <c r="A56" s="8"/>
      <c r="B56" s="161"/>
      <c r="C56" s="159"/>
      <c r="D56" s="47"/>
      <c r="E56" s="159"/>
      <c r="F56" s="47"/>
      <c r="G56" s="47"/>
      <c r="H56" s="47"/>
      <c r="I56" s="47"/>
      <c r="J56" s="47"/>
      <c r="K56" s="47"/>
      <c r="L56" s="159"/>
      <c r="M56" s="159"/>
      <c r="N56" s="159"/>
      <c r="O56" s="159"/>
      <c r="P56" s="159"/>
      <c r="Q56" s="159"/>
      <c r="R56" s="159"/>
      <c r="S56" s="159"/>
      <c r="U56" s="212"/>
      <c r="V56" s="53"/>
      <c r="W56" s="53"/>
      <c r="X56" s="53"/>
      <c r="Y56" s="53"/>
      <c r="Z56" s="53"/>
      <c r="AA56" s="53"/>
      <c r="AB56" s="53"/>
      <c r="AC56" s="53"/>
      <c r="AD56" s="53"/>
      <c r="AE56" s="53"/>
      <c r="AF56" s="53"/>
      <c r="AG56" s="53"/>
      <c r="AH56" s="53"/>
      <c r="AT56" s="2"/>
    </row>
    <row r="57" spans="1:46" x14ac:dyDescent="0.25">
      <c r="A57" s="8"/>
      <c r="C57" s="160"/>
      <c r="E57" s="160"/>
      <c r="L57" s="160"/>
      <c r="M57" s="160"/>
      <c r="N57" s="160"/>
      <c r="O57" s="160"/>
      <c r="P57" s="160"/>
      <c r="Q57" s="160"/>
      <c r="R57" s="160"/>
      <c r="S57" s="160"/>
      <c r="U57" s="53"/>
      <c r="V57" s="53"/>
      <c r="W57" s="53"/>
      <c r="X57" s="53"/>
      <c r="Y57" s="53"/>
      <c r="Z57" s="53"/>
      <c r="AA57" s="53"/>
      <c r="AB57" s="53"/>
      <c r="AC57" s="53"/>
      <c r="AD57" s="53"/>
      <c r="AE57" s="53"/>
      <c r="AF57" s="53"/>
      <c r="AG57" s="53"/>
      <c r="AH57" s="53"/>
      <c r="AT57" s="2"/>
    </row>
    <row r="58" spans="1:46" x14ac:dyDescent="0.25">
      <c r="A58" s="8"/>
      <c r="C58" s="159"/>
      <c r="E58" s="159"/>
      <c r="L58" s="159"/>
      <c r="M58" s="159"/>
      <c r="N58" s="159"/>
      <c r="O58" s="159"/>
      <c r="P58" s="159"/>
      <c r="Q58" s="159"/>
      <c r="R58" s="159"/>
      <c r="S58" s="159"/>
      <c r="U58" s="53"/>
      <c r="V58" s="53"/>
      <c r="W58" s="53"/>
      <c r="X58" s="53"/>
      <c r="Y58" s="53"/>
      <c r="Z58" s="53"/>
      <c r="AA58" s="53"/>
      <c r="AB58" s="53"/>
      <c r="AC58" s="53"/>
      <c r="AD58" s="53"/>
      <c r="AE58" s="53"/>
      <c r="AF58" s="53"/>
      <c r="AG58" s="53"/>
      <c r="AH58" s="53"/>
      <c r="AT58" s="2"/>
    </row>
    <row r="59" spans="1:46" x14ac:dyDescent="0.25">
      <c r="A59" s="8"/>
      <c r="U59" s="53"/>
      <c r="V59" s="53"/>
      <c r="W59" s="53"/>
      <c r="X59" s="53"/>
      <c r="Y59" s="53"/>
      <c r="Z59" s="53"/>
      <c r="AA59" s="53"/>
      <c r="AB59" s="53"/>
      <c r="AC59" s="53"/>
      <c r="AD59" s="53"/>
      <c r="AE59" s="53"/>
      <c r="AF59" s="53"/>
      <c r="AG59" s="53"/>
      <c r="AH59" s="53"/>
      <c r="AT59" s="2"/>
    </row>
    <row r="60" spans="1:46" x14ac:dyDescent="0.25">
      <c r="A60" s="8"/>
      <c r="U60" s="53"/>
      <c r="V60" s="53"/>
      <c r="W60" s="53"/>
      <c r="X60" s="53"/>
      <c r="Y60" s="53"/>
      <c r="Z60" s="53"/>
      <c r="AA60" s="53"/>
      <c r="AB60" s="53"/>
      <c r="AC60" s="53"/>
      <c r="AD60" s="53"/>
      <c r="AE60" s="53"/>
      <c r="AF60" s="53"/>
      <c r="AG60" s="53"/>
      <c r="AH60" s="53"/>
      <c r="AT60" s="2"/>
    </row>
    <row r="61" spans="1:46" x14ac:dyDescent="0.25">
      <c r="A61" s="8"/>
      <c r="U61" s="53"/>
      <c r="V61" s="53"/>
      <c r="W61" s="53"/>
      <c r="X61" s="53"/>
      <c r="Y61" s="53"/>
      <c r="Z61" s="53"/>
      <c r="AA61" s="53"/>
      <c r="AB61" s="53"/>
      <c r="AC61" s="53"/>
      <c r="AD61" s="53"/>
      <c r="AE61" s="53"/>
      <c r="AF61" s="53"/>
      <c r="AG61" s="53"/>
      <c r="AH61" s="53"/>
      <c r="AT61" s="2"/>
    </row>
    <row r="62" spans="1:46" x14ac:dyDescent="0.25">
      <c r="A62" s="8"/>
      <c r="U62" s="53"/>
      <c r="V62" s="53"/>
      <c r="W62" s="53"/>
      <c r="X62" s="53"/>
      <c r="Y62" s="53"/>
      <c r="Z62" s="53"/>
      <c r="AA62" s="53"/>
      <c r="AB62" s="53"/>
      <c r="AC62" s="53"/>
      <c r="AD62" s="53"/>
      <c r="AE62" s="53"/>
      <c r="AF62" s="53"/>
      <c r="AG62" s="53"/>
      <c r="AH62" s="53"/>
      <c r="AT62" s="2"/>
    </row>
    <row r="63" spans="1:46" x14ac:dyDescent="0.25">
      <c r="A63" s="8"/>
      <c r="U63" s="53"/>
      <c r="V63" s="53"/>
      <c r="W63" s="53"/>
      <c r="X63" s="53"/>
      <c r="Y63" s="53"/>
      <c r="Z63" s="53"/>
      <c r="AA63" s="53"/>
      <c r="AB63" s="53"/>
      <c r="AC63" s="53"/>
      <c r="AD63" s="53"/>
      <c r="AE63" s="53"/>
      <c r="AF63" s="53"/>
      <c r="AG63" s="53"/>
      <c r="AH63" s="53"/>
      <c r="AT63" s="2"/>
    </row>
    <row r="64" spans="1:46" x14ac:dyDescent="0.25">
      <c r="A64" s="8"/>
      <c r="U64" s="53"/>
      <c r="V64" s="53"/>
      <c r="W64" s="53"/>
      <c r="X64" s="53"/>
      <c r="Y64" s="53"/>
      <c r="Z64" s="53"/>
      <c r="AA64" s="53"/>
      <c r="AB64" s="53"/>
      <c r="AC64" s="53"/>
      <c r="AD64" s="53"/>
      <c r="AE64" s="53"/>
      <c r="AF64" s="53"/>
      <c r="AG64" s="53"/>
      <c r="AH64" s="53"/>
      <c r="AT64" s="2"/>
    </row>
    <row r="65" spans="1:46" x14ac:dyDescent="0.25">
      <c r="A65" s="8"/>
      <c r="U65" s="53"/>
      <c r="V65" s="53"/>
      <c r="W65" s="53"/>
      <c r="X65" s="53"/>
      <c r="Y65" s="53"/>
      <c r="Z65" s="53"/>
      <c r="AA65" s="53"/>
      <c r="AB65" s="53"/>
      <c r="AC65" s="53"/>
      <c r="AD65" s="53"/>
      <c r="AE65" s="53"/>
      <c r="AF65" s="53"/>
      <c r="AG65" s="53"/>
      <c r="AH65" s="53"/>
      <c r="AT65" s="2"/>
    </row>
    <row r="66" spans="1:46" x14ac:dyDescent="0.25">
      <c r="A66" s="8"/>
      <c r="U66" s="53"/>
      <c r="V66" s="53"/>
      <c r="W66" s="53"/>
      <c r="X66" s="53"/>
      <c r="Y66" s="53"/>
      <c r="Z66" s="53"/>
      <c r="AA66" s="53"/>
      <c r="AB66" s="53"/>
      <c r="AC66" s="53"/>
      <c r="AD66" s="53"/>
      <c r="AE66" s="53"/>
      <c r="AF66" s="53"/>
      <c r="AG66" s="53"/>
      <c r="AH66" s="53"/>
      <c r="AT66" s="2"/>
    </row>
    <row r="67" spans="1:46" x14ac:dyDescent="0.25">
      <c r="A67" s="8"/>
      <c r="U67" s="53"/>
      <c r="V67" s="53"/>
      <c r="W67" s="53"/>
      <c r="X67" s="53"/>
      <c r="Y67" s="53"/>
      <c r="Z67" s="53"/>
      <c r="AA67" s="53"/>
      <c r="AB67" s="53"/>
      <c r="AC67" s="53"/>
      <c r="AD67" s="53"/>
      <c r="AE67" s="53"/>
      <c r="AF67" s="53"/>
      <c r="AG67" s="53"/>
      <c r="AH67" s="53"/>
      <c r="AT67" s="2"/>
    </row>
    <row r="68" spans="1:46" x14ac:dyDescent="0.25">
      <c r="A68" s="8"/>
      <c r="U68" s="53"/>
      <c r="V68" s="53"/>
      <c r="W68" s="53"/>
      <c r="X68" s="53"/>
      <c r="Y68" s="53"/>
      <c r="Z68" s="53"/>
      <c r="AA68" s="53"/>
      <c r="AB68" s="53"/>
      <c r="AC68" s="53"/>
      <c r="AD68" s="53"/>
      <c r="AE68" s="53"/>
      <c r="AF68" s="53"/>
      <c r="AG68" s="53"/>
      <c r="AH68" s="53"/>
      <c r="AT68" s="2"/>
    </row>
    <row r="69" spans="1:46" x14ac:dyDescent="0.25">
      <c r="A69" s="8"/>
      <c r="U69" s="53"/>
      <c r="V69" s="53"/>
      <c r="W69" s="53"/>
      <c r="X69" s="53"/>
      <c r="Y69" s="53"/>
      <c r="Z69" s="53"/>
      <c r="AA69" s="53"/>
      <c r="AB69" s="53"/>
      <c r="AC69" s="53"/>
      <c r="AD69" s="53"/>
      <c r="AE69" s="53"/>
      <c r="AF69" s="53"/>
      <c r="AG69" s="53"/>
      <c r="AH69" s="53"/>
      <c r="AT69" s="2"/>
    </row>
    <row r="70" spans="1:46" x14ac:dyDescent="0.25">
      <c r="A70" s="8"/>
      <c r="U70" s="53"/>
      <c r="V70" s="53"/>
      <c r="W70" s="53"/>
      <c r="X70" s="53"/>
      <c r="Y70" s="53"/>
      <c r="Z70" s="53"/>
      <c r="AA70" s="53"/>
    </row>
    <row r="71" spans="1:46" x14ac:dyDescent="0.25">
      <c r="A71" s="8"/>
      <c r="U71" s="53"/>
      <c r="V71" s="53"/>
      <c r="W71" s="53"/>
      <c r="X71" s="53"/>
      <c r="Y71" s="53"/>
      <c r="Z71" s="53"/>
      <c r="AA71" s="53"/>
    </row>
    <row r="72" spans="1:46" x14ac:dyDescent="0.25">
      <c r="A72" s="8"/>
      <c r="U72" s="53"/>
      <c r="V72" s="53"/>
      <c r="W72" s="53"/>
      <c r="X72" s="53"/>
      <c r="Y72" s="53"/>
      <c r="Z72" s="53"/>
      <c r="AA72" s="53"/>
    </row>
    <row r="73" spans="1:46" x14ac:dyDescent="0.25">
      <c r="A73" s="8"/>
      <c r="U73" s="53"/>
      <c r="V73" s="53"/>
      <c r="W73" s="53"/>
      <c r="X73" s="53"/>
      <c r="Y73" s="53"/>
      <c r="Z73" s="53"/>
      <c r="AA73" s="53"/>
    </row>
    <row r="74" spans="1:46" x14ac:dyDescent="0.25">
      <c r="A74" s="8"/>
      <c r="U74" s="53"/>
      <c r="V74" s="53"/>
      <c r="W74" s="53"/>
      <c r="X74" s="53"/>
      <c r="Y74" s="53"/>
      <c r="Z74" s="53"/>
      <c r="AA74" s="53"/>
    </row>
    <row r="75" spans="1:46" x14ac:dyDescent="0.25">
      <c r="A75" s="8"/>
      <c r="U75" s="53"/>
      <c r="V75" s="53"/>
      <c r="W75" s="53"/>
      <c r="X75" s="53"/>
      <c r="Y75" s="53"/>
      <c r="Z75" s="53"/>
      <c r="AA75" s="53"/>
    </row>
    <row r="76" spans="1:46" x14ac:dyDescent="0.25">
      <c r="A76" s="8"/>
      <c r="U76" s="53"/>
      <c r="V76" s="53"/>
      <c r="W76" s="53"/>
      <c r="X76" s="53"/>
      <c r="Y76" s="53"/>
      <c r="Z76" s="53"/>
      <c r="AA76" s="53"/>
    </row>
    <row r="77" spans="1:46" x14ac:dyDescent="0.25">
      <c r="A77" s="8"/>
      <c r="U77" s="53"/>
      <c r="V77" s="53"/>
      <c r="W77" s="53"/>
      <c r="X77" s="53"/>
      <c r="Y77" s="53"/>
      <c r="Z77" s="53"/>
      <c r="AA77" s="53"/>
    </row>
    <row r="78" spans="1:46" x14ac:dyDescent="0.25">
      <c r="A78" s="8"/>
      <c r="U78" s="53"/>
      <c r="V78" s="53"/>
      <c r="W78" s="53"/>
      <c r="X78" s="53"/>
      <c r="Y78" s="53"/>
      <c r="Z78" s="53"/>
      <c r="AA78" s="53"/>
    </row>
    <row r="79" spans="1:46" x14ac:dyDescent="0.25">
      <c r="A79" s="8"/>
      <c r="U79" s="53"/>
      <c r="V79" s="53"/>
      <c r="W79" s="53"/>
      <c r="X79" s="53"/>
      <c r="Y79" s="53"/>
      <c r="Z79" s="53"/>
      <c r="AA79" s="53"/>
    </row>
    <row r="80" spans="1:46" x14ac:dyDescent="0.25">
      <c r="A80" s="8"/>
      <c r="U80" s="53"/>
      <c r="V80" s="53"/>
      <c r="W80" s="53"/>
      <c r="X80" s="53"/>
      <c r="Y80" s="53"/>
      <c r="Z80" s="53"/>
      <c r="AA80" s="53"/>
    </row>
    <row r="81" spans="1:27" x14ac:dyDescent="0.25">
      <c r="A81" s="8"/>
      <c r="U81" s="53"/>
      <c r="V81" s="53"/>
      <c r="W81" s="53"/>
      <c r="X81" s="53"/>
      <c r="Y81" s="53"/>
      <c r="Z81" s="53"/>
      <c r="AA81" s="53"/>
    </row>
    <row r="82" spans="1:27" x14ac:dyDescent="0.25">
      <c r="A82" s="8"/>
      <c r="U82" s="53"/>
      <c r="V82" s="53"/>
      <c r="W82" s="53"/>
      <c r="X82" s="53"/>
      <c r="Y82" s="53"/>
      <c r="Z82" s="53"/>
      <c r="AA82" s="53"/>
    </row>
    <row r="83" spans="1:27" x14ac:dyDescent="0.25">
      <c r="A83" s="8"/>
      <c r="U83" s="53"/>
      <c r="V83" s="53"/>
      <c r="W83" s="53"/>
      <c r="X83" s="53"/>
      <c r="Y83" s="53"/>
      <c r="Z83" s="53"/>
      <c r="AA83" s="53"/>
    </row>
    <row r="84" spans="1:27" x14ac:dyDescent="0.25">
      <c r="A84" s="8"/>
      <c r="U84" s="55"/>
      <c r="V84" s="53"/>
      <c r="W84" s="53"/>
      <c r="X84" s="53"/>
      <c r="Y84" s="53"/>
      <c r="Z84" s="53"/>
      <c r="AA84" s="53"/>
    </row>
    <row r="85" spans="1:27" x14ac:dyDescent="0.25">
      <c r="A85" s="8"/>
      <c r="U85" s="55"/>
      <c r="V85" s="53"/>
      <c r="W85" s="53"/>
      <c r="X85" s="53"/>
      <c r="Y85" s="53"/>
      <c r="Z85" s="53"/>
      <c r="AA85" s="53"/>
    </row>
    <row r="86" spans="1:27" x14ac:dyDescent="0.25">
      <c r="A86" s="8"/>
      <c r="U86" s="55"/>
      <c r="V86" s="53"/>
      <c r="W86" s="53"/>
      <c r="X86" s="53"/>
      <c r="Y86" s="53"/>
      <c r="Z86" s="53"/>
      <c r="AA86" s="53"/>
    </row>
    <row r="87" spans="1:27" x14ac:dyDescent="0.25">
      <c r="A87" s="8"/>
      <c r="U87" s="55"/>
      <c r="V87" s="53"/>
      <c r="W87" s="53"/>
      <c r="X87" s="53"/>
      <c r="Y87" s="53"/>
      <c r="Z87" s="53"/>
      <c r="AA87" s="53"/>
    </row>
    <row r="88" spans="1:27" x14ac:dyDescent="0.25">
      <c r="A88" s="8"/>
      <c r="U88" s="55"/>
    </row>
    <row r="89" spans="1:27" x14ac:dyDescent="0.25">
      <c r="A89" s="8"/>
      <c r="U89" s="55"/>
    </row>
    <row r="90" spans="1:27" x14ac:dyDescent="0.25">
      <c r="A90" s="8"/>
      <c r="U90" s="55"/>
    </row>
    <row r="91" spans="1:27" x14ac:dyDescent="0.25">
      <c r="A91" s="8"/>
      <c r="U91" s="55"/>
    </row>
    <row r="92" spans="1:27" x14ac:dyDescent="0.25">
      <c r="A92" s="8"/>
      <c r="U92" s="55"/>
    </row>
    <row r="93" spans="1:27" x14ac:dyDescent="0.25">
      <c r="U93" s="55"/>
    </row>
    <row r="94" spans="1:27" x14ac:dyDescent="0.25">
      <c r="U94" s="55"/>
    </row>
    <row r="95" spans="1:27" x14ac:dyDescent="0.25">
      <c r="U95" s="55"/>
    </row>
    <row r="96" spans="1:27" x14ac:dyDescent="0.25">
      <c r="U96" s="55"/>
    </row>
    <row r="97" spans="21:21" x14ac:dyDescent="0.25">
      <c r="U97" s="55"/>
    </row>
    <row r="98" spans="21:21" x14ac:dyDescent="0.25">
      <c r="U98" s="55"/>
    </row>
    <row r="99" spans="21:21" x14ac:dyDescent="0.25">
      <c r="U99" s="55"/>
    </row>
    <row r="100" spans="21:21" x14ac:dyDescent="0.25">
      <c r="U100" s="55"/>
    </row>
    <row r="101" spans="21:21" x14ac:dyDescent="0.25">
      <c r="U101" s="55"/>
    </row>
    <row r="102" spans="21:21" x14ac:dyDescent="0.25">
      <c r="U102" s="55"/>
    </row>
    <row r="116" ht="15.75" customHeight="1" x14ac:dyDescent="0.25"/>
    <row r="117" ht="16.5" customHeight="1" x14ac:dyDescent="0.25"/>
    <row r="118" ht="16.5" customHeight="1" x14ac:dyDescent="0.25"/>
    <row r="119" ht="15.75" customHeight="1" x14ac:dyDescent="0.25"/>
    <row r="120" ht="15.75" customHeight="1" x14ac:dyDescent="0.25"/>
    <row r="121" ht="16.5" customHeight="1" x14ac:dyDescent="0.25"/>
  </sheetData>
  <mergeCells count="3">
    <mergeCell ref="B2:T2"/>
    <mergeCell ref="C3:K3"/>
    <mergeCell ref="L3:T3"/>
  </mergeCells>
  <hyperlinks>
    <hyperlink ref="A1" location="Contents!A1" display="Back to contents" xr:uid="{6F26391F-E8D3-400C-9488-92A2F2DBF3C7}"/>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A92E-A35C-4696-9E5A-DBE8DF4715EC}">
  <dimension ref="A1:V155"/>
  <sheetViews>
    <sheetView zoomScaleNormal="100" zoomScaleSheetLayoutView="85" workbookViewId="0"/>
  </sheetViews>
  <sheetFormatPr defaultColWidth="8.88671875" defaultRowHeight="15.75" x14ac:dyDescent="0.25"/>
  <cols>
    <col min="1" max="1" width="9.33203125" style="2" customWidth="1"/>
    <col min="2" max="2" width="9.44140625" style="2" customWidth="1"/>
    <col min="3" max="3" width="9.33203125" style="2" customWidth="1"/>
    <col min="4" max="4" width="10.109375" style="2" customWidth="1"/>
    <col min="5" max="5" width="9.77734375" style="2" customWidth="1"/>
    <col min="6" max="6" width="9.88671875" style="2" customWidth="1"/>
    <col min="7" max="7" width="9.33203125" style="2" customWidth="1"/>
    <col min="8" max="8" width="10.44140625" style="2" customWidth="1"/>
    <col min="9" max="11" width="9.33203125" style="2" customWidth="1"/>
    <col min="12" max="12" width="10.33203125" style="2" customWidth="1"/>
    <col min="13" max="19" width="9.33203125" style="2" customWidth="1"/>
    <col min="20" max="20" width="8.88671875" style="2"/>
    <col min="21" max="22" width="9.44140625" style="2" bestFit="1" customWidth="1"/>
    <col min="23" max="16384" width="8.88671875" style="2"/>
  </cols>
  <sheetData>
    <row r="1" spans="1:22" ht="33.75" customHeight="1" thickBot="1" x14ac:dyDescent="0.3">
      <c r="A1" s="10" t="s">
        <v>42</v>
      </c>
      <c r="B1" s="448"/>
      <c r="C1" s="448"/>
      <c r="D1" s="448"/>
      <c r="E1" s="448"/>
      <c r="F1" s="448"/>
      <c r="G1" s="448"/>
      <c r="H1" s="448"/>
      <c r="I1" s="448"/>
      <c r="J1" s="448"/>
      <c r="K1" s="448"/>
      <c r="L1" s="448"/>
      <c r="M1" s="448"/>
      <c r="N1" s="448"/>
      <c r="O1" s="448"/>
      <c r="P1" s="448"/>
      <c r="Q1" s="448"/>
      <c r="R1" s="448"/>
      <c r="S1" s="8"/>
    </row>
    <row r="2" spans="1:22" s="278" customFormat="1" ht="34.5" customHeight="1" thickBot="1" x14ac:dyDescent="0.3">
      <c r="A2" s="276"/>
      <c r="B2" s="515" t="s">
        <v>563</v>
      </c>
      <c r="C2" s="516"/>
      <c r="D2" s="516"/>
      <c r="E2" s="516"/>
      <c r="F2" s="516"/>
      <c r="G2" s="516"/>
      <c r="H2" s="516"/>
      <c r="I2" s="516"/>
      <c r="J2" s="516"/>
      <c r="K2" s="516"/>
      <c r="L2" s="516"/>
      <c r="M2" s="516"/>
      <c r="N2" s="516"/>
      <c r="O2" s="516"/>
      <c r="P2" s="516"/>
      <c r="Q2" s="516"/>
      <c r="R2" s="516"/>
      <c r="S2" s="517"/>
    </row>
    <row r="3" spans="1:22" s="282" customFormat="1" ht="38.25" customHeight="1" x14ac:dyDescent="0.25">
      <c r="A3" s="279"/>
      <c r="B3" s="449" t="s">
        <v>465</v>
      </c>
      <c r="C3" s="518" t="s">
        <v>564</v>
      </c>
      <c r="D3" s="518" t="s">
        <v>565</v>
      </c>
      <c r="E3" s="450" t="s">
        <v>566</v>
      </c>
      <c r="F3" s="451"/>
      <c r="G3" s="451"/>
      <c r="H3" s="451"/>
      <c r="I3" s="451"/>
      <c r="J3" s="518" t="s">
        <v>567</v>
      </c>
      <c r="K3" s="518" t="s">
        <v>568</v>
      </c>
      <c r="L3" s="518" t="s">
        <v>569</v>
      </c>
      <c r="M3" s="518" t="s">
        <v>570</v>
      </c>
      <c r="N3" s="518" t="s">
        <v>571</v>
      </c>
      <c r="O3" s="518" t="s">
        <v>572</v>
      </c>
      <c r="P3" s="519" t="s">
        <v>573</v>
      </c>
      <c r="Q3" s="519" t="s">
        <v>574</v>
      </c>
      <c r="R3" s="519" t="s">
        <v>109</v>
      </c>
      <c r="S3" s="523" t="s">
        <v>575</v>
      </c>
    </row>
    <row r="4" spans="1:22" s="282" customFormat="1" ht="30.75" customHeight="1" x14ac:dyDescent="0.25">
      <c r="A4" s="279"/>
      <c r="B4" s="449"/>
      <c r="C4" s="518"/>
      <c r="D4" s="518"/>
      <c r="E4" s="452" t="s">
        <v>576</v>
      </c>
      <c r="F4" s="452" t="s">
        <v>577</v>
      </c>
      <c r="G4" s="452" t="s">
        <v>578</v>
      </c>
      <c r="H4" s="452" t="s">
        <v>83</v>
      </c>
      <c r="I4" s="452" t="s">
        <v>579</v>
      </c>
      <c r="J4" s="518"/>
      <c r="K4" s="518"/>
      <c r="L4" s="518"/>
      <c r="M4" s="518"/>
      <c r="N4" s="518"/>
      <c r="O4" s="518"/>
      <c r="P4" s="519"/>
      <c r="Q4" s="519"/>
      <c r="R4" s="519"/>
      <c r="S4" s="524"/>
    </row>
    <row r="5" spans="1:22" x14ac:dyDescent="0.25">
      <c r="A5" s="453"/>
      <c r="B5" s="454" t="s">
        <v>57</v>
      </c>
      <c r="C5" s="275">
        <v>307.38499999999999</v>
      </c>
      <c r="D5" s="275">
        <v>89.894999999999996</v>
      </c>
      <c r="E5" s="275">
        <v>83.549000000000007</v>
      </c>
      <c r="F5" s="275">
        <v>44.887999999999998</v>
      </c>
      <c r="G5" s="275">
        <v>24.370999999999999</v>
      </c>
      <c r="H5" s="275">
        <v>13.179</v>
      </c>
      <c r="I5" s="275">
        <v>1.5950000000000002</v>
      </c>
      <c r="J5" s="275">
        <v>0.52600000000000002</v>
      </c>
      <c r="K5" s="275">
        <v>481.35500000000002</v>
      </c>
      <c r="L5" s="275">
        <v>2.0339999999999998</v>
      </c>
      <c r="M5" s="275">
        <v>483.38900000000001</v>
      </c>
      <c r="N5" s="275">
        <v>137.47200000000001</v>
      </c>
      <c r="O5" s="275">
        <v>620.30399999999997</v>
      </c>
      <c r="P5" s="275">
        <v>139.80600000000001</v>
      </c>
      <c r="Q5" s="275">
        <v>0</v>
      </c>
      <c r="R5" s="275">
        <v>480.52300000000002</v>
      </c>
      <c r="S5" s="20">
        <v>419.34300000000002</v>
      </c>
      <c r="T5" s="3"/>
      <c r="U5" s="34"/>
      <c r="V5" s="34"/>
    </row>
    <row r="6" spans="1:22" x14ac:dyDescent="0.25">
      <c r="A6" s="453"/>
      <c r="B6" s="454" t="s">
        <v>58</v>
      </c>
      <c r="C6" s="275">
        <v>305.04300000000001</v>
      </c>
      <c r="D6" s="275">
        <v>90.275999999999996</v>
      </c>
      <c r="E6" s="275">
        <v>84.662000000000006</v>
      </c>
      <c r="F6" s="275">
        <v>46.773000000000003</v>
      </c>
      <c r="G6" s="275">
        <v>23.545999999999999</v>
      </c>
      <c r="H6" s="275">
        <v>13.34</v>
      </c>
      <c r="I6" s="275">
        <v>1.4620000000000002</v>
      </c>
      <c r="J6" s="275">
        <v>0.249</v>
      </c>
      <c r="K6" s="275">
        <v>480.23</v>
      </c>
      <c r="L6" s="275">
        <v>-1.907</v>
      </c>
      <c r="M6" s="275">
        <v>478.32299999999998</v>
      </c>
      <c r="N6" s="275">
        <v>137.44300000000001</v>
      </c>
      <c r="O6" s="275">
        <v>616.02</v>
      </c>
      <c r="P6" s="275">
        <v>138.16900000000001</v>
      </c>
      <c r="Q6" s="275">
        <v>0</v>
      </c>
      <c r="R6" s="275">
        <v>477.834</v>
      </c>
      <c r="S6" s="20">
        <v>416.83800000000002</v>
      </c>
      <c r="U6" s="34"/>
      <c r="V6" s="34"/>
    </row>
    <row r="7" spans="1:22" x14ac:dyDescent="0.25">
      <c r="A7" s="453"/>
      <c r="B7" s="454" t="s">
        <v>59</v>
      </c>
      <c r="C7" s="275">
        <v>300.10300000000001</v>
      </c>
      <c r="D7" s="275">
        <v>91.688999999999993</v>
      </c>
      <c r="E7" s="275">
        <v>80.010999999999996</v>
      </c>
      <c r="F7" s="275">
        <v>44.554000000000002</v>
      </c>
      <c r="G7" s="275">
        <v>19.306999999999999</v>
      </c>
      <c r="H7" s="275">
        <v>13.627000000000001</v>
      </c>
      <c r="I7" s="275">
        <v>2.7749999999999999</v>
      </c>
      <c r="J7" s="275">
        <v>-0.82899999999999996</v>
      </c>
      <c r="K7" s="275">
        <v>470.97399999999999</v>
      </c>
      <c r="L7" s="275">
        <v>-3.3820000000000001</v>
      </c>
      <c r="M7" s="275">
        <v>467.59199999999998</v>
      </c>
      <c r="N7" s="275">
        <v>137.846</v>
      </c>
      <c r="O7" s="275">
        <v>605.37699999999995</v>
      </c>
      <c r="P7" s="275">
        <v>134.96600000000001</v>
      </c>
      <c r="Q7" s="275">
        <v>0</v>
      </c>
      <c r="R7" s="275">
        <v>470.36799999999999</v>
      </c>
      <c r="S7" s="20">
        <v>409.678</v>
      </c>
      <c r="U7" s="34"/>
      <c r="V7" s="34"/>
    </row>
    <row r="8" spans="1:22" x14ac:dyDescent="0.25">
      <c r="A8" s="453"/>
      <c r="B8" s="454" t="s">
        <v>65</v>
      </c>
      <c r="C8" s="275">
        <v>295.108</v>
      </c>
      <c r="D8" s="275">
        <v>92.278000000000006</v>
      </c>
      <c r="E8" s="275">
        <v>79.206000000000003</v>
      </c>
      <c r="F8" s="275">
        <v>43.762999999999998</v>
      </c>
      <c r="G8" s="275">
        <v>18.408999999999999</v>
      </c>
      <c r="H8" s="275">
        <v>14.558999999999999</v>
      </c>
      <c r="I8" s="275">
        <v>2.6880000000000002</v>
      </c>
      <c r="J8" s="275">
        <v>0.81699999999999995</v>
      </c>
      <c r="K8" s="275">
        <v>467.40899999999999</v>
      </c>
      <c r="L8" s="275">
        <v>-9.5069999999999997</v>
      </c>
      <c r="M8" s="275">
        <v>457.90199999999999</v>
      </c>
      <c r="N8" s="275">
        <v>132.619</v>
      </c>
      <c r="O8" s="275">
        <v>590.55700000000002</v>
      </c>
      <c r="P8" s="275">
        <v>129.75899999999999</v>
      </c>
      <c r="Q8" s="275">
        <v>0</v>
      </c>
      <c r="R8" s="275">
        <v>460.67599999999999</v>
      </c>
      <c r="S8" s="20">
        <v>401.488</v>
      </c>
      <c r="U8" s="34"/>
      <c r="V8" s="34"/>
    </row>
    <row r="9" spans="1:22" x14ac:dyDescent="0.25">
      <c r="A9" s="453"/>
      <c r="B9" s="454" t="s">
        <v>0</v>
      </c>
      <c r="C9" s="275">
        <v>292.47399999999999</v>
      </c>
      <c r="D9" s="275">
        <v>91.316999999999993</v>
      </c>
      <c r="E9" s="275">
        <v>74.150999999999996</v>
      </c>
      <c r="F9" s="275">
        <v>39.552</v>
      </c>
      <c r="G9" s="275">
        <v>17.184000000000001</v>
      </c>
      <c r="H9" s="275">
        <v>14.920999999999999</v>
      </c>
      <c r="I9" s="275">
        <v>2.6219999999999999</v>
      </c>
      <c r="J9" s="275">
        <v>1.6910000000000001</v>
      </c>
      <c r="K9" s="275">
        <v>459.63299999999998</v>
      </c>
      <c r="L9" s="275">
        <v>-10.446999999999999</v>
      </c>
      <c r="M9" s="275">
        <v>449.18599999999998</v>
      </c>
      <c r="N9" s="275">
        <v>124.64</v>
      </c>
      <c r="O9" s="275">
        <v>576.12699999999995</v>
      </c>
      <c r="P9" s="275">
        <v>123.233</v>
      </c>
      <c r="Q9" s="275">
        <v>0</v>
      </c>
      <c r="R9" s="275">
        <v>452.89600000000002</v>
      </c>
      <c r="S9" s="20">
        <v>395.11200000000002</v>
      </c>
      <c r="U9" s="34"/>
      <c r="V9" s="34"/>
    </row>
    <row r="10" spans="1:22" x14ac:dyDescent="0.25">
      <c r="A10" s="8"/>
      <c r="B10" s="454" t="s">
        <v>1</v>
      </c>
      <c r="C10" s="275">
        <v>291.43599999999998</v>
      </c>
      <c r="D10" s="275">
        <v>91.516999999999996</v>
      </c>
      <c r="E10" s="275">
        <v>71.289000000000001</v>
      </c>
      <c r="F10" s="275">
        <v>38.225999999999999</v>
      </c>
      <c r="G10" s="275">
        <v>16.655999999999999</v>
      </c>
      <c r="H10" s="275">
        <v>13.882999999999999</v>
      </c>
      <c r="I10" s="275">
        <v>2.577</v>
      </c>
      <c r="J10" s="275">
        <v>0.91300000000000003</v>
      </c>
      <c r="K10" s="275">
        <v>455.15499999999997</v>
      </c>
      <c r="L10" s="275">
        <v>-5.867</v>
      </c>
      <c r="M10" s="275">
        <v>449.28800000000001</v>
      </c>
      <c r="N10" s="275">
        <v>123.437</v>
      </c>
      <c r="O10" s="275">
        <v>574.96299999999997</v>
      </c>
      <c r="P10" s="275">
        <v>122.979</v>
      </c>
      <c r="Q10" s="275">
        <v>0</v>
      </c>
      <c r="R10" s="275">
        <v>452.036</v>
      </c>
      <c r="S10" s="20">
        <v>394.46699999999998</v>
      </c>
      <c r="U10" s="34"/>
      <c r="V10" s="34"/>
    </row>
    <row r="11" spans="1:22" x14ac:dyDescent="0.25">
      <c r="A11" s="8"/>
      <c r="B11" s="454" t="s">
        <v>2</v>
      </c>
      <c r="C11" s="275">
        <v>294.18400000000003</v>
      </c>
      <c r="D11" s="275">
        <v>92.164000000000001</v>
      </c>
      <c r="E11" s="275">
        <v>72.198999999999998</v>
      </c>
      <c r="F11" s="275">
        <v>37.393999999999998</v>
      </c>
      <c r="G11" s="275">
        <v>16.7</v>
      </c>
      <c r="H11" s="275">
        <v>15.483000000000001</v>
      </c>
      <c r="I11" s="275">
        <v>2.6590000000000003</v>
      </c>
      <c r="J11" s="275">
        <v>1.486</v>
      </c>
      <c r="K11" s="275">
        <v>460.03300000000002</v>
      </c>
      <c r="L11" s="275">
        <v>-9.0809999999999995</v>
      </c>
      <c r="M11" s="275">
        <v>450.952</v>
      </c>
      <c r="N11" s="275">
        <v>124.703</v>
      </c>
      <c r="O11" s="275">
        <v>577.67100000000005</v>
      </c>
      <c r="P11" s="275">
        <v>125.13</v>
      </c>
      <c r="Q11" s="275">
        <v>0</v>
      </c>
      <c r="R11" s="275">
        <v>452.59500000000003</v>
      </c>
      <c r="S11" s="20">
        <v>395.83199999999999</v>
      </c>
      <c r="U11" s="34"/>
      <c r="V11" s="34"/>
    </row>
    <row r="12" spans="1:22" x14ac:dyDescent="0.25">
      <c r="A12" s="8"/>
      <c r="B12" s="454" t="s">
        <v>3</v>
      </c>
      <c r="C12" s="275">
        <v>296.58999999999997</v>
      </c>
      <c r="D12" s="275">
        <v>92.813999999999993</v>
      </c>
      <c r="E12" s="275">
        <v>70.825000000000003</v>
      </c>
      <c r="F12" s="275">
        <v>37.195</v>
      </c>
      <c r="G12" s="275">
        <v>15.798</v>
      </c>
      <c r="H12" s="275">
        <v>15.098000000000001</v>
      </c>
      <c r="I12" s="275">
        <v>2.7109999999999999</v>
      </c>
      <c r="J12" s="275">
        <v>0.3</v>
      </c>
      <c r="K12" s="275">
        <v>460.529</v>
      </c>
      <c r="L12" s="275">
        <v>-7.266</v>
      </c>
      <c r="M12" s="275">
        <v>453.26299999999998</v>
      </c>
      <c r="N12" s="275">
        <v>126.855</v>
      </c>
      <c r="O12" s="275">
        <v>582.005</v>
      </c>
      <c r="P12" s="275">
        <v>127.89100000000001</v>
      </c>
      <c r="Q12" s="275">
        <v>0</v>
      </c>
      <c r="R12" s="275">
        <v>454.14499999999998</v>
      </c>
      <c r="S12" s="20">
        <v>397.17700000000002</v>
      </c>
      <c r="U12" s="34"/>
      <c r="V12" s="34"/>
    </row>
    <row r="13" spans="1:22" ht="18.75" customHeight="1" x14ac:dyDescent="0.25">
      <c r="A13" s="8"/>
      <c r="B13" s="454" t="s">
        <v>4</v>
      </c>
      <c r="C13" s="275">
        <v>293.69099999999997</v>
      </c>
      <c r="D13" s="275">
        <v>91.744</v>
      </c>
      <c r="E13" s="275">
        <v>73.69</v>
      </c>
      <c r="F13" s="275">
        <v>38.673999999999999</v>
      </c>
      <c r="G13" s="275">
        <v>16.559000000000001</v>
      </c>
      <c r="H13" s="275">
        <v>15.83</v>
      </c>
      <c r="I13" s="275">
        <v>2.6510000000000002</v>
      </c>
      <c r="J13" s="275">
        <v>0.47</v>
      </c>
      <c r="K13" s="275">
        <v>459.59500000000003</v>
      </c>
      <c r="L13" s="275">
        <v>-2.2709999999999999</v>
      </c>
      <c r="M13" s="275">
        <v>457.32400000000001</v>
      </c>
      <c r="N13" s="275">
        <v>127.73699999999999</v>
      </c>
      <c r="O13" s="275">
        <v>586.58799999999997</v>
      </c>
      <c r="P13" s="275">
        <v>129.542</v>
      </c>
      <c r="Q13" s="275">
        <v>0</v>
      </c>
      <c r="R13" s="275">
        <v>457.05799999999999</v>
      </c>
      <c r="S13" s="20">
        <v>399.73700000000002</v>
      </c>
      <c r="U13" s="34"/>
      <c r="V13" s="34"/>
    </row>
    <row r="14" spans="1:22" x14ac:dyDescent="0.25">
      <c r="A14" s="8"/>
      <c r="B14" s="454" t="s">
        <v>5</v>
      </c>
      <c r="C14" s="275">
        <v>298.11500000000001</v>
      </c>
      <c r="D14" s="275">
        <v>92.498000000000005</v>
      </c>
      <c r="E14" s="275">
        <v>73.245999999999995</v>
      </c>
      <c r="F14" s="275">
        <v>38.212000000000003</v>
      </c>
      <c r="G14" s="275">
        <v>17.672999999999998</v>
      </c>
      <c r="H14" s="275">
        <v>14.811</v>
      </c>
      <c r="I14" s="275">
        <v>2.6340000000000003</v>
      </c>
      <c r="J14" s="275">
        <v>0.33400000000000002</v>
      </c>
      <c r="K14" s="275">
        <v>464.19299999999998</v>
      </c>
      <c r="L14" s="275">
        <v>-0.99</v>
      </c>
      <c r="M14" s="275">
        <v>463.20299999999997</v>
      </c>
      <c r="N14" s="275">
        <v>131.684</v>
      </c>
      <c r="O14" s="275">
        <v>595.971</v>
      </c>
      <c r="P14" s="275">
        <v>134.16200000000001</v>
      </c>
      <c r="Q14" s="275">
        <v>0</v>
      </c>
      <c r="R14" s="275">
        <v>461.76499999999999</v>
      </c>
      <c r="S14" s="20">
        <v>404.714</v>
      </c>
      <c r="U14" s="34"/>
      <c r="V14" s="34"/>
    </row>
    <row r="15" spans="1:22" x14ac:dyDescent="0.25">
      <c r="A15" s="8"/>
      <c r="B15" s="454" t="s">
        <v>6</v>
      </c>
      <c r="C15" s="275">
        <v>297.97300000000001</v>
      </c>
      <c r="D15" s="275">
        <v>92.722999999999999</v>
      </c>
      <c r="E15" s="275">
        <v>75.671999999999997</v>
      </c>
      <c r="F15" s="275">
        <v>39.656999999999996</v>
      </c>
      <c r="G15" s="275">
        <v>18.327999999999999</v>
      </c>
      <c r="H15" s="275">
        <v>15.148</v>
      </c>
      <c r="I15" s="275">
        <v>2.6469999999999998</v>
      </c>
      <c r="J15" s="275">
        <v>0.89800000000000002</v>
      </c>
      <c r="K15" s="275">
        <v>467.26600000000002</v>
      </c>
      <c r="L15" s="275">
        <v>1.3480000000000001</v>
      </c>
      <c r="M15" s="275">
        <v>468.61399999999998</v>
      </c>
      <c r="N15" s="275">
        <v>131.577</v>
      </c>
      <c r="O15" s="275">
        <v>601.17999999999995</v>
      </c>
      <c r="P15" s="275">
        <v>135.97399999999999</v>
      </c>
      <c r="Q15" s="275">
        <v>0</v>
      </c>
      <c r="R15" s="275">
        <v>465.13400000000001</v>
      </c>
      <c r="S15" s="20">
        <v>408.37299999999999</v>
      </c>
      <c r="U15" s="34"/>
      <c r="V15" s="34"/>
    </row>
    <row r="16" spans="1:22" x14ac:dyDescent="0.25">
      <c r="A16" s="8"/>
      <c r="B16" s="454" t="s">
        <v>7</v>
      </c>
      <c r="C16" s="275">
        <v>298.42700000000002</v>
      </c>
      <c r="D16" s="275">
        <v>93.402000000000001</v>
      </c>
      <c r="E16" s="275">
        <v>77.623000000000005</v>
      </c>
      <c r="F16" s="275">
        <v>42.384</v>
      </c>
      <c r="G16" s="275">
        <v>18.119</v>
      </c>
      <c r="H16" s="275">
        <v>14.593999999999999</v>
      </c>
      <c r="I16" s="275">
        <v>2.5779999999999998</v>
      </c>
      <c r="J16" s="275">
        <v>0.77400000000000002</v>
      </c>
      <c r="K16" s="275">
        <v>470.226</v>
      </c>
      <c r="L16" s="275">
        <v>-3.9180000000000001</v>
      </c>
      <c r="M16" s="275">
        <v>466.30799999999999</v>
      </c>
      <c r="N16" s="275">
        <v>137.732</v>
      </c>
      <c r="O16" s="275">
        <v>604.51300000000003</v>
      </c>
      <c r="P16" s="275">
        <v>139.101</v>
      </c>
      <c r="Q16" s="275">
        <v>0</v>
      </c>
      <c r="R16" s="275">
        <v>465.29</v>
      </c>
      <c r="S16" s="20">
        <v>408.74200000000002</v>
      </c>
      <c r="U16" s="34"/>
      <c r="V16" s="34"/>
    </row>
    <row r="17" spans="1:22" ht="18.75" customHeight="1" x14ac:dyDescent="0.25">
      <c r="A17" s="8"/>
      <c r="B17" s="454" t="s">
        <v>8</v>
      </c>
      <c r="C17" s="275">
        <v>296.39400000000001</v>
      </c>
      <c r="D17" s="275">
        <v>94.245999999999995</v>
      </c>
      <c r="E17" s="275">
        <v>74.004999999999995</v>
      </c>
      <c r="F17" s="275">
        <v>38.609000000000002</v>
      </c>
      <c r="G17" s="275">
        <v>17.27</v>
      </c>
      <c r="H17" s="275">
        <v>15.689</v>
      </c>
      <c r="I17" s="275">
        <v>2.5789999999999997</v>
      </c>
      <c r="J17" s="275">
        <v>-1.034</v>
      </c>
      <c r="K17" s="275">
        <v>463.61099999999999</v>
      </c>
      <c r="L17" s="275">
        <v>1</v>
      </c>
      <c r="M17" s="275">
        <v>464.61099999999999</v>
      </c>
      <c r="N17" s="275">
        <v>139.37200000000001</v>
      </c>
      <c r="O17" s="275">
        <v>603.73900000000003</v>
      </c>
      <c r="P17" s="275">
        <v>136.715</v>
      </c>
      <c r="Q17" s="275">
        <v>0</v>
      </c>
      <c r="R17" s="275">
        <v>466.97</v>
      </c>
      <c r="S17" s="20">
        <v>410.60899999999998</v>
      </c>
      <c r="U17" s="34"/>
      <c r="V17" s="34"/>
    </row>
    <row r="18" spans="1:22" x14ac:dyDescent="0.25">
      <c r="A18" s="8"/>
      <c r="B18" s="454" t="s">
        <v>9</v>
      </c>
      <c r="C18" s="275">
        <v>295.928</v>
      </c>
      <c r="D18" s="275">
        <v>93.18</v>
      </c>
      <c r="E18" s="275">
        <v>73.003</v>
      </c>
      <c r="F18" s="275">
        <v>39.604999999999997</v>
      </c>
      <c r="G18" s="275">
        <v>17.257000000000001</v>
      </c>
      <c r="H18" s="275">
        <v>13.736000000000001</v>
      </c>
      <c r="I18" s="275">
        <v>2.4769999999999999</v>
      </c>
      <c r="J18" s="275">
        <v>7.2999999999999995E-2</v>
      </c>
      <c r="K18" s="275">
        <v>462.18400000000003</v>
      </c>
      <c r="L18" s="275">
        <v>-2.524</v>
      </c>
      <c r="M18" s="275">
        <v>459.66</v>
      </c>
      <c r="N18" s="275">
        <v>142.68100000000001</v>
      </c>
      <c r="O18" s="275">
        <v>602.13199999999995</v>
      </c>
      <c r="P18" s="275">
        <v>134.75200000000001</v>
      </c>
      <c r="Q18" s="275">
        <v>0</v>
      </c>
      <c r="R18" s="275">
        <v>467.37</v>
      </c>
      <c r="S18" s="20">
        <v>411.82400000000001</v>
      </c>
      <c r="U18" s="34"/>
      <c r="V18" s="34"/>
    </row>
    <row r="19" spans="1:22" x14ac:dyDescent="0.25">
      <c r="A19" s="8"/>
      <c r="B19" s="454" t="s">
        <v>10</v>
      </c>
      <c r="C19" s="275">
        <v>296.76600000000002</v>
      </c>
      <c r="D19" s="275">
        <v>93.025999999999996</v>
      </c>
      <c r="E19" s="275">
        <v>74.340999999999994</v>
      </c>
      <c r="F19" s="275">
        <v>40.83</v>
      </c>
      <c r="G19" s="275">
        <v>17.21</v>
      </c>
      <c r="H19" s="275">
        <v>13.988</v>
      </c>
      <c r="I19" s="275">
        <v>2.3650000000000002</v>
      </c>
      <c r="J19" s="275">
        <v>1.3620000000000001</v>
      </c>
      <c r="K19" s="275">
        <v>465.495</v>
      </c>
      <c r="L19" s="275">
        <v>-1.278</v>
      </c>
      <c r="M19" s="275">
        <v>464.21699999999998</v>
      </c>
      <c r="N19" s="275">
        <v>142.43199999999999</v>
      </c>
      <c r="O19" s="275">
        <v>606.10299999999995</v>
      </c>
      <c r="P19" s="275">
        <v>137.08500000000001</v>
      </c>
      <c r="Q19" s="275">
        <v>0</v>
      </c>
      <c r="R19" s="275">
        <v>468.94200000000001</v>
      </c>
      <c r="S19" s="20">
        <v>413.68400000000003</v>
      </c>
      <c r="U19" s="34"/>
      <c r="V19" s="34"/>
    </row>
    <row r="20" spans="1:22" x14ac:dyDescent="0.25">
      <c r="A20" s="8"/>
      <c r="B20" s="454" t="s">
        <v>11</v>
      </c>
      <c r="C20" s="275">
        <v>297.90100000000001</v>
      </c>
      <c r="D20" s="275">
        <v>93.486000000000004</v>
      </c>
      <c r="E20" s="275">
        <v>75.802999999999997</v>
      </c>
      <c r="F20" s="275">
        <v>42.347999999999999</v>
      </c>
      <c r="G20" s="275">
        <v>17.728999999999999</v>
      </c>
      <c r="H20" s="275">
        <v>13.422000000000001</v>
      </c>
      <c r="I20" s="275">
        <v>2.3200000000000003</v>
      </c>
      <c r="J20" s="275">
        <v>0.13400000000000001</v>
      </c>
      <c r="K20" s="275">
        <v>467.32400000000001</v>
      </c>
      <c r="L20" s="275">
        <v>-1.3160000000000001</v>
      </c>
      <c r="M20" s="275">
        <v>466.00799999999998</v>
      </c>
      <c r="N20" s="275">
        <v>142.44200000000001</v>
      </c>
      <c r="O20" s="275">
        <v>608.71799999999996</v>
      </c>
      <c r="P20" s="275">
        <v>139.02000000000001</v>
      </c>
      <c r="Q20" s="275">
        <v>0</v>
      </c>
      <c r="R20" s="275">
        <v>469.55599999999998</v>
      </c>
      <c r="S20" s="20">
        <v>414.74599999999998</v>
      </c>
      <c r="U20" s="34"/>
      <c r="V20" s="34"/>
    </row>
    <row r="21" spans="1:22" ht="18.75" customHeight="1" x14ac:dyDescent="0.25">
      <c r="A21" s="8"/>
      <c r="B21" s="454" t="s">
        <v>12</v>
      </c>
      <c r="C21" s="275">
        <v>299.13099999999997</v>
      </c>
      <c r="D21" s="275">
        <v>96.004999999999995</v>
      </c>
      <c r="E21" s="275">
        <v>76.674000000000007</v>
      </c>
      <c r="F21" s="275">
        <v>42.963000000000001</v>
      </c>
      <c r="G21" s="275">
        <v>17.568999999999999</v>
      </c>
      <c r="H21" s="275">
        <v>13.874000000000001</v>
      </c>
      <c r="I21" s="275">
        <v>2.2749999999999999</v>
      </c>
      <c r="J21" s="275">
        <v>-1.077</v>
      </c>
      <c r="K21" s="275">
        <v>470.733</v>
      </c>
      <c r="L21" s="275">
        <v>-3.4590000000000001</v>
      </c>
      <c r="M21" s="275">
        <v>467.274</v>
      </c>
      <c r="N21" s="275">
        <v>145.85</v>
      </c>
      <c r="O21" s="275">
        <v>612.02800000000002</v>
      </c>
      <c r="P21" s="275">
        <v>139.11000000000001</v>
      </c>
      <c r="Q21" s="275">
        <v>0</v>
      </c>
      <c r="R21" s="275">
        <v>472.80900000000003</v>
      </c>
      <c r="S21" s="20">
        <v>417.108</v>
      </c>
      <c r="U21" s="34"/>
      <c r="V21" s="34"/>
    </row>
    <row r="22" spans="1:22" x14ac:dyDescent="0.25">
      <c r="A22" s="8"/>
      <c r="B22" s="454" t="s">
        <v>13</v>
      </c>
      <c r="C22" s="275">
        <v>300.56799999999998</v>
      </c>
      <c r="D22" s="275">
        <v>92.793999999999997</v>
      </c>
      <c r="E22" s="275">
        <v>74.494</v>
      </c>
      <c r="F22" s="275">
        <v>41.468000000000004</v>
      </c>
      <c r="G22" s="275">
        <v>17.004999999999999</v>
      </c>
      <c r="H22" s="275">
        <v>13.831</v>
      </c>
      <c r="I22" s="275">
        <v>2.234</v>
      </c>
      <c r="J22" s="275">
        <v>0.53600000000000003</v>
      </c>
      <c r="K22" s="275">
        <v>468.392</v>
      </c>
      <c r="L22" s="275">
        <v>5.5970000000000004</v>
      </c>
      <c r="M22" s="275">
        <v>473.98899999999998</v>
      </c>
      <c r="N22" s="275">
        <v>139.559</v>
      </c>
      <c r="O22" s="275">
        <v>612.78099999999995</v>
      </c>
      <c r="P22" s="275">
        <v>140.44499999999999</v>
      </c>
      <c r="Q22" s="275">
        <v>0</v>
      </c>
      <c r="R22" s="275">
        <v>472.11399999999998</v>
      </c>
      <c r="S22" s="20">
        <v>416.74599999999998</v>
      </c>
      <c r="U22" s="34"/>
      <c r="V22" s="34"/>
    </row>
    <row r="23" spans="1:22" x14ac:dyDescent="0.25">
      <c r="A23" s="8"/>
      <c r="B23" s="454" t="s">
        <v>14</v>
      </c>
      <c r="C23" s="275">
        <v>302.96300000000002</v>
      </c>
      <c r="D23" s="275">
        <v>93.438000000000002</v>
      </c>
      <c r="E23" s="275">
        <v>73.662999999999997</v>
      </c>
      <c r="F23" s="275">
        <v>42.005000000000003</v>
      </c>
      <c r="G23" s="275">
        <v>17.149999999999999</v>
      </c>
      <c r="H23" s="275">
        <v>12.332000000000001</v>
      </c>
      <c r="I23" s="275">
        <v>2.1799999999999997</v>
      </c>
      <c r="J23" s="275">
        <v>0.16</v>
      </c>
      <c r="K23" s="275">
        <v>470.22399999999999</v>
      </c>
      <c r="L23" s="275">
        <v>4.9489999999999998</v>
      </c>
      <c r="M23" s="275">
        <v>475.173</v>
      </c>
      <c r="N23" s="275">
        <v>143.886</v>
      </c>
      <c r="O23" s="275">
        <v>618.14300000000003</v>
      </c>
      <c r="P23" s="275">
        <v>140.16499999999999</v>
      </c>
      <c r="Q23" s="275">
        <v>0</v>
      </c>
      <c r="R23" s="275">
        <v>477.86900000000003</v>
      </c>
      <c r="S23" s="20">
        <v>421.84399999999999</v>
      </c>
      <c r="U23" s="34"/>
      <c r="V23" s="34"/>
    </row>
    <row r="24" spans="1:22" x14ac:dyDescent="0.25">
      <c r="A24" s="8"/>
      <c r="B24" s="454" t="s">
        <v>15</v>
      </c>
      <c r="C24" s="275">
        <v>304.70999999999998</v>
      </c>
      <c r="D24" s="275">
        <v>94.272000000000006</v>
      </c>
      <c r="E24" s="275">
        <v>77.983999999999995</v>
      </c>
      <c r="F24" s="275">
        <v>45.588999999999999</v>
      </c>
      <c r="G24" s="275">
        <v>17.657</v>
      </c>
      <c r="H24" s="275">
        <v>12.535</v>
      </c>
      <c r="I24" s="275">
        <v>2.1379999999999999</v>
      </c>
      <c r="J24" s="275">
        <v>0.18099999999999999</v>
      </c>
      <c r="K24" s="275">
        <v>477.14699999999999</v>
      </c>
      <c r="L24" s="275">
        <v>-1.4650000000000001</v>
      </c>
      <c r="M24" s="275">
        <v>475.68200000000002</v>
      </c>
      <c r="N24" s="275">
        <v>141.268</v>
      </c>
      <c r="O24" s="275">
        <v>615.40800000000002</v>
      </c>
      <c r="P24" s="275">
        <v>138.54599999999999</v>
      </c>
      <c r="Q24" s="275">
        <v>0</v>
      </c>
      <c r="R24" s="275">
        <v>476.834</v>
      </c>
      <c r="S24" s="20">
        <v>421.952</v>
      </c>
      <c r="U24" s="34"/>
      <c r="V24" s="34"/>
    </row>
    <row r="25" spans="1:22" ht="18.75" customHeight="1" x14ac:dyDescent="0.25">
      <c r="A25" s="8"/>
      <c r="B25" s="454" t="s">
        <v>16</v>
      </c>
      <c r="C25" s="275">
        <v>307.149</v>
      </c>
      <c r="D25" s="275">
        <v>93.031999999999996</v>
      </c>
      <c r="E25" s="275">
        <v>75.057000000000002</v>
      </c>
      <c r="F25" s="275">
        <v>43.366999999999997</v>
      </c>
      <c r="G25" s="275">
        <v>17.876000000000001</v>
      </c>
      <c r="H25" s="275">
        <v>11.666</v>
      </c>
      <c r="I25" s="275">
        <v>2.0990000000000002</v>
      </c>
      <c r="J25" s="275">
        <v>0.85299999999999998</v>
      </c>
      <c r="K25" s="275">
        <v>476.09100000000001</v>
      </c>
      <c r="L25" s="275">
        <v>-1.395</v>
      </c>
      <c r="M25" s="275">
        <v>474.69600000000003</v>
      </c>
      <c r="N25" s="275">
        <v>143.12700000000001</v>
      </c>
      <c r="O25" s="275">
        <v>617.70299999999997</v>
      </c>
      <c r="P25" s="275">
        <v>138.35900000000001</v>
      </c>
      <c r="Q25" s="275">
        <v>0</v>
      </c>
      <c r="R25" s="275">
        <v>479.35700000000003</v>
      </c>
      <c r="S25" s="20">
        <v>424.375</v>
      </c>
      <c r="U25" s="34"/>
      <c r="V25" s="34"/>
    </row>
    <row r="26" spans="1:22" x14ac:dyDescent="0.25">
      <c r="A26" s="8"/>
      <c r="B26" s="454" t="s">
        <v>17</v>
      </c>
      <c r="C26" s="275">
        <v>308.11099999999999</v>
      </c>
      <c r="D26" s="275">
        <v>93.548000000000002</v>
      </c>
      <c r="E26" s="275">
        <v>78.358000000000004</v>
      </c>
      <c r="F26" s="275">
        <v>44.597999999999999</v>
      </c>
      <c r="G26" s="275">
        <v>19.03</v>
      </c>
      <c r="H26" s="275">
        <v>12.662000000000001</v>
      </c>
      <c r="I26" s="275">
        <v>2.0670000000000002</v>
      </c>
      <c r="J26" s="275">
        <v>1.3560000000000001</v>
      </c>
      <c r="K26" s="275">
        <v>481.37299999999999</v>
      </c>
      <c r="L26" s="275">
        <v>-0.70599999999999996</v>
      </c>
      <c r="M26" s="275">
        <v>480.66699999999997</v>
      </c>
      <c r="N26" s="275">
        <v>145.72800000000001</v>
      </c>
      <c r="O26" s="275">
        <v>626.27200000000005</v>
      </c>
      <c r="P26" s="275">
        <v>142.90700000000001</v>
      </c>
      <c r="Q26" s="275">
        <v>0</v>
      </c>
      <c r="R26" s="275">
        <v>483.21100000000001</v>
      </c>
      <c r="S26" s="20">
        <v>427.5</v>
      </c>
      <c r="U26" s="34"/>
      <c r="V26" s="34"/>
    </row>
    <row r="27" spans="1:22" x14ac:dyDescent="0.25">
      <c r="A27" s="8"/>
      <c r="B27" s="454" t="s">
        <v>18</v>
      </c>
      <c r="C27" s="275">
        <v>311.47699999999998</v>
      </c>
      <c r="D27" s="275">
        <v>93.346999999999994</v>
      </c>
      <c r="E27" s="275">
        <v>80.105999999999995</v>
      </c>
      <c r="F27" s="275">
        <v>45.49</v>
      </c>
      <c r="G27" s="275">
        <v>19.556999999999999</v>
      </c>
      <c r="H27" s="275">
        <v>12.958</v>
      </c>
      <c r="I27" s="275">
        <v>2.073</v>
      </c>
      <c r="J27" s="275">
        <v>-1.24</v>
      </c>
      <c r="K27" s="275">
        <v>483.69</v>
      </c>
      <c r="L27" s="275">
        <v>2.452</v>
      </c>
      <c r="M27" s="275">
        <v>486.142</v>
      </c>
      <c r="N27" s="275">
        <v>145.66499999999999</v>
      </c>
      <c r="O27" s="275">
        <v>631.78099999999995</v>
      </c>
      <c r="P27" s="275">
        <v>143.904</v>
      </c>
      <c r="Q27" s="275">
        <v>0</v>
      </c>
      <c r="R27" s="275">
        <v>487.72800000000001</v>
      </c>
      <c r="S27" s="20">
        <v>431.13900000000001</v>
      </c>
      <c r="U27" s="34"/>
      <c r="V27" s="34"/>
    </row>
    <row r="28" spans="1:22" x14ac:dyDescent="0.25">
      <c r="A28" s="8"/>
      <c r="B28" s="454" t="s">
        <v>19</v>
      </c>
      <c r="C28" s="275">
        <v>312.46699999999998</v>
      </c>
      <c r="D28" s="275">
        <v>94.78</v>
      </c>
      <c r="E28" s="275">
        <v>80.552000000000007</v>
      </c>
      <c r="F28" s="275">
        <v>45.530999999999999</v>
      </c>
      <c r="G28" s="275">
        <v>19.643000000000001</v>
      </c>
      <c r="H28" s="275">
        <v>13.297000000000001</v>
      </c>
      <c r="I28" s="275">
        <v>2.0649999999999999</v>
      </c>
      <c r="J28" s="275">
        <v>6.2110000000000003</v>
      </c>
      <c r="K28" s="275">
        <v>494.01</v>
      </c>
      <c r="L28" s="275">
        <v>6.64</v>
      </c>
      <c r="M28" s="275">
        <v>500.65</v>
      </c>
      <c r="N28" s="275">
        <v>140.923</v>
      </c>
      <c r="O28" s="275">
        <v>641.55899999999997</v>
      </c>
      <c r="P28" s="275">
        <v>150.274</v>
      </c>
      <c r="Q28" s="275">
        <v>0</v>
      </c>
      <c r="R28" s="275">
        <v>490.85899999999998</v>
      </c>
      <c r="S28" s="20">
        <v>434.12</v>
      </c>
      <c r="U28" s="34"/>
      <c r="V28" s="34"/>
    </row>
    <row r="29" spans="1:22" ht="18.75" customHeight="1" x14ac:dyDescent="0.25">
      <c r="A29" s="8"/>
      <c r="B29" s="454" t="s">
        <v>20</v>
      </c>
      <c r="C29" s="275">
        <v>314.99400000000003</v>
      </c>
      <c r="D29" s="275">
        <v>95.177999999999997</v>
      </c>
      <c r="E29" s="275">
        <v>83.105000000000004</v>
      </c>
      <c r="F29" s="275">
        <v>46.258000000000003</v>
      </c>
      <c r="G29" s="275">
        <v>19.771000000000001</v>
      </c>
      <c r="H29" s="275">
        <v>14.916</v>
      </c>
      <c r="I29" s="275">
        <v>2.1510000000000002</v>
      </c>
      <c r="J29" s="275">
        <v>0.65400000000000003</v>
      </c>
      <c r="K29" s="275">
        <v>493.93099999999998</v>
      </c>
      <c r="L29" s="275">
        <v>-0.19</v>
      </c>
      <c r="M29" s="275">
        <v>493.74099999999999</v>
      </c>
      <c r="N29" s="275">
        <v>142.179</v>
      </c>
      <c r="O29" s="275">
        <v>639.11800000000005</v>
      </c>
      <c r="P29" s="275">
        <v>144.34700000000001</v>
      </c>
      <c r="Q29" s="275">
        <v>0</v>
      </c>
      <c r="R29" s="275">
        <v>494.62900000000002</v>
      </c>
      <c r="S29" s="20">
        <v>437.48099999999999</v>
      </c>
      <c r="U29" s="34"/>
      <c r="V29" s="34"/>
    </row>
    <row r="30" spans="1:22" x14ac:dyDescent="0.25">
      <c r="A30" s="8"/>
      <c r="B30" s="454" t="s">
        <v>21</v>
      </c>
      <c r="C30" s="275">
        <v>315.43599999999998</v>
      </c>
      <c r="D30" s="275">
        <v>95.718999999999994</v>
      </c>
      <c r="E30" s="275">
        <v>83.049000000000007</v>
      </c>
      <c r="F30" s="275">
        <v>47.939</v>
      </c>
      <c r="G30" s="275">
        <v>19.97</v>
      </c>
      <c r="H30" s="275">
        <v>12.71</v>
      </c>
      <c r="I30" s="275">
        <v>2.3820000000000001</v>
      </c>
      <c r="J30" s="275">
        <v>-1.5720000000000001</v>
      </c>
      <c r="K30" s="275">
        <v>492.63200000000001</v>
      </c>
      <c r="L30" s="275">
        <v>5.1319999999999997</v>
      </c>
      <c r="M30" s="275">
        <v>497.76400000000001</v>
      </c>
      <c r="N30" s="275">
        <v>142.762</v>
      </c>
      <c r="O30" s="275">
        <v>644.05200000000002</v>
      </c>
      <c r="P30" s="275">
        <v>146.04599999999999</v>
      </c>
      <c r="Q30" s="275">
        <v>0</v>
      </c>
      <c r="R30" s="275">
        <v>497.84899999999999</v>
      </c>
      <c r="S30" s="20">
        <v>440.57</v>
      </c>
      <c r="U30" s="34"/>
      <c r="V30" s="34"/>
    </row>
    <row r="31" spans="1:22" x14ac:dyDescent="0.25">
      <c r="A31" s="8"/>
      <c r="B31" s="454" t="s">
        <v>22</v>
      </c>
      <c r="C31" s="275">
        <v>318.33100000000002</v>
      </c>
      <c r="D31" s="275">
        <v>95.757999999999996</v>
      </c>
      <c r="E31" s="275">
        <v>84.311999999999998</v>
      </c>
      <c r="F31" s="275">
        <v>47.798999999999999</v>
      </c>
      <c r="G31" s="275">
        <v>20.559000000000001</v>
      </c>
      <c r="H31" s="275">
        <v>13.409000000000001</v>
      </c>
      <c r="I31" s="275">
        <v>2.528</v>
      </c>
      <c r="J31" s="275">
        <v>-1.103</v>
      </c>
      <c r="K31" s="275">
        <v>497.298</v>
      </c>
      <c r="L31" s="275">
        <v>3.718</v>
      </c>
      <c r="M31" s="275">
        <v>501.01600000000002</v>
      </c>
      <c r="N31" s="275">
        <v>144.173</v>
      </c>
      <c r="O31" s="275">
        <v>648.80700000000002</v>
      </c>
      <c r="P31" s="275">
        <v>147.99299999999999</v>
      </c>
      <c r="Q31" s="275">
        <v>0</v>
      </c>
      <c r="R31" s="275">
        <v>500.65800000000002</v>
      </c>
      <c r="S31" s="20">
        <v>443.59</v>
      </c>
      <c r="U31" s="34"/>
      <c r="V31" s="34"/>
    </row>
    <row r="32" spans="1:22" x14ac:dyDescent="0.25">
      <c r="A32" s="8"/>
      <c r="B32" s="454" t="s">
        <v>23</v>
      </c>
      <c r="C32" s="275">
        <v>319.45999999999998</v>
      </c>
      <c r="D32" s="275">
        <v>95.602999999999994</v>
      </c>
      <c r="E32" s="275">
        <v>85.483000000000004</v>
      </c>
      <c r="F32" s="275">
        <v>48.959000000000003</v>
      </c>
      <c r="G32" s="275">
        <v>20.233000000000001</v>
      </c>
      <c r="H32" s="275">
        <v>13.683999999999999</v>
      </c>
      <c r="I32" s="275">
        <v>2.5760000000000001</v>
      </c>
      <c r="J32" s="275">
        <v>2.9279999999999999</v>
      </c>
      <c r="K32" s="275">
        <v>503.47399999999999</v>
      </c>
      <c r="L32" s="275">
        <v>5.5620000000000003</v>
      </c>
      <c r="M32" s="275">
        <v>509.036</v>
      </c>
      <c r="N32" s="275">
        <v>147.685</v>
      </c>
      <c r="O32" s="275">
        <v>660.31899999999996</v>
      </c>
      <c r="P32" s="275">
        <v>156.33099999999999</v>
      </c>
      <c r="Q32" s="275">
        <v>0</v>
      </c>
      <c r="R32" s="275">
        <v>503.589</v>
      </c>
      <c r="S32" s="20">
        <v>446.14600000000002</v>
      </c>
      <c r="U32" s="34"/>
      <c r="V32" s="34"/>
    </row>
    <row r="33" spans="1:22" ht="18.75" customHeight="1" x14ac:dyDescent="0.25">
      <c r="A33" s="8"/>
      <c r="B33" s="454" t="s">
        <v>24</v>
      </c>
      <c r="C33" s="275">
        <v>321.93</v>
      </c>
      <c r="D33" s="275">
        <v>95.856999999999999</v>
      </c>
      <c r="E33" s="275">
        <v>87.957999999999998</v>
      </c>
      <c r="F33" s="275">
        <v>50.837000000000003</v>
      </c>
      <c r="G33" s="275">
        <v>19.981000000000002</v>
      </c>
      <c r="H33" s="275">
        <v>14.5</v>
      </c>
      <c r="I33" s="275">
        <v>2.617</v>
      </c>
      <c r="J33" s="275">
        <v>3.7679999999999998</v>
      </c>
      <c r="K33" s="275">
        <v>509.51299999999998</v>
      </c>
      <c r="L33" s="275">
        <v>4.1260000000000003</v>
      </c>
      <c r="M33" s="275">
        <v>513.63900000000001</v>
      </c>
      <c r="N33" s="275">
        <v>145.684</v>
      </c>
      <c r="O33" s="275">
        <v>663.98599999999999</v>
      </c>
      <c r="P33" s="275">
        <v>157.36199999999999</v>
      </c>
      <c r="Q33" s="275">
        <v>0</v>
      </c>
      <c r="R33" s="275">
        <v>506.31400000000002</v>
      </c>
      <c r="S33" s="20">
        <v>447.99299999999999</v>
      </c>
      <c r="U33" s="34"/>
      <c r="V33" s="34"/>
    </row>
    <row r="34" spans="1:22" x14ac:dyDescent="0.25">
      <c r="A34" s="8"/>
      <c r="B34" s="454" t="s">
        <v>25</v>
      </c>
      <c r="C34" s="275">
        <v>325.46100000000001</v>
      </c>
      <c r="D34" s="275">
        <v>97.347999999999999</v>
      </c>
      <c r="E34" s="275">
        <v>88.316000000000003</v>
      </c>
      <c r="F34" s="275">
        <v>50.817</v>
      </c>
      <c r="G34" s="275">
        <v>21.567</v>
      </c>
      <c r="H34" s="275">
        <v>13.731</v>
      </c>
      <c r="I34" s="275">
        <v>2.181</v>
      </c>
      <c r="J34" s="275">
        <v>-0.23499999999999999</v>
      </c>
      <c r="K34" s="275">
        <v>510.89</v>
      </c>
      <c r="L34" s="275">
        <v>-0.17299999999999999</v>
      </c>
      <c r="M34" s="275">
        <v>510.71699999999998</v>
      </c>
      <c r="N34" s="275">
        <v>150.53</v>
      </c>
      <c r="O34" s="275">
        <v>665.71400000000006</v>
      </c>
      <c r="P34" s="275">
        <v>155.38800000000001</v>
      </c>
      <c r="Q34" s="275">
        <v>0</v>
      </c>
      <c r="R34" s="275">
        <v>510.09500000000003</v>
      </c>
      <c r="S34" s="20">
        <v>450.69</v>
      </c>
      <c r="U34" s="34"/>
      <c r="V34" s="34"/>
    </row>
    <row r="35" spans="1:22" x14ac:dyDescent="0.25">
      <c r="A35" s="8"/>
      <c r="B35" s="454" t="s">
        <v>26</v>
      </c>
      <c r="C35" s="275">
        <v>329.43</v>
      </c>
      <c r="D35" s="275">
        <v>98.028999999999996</v>
      </c>
      <c r="E35" s="275">
        <v>87.302000000000007</v>
      </c>
      <c r="F35" s="275">
        <v>50.575000000000003</v>
      </c>
      <c r="G35" s="275">
        <v>21.433</v>
      </c>
      <c r="H35" s="275">
        <v>12.942</v>
      </c>
      <c r="I35" s="275">
        <v>2.3379999999999996</v>
      </c>
      <c r="J35" s="275">
        <v>-0.94399999999999995</v>
      </c>
      <c r="K35" s="275">
        <v>513.81700000000001</v>
      </c>
      <c r="L35" s="275">
        <v>1.6080000000000001</v>
      </c>
      <c r="M35" s="275">
        <v>515.42499999999995</v>
      </c>
      <c r="N35" s="275">
        <v>147.25200000000001</v>
      </c>
      <c r="O35" s="275">
        <v>666.87900000000002</v>
      </c>
      <c r="P35" s="275">
        <v>154.63300000000001</v>
      </c>
      <c r="Q35" s="275">
        <v>0</v>
      </c>
      <c r="R35" s="275">
        <v>512.07000000000005</v>
      </c>
      <c r="S35" s="20">
        <v>452.45499999999998</v>
      </c>
      <c r="U35" s="34"/>
      <c r="V35" s="34"/>
    </row>
    <row r="36" spans="1:22" x14ac:dyDescent="0.25">
      <c r="A36" s="8"/>
      <c r="B36" s="454" t="s">
        <v>27</v>
      </c>
      <c r="C36" s="275">
        <v>329.56700000000001</v>
      </c>
      <c r="D36" s="275">
        <v>97.850999999999999</v>
      </c>
      <c r="E36" s="275">
        <v>90.254000000000005</v>
      </c>
      <c r="F36" s="275">
        <v>53.475000000000001</v>
      </c>
      <c r="G36" s="275">
        <v>21.672999999999998</v>
      </c>
      <c r="H36" s="275">
        <v>12.78</v>
      </c>
      <c r="I36" s="275">
        <v>2.3210000000000002</v>
      </c>
      <c r="J36" s="275">
        <v>-2.0750000000000002</v>
      </c>
      <c r="K36" s="275">
        <v>515.59699999999998</v>
      </c>
      <c r="L36" s="275">
        <v>5.8970000000000002</v>
      </c>
      <c r="M36" s="275">
        <v>521.49400000000003</v>
      </c>
      <c r="N36" s="275">
        <v>149.47999999999999</v>
      </c>
      <c r="O36" s="275">
        <v>675.09500000000003</v>
      </c>
      <c r="P36" s="275">
        <v>159.518</v>
      </c>
      <c r="Q36" s="275">
        <v>0</v>
      </c>
      <c r="R36" s="275">
        <v>515.42999999999995</v>
      </c>
      <c r="S36" s="20">
        <v>455.29899999999998</v>
      </c>
      <c r="U36" s="34"/>
      <c r="V36" s="34"/>
    </row>
    <row r="37" spans="1:22" ht="18.75" customHeight="1" x14ac:dyDescent="0.25">
      <c r="A37" s="8"/>
      <c r="B37" s="454" t="s">
        <v>28</v>
      </c>
      <c r="C37" s="275">
        <v>334.77499999999998</v>
      </c>
      <c r="D37" s="275">
        <v>98.177000000000007</v>
      </c>
      <c r="E37" s="275">
        <v>91.096000000000004</v>
      </c>
      <c r="F37" s="275">
        <v>53.784999999999997</v>
      </c>
      <c r="G37" s="275">
        <v>21.965</v>
      </c>
      <c r="H37" s="275">
        <v>12.978999999999999</v>
      </c>
      <c r="I37" s="275">
        <v>2.36</v>
      </c>
      <c r="J37" s="275">
        <v>0.50900000000000001</v>
      </c>
      <c r="K37" s="275">
        <v>524.55700000000002</v>
      </c>
      <c r="L37" s="275">
        <v>3.3010000000000002</v>
      </c>
      <c r="M37" s="275">
        <v>527.85799999999995</v>
      </c>
      <c r="N37" s="275">
        <v>149.08199999999999</v>
      </c>
      <c r="O37" s="275">
        <v>676.64300000000003</v>
      </c>
      <c r="P37" s="275">
        <v>160.05799999999999</v>
      </c>
      <c r="Q37" s="275">
        <v>0</v>
      </c>
      <c r="R37" s="275">
        <v>516.45600000000002</v>
      </c>
      <c r="S37" s="20">
        <v>456.51499999999999</v>
      </c>
      <c r="U37" s="34"/>
      <c r="V37" s="34"/>
    </row>
    <row r="38" spans="1:22" x14ac:dyDescent="0.25">
      <c r="A38" s="8"/>
      <c r="B38" s="454" t="s">
        <v>31</v>
      </c>
      <c r="C38" s="275">
        <v>336.73599999999999</v>
      </c>
      <c r="D38" s="275">
        <v>98.122</v>
      </c>
      <c r="E38" s="275">
        <v>91.832999999999998</v>
      </c>
      <c r="F38" s="275">
        <v>54.494</v>
      </c>
      <c r="G38" s="275">
        <v>21.120999999999999</v>
      </c>
      <c r="H38" s="275">
        <v>13.685</v>
      </c>
      <c r="I38" s="275">
        <v>2.4430000000000001</v>
      </c>
      <c r="J38" s="275">
        <v>-1.163</v>
      </c>
      <c r="K38" s="275">
        <v>525.52800000000002</v>
      </c>
      <c r="L38" s="275">
        <v>0.70699999999999996</v>
      </c>
      <c r="M38" s="275">
        <v>526.23500000000001</v>
      </c>
      <c r="N38" s="275">
        <v>153.994</v>
      </c>
      <c r="O38" s="275">
        <v>679.40899999999999</v>
      </c>
      <c r="P38" s="275">
        <v>160.46600000000001</v>
      </c>
      <c r="Q38" s="275">
        <v>0</v>
      </c>
      <c r="R38" s="275">
        <v>518.79399999999998</v>
      </c>
      <c r="S38" s="20">
        <v>458.28199999999998</v>
      </c>
      <c r="U38" s="34"/>
      <c r="V38" s="34"/>
    </row>
    <row r="39" spans="1:22" x14ac:dyDescent="0.25">
      <c r="A39" s="8"/>
      <c r="B39" s="454" t="s">
        <v>32</v>
      </c>
      <c r="C39" s="275">
        <v>338.81099999999998</v>
      </c>
      <c r="D39" s="275">
        <v>98.325000000000003</v>
      </c>
      <c r="E39" s="275">
        <v>93.825999999999993</v>
      </c>
      <c r="F39" s="275">
        <v>55.021999999999998</v>
      </c>
      <c r="G39" s="275">
        <v>22.611999999999998</v>
      </c>
      <c r="H39" s="275">
        <v>13.840999999999999</v>
      </c>
      <c r="I39" s="275">
        <v>2.3450000000000002</v>
      </c>
      <c r="J39" s="275">
        <v>3.2080000000000002</v>
      </c>
      <c r="K39" s="275">
        <v>534.16999999999996</v>
      </c>
      <c r="L39" s="275">
        <v>3.9060000000000001</v>
      </c>
      <c r="M39" s="275">
        <v>538.07600000000002</v>
      </c>
      <c r="N39" s="275">
        <v>149.08099999999999</v>
      </c>
      <c r="O39" s="275">
        <v>686.69799999999998</v>
      </c>
      <c r="P39" s="275">
        <v>166.42699999999999</v>
      </c>
      <c r="Q39" s="275">
        <v>0</v>
      </c>
      <c r="R39" s="275">
        <v>520.37900000000002</v>
      </c>
      <c r="S39" s="20">
        <v>458.99400000000003</v>
      </c>
      <c r="U39" s="34"/>
      <c r="V39" s="34"/>
    </row>
    <row r="40" spans="1:22" x14ac:dyDescent="0.25">
      <c r="A40" s="8"/>
      <c r="B40" s="454" t="s">
        <v>33</v>
      </c>
      <c r="C40" s="275">
        <v>340.60599999999999</v>
      </c>
      <c r="D40" s="275">
        <v>98.394999999999996</v>
      </c>
      <c r="E40" s="275">
        <v>92.813999999999993</v>
      </c>
      <c r="F40" s="275">
        <v>53.764000000000003</v>
      </c>
      <c r="G40" s="275">
        <v>22.911999999999999</v>
      </c>
      <c r="H40" s="275">
        <v>13.747</v>
      </c>
      <c r="I40" s="275">
        <v>2.4500000000000002</v>
      </c>
      <c r="J40" s="275">
        <v>-1.323</v>
      </c>
      <c r="K40" s="275">
        <v>530.49199999999996</v>
      </c>
      <c r="L40" s="275">
        <v>0.92400000000000004</v>
      </c>
      <c r="M40" s="275">
        <v>531.41600000000005</v>
      </c>
      <c r="N40" s="275">
        <v>157.041</v>
      </c>
      <c r="O40" s="275">
        <v>688.20600000000002</v>
      </c>
      <c r="P40" s="275">
        <v>164.69200000000001</v>
      </c>
      <c r="Q40" s="275">
        <v>0</v>
      </c>
      <c r="R40" s="275">
        <v>523.48400000000004</v>
      </c>
      <c r="S40" s="20">
        <v>462.04399999999998</v>
      </c>
      <c r="U40" s="34"/>
      <c r="V40" s="34"/>
    </row>
    <row r="41" spans="1:22" ht="18.75" customHeight="1" x14ac:dyDescent="0.25">
      <c r="A41" s="8"/>
      <c r="B41" s="454" t="s">
        <v>34</v>
      </c>
      <c r="C41" s="275">
        <v>340.95699999999999</v>
      </c>
      <c r="D41" s="275">
        <v>98.540999999999997</v>
      </c>
      <c r="E41" s="275">
        <v>93.346999999999994</v>
      </c>
      <c r="F41" s="275">
        <v>55</v>
      </c>
      <c r="G41" s="275">
        <v>22.335999999999999</v>
      </c>
      <c r="H41" s="275">
        <v>13.548999999999999</v>
      </c>
      <c r="I41" s="275">
        <v>2.4350000000000001</v>
      </c>
      <c r="J41" s="275">
        <v>-0.44500000000000001</v>
      </c>
      <c r="K41" s="275">
        <v>532.4</v>
      </c>
      <c r="L41" s="275">
        <v>6.2670000000000003</v>
      </c>
      <c r="M41" s="275">
        <v>538.66700000000003</v>
      </c>
      <c r="N41" s="275">
        <v>157.53</v>
      </c>
      <c r="O41" s="275">
        <v>692.149</v>
      </c>
      <c r="P41" s="275">
        <v>166.05099999999999</v>
      </c>
      <c r="Q41" s="275">
        <v>0</v>
      </c>
      <c r="R41" s="275">
        <v>526.08100000000002</v>
      </c>
      <c r="S41" s="20">
        <v>464.17500000000001</v>
      </c>
      <c r="U41" s="34"/>
      <c r="V41" s="34"/>
    </row>
    <row r="42" spans="1:22" x14ac:dyDescent="0.25">
      <c r="A42" s="8"/>
      <c r="B42" s="454" t="s">
        <v>38</v>
      </c>
      <c r="C42" s="275">
        <v>340.51299999999998</v>
      </c>
      <c r="D42" s="275">
        <v>98.790999999999997</v>
      </c>
      <c r="E42" s="275">
        <v>95.084999999999994</v>
      </c>
      <c r="F42" s="275">
        <v>55.216000000000001</v>
      </c>
      <c r="G42" s="275">
        <v>22.914000000000001</v>
      </c>
      <c r="H42" s="275">
        <v>14.401</v>
      </c>
      <c r="I42" s="275">
        <v>2.556</v>
      </c>
      <c r="J42" s="275">
        <v>0.622</v>
      </c>
      <c r="K42" s="275">
        <v>535.01099999999997</v>
      </c>
      <c r="L42" s="275">
        <v>3.903</v>
      </c>
      <c r="M42" s="275">
        <v>538.91399999999999</v>
      </c>
      <c r="N42" s="275">
        <v>159.876</v>
      </c>
      <c r="O42" s="275">
        <v>694.952</v>
      </c>
      <c r="P42" s="275">
        <v>167.339</v>
      </c>
      <c r="Q42" s="275">
        <v>0</v>
      </c>
      <c r="R42" s="275">
        <v>527.62199999999996</v>
      </c>
      <c r="S42" s="20">
        <v>465.93200000000002</v>
      </c>
      <c r="U42" s="34"/>
      <c r="V42" s="34"/>
    </row>
    <row r="43" spans="1:22" x14ac:dyDescent="0.25">
      <c r="A43" s="8"/>
      <c r="B43" s="454" t="s">
        <v>39</v>
      </c>
      <c r="C43" s="275">
        <v>341.64600000000002</v>
      </c>
      <c r="D43" s="275">
        <v>99.165999999999997</v>
      </c>
      <c r="E43" s="275">
        <v>94.995000000000005</v>
      </c>
      <c r="F43" s="275">
        <v>55.07</v>
      </c>
      <c r="G43" s="275">
        <v>23.363</v>
      </c>
      <c r="H43" s="275">
        <v>14.098000000000001</v>
      </c>
      <c r="I43" s="275">
        <v>2.4670000000000001</v>
      </c>
      <c r="J43" s="275">
        <v>0.32800000000000001</v>
      </c>
      <c r="K43" s="275">
        <v>536.13499999999999</v>
      </c>
      <c r="L43" s="275">
        <v>2.0110000000000001</v>
      </c>
      <c r="M43" s="275">
        <v>538.14599999999996</v>
      </c>
      <c r="N43" s="275">
        <v>163.791</v>
      </c>
      <c r="O43" s="275">
        <v>698.24900000000002</v>
      </c>
      <c r="P43" s="275">
        <v>168.41499999999999</v>
      </c>
      <c r="Q43" s="275">
        <v>0</v>
      </c>
      <c r="R43" s="275">
        <v>529.85599999999999</v>
      </c>
      <c r="S43" s="20">
        <v>468.01</v>
      </c>
      <c r="U43" s="34"/>
      <c r="V43" s="34"/>
    </row>
    <row r="44" spans="1:22" x14ac:dyDescent="0.25">
      <c r="A44" s="8"/>
      <c r="B44" s="454" t="s">
        <v>40</v>
      </c>
      <c r="C44" s="275">
        <v>343.09899999999999</v>
      </c>
      <c r="D44" s="275">
        <v>99.396000000000001</v>
      </c>
      <c r="E44" s="275">
        <v>96.36</v>
      </c>
      <c r="F44" s="275">
        <v>55.122999999999998</v>
      </c>
      <c r="G44" s="275">
        <v>24.966999999999999</v>
      </c>
      <c r="H44" s="275">
        <v>14.265000000000001</v>
      </c>
      <c r="I44" s="275">
        <v>2.0409999999999999</v>
      </c>
      <c r="J44" s="275">
        <v>1.3839999999999999</v>
      </c>
      <c r="K44" s="275">
        <v>540.23900000000003</v>
      </c>
      <c r="L44" s="275">
        <v>1.3049999999999999</v>
      </c>
      <c r="M44" s="275">
        <v>541.54399999999998</v>
      </c>
      <c r="N44" s="275">
        <v>160.946</v>
      </c>
      <c r="O44" s="275">
        <v>698.85900000000004</v>
      </c>
      <c r="P44" s="275">
        <v>167.09200000000001</v>
      </c>
      <c r="Q44" s="275">
        <v>0</v>
      </c>
      <c r="R44" s="275">
        <v>531.73699999999997</v>
      </c>
      <c r="S44" s="20">
        <v>469.85300000000001</v>
      </c>
      <c r="U44" s="34"/>
      <c r="V44" s="34"/>
    </row>
    <row r="45" spans="1:22" ht="18.75" customHeight="1" x14ac:dyDescent="0.25">
      <c r="A45" s="8"/>
      <c r="B45" s="454" t="s">
        <v>41</v>
      </c>
      <c r="C45" s="275">
        <v>344.52100000000002</v>
      </c>
      <c r="D45" s="275">
        <v>99.149000000000001</v>
      </c>
      <c r="E45" s="275">
        <v>95.150999999999996</v>
      </c>
      <c r="F45" s="275">
        <v>54.625</v>
      </c>
      <c r="G45" s="275">
        <v>24.945</v>
      </c>
      <c r="H45" s="275">
        <v>14.237</v>
      </c>
      <c r="I45" s="275">
        <v>1.3840000000000001</v>
      </c>
      <c r="J45" s="275">
        <v>0.498</v>
      </c>
      <c r="K45" s="275">
        <v>539.31899999999996</v>
      </c>
      <c r="L45" s="275">
        <v>-2.7189999999999999</v>
      </c>
      <c r="M45" s="275">
        <v>536.6</v>
      </c>
      <c r="N45" s="275">
        <v>165.261</v>
      </c>
      <c r="O45" s="275">
        <v>701.28700000000003</v>
      </c>
      <c r="P45" s="275">
        <v>169.16399999999999</v>
      </c>
      <c r="Q45" s="275">
        <v>0</v>
      </c>
      <c r="R45" s="275">
        <v>532.10400000000004</v>
      </c>
      <c r="S45" s="20">
        <v>470.04300000000001</v>
      </c>
      <c r="U45" s="34"/>
      <c r="V45" s="34"/>
    </row>
    <row r="46" spans="1:22" x14ac:dyDescent="0.25">
      <c r="A46" s="8"/>
      <c r="B46" s="454" t="s">
        <v>43</v>
      </c>
      <c r="C46" s="275">
        <v>345.26600000000002</v>
      </c>
      <c r="D46" s="275">
        <v>98.94</v>
      </c>
      <c r="E46" s="275">
        <v>95.204999999999998</v>
      </c>
      <c r="F46" s="275">
        <v>53.951999999999998</v>
      </c>
      <c r="G46" s="275">
        <v>25.709</v>
      </c>
      <c r="H46" s="275">
        <v>14.178000000000001</v>
      </c>
      <c r="I46" s="275">
        <v>1.389</v>
      </c>
      <c r="J46" s="275">
        <v>1.198</v>
      </c>
      <c r="K46" s="275">
        <v>540.60900000000004</v>
      </c>
      <c r="L46" s="275">
        <v>-0.79200000000000004</v>
      </c>
      <c r="M46" s="275">
        <v>539.81700000000001</v>
      </c>
      <c r="N46" s="275">
        <v>162.64400000000001</v>
      </c>
      <c r="O46" s="275">
        <v>703.29300000000001</v>
      </c>
      <c r="P46" s="275">
        <v>169.14500000000001</v>
      </c>
      <c r="Q46" s="275">
        <v>0</v>
      </c>
      <c r="R46" s="275">
        <v>534.14</v>
      </c>
      <c r="S46" s="20">
        <v>471.476</v>
      </c>
      <c r="U46" s="34"/>
      <c r="V46" s="34"/>
    </row>
    <row r="47" spans="1:22" x14ac:dyDescent="0.25">
      <c r="A47" s="8"/>
      <c r="B47" s="454" t="s">
        <v>44</v>
      </c>
      <c r="C47" s="275">
        <v>346.96300000000002</v>
      </c>
      <c r="D47" s="275">
        <v>99.445999999999998</v>
      </c>
      <c r="E47" s="275">
        <v>95.555999999999997</v>
      </c>
      <c r="F47" s="275">
        <v>53.209000000000003</v>
      </c>
      <c r="G47" s="275">
        <v>26.498999999999999</v>
      </c>
      <c r="H47" s="275">
        <v>14.531000000000001</v>
      </c>
      <c r="I47" s="275">
        <v>1.294</v>
      </c>
      <c r="J47" s="275">
        <v>0.68400000000000005</v>
      </c>
      <c r="K47" s="275">
        <v>542.649</v>
      </c>
      <c r="L47" s="275">
        <v>-2.0870000000000002</v>
      </c>
      <c r="M47" s="275">
        <v>540.56200000000001</v>
      </c>
      <c r="N47" s="275">
        <v>166.934</v>
      </c>
      <c r="O47" s="275">
        <v>708.32899999999995</v>
      </c>
      <c r="P47" s="275">
        <v>171.00700000000001</v>
      </c>
      <c r="Q47" s="275">
        <v>0</v>
      </c>
      <c r="R47" s="275">
        <v>537.32600000000002</v>
      </c>
      <c r="S47" s="20">
        <v>474.50299999999999</v>
      </c>
      <c r="U47" s="34"/>
      <c r="V47" s="34"/>
    </row>
    <row r="48" spans="1:22" x14ac:dyDescent="0.25">
      <c r="A48" s="8"/>
      <c r="B48" s="454" t="s">
        <v>45</v>
      </c>
      <c r="C48" s="275">
        <v>348.94099999999997</v>
      </c>
      <c r="D48" s="275">
        <v>100.886</v>
      </c>
      <c r="E48" s="275">
        <v>95.337000000000003</v>
      </c>
      <c r="F48" s="275">
        <v>53.061999999999998</v>
      </c>
      <c r="G48" s="275">
        <v>26.751000000000001</v>
      </c>
      <c r="H48" s="275">
        <v>14.17</v>
      </c>
      <c r="I48" s="275">
        <v>1.3089999999999999</v>
      </c>
      <c r="J48" s="275">
        <v>0.29399999999999998</v>
      </c>
      <c r="K48" s="275">
        <v>545.45799999999997</v>
      </c>
      <c r="L48" s="275">
        <v>4.8419999999999996</v>
      </c>
      <c r="M48" s="275">
        <v>550.29999999999995</v>
      </c>
      <c r="N48" s="275">
        <v>166.762</v>
      </c>
      <c r="O48" s="275">
        <v>715.971</v>
      </c>
      <c r="P48" s="275">
        <v>177.77199999999999</v>
      </c>
      <c r="Q48" s="275">
        <v>0</v>
      </c>
      <c r="R48" s="275">
        <v>538.22199999999998</v>
      </c>
      <c r="S48" s="20">
        <v>476.14299999999997</v>
      </c>
      <c r="U48" s="34"/>
      <c r="V48" s="34"/>
    </row>
    <row r="49" spans="1:22" ht="18.75" customHeight="1" x14ac:dyDescent="0.25">
      <c r="A49" s="8"/>
      <c r="B49" s="454" t="s">
        <v>46</v>
      </c>
      <c r="C49" s="275">
        <v>348.84500000000003</v>
      </c>
      <c r="D49" s="275">
        <v>102.261</v>
      </c>
      <c r="E49" s="275">
        <v>97.322000000000003</v>
      </c>
      <c r="F49" s="275">
        <v>53.774000000000001</v>
      </c>
      <c r="G49" s="275">
        <v>27.158999999999999</v>
      </c>
      <c r="H49" s="275">
        <v>15.129</v>
      </c>
      <c r="I49" s="275">
        <v>1.31566983</v>
      </c>
      <c r="J49" s="275">
        <v>9.9559999999999995</v>
      </c>
      <c r="K49" s="275">
        <v>558.38400000000001</v>
      </c>
      <c r="L49" s="275">
        <v>7.3140000000000001</v>
      </c>
      <c r="M49" s="275">
        <v>565.69799999999998</v>
      </c>
      <c r="N49" s="275">
        <v>164.77500000000001</v>
      </c>
      <c r="O49" s="275">
        <v>730.47299999999996</v>
      </c>
      <c r="P49" s="275">
        <v>189.25</v>
      </c>
      <c r="Q49" s="275">
        <v>-2.8000000000000001E-2</v>
      </c>
      <c r="R49" s="275">
        <v>541.19500000000005</v>
      </c>
      <c r="S49" s="20">
        <v>478.887</v>
      </c>
      <c r="U49" s="34"/>
      <c r="V49" s="34"/>
    </row>
    <row r="50" spans="1:22" ht="15.75" customHeight="1" x14ac:dyDescent="0.25">
      <c r="A50" s="525"/>
      <c r="B50" s="454" t="s">
        <v>61</v>
      </c>
      <c r="C50" s="275">
        <v>350.57499999999999</v>
      </c>
      <c r="D50" s="275">
        <v>104.646</v>
      </c>
      <c r="E50" s="275">
        <v>96.28</v>
      </c>
      <c r="F50" s="275">
        <v>54.05</v>
      </c>
      <c r="G50" s="275">
        <v>26.393999999999998</v>
      </c>
      <c r="H50" s="275">
        <v>14.481999999999999</v>
      </c>
      <c r="I50" s="275">
        <v>1.3215163000000001</v>
      </c>
      <c r="J50" s="275">
        <v>0.58399999999999996</v>
      </c>
      <c r="K50" s="275">
        <v>552.08500000000004</v>
      </c>
      <c r="L50" s="275">
        <v>-0.246</v>
      </c>
      <c r="M50" s="275">
        <v>551.83900000000006</v>
      </c>
      <c r="N50" s="275">
        <v>163.512</v>
      </c>
      <c r="O50" s="275">
        <v>715.35199999999998</v>
      </c>
      <c r="P50" s="275">
        <v>172.298</v>
      </c>
      <c r="Q50" s="275">
        <v>-1.1100000000000001</v>
      </c>
      <c r="R50" s="275">
        <v>541.94399999999996</v>
      </c>
      <c r="S50" s="20">
        <v>479.697</v>
      </c>
      <c r="U50" s="34"/>
      <c r="V50" s="34"/>
    </row>
    <row r="51" spans="1:22" x14ac:dyDescent="0.25">
      <c r="A51" s="525"/>
      <c r="B51" s="454" t="s">
        <v>62</v>
      </c>
      <c r="C51" s="275">
        <v>351.20800000000003</v>
      </c>
      <c r="D51" s="275">
        <v>103.741</v>
      </c>
      <c r="E51" s="275">
        <v>97.537000000000006</v>
      </c>
      <c r="F51" s="275">
        <v>54.781999999999996</v>
      </c>
      <c r="G51" s="275">
        <v>26.37</v>
      </c>
      <c r="H51" s="275">
        <v>15.085000000000001</v>
      </c>
      <c r="I51" s="275">
        <v>1.3084265499999999</v>
      </c>
      <c r="J51" s="275">
        <v>-1.8959999999999999</v>
      </c>
      <c r="K51" s="275">
        <v>550.59</v>
      </c>
      <c r="L51" s="275">
        <v>-2.3519999999999999</v>
      </c>
      <c r="M51" s="275">
        <v>548.23800000000006</v>
      </c>
      <c r="N51" s="275">
        <v>172.15799999999999</v>
      </c>
      <c r="O51" s="275">
        <v>720.39599999999996</v>
      </c>
      <c r="P51" s="275">
        <v>174.89400000000001</v>
      </c>
      <c r="Q51" s="275">
        <v>-0.86299999999999999</v>
      </c>
      <c r="R51" s="275">
        <v>544.63900000000001</v>
      </c>
      <c r="S51" s="20">
        <v>482.00700000000001</v>
      </c>
      <c r="U51" s="34"/>
      <c r="V51" s="34"/>
    </row>
    <row r="52" spans="1:22" x14ac:dyDescent="0.25">
      <c r="A52" s="525"/>
      <c r="B52" s="454" t="s">
        <v>63</v>
      </c>
      <c r="C52" s="275">
        <v>350.30799999999999</v>
      </c>
      <c r="D52" s="275">
        <v>103.74</v>
      </c>
      <c r="E52" s="275">
        <v>95.954999999999998</v>
      </c>
      <c r="F52" s="275">
        <v>54.654000000000003</v>
      </c>
      <c r="G52" s="275">
        <v>25.245999999999999</v>
      </c>
      <c r="H52" s="275">
        <v>14.696</v>
      </c>
      <c r="I52" s="275">
        <v>1.3297191499999998</v>
      </c>
      <c r="J52" s="275">
        <v>-9.7349999999999994</v>
      </c>
      <c r="K52" s="275">
        <v>540.26800000000003</v>
      </c>
      <c r="L52" s="275">
        <v>-3.0529999999999999</v>
      </c>
      <c r="M52" s="275">
        <v>537.21500000000003</v>
      </c>
      <c r="N52" s="275">
        <v>178.74100000000001</v>
      </c>
      <c r="O52" s="275">
        <v>715.95699999999999</v>
      </c>
      <c r="P52" s="275">
        <v>169.43</v>
      </c>
      <c r="Q52" s="275">
        <v>-1.794</v>
      </c>
      <c r="R52" s="275">
        <v>544.73299999999995</v>
      </c>
      <c r="S52" s="20">
        <v>482.142</v>
      </c>
      <c r="U52" s="34"/>
      <c r="V52" s="34"/>
    </row>
    <row r="53" spans="1:22" x14ac:dyDescent="0.25">
      <c r="A53" s="525"/>
      <c r="B53" s="359" t="s">
        <v>64</v>
      </c>
      <c r="C53" s="275">
        <v>340.76400000000001</v>
      </c>
      <c r="D53" s="275">
        <v>101.824</v>
      </c>
      <c r="E53" s="275">
        <v>94.846999999999994</v>
      </c>
      <c r="F53" s="275">
        <v>54.426000000000002</v>
      </c>
      <c r="G53" s="275">
        <v>24.596</v>
      </c>
      <c r="H53" s="275">
        <v>14.502000000000001</v>
      </c>
      <c r="I53" s="275">
        <v>1.29402522</v>
      </c>
      <c r="J53" s="275">
        <v>-0.64700000000000002</v>
      </c>
      <c r="K53" s="275">
        <v>536.78800000000001</v>
      </c>
      <c r="L53" s="275">
        <v>-2.3679999999999999</v>
      </c>
      <c r="M53" s="275">
        <v>534.41999999999996</v>
      </c>
      <c r="N53" s="275">
        <v>152.744</v>
      </c>
      <c r="O53" s="275">
        <v>687.16499999999996</v>
      </c>
      <c r="P53" s="275">
        <v>156.94399999999999</v>
      </c>
      <c r="Q53" s="275">
        <v>-0.998</v>
      </c>
      <c r="R53" s="275">
        <v>529.22299999999996</v>
      </c>
      <c r="S53" s="20">
        <v>468.38400000000001</v>
      </c>
      <c r="U53" s="34"/>
      <c r="V53" s="34"/>
    </row>
    <row r="54" spans="1:22" x14ac:dyDescent="0.25">
      <c r="A54" s="525"/>
      <c r="B54" s="359" t="s">
        <v>66</v>
      </c>
      <c r="C54" s="275">
        <v>269.56700000000001</v>
      </c>
      <c r="D54" s="275">
        <v>84.248999999999995</v>
      </c>
      <c r="E54" s="275">
        <v>75.257000000000005</v>
      </c>
      <c r="F54" s="275">
        <v>42.206000000000003</v>
      </c>
      <c r="G54" s="275">
        <v>16.309000000000001</v>
      </c>
      <c r="H54" s="275">
        <v>15.534000000000001</v>
      </c>
      <c r="I54" s="275">
        <v>0.84702542400000003</v>
      </c>
      <c r="J54" s="275">
        <v>-9.1560000000000006</v>
      </c>
      <c r="K54" s="275">
        <v>419.91699999999997</v>
      </c>
      <c r="L54" s="275">
        <v>-6.14</v>
      </c>
      <c r="M54" s="275">
        <v>413.77699999999999</v>
      </c>
      <c r="N54" s="275">
        <v>137.35</v>
      </c>
      <c r="O54" s="275">
        <v>551.12699999999995</v>
      </c>
      <c r="P54" s="275">
        <v>123.79900000000001</v>
      </c>
      <c r="Q54" s="275">
        <v>-1.131</v>
      </c>
      <c r="R54" s="275">
        <v>426.197</v>
      </c>
      <c r="S54" s="20">
        <v>375.99700000000001</v>
      </c>
      <c r="U54" s="34"/>
      <c r="V54" s="34"/>
    </row>
    <row r="55" spans="1:22" x14ac:dyDescent="0.25">
      <c r="A55" s="455"/>
      <c r="B55" s="359" t="s">
        <v>67</v>
      </c>
      <c r="C55" s="275">
        <v>321.41399999999999</v>
      </c>
      <c r="D55" s="275">
        <v>97.527000000000001</v>
      </c>
      <c r="E55" s="275">
        <v>89.545000000000002</v>
      </c>
      <c r="F55" s="275">
        <v>47.786999999999999</v>
      </c>
      <c r="G55" s="275">
        <v>25.099</v>
      </c>
      <c r="H55" s="275">
        <v>15.369</v>
      </c>
      <c r="I55" s="275">
        <v>1.3318269700000001</v>
      </c>
      <c r="J55" s="275">
        <v>0.42899999999999999</v>
      </c>
      <c r="K55" s="275">
        <v>508.91500000000002</v>
      </c>
      <c r="L55" s="275">
        <v>-3.95</v>
      </c>
      <c r="M55" s="275">
        <v>504.96499999999997</v>
      </c>
      <c r="N55" s="275">
        <v>136.696</v>
      </c>
      <c r="O55" s="275">
        <v>641.66099999999994</v>
      </c>
      <c r="P55" s="275">
        <v>141.90899999999999</v>
      </c>
      <c r="Q55" s="275">
        <v>-1.323</v>
      </c>
      <c r="R55" s="275">
        <v>498.42899999999997</v>
      </c>
      <c r="S55" s="20">
        <v>440.64400000000001</v>
      </c>
      <c r="U55" s="34"/>
      <c r="V55" s="34"/>
    </row>
    <row r="56" spans="1:22" x14ac:dyDescent="0.25">
      <c r="A56" s="455"/>
      <c r="B56" s="359" t="s">
        <v>68</v>
      </c>
      <c r="C56" s="275">
        <v>316.15699999999998</v>
      </c>
      <c r="D56" s="275">
        <v>104.02</v>
      </c>
      <c r="E56" s="275">
        <v>93.468999999999994</v>
      </c>
      <c r="F56" s="275">
        <v>50.622</v>
      </c>
      <c r="G56" s="275">
        <v>25.396000000000001</v>
      </c>
      <c r="H56" s="275">
        <v>16.058</v>
      </c>
      <c r="I56" s="275">
        <v>1.3432950800000001</v>
      </c>
      <c r="J56" s="275">
        <v>2.0289999999999999</v>
      </c>
      <c r="K56" s="275">
        <v>515.67499999999995</v>
      </c>
      <c r="L56" s="275">
        <v>2.8479999999999999</v>
      </c>
      <c r="M56" s="275">
        <v>518.52300000000002</v>
      </c>
      <c r="N56" s="275">
        <v>145.04</v>
      </c>
      <c r="O56" s="275">
        <v>663.56299999999999</v>
      </c>
      <c r="P56" s="275">
        <v>157.482</v>
      </c>
      <c r="Q56" s="275">
        <v>-1.339</v>
      </c>
      <c r="R56" s="275">
        <v>504.74200000000002</v>
      </c>
      <c r="S56" s="20">
        <v>446.42700000000002</v>
      </c>
      <c r="U56" s="34"/>
      <c r="V56" s="34"/>
    </row>
    <row r="57" spans="1:22" x14ac:dyDescent="0.25">
      <c r="A57" s="455"/>
      <c r="B57" s="359" t="s">
        <v>69</v>
      </c>
      <c r="C57" s="275">
        <v>302.22000000000003</v>
      </c>
      <c r="D57" s="275">
        <v>105.601</v>
      </c>
      <c r="E57" s="275">
        <v>91.835999999999999</v>
      </c>
      <c r="F57" s="275">
        <v>45.215000000000003</v>
      </c>
      <c r="G57" s="275">
        <v>25.994</v>
      </c>
      <c r="H57" s="275">
        <v>19.138000000000002</v>
      </c>
      <c r="I57" s="275">
        <v>1.3748992499999999</v>
      </c>
      <c r="J57" s="275">
        <v>-0.4</v>
      </c>
      <c r="K57" s="275">
        <v>499.25700000000001</v>
      </c>
      <c r="L57" s="275">
        <v>-1.2150000000000001</v>
      </c>
      <c r="M57" s="275">
        <v>498.04199999999997</v>
      </c>
      <c r="N57" s="275">
        <v>136.238</v>
      </c>
      <c r="O57" s="275">
        <v>634.28</v>
      </c>
      <c r="P57" s="275">
        <v>136.23599999999999</v>
      </c>
      <c r="Q57" s="275">
        <v>-1.3069999999999999</v>
      </c>
      <c r="R57" s="275">
        <v>496.73700000000002</v>
      </c>
      <c r="S57" s="20">
        <v>439.51</v>
      </c>
      <c r="U57" s="34"/>
      <c r="V57" s="34"/>
    </row>
    <row r="58" spans="1:22" x14ac:dyDescent="0.25">
      <c r="A58" s="8"/>
      <c r="B58" s="359" t="s">
        <v>70</v>
      </c>
      <c r="C58" s="275">
        <v>324.19400000000002</v>
      </c>
      <c r="D58" s="275">
        <v>111.997</v>
      </c>
      <c r="E58" s="275">
        <v>91.34</v>
      </c>
      <c r="F58" s="275">
        <v>46.319000000000003</v>
      </c>
      <c r="G58" s="275">
        <v>26.266999999999999</v>
      </c>
      <c r="H58" s="275">
        <v>17.277000000000001</v>
      </c>
      <c r="I58" s="275">
        <v>1.5453858300000001</v>
      </c>
      <c r="J58" s="275">
        <v>-0.871</v>
      </c>
      <c r="K58" s="275">
        <v>526.66</v>
      </c>
      <c r="L58" s="275">
        <v>8.6999999999999994E-2</v>
      </c>
      <c r="M58" s="275">
        <v>526.74699999999996</v>
      </c>
      <c r="N58" s="275">
        <v>140.34800000000001</v>
      </c>
      <c r="O58" s="275">
        <v>667.09500000000003</v>
      </c>
      <c r="P58" s="275">
        <v>145.05600000000001</v>
      </c>
      <c r="Q58" s="275">
        <v>-1.3779999999999999</v>
      </c>
      <c r="R58" s="275">
        <v>520.66099999999994</v>
      </c>
      <c r="S58" s="20">
        <v>461.57499999999999</v>
      </c>
      <c r="U58" s="34"/>
      <c r="V58" s="34"/>
    </row>
    <row r="59" spans="1:22" x14ac:dyDescent="0.25">
      <c r="A59" s="8"/>
      <c r="B59" s="359" t="s">
        <v>71</v>
      </c>
      <c r="C59" s="275">
        <v>335.411112</v>
      </c>
      <c r="D59" s="275">
        <v>113.587357</v>
      </c>
      <c r="E59" s="275">
        <v>93.826531216462811</v>
      </c>
      <c r="F59" s="275">
        <v>48.403355000000012</v>
      </c>
      <c r="G59" s="275">
        <v>26.763631334912382</v>
      </c>
      <c r="H59" s="275">
        <v>17.139438900000002</v>
      </c>
      <c r="I59" s="275">
        <v>1.5201060057880988</v>
      </c>
      <c r="J59" s="275">
        <v>-0.27274999999999999</v>
      </c>
      <c r="K59" s="275">
        <v>542.55225021646288</v>
      </c>
      <c r="L59" s="275">
        <v>-4.4257330000000001</v>
      </c>
      <c r="M59" s="275">
        <v>538.12651721646284</v>
      </c>
      <c r="N59" s="275">
        <v>145.66063600250223</v>
      </c>
      <c r="O59" s="275">
        <v>683.7871530000001</v>
      </c>
      <c r="P59" s="275">
        <v>153.26822412593836</v>
      </c>
      <c r="Q59" s="275">
        <v>-1.3779999999999999</v>
      </c>
      <c r="R59" s="275">
        <v>529.14092909428177</v>
      </c>
      <c r="S59" s="20">
        <v>468.49250999999998</v>
      </c>
      <c r="U59" s="34"/>
      <c r="V59" s="34"/>
    </row>
    <row r="60" spans="1:22" x14ac:dyDescent="0.25">
      <c r="A60" s="8"/>
      <c r="B60" s="359" t="s">
        <v>72</v>
      </c>
      <c r="C60" s="275">
        <v>344.76908199999997</v>
      </c>
      <c r="D60" s="275">
        <v>113.326106</v>
      </c>
      <c r="E60" s="275">
        <v>96.130124189929219</v>
      </c>
      <c r="F60" s="275">
        <v>50.354010199999998</v>
      </c>
      <c r="G60" s="275">
        <v>27.310639343173378</v>
      </c>
      <c r="H60" s="275">
        <v>16.944802899999999</v>
      </c>
      <c r="I60" s="275">
        <v>1.520671777111573</v>
      </c>
      <c r="J60" s="275">
        <v>-0.27274999999999999</v>
      </c>
      <c r="K60" s="275">
        <v>553.95256218992915</v>
      </c>
      <c r="L60" s="275">
        <v>-1.1602023300000002</v>
      </c>
      <c r="M60" s="275">
        <v>552.79235985992921</v>
      </c>
      <c r="N60" s="275">
        <v>148.96085036457134</v>
      </c>
      <c r="O60" s="275">
        <v>701.75320999999997</v>
      </c>
      <c r="P60" s="275">
        <v>161.40443619682554</v>
      </c>
      <c r="Q60" s="275">
        <v>-1.3779999999999999</v>
      </c>
      <c r="R60" s="275">
        <v>538.97077402607192</v>
      </c>
      <c r="S60" s="20">
        <v>477.29290399999996</v>
      </c>
      <c r="U60" s="34"/>
      <c r="V60" s="34"/>
    </row>
    <row r="61" spans="1:22" x14ac:dyDescent="0.25">
      <c r="A61" s="8"/>
      <c r="B61" s="359" t="s">
        <v>73</v>
      </c>
      <c r="C61" s="275">
        <v>352.25057199999998</v>
      </c>
      <c r="D61" s="275">
        <v>113.09945399999999</v>
      </c>
      <c r="E61" s="275">
        <v>98.738052272932919</v>
      </c>
      <c r="F61" s="275">
        <v>52.2825688</v>
      </c>
      <c r="G61" s="275">
        <v>28.066639936655562</v>
      </c>
      <c r="H61" s="275">
        <v>16.859446699999999</v>
      </c>
      <c r="I61" s="275">
        <v>1.5293967900036247</v>
      </c>
      <c r="J61" s="275">
        <v>-0.27274999999999999</v>
      </c>
      <c r="K61" s="275">
        <v>563.8153282729329</v>
      </c>
      <c r="L61" s="275">
        <v>0.361365041</v>
      </c>
      <c r="M61" s="275">
        <v>564.1766933139329</v>
      </c>
      <c r="N61" s="275">
        <v>151.21516470576645</v>
      </c>
      <c r="O61" s="275">
        <v>715.39185799999996</v>
      </c>
      <c r="P61" s="275">
        <v>168.46668693065931</v>
      </c>
      <c r="Q61" s="275">
        <v>-1.3779999999999999</v>
      </c>
      <c r="R61" s="275">
        <v>545.54717108871148</v>
      </c>
      <c r="S61" s="20">
        <v>483.17673400000001</v>
      </c>
      <c r="U61" s="34"/>
      <c r="V61" s="34"/>
    </row>
    <row r="62" spans="1:22" x14ac:dyDescent="0.25">
      <c r="A62" s="8"/>
      <c r="B62" s="359" t="s">
        <v>74</v>
      </c>
      <c r="C62" s="275">
        <v>358.872882</v>
      </c>
      <c r="D62" s="275">
        <v>113.09945399999999</v>
      </c>
      <c r="E62" s="275">
        <v>100.45838668107282</v>
      </c>
      <c r="F62" s="275">
        <v>54.217023900000001</v>
      </c>
      <c r="G62" s="275">
        <v>27.795669014468409</v>
      </c>
      <c r="H62" s="275">
        <v>16.950800599999997</v>
      </c>
      <c r="I62" s="275">
        <v>1.4948932575671507</v>
      </c>
      <c r="J62" s="275">
        <v>-0.27274999999999999</v>
      </c>
      <c r="K62" s="275">
        <v>572.15797268107281</v>
      </c>
      <c r="L62" s="275">
        <v>-9.4847200999999992E-2</v>
      </c>
      <c r="M62" s="275">
        <v>572.06312548007281</v>
      </c>
      <c r="N62" s="275">
        <v>152.94394762602695</v>
      </c>
      <c r="O62" s="275">
        <v>725.00707299999999</v>
      </c>
      <c r="P62" s="275">
        <v>172.77834248124861</v>
      </c>
      <c r="Q62" s="275">
        <v>-1.3779999999999999</v>
      </c>
      <c r="R62" s="275">
        <v>550.85073062487186</v>
      </c>
      <c r="S62" s="20">
        <v>487.93956300000002</v>
      </c>
      <c r="U62" s="34"/>
      <c r="V62" s="34"/>
    </row>
    <row r="63" spans="1:22" x14ac:dyDescent="0.25">
      <c r="A63" s="8"/>
      <c r="B63" s="359" t="s">
        <v>75</v>
      </c>
      <c r="C63" s="275">
        <v>361.49265399999996</v>
      </c>
      <c r="D63" s="275">
        <v>113.325653</v>
      </c>
      <c r="E63" s="275">
        <v>102.61940451101452</v>
      </c>
      <c r="F63" s="275">
        <v>56.033294199999986</v>
      </c>
      <c r="G63" s="275">
        <v>27.668783277539529</v>
      </c>
      <c r="H63" s="275">
        <v>17.4102952</v>
      </c>
      <c r="I63" s="275">
        <v>1.5070318063370598</v>
      </c>
      <c r="J63" s="275">
        <v>-0.27274999999999999</v>
      </c>
      <c r="K63" s="275">
        <v>577.16496151101444</v>
      </c>
      <c r="L63" s="275">
        <v>-0.84226851699999994</v>
      </c>
      <c r="M63" s="275">
        <v>576.32269299401446</v>
      </c>
      <c r="N63" s="275">
        <v>154.07362914964006</v>
      </c>
      <c r="O63" s="275">
        <v>730.39632200000005</v>
      </c>
      <c r="P63" s="275">
        <v>174.21310511663793</v>
      </c>
      <c r="Q63" s="275">
        <v>-1.3779999999999999</v>
      </c>
      <c r="R63" s="275">
        <v>554.80521702667556</v>
      </c>
      <c r="S63" s="20">
        <v>491.51395000000002</v>
      </c>
      <c r="U63" s="34"/>
      <c r="V63" s="34"/>
    </row>
    <row r="64" spans="1:22" x14ac:dyDescent="0.25">
      <c r="A64" s="8"/>
      <c r="B64" s="359" t="s">
        <v>76</v>
      </c>
      <c r="C64" s="275">
        <v>362.468684</v>
      </c>
      <c r="D64" s="275">
        <v>113.86961599999999</v>
      </c>
      <c r="E64" s="275">
        <v>104.65205350186969</v>
      </c>
      <c r="F64" s="275">
        <v>57.647052900000006</v>
      </c>
      <c r="G64" s="275">
        <v>27.686060912236236</v>
      </c>
      <c r="H64" s="275">
        <v>17.800691399999998</v>
      </c>
      <c r="I64" s="275">
        <v>1.5182482355565283</v>
      </c>
      <c r="J64" s="275">
        <v>-0.27274999999999999</v>
      </c>
      <c r="K64" s="275">
        <v>580.71760350186969</v>
      </c>
      <c r="L64" s="275">
        <v>-1.7991886799999999</v>
      </c>
      <c r="M64" s="275">
        <v>578.91841482186965</v>
      </c>
      <c r="N64" s="275">
        <v>154.85270176381866</v>
      </c>
      <c r="O64" s="275">
        <v>733.771117</v>
      </c>
      <c r="P64" s="275">
        <v>173.97726662147895</v>
      </c>
      <c r="Q64" s="275">
        <v>-1.3779999999999999</v>
      </c>
      <c r="R64" s="275">
        <v>558.41584996816403</v>
      </c>
      <c r="S64" s="20">
        <v>494.79731599999997</v>
      </c>
      <c r="U64" s="34"/>
      <c r="V64" s="34"/>
    </row>
    <row r="65" spans="1:22" x14ac:dyDescent="0.25">
      <c r="A65" s="8"/>
      <c r="B65" s="76" t="s">
        <v>77</v>
      </c>
      <c r="C65" s="275">
        <v>362.486808</v>
      </c>
      <c r="D65" s="275">
        <v>114.43896400000001</v>
      </c>
      <c r="E65" s="275">
        <v>106.54912911763425</v>
      </c>
      <c r="F65" s="275">
        <v>59.151641099999999</v>
      </c>
      <c r="G65" s="275">
        <v>27.751630606950595</v>
      </c>
      <c r="H65" s="275">
        <v>18.117675999999999</v>
      </c>
      <c r="I65" s="275">
        <v>1.5281814012499133</v>
      </c>
      <c r="J65" s="275">
        <v>-0.27274999999999999</v>
      </c>
      <c r="K65" s="275">
        <v>583.20215111763423</v>
      </c>
      <c r="L65" s="275">
        <v>-2.7592346299999999</v>
      </c>
      <c r="M65" s="275">
        <v>580.44291648763431</v>
      </c>
      <c r="N65" s="275">
        <v>155.31069310385527</v>
      </c>
      <c r="O65" s="275">
        <v>735.75360999999998</v>
      </c>
      <c r="P65" s="275">
        <v>173.47878741572558</v>
      </c>
      <c r="Q65" s="275">
        <v>-1.3779999999999999</v>
      </c>
      <c r="R65" s="275">
        <v>560.89682217969028</v>
      </c>
      <c r="S65" s="20">
        <v>497.3793</v>
      </c>
      <c r="U65" s="34"/>
      <c r="V65" s="34"/>
    </row>
    <row r="66" spans="1:22" x14ac:dyDescent="0.25">
      <c r="A66" s="8"/>
      <c r="B66" s="76" t="s">
        <v>79</v>
      </c>
      <c r="C66" s="275">
        <v>362.84929499999998</v>
      </c>
      <c r="D66" s="275">
        <v>114.89672</v>
      </c>
      <c r="E66" s="275">
        <v>105.1459770813083</v>
      </c>
      <c r="F66" s="275">
        <v>57.600147800000002</v>
      </c>
      <c r="G66" s="275">
        <v>27.570517620855355</v>
      </c>
      <c r="H66" s="275">
        <v>18.367940099999998</v>
      </c>
      <c r="I66" s="275">
        <v>1.6073715682089691</v>
      </c>
      <c r="J66" s="275">
        <v>-0.27274999999999999</v>
      </c>
      <c r="K66" s="275">
        <v>582.61924208130824</v>
      </c>
      <c r="L66" s="275">
        <v>-0.71573440300000002</v>
      </c>
      <c r="M66" s="275">
        <v>581.9035076783083</v>
      </c>
      <c r="N66" s="275">
        <v>155.76694210624646</v>
      </c>
      <c r="O66" s="275">
        <v>737.67044999999996</v>
      </c>
      <c r="P66" s="275">
        <v>173.13608995243709</v>
      </c>
      <c r="Q66" s="275">
        <v>-1.3779999999999999</v>
      </c>
      <c r="R66" s="275">
        <v>563.15635983209734</v>
      </c>
      <c r="S66" s="20">
        <v>499.46184999999997</v>
      </c>
      <c r="U66" s="34"/>
      <c r="V66" s="34"/>
    </row>
    <row r="67" spans="1:22" x14ac:dyDescent="0.25">
      <c r="A67" s="8"/>
      <c r="B67" s="76" t="s">
        <v>80</v>
      </c>
      <c r="C67" s="275">
        <v>363.24842899999999</v>
      </c>
      <c r="D67" s="275">
        <v>115.29885899999999</v>
      </c>
      <c r="E67" s="275">
        <v>104.32877474327616</v>
      </c>
      <c r="F67" s="275">
        <v>56.990748099999998</v>
      </c>
      <c r="G67" s="275">
        <v>27.239470176753301</v>
      </c>
      <c r="H67" s="275">
        <v>18.492509699999999</v>
      </c>
      <c r="I67" s="275">
        <v>1.6060467706299579</v>
      </c>
      <c r="J67" s="275">
        <v>-0.27274999999999999</v>
      </c>
      <c r="K67" s="275">
        <v>582.60331274327609</v>
      </c>
      <c r="L67" s="275">
        <v>0.60175471400000002</v>
      </c>
      <c r="M67" s="275">
        <v>583.20506745727619</v>
      </c>
      <c r="N67" s="275">
        <v>156.04184282038833</v>
      </c>
      <c r="O67" s="275">
        <v>739.24691000000007</v>
      </c>
      <c r="P67" s="275">
        <v>173.04840376815133</v>
      </c>
      <c r="Q67" s="275">
        <v>-1.3779999999999999</v>
      </c>
      <c r="R67" s="275">
        <v>564.82050650921428</v>
      </c>
      <c r="S67" s="20">
        <v>500.97149899999999</v>
      </c>
      <c r="U67" s="34"/>
      <c r="V67" s="34"/>
    </row>
    <row r="68" spans="1:22" x14ac:dyDescent="0.25">
      <c r="A68" s="8"/>
      <c r="B68" s="76" t="s">
        <v>81</v>
      </c>
      <c r="C68" s="275">
        <v>364.59244799999999</v>
      </c>
      <c r="D68" s="275">
        <v>115.63322500000001</v>
      </c>
      <c r="E68" s="275">
        <v>104.0339260953825</v>
      </c>
      <c r="F68" s="275">
        <v>56.848709399999997</v>
      </c>
      <c r="G68" s="275">
        <v>27.076419091974657</v>
      </c>
      <c r="H68" s="275">
        <v>18.506988700000004</v>
      </c>
      <c r="I68" s="275">
        <v>1.6018089282106025</v>
      </c>
      <c r="J68" s="275">
        <v>-0.27274999999999999</v>
      </c>
      <c r="K68" s="275">
        <v>583.98684909538247</v>
      </c>
      <c r="L68" s="275">
        <v>0.89043222399999999</v>
      </c>
      <c r="M68" s="275">
        <v>584.87728131938252</v>
      </c>
      <c r="N68" s="275">
        <v>156.23955158472023</v>
      </c>
      <c r="O68" s="275">
        <v>741.11683299999993</v>
      </c>
      <c r="P68" s="275">
        <v>173.09909497533204</v>
      </c>
      <c r="Q68" s="275">
        <v>-1.3779999999999999</v>
      </c>
      <c r="R68" s="275">
        <v>566.63973792910917</v>
      </c>
      <c r="S68" s="20">
        <v>502.62839500000001</v>
      </c>
      <c r="U68" s="34"/>
      <c r="V68" s="34"/>
    </row>
    <row r="69" spans="1:22" x14ac:dyDescent="0.25">
      <c r="A69" s="8"/>
      <c r="B69" s="76" t="s">
        <v>82</v>
      </c>
      <c r="C69" s="275">
        <v>366.45186999999999</v>
      </c>
      <c r="D69" s="275">
        <v>116.037942</v>
      </c>
      <c r="E69" s="275">
        <v>103.87661052390096</v>
      </c>
      <c r="F69" s="275">
        <v>56.791904899999999</v>
      </c>
      <c r="G69" s="275">
        <v>27.075711778633746</v>
      </c>
      <c r="H69" s="275">
        <v>18.4088919</v>
      </c>
      <c r="I69" s="275">
        <v>1.6001020018367396</v>
      </c>
      <c r="J69" s="275">
        <v>-0.27274999999999999</v>
      </c>
      <c r="K69" s="275">
        <v>586.09367252390098</v>
      </c>
      <c r="L69" s="275">
        <v>0.46532278700000002</v>
      </c>
      <c r="M69" s="275">
        <v>586.55899531090097</v>
      </c>
      <c r="N69" s="275">
        <v>156.31488089896965</v>
      </c>
      <c r="O69" s="275">
        <v>742.873876</v>
      </c>
      <c r="P69" s="275">
        <v>173.15542679895327</v>
      </c>
      <c r="Q69" s="275">
        <v>-1.3779999999999999</v>
      </c>
      <c r="R69" s="275">
        <v>568.34044941101297</v>
      </c>
      <c r="S69" s="20">
        <v>504.15736099999998</v>
      </c>
      <c r="U69" s="34"/>
      <c r="V69" s="34"/>
    </row>
    <row r="70" spans="1:22" x14ac:dyDescent="0.25">
      <c r="A70" s="8"/>
      <c r="B70" s="76" t="s">
        <v>358</v>
      </c>
      <c r="C70" s="275">
        <v>368.61393599999997</v>
      </c>
      <c r="D70" s="275">
        <v>116.24681</v>
      </c>
      <c r="E70" s="275">
        <v>103.99497742073552</v>
      </c>
      <c r="F70" s="275">
        <v>56.905488699999999</v>
      </c>
      <c r="G70" s="275">
        <v>27.289567549918544</v>
      </c>
      <c r="H70" s="275">
        <v>18.195659299999999</v>
      </c>
      <c r="I70" s="275">
        <v>1.6042619245942635</v>
      </c>
      <c r="J70" s="275">
        <v>-0.27274999999999999</v>
      </c>
      <c r="K70" s="275">
        <v>588.58297342073547</v>
      </c>
      <c r="L70" s="275">
        <v>-7.0677674600000004E-2</v>
      </c>
      <c r="M70" s="275">
        <v>588.51229574613546</v>
      </c>
      <c r="N70" s="275">
        <v>156.31108739448322</v>
      </c>
      <c r="O70" s="275">
        <v>744.82338300000004</v>
      </c>
      <c r="P70" s="275">
        <v>173.21028908960812</v>
      </c>
      <c r="Q70" s="275">
        <v>-1.3779999999999999</v>
      </c>
      <c r="R70" s="275">
        <v>570.2350940510313</v>
      </c>
      <c r="S70" s="20">
        <v>505.87406099999998</v>
      </c>
      <c r="U70" s="34"/>
      <c r="V70" s="34"/>
    </row>
    <row r="71" spans="1:22" x14ac:dyDescent="0.25">
      <c r="A71" s="8"/>
      <c r="B71" s="76" t="s">
        <v>359</v>
      </c>
      <c r="C71" s="275">
        <v>371.00992599999995</v>
      </c>
      <c r="D71" s="275">
        <v>116.490928</v>
      </c>
      <c r="E71" s="275">
        <v>104.19201983937472</v>
      </c>
      <c r="F71" s="275">
        <v>57.171607199999997</v>
      </c>
      <c r="G71" s="275">
        <v>27.332556460557893</v>
      </c>
      <c r="H71" s="275">
        <v>18.078275900000001</v>
      </c>
      <c r="I71" s="275">
        <v>1.6095803077386974</v>
      </c>
      <c r="J71" s="275">
        <v>-0.27274999999999999</v>
      </c>
      <c r="K71" s="275">
        <v>591.4201238393747</v>
      </c>
      <c r="L71" s="275">
        <v>-0.62737465699999995</v>
      </c>
      <c r="M71" s="275">
        <v>590.79274918237479</v>
      </c>
      <c r="N71" s="275">
        <v>156.22795907433823</v>
      </c>
      <c r="O71" s="275">
        <v>747.02070800000001</v>
      </c>
      <c r="P71" s="275">
        <v>173.26366474811209</v>
      </c>
      <c r="Q71" s="275">
        <v>-1.3779999999999999</v>
      </c>
      <c r="R71" s="275">
        <v>572.37904350850658</v>
      </c>
      <c r="S71" s="20">
        <v>507.845977</v>
      </c>
      <c r="U71" s="34"/>
      <c r="V71" s="34"/>
    </row>
    <row r="72" spans="1:22" x14ac:dyDescent="0.25">
      <c r="A72" s="8"/>
      <c r="B72" s="76" t="s">
        <v>360</v>
      </c>
      <c r="C72" s="275">
        <v>372.45686499999999</v>
      </c>
      <c r="D72" s="275">
        <v>116.875348</v>
      </c>
      <c r="E72" s="275">
        <v>104.87520954568988</v>
      </c>
      <c r="F72" s="275">
        <v>57.785099299999999</v>
      </c>
      <c r="G72" s="275">
        <v>27.414909770541279</v>
      </c>
      <c r="H72" s="275">
        <v>18.059048499999999</v>
      </c>
      <c r="I72" s="275">
        <v>1.6161520432403236</v>
      </c>
      <c r="J72" s="275">
        <v>-0.27274999999999999</v>
      </c>
      <c r="K72" s="275">
        <v>593.93467254568986</v>
      </c>
      <c r="L72" s="275">
        <v>-0.66218887700000006</v>
      </c>
      <c r="M72" s="275">
        <v>593.2724836686898</v>
      </c>
      <c r="N72" s="275">
        <v>156.05029663295431</v>
      </c>
      <c r="O72" s="275">
        <v>749.32278000000008</v>
      </c>
      <c r="P72" s="275">
        <v>173.31553681537022</v>
      </c>
      <c r="Q72" s="275">
        <v>-1.3779999999999999</v>
      </c>
      <c r="R72" s="275">
        <v>574.62924348642935</v>
      </c>
      <c r="S72" s="20">
        <v>509.92055300000004</v>
      </c>
      <c r="U72" s="34"/>
      <c r="V72" s="34"/>
    </row>
    <row r="73" spans="1:22" x14ac:dyDescent="0.25">
      <c r="A73" s="8"/>
      <c r="B73" s="76" t="s">
        <v>361</v>
      </c>
      <c r="C73" s="275">
        <v>373.20177899999999</v>
      </c>
      <c r="D73" s="275">
        <v>117.45972500000001</v>
      </c>
      <c r="E73" s="275">
        <v>105.83904467607188</v>
      </c>
      <c r="F73" s="275">
        <v>58.556024400000005</v>
      </c>
      <c r="G73" s="275">
        <v>27.520867739064283</v>
      </c>
      <c r="H73" s="275">
        <v>18.140229099999999</v>
      </c>
      <c r="I73" s="275">
        <v>1.6219234090268704</v>
      </c>
      <c r="J73" s="275">
        <v>-0.27274999999999999</v>
      </c>
      <c r="K73" s="275">
        <v>596.22779867607176</v>
      </c>
      <c r="L73" s="275">
        <v>-0.321276742</v>
      </c>
      <c r="M73" s="275">
        <v>595.90652193407175</v>
      </c>
      <c r="N73" s="275">
        <v>155.86870028637972</v>
      </c>
      <c r="O73" s="275">
        <v>751.77522199999999</v>
      </c>
      <c r="P73" s="275">
        <v>173.365887785426</v>
      </c>
      <c r="Q73" s="275">
        <v>-1.3779999999999999</v>
      </c>
      <c r="R73" s="275">
        <v>577.03133443511581</v>
      </c>
      <c r="S73" s="20">
        <v>512.14097300000003</v>
      </c>
      <c r="U73" s="34"/>
      <c r="V73" s="34"/>
    </row>
    <row r="74" spans="1:22" x14ac:dyDescent="0.25">
      <c r="A74" s="8"/>
      <c r="B74" s="76" t="s">
        <v>365</v>
      </c>
      <c r="C74" s="275">
        <v>373.91086200000001</v>
      </c>
      <c r="D74" s="275">
        <v>118.04702400000001</v>
      </c>
      <c r="E74" s="275">
        <v>106.99378205612224</v>
      </c>
      <c r="F74" s="275">
        <v>59.427053999999998</v>
      </c>
      <c r="G74" s="275">
        <v>27.615634152090006</v>
      </c>
      <c r="H74" s="275">
        <v>18.324007099999999</v>
      </c>
      <c r="I74" s="275">
        <v>1.6270868423177389</v>
      </c>
      <c r="J74" s="275">
        <v>-0.27274999999999999</v>
      </c>
      <c r="K74" s="275">
        <v>598.67891805612226</v>
      </c>
      <c r="L74" s="275">
        <v>-0.17153874</v>
      </c>
      <c r="M74" s="275">
        <v>598.5073793161223</v>
      </c>
      <c r="N74" s="275">
        <v>155.69308669610791</v>
      </c>
      <c r="O74" s="275">
        <v>754.20046600000001</v>
      </c>
      <c r="P74" s="275">
        <v>173.41898115291221</v>
      </c>
      <c r="Q74" s="275">
        <v>-1.3779999999999999</v>
      </c>
      <c r="R74" s="275">
        <v>579.40348485930065</v>
      </c>
      <c r="S74" s="20">
        <v>514.33131100000003</v>
      </c>
      <c r="U74" s="34"/>
      <c r="V74" s="34"/>
    </row>
    <row r="75" spans="1:22" x14ac:dyDescent="0.25">
      <c r="A75" s="8"/>
      <c r="B75" s="76" t="s">
        <v>366</v>
      </c>
      <c r="C75" s="275">
        <v>374.65868399999999</v>
      </c>
      <c r="D75" s="275">
        <v>118.637259</v>
      </c>
      <c r="E75" s="275">
        <v>108.2137225693818</v>
      </c>
      <c r="F75" s="275">
        <v>60.403746500000004</v>
      </c>
      <c r="G75" s="275">
        <v>27.705824851265916</v>
      </c>
      <c r="H75" s="275">
        <v>18.471703099999999</v>
      </c>
      <c r="I75" s="275">
        <v>1.6324481147351462</v>
      </c>
      <c r="J75" s="275">
        <v>-0.27274999999999999</v>
      </c>
      <c r="K75" s="275">
        <v>601.23691556938184</v>
      </c>
      <c r="L75" s="275">
        <v>-8.67974985E-2</v>
      </c>
      <c r="M75" s="275">
        <v>601.15011807088183</v>
      </c>
      <c r="N75" s="275">
        <v>155.52379357787595</v>
      </c>
      <c r="O75" s="275">
        <v>756.67391199999997</v>
      </c>
      <c r="P75" s="275">
        <v>173.47496167197684</v>
      </c>
      <c r="Q75" s="275">
        <v>-1.3779999999999999</v>
      </c>
      <c r="R75" s="275">
        <v>581.82094997681395</v>
      </c>
      <c r="S75" s="20">
        <v>516.55968699999994</v>
      </c>
      <c r="U75" s="34"/>
      <c r="V75" s="34"/>
    </row>
    <row r="76" spans="1:22" x14ac:dyDescent="0.25">
      <c r="A76" s="8"/>
      <c r="B76" s="76" t="s">
        <v>367</v>
      </c>
      <c r="C76" s="275">
        <v>375.55786499999999</v>
      </c>
      <c r="D76" s="275">
        <v>119.25417299999999</v>
      </c>
      <c r="E76" s="275">
        <v>109.30353055644552</v>
      </c>
      <c r="F76" s="275">
        <v>61.2892565</v>
      </c>
      <c r="G76" s="275">
        <v>27.794207156701415</v>
      </c>
      <c r="H76" s="275">
        <v>18.5825903</v>
      </c>
      <c r="I76" s="275">
        <v>1.6374766099832296</v>
      </c>
      <c r="J76" s="275">
        <v>-0.27274999999999999</v>
      </c>
      <c r="K76" s="275">
        <v>603.84281855644554</v>
      </c>
      <c r="L76" s="275">
        <v>-4.0050392999999997E-2</v>
      </c>
      <c r="M76" s="275">
        <v>603.80276816344553</v>
      </c>
      <c r="N76" s="275">
        <v>155.36116120360512</v>
      </c>
      <c r="O76" s="275">
        <v>759.16392900000005</v>
      </c>
      <c r="P76" s="275">
        <v>173.53397519851762</v>
      </c>
      <c r="Q76" s="275">
        <v>-1.3779999999999999</v>
      </c>
      <c r="R76" s="275">
        <v>584.2519541685491</v>
      </c>
      <c r="S76" s="20">
        <v>518.79774599999996</v>
      </c>
      <c r="U76" s="34"/>
      <c r="V76" s="34"/>
    </row>
    <row r="77" spans="1:22" x14ac:dyDescent="0.25">
      <c r="A77" s="8"/>
      <c r="B77" s="76" t="s">
        <v>368</v>
      </c>
      <c r="C77" s="275">
        <v>376.57187099999999</v>
      </c>
      <c r="D77" s="275">
        <v>119.88621999999999</v>
      </c>
      <c r="E77" s="275">
        <v>110.33939953048321</v>
      </c>
      <c r="F77" s="275">
        <v>62.1449341</v>
      </c>
      <c r="G77" s="275">
        <v>27.895997358677224</v>
      </c>
      <c r="H77" s="275">
        <v>18.655949499999998</v>
      </c>
      <c r="I77" s="275">
        <v>1.6425185291506923</v>
      </c>
      <c r="J77" s="275">
        <v>-0.27274999999999999</v>
      </c>
      <c r="K77" s="275">
        <v>606.5247405304832</v>
      </c>
      <c r="L77" s="275">
        <v>-0.12442439799999999</v>
      </c>
      <c r="M77" s="275">
        <v>606.40031613248323</v>
      </c>
      <c r="N77" s="275">
        <v>155.20553399901044</v>
      </c>
      <c r="O77" s="275">
        <v>761.60585000000003</v>
      </c>
      <c r="P77" s="275">
        <v>173.59616937710754</v>
      </c>
      <c r="Q77" s="275">
        <v>-1.3779999999999999</v>
      </c>
      <c r="R77" s="275">
        <v>586.63168075438182</v>
      </c>
      <c r="S77" s="20">
        <v>520.98608200000001</v>
      </c>
      <c r="U77" s="34"/>
      <c r="V77" s="34"/>
    </row>
    <row r="78" spans="1:22" x14ac:dyDescent="0.25">
      <c r="A78" s="8"/>
      <c r="B78" s="76" t="s">
        <v>395</v>
      </c>
      <c r="C78" s="275">
        <v>377.663929</v>
      </c>
      <c r="D78" s="275">
        <v>120.53360499999999</v>
      </c>
      <c r="E78" s="275">
        <v>111.31663395775638</v>
      </c>
      <c r="F78" s="275">
        <v>62.9727356</v>
      </c>
      <c r="G78" s="275">
        <v>28.005168482646003</v>
      </c>
      <c r="H78" s="275">
        <v>18.690859199999998</v>
      </c>
      <c r="I78" s="275">
        <v>1.6478706555416915</v>
      </c>
      <c r="J78" s="275">
        <v>-0.27274999999999999</v>
      </c>
      <c r="K78" s="275">
        <v>609.24141795775631</v>
      </c>
      <c r="L78" s="275">
        <v>-0.11031632199999999</v>
      </c>
      <c r="M78" s="275">
        <v>609.13110163575629</v>
      </c>
      <c r="N78" s="275">
        <v>155.04310284961673</v>
      </c>
      <c r="O78" s="275">
        <v>764.17420400000003</v>
      </c>
      <c r="P78" s="275">
        <v>173.65560613338877</v>
      </c>
      <c r="Q78" s="275">
        <v>-1.3779999999999999</v>
      </c>
      <c r="R78" s="275">
        <v>589.1405983518822</v>
      </c>
      <c r="S78" s="20">
        <v>523.27518399999997</v>
      </c>
      <c r="U78" s="34"/>
      <c r="V78" s="34"/>
    </row>
    <row r="79" spans="1:22" x14ac:dyDescent="0.25">
      <c r="A79" s="8"/>
      <c r="B79" s="76" t="s">
        <v>396</v>
      </c>
      <c r="C79" s="275">
        <v>378.72138799999999</v>
      </c>
      <c r="D79" s="275">
        <v>121.18448699999999</v>
      </c>
      <c r="E79" s="275">
        <v>112.29218071366516</v>
      </c>
      <c r="F79" s="275">
        <v>63.784939400000006</v>
      </c>
      <c r="G79" s="275">
        <v>28.117530515947635</v>
      </c>
      <c r="H79" s="275">
        <v>18.735678400000001</v>
      </c>
      <c r="I79" s="275">
        <v>1.6540323769025449</v>
      </c>
      <c r="J79" s="275">
        <v>-0.27274999999999999</v>
      </c>
      <c r="K79" s="275">
        <v>611.92530571366524</v>
      </c>
      <c r="L79" s="275">
        <v>-6.1042454599999997E-2</v>
      </c>
      <c r="M79" s="275">
        <v>611.86426325906518</v>
      </c>
      <c r="N79" s="275">
        <v>154.87370094618561</v>
      </c>
      <c r="O79" s="275">
        <v>766.73796400000003</v>
      </c>
      <c r="P79" s="275">
        <v>173.71221329699245</v>
      </c>
      <c r="Q79" s="275">
        <v>-1.3779999999999999</v>
      </c>
      <c r="R79" s="275">
        <v>591.64775090823048</v>
      </c>
      <c r="S79" s="20">
        <v>525.56580099999996</v>
      </c>
      <c r="U79" s="34"/>
      <c r="V79" s="34"/>
    </row>
    <row r="80" spans="1:22" x14ac:dyDescent="0.25">
      <c r="A80" s="8"/>
      <c r="B80" s="76" t="s">
        <v>397</v>
      </c>
      <c r="C80" s="275">
        <v>379.78180800000001</v>
      </c>
      <c r="D80" s="275">
        <v>121.838883</v>
      </c>
      <c r="E80" s="275">
        <v>113.27090831813965</v>
      </c>
      <c r="F80" s="275">
        <v>64.588947300000001</v>
      </c>
      <c r="G80" s="275">
        <v>28.231063092683236</v>
      </c>
      <c r="H80" s="275">
        <v>18.790644799999995</v>
      </c>
      <c r="I80" s="275">
        <v>1.6602531209172826</v>
      </c>
      <c r="J80" s="275">
        <v>-0.27274999999999999</v>
      </c>
      <c r="K80" s="275">
        <v>614.61884931813961</v>
      </c>
      <c r="L80" s="275">
        <v>0.103306868</v>
      </c>
      <c r="M80" s="275">
        <v>614.72215618613961</v>
      </c>
      <c r="N80" s="275">
        <v>154.697160201401</v>
      </c>
      <c r="O80" s="275">
        <v>769.41931599999998</v>
      </c>
      <c r="P80" s="275">
        <v>173.76591815059666</v>
      </c>
      <c r="Q80" s="275">
        <v>-1.3779999999999999</v>
      </c>
      <c r="R80" s="275">
        <v>594.27539823717564</v>
      </c>
      <c r="S80" s="20">
        <v>527.96801800000003</v>
      </c>
      <c r="U80" s="34"/>
      <c r="V80" s="34"/>
    </row>
    <row r="81" spans="1:22" x14ac:dyDescent="0.25">
      <c r="A81" s="8"/>
      <c r="B81" s="288" t="s">
        <v>398</v>
      </c>
      <c r="C81" s="340">
        <v>380.84519699999998</v>
      </c>
      <c r="D81" s="340">
        <v>122.49681299999999</v>
      </c>
      <c r="E81" s="340">
        <v>114.25126966914334</v>
      </c>
      <c r="F81" s="340">
        <v>65.390171899999999</v>
      </c>
      <c r="G81" s="340">
        <v>28.339201041281353</v>
      </c>
      <c r="H81" s="340">
        <v>18.855991300000003</v>
      </c>
      <c r="I81" s="340">
        <v>1.6659054523299639</v>
      </c>
      <c r="J81" s="340">
        <v>-0.27274999999999999</v>
      </c>
      <c r="K81" s="340">
        <v>617.32052966914341</v>
      </c>
      <c r="L81" s="340">
        <v>0.30191775799999998</v>
      </c>
      <c r="M81" s="340">
        <v>617.62244742714336</v>
      </c>
      <c r="N81" s="340">
        <v>154.51331061082485</v>
      </c>
      <c r="O81" s="340">
        <v>772.13575800000001</v>
      </c>
      <c r="P81" s="340">
        <v>173.81664715513861</v>
      </c>
      <c r="Q81" s="340">
        <v>-1.3779999999999999</v>
      </c>
      <c r="R81" s="340">
        <v>596.94111088323416</v>
      </c>
      <c r="S81" s="266">
        <v>530.40838399999996</v>
      </c>
      <c r="U81" s="34"/>
      <c r="V81" s="34"/>
    </row>
    <row r="82" spans="1:22" x14ac:dyDescent="0.25">
      <c r="A82" s="8"/>
      <c r="B82" s="76">
        <v>2008</v>
      </c>
      <c r="C82" s="275">
        <v>1207.6389999999999</v>
      </c>
      <c r="D82" s="275">
        <v>364.13799999999998</v>
      </c>
      <c r="E82" s="275">
        <v>327.428</v>
      </c>
      <c r="F82" s="275">
        <v>179.97800000000001</v>
      </c>
      <c r="G82" s="275">
        <v>85.632999999999996</v>
      </c>
      <c r="H82" s="275">
        <v>54.704999999999998</v>
      </c>
      <c r="I82" s="275">
        <v>8.52</v>
      </c>
      <c r="J82" s="275">
        <v>0.76300000000000001</v>
      </c>
      <c r="K82" s="275">
        <v>1899.9680000000001</v>
      </c>
      <c r="L82" s="275">
        <v>-12.762</v>
      </c>
      <c r="M82" s="275">
        <v>1887.2059999999999</v>
      </c>
      <c r="N82" s="275">
        <v>545.38</v>
      </c>
      <c r="O82" s="275">
        <v>2432.2579999999998</v>
      </c>
      <c r="P82" s="275">
        <v>542.70000000000005</v>
      </c>
      <c r="Q82" s="275">
        <v>0</v>
      </c>
      <c r="R82" s="275">
        <v>1889.4010000000001</v>
      </c>
      <c r="S82" s="20">
        <v>1647.347</v>
      </c>
      <c r="U82" s="34"/>
      <c r="V82" s="34"/>
    </row>
    <row r="83" spans="1:22" x14ac:dyDescent="0.25">
      <c r="A83" s="8"/>
      <c r="B83" s="76">
        <v>2009</v>
      </c>
      <c r="C83" s="275">
        <v>1174.684</v>
      </c>
      <c r="D83" s="275">
        <v>367.81200000000001</v>
      </c>
      <c r="E83" s="275">
        <v>288.464</v>
      </c>
      <c r="F83" s="275">
        <v>152.36699999999999</v>
      </c>
      <c r="G83" s="275">
        <v>66.337999999999994</v>
      </c>
      <c r="H83" s="275">
        <v>59.384999999999998</v>
      </c>
      <c r="I83" s="275">
        <v>10.568999999999999</v>
      </c>
      <c r="J83" s="275">
        <v>4.3899999999999997</v>
      </c>
      <c r="K83" s="275">
        <v>1835.35</v>
      </c>
      <c r="L83" s="275">
        <v>-32.661000000000001</v>
      </c>
      <c r="M83" s="275">
        <v>1802.6890000000001</v>
      </c>
      <c r="N83" s="275">
        <v>499.63499999999999</v>
      </c>
      <c r="O83" s="275">
        <v>2310.7660000000001</v>
      </c>
      <c r="P83" s="275">
        <v>499.233</v>
      </c>
      <c r="Q83" s="275">
        <v>0</v>
      </c>
      <c r="R83" s="275">
        <v>1811.672</v>
      </c>
      <c r="S83" s="20">
        <v>1582.588</v>
      </c>
      <c r="U83" s="34"/>
      <c r="V83" s="34"/>
    </row>
    <row r="84" spans="1:22" x14ac:dyDescent="0.25">
      <c r="A84" s="8"/>
      <c r="B84" s="76">
        <v>2010</v>
      </c>
      <c r="C84" s="275">
        <v>1188.2059999999999</v>
      </c>
      <c r="D84" s="275">
        <v>370.36700000000002</v>
      </c>
      <c r="E84" s="275">
        <v>300.23099999999999</v>
      </c>
      <c r="F84" s="275">
        <v>158.92699999999999</v>
      </c>
      <c r="G84" s="275">
        <v>70.679000000000002</v>
      </c>
      <c r="H84" s="275">
        <v>60.383000000000003</v>
      </c>
      <c r="I84" s="275">
        <v>10.51</v>
      </c>
      <c r="J84" s="275">
        <v>2.476</v>
      </c>
      <c r="K84" s="275">
        <v>1861.28</v>
      </c>
      <c r="L84" s="275">
        <v>-5.8310000000000004</v>
      </c>
      <c r="M84" s="275">
        <v>1855.4490000000001</v>
      </c>
      <c r="N84" s="275">
        <v>528.73</v>
      </c>
      <c r="O84" s="275">
        <v>2388.252</v>
      </c>
      <c r="P84" s="275">
        <v>538.779</v>
      </c>
      <c r="Q84" s="275">
        <v>0</v>
      </c>
      <c r="R84" s="275">
        <v>1849.2470000000001</v>
      </c>
      <c r="S84" s="20">
        <v>1621.566</v>
      </c>
      <c r="U84" s="34"/>
      <c r="V84" s="34"/>
    </row>
    <row r="85" spans="1:22" x14ac:dyDescent="0.25">
      <c r="A85" s="8"/>
      <c r="B85" s="76">
        <v>2011</v>
      </c>
      <c r="C85" s="275">
        <v>1186.989</v>
      </c>
      <c r="D85" s="275">
        <v>373.93799999999999</v>
      </c>
      <c r="E85" s="275">
        <v>297.15199999999999</v>
      </c>
      <c r="F85" s="275">
        <v>161.392</v>
      </c>
      <c r="G85" s="275">
        <v>69.465999999999994</v>
      </c>
      <c r="H85" s="275">
        <v>56.835000000000001</v>
      </c>
      <c r="I85" s="275">
        <v>9.7409999999999997</v>
      </c>
      <c r="J85" s="275">
        <v>0.53500000000000003</v>
      </c>
      <c r="K85" s="275">
        <v>1858.614</v>
      </c>
      <c r="L85" s="275">
        <v>-4.1180000000000003</v>
      </c>
      <c r="M85" s="275">
        <v>1854.4960000000001</v>
      </c>
      <c r="N85" s="275">
        <v>566.92700000000002</v>
      </c>
      <c r="O85" s="275">
        <v>2420.692</v>
      </c>
      <c r="P85" s="275">
        <v>547.572</v>
      </c>
      <c r="Q85" s="275">
        <v>0</v>
      </c>
      <c r="R85" s="275">
        <v>1872.838</v>
      </c>
      <c r="S85" s="20">
        <v>1650.8630000000001</v>
      </c>
      <c r="U85" s="34"/>
      <c r="V85" s="34"/>
    </row>
    <row r="86" spans="1:22" x14ac:dyDescent="0.25">
      <c r="A86" s="8"/>
      <c r="B86" s="76">
        <v>2012</v>
      </c>
      <c r="C86" s="275">
        <v>1207.3720000000001</v>
      </c>
      <c r="D86" s="275">
        <v>376.50900000000001</v>
      </c>
      <c r="E86" s="275">
        <v>302.815</v>
      </c>
      <c r="F86" s="275">
        <v>172.02500000000001</v>
      </c>
      <c r="G86" s="275">
        <v>69.381</v>
      </c>
      <c r="H86" s="275">
        <v>52.572000000000003</v>
      </c>
      <c r="I86" s="275">
        <v>8.827</v>
      </c>
      <c r="J86" s="275">
        <v>-0.2</v>
      </c>
      <c r="K86" s="275">
        <v>1886.4960000000001</v>
      </c>
      <c r="L86" s="275">
        <v>5.6219999999999999</v>
      </c>
      <c r="M86" s="275">
        <v>1892.1179999999999</v>
      </c>
      <c r="N86" s="275">
        <v>570.56299999999999</v>
      </c>
      <c r="O86" s="275">
        <v>2458.36</v>
      </c>
      <c r="P86" s="275">
        <v>558.26599999999996</v>
      </c>
      <c r="Q86" s="275">
        <v>0</v>
      </c>
      <c r="R86" s="275">
        <v>1899.626</v>
      </c>
      <c r="S86" s="20">
        <v>1677.65</v>
      </c>
      <c r="U86" s="34"/>
      <c r="V86" s="34"/>
    </row>
    <row r="87" spans="1:22" x14ac:dyDescent="0.25">
      <c r="A87" s="8"/>
      <c r="B87" s="76">
        <v>2013</v>
      </c>
      <c r="C87" s="275">
        <v>1239.204</v>
      </c>
      <c r="D87" s="275">
        <v>374.70699999999999</v>
      </c>
      <c r="E87" s="275">
        <v>314.07299999999998</v>
      </c>
      <c r="F87" s="275">
        <v>178.98599999999999</v>
      </c>
      <c r="G87" s="275">
        <v>76.105999999999995</v>
      </c>
      <c r="H87" s="275">
        <v>50.582999999999998</v>
      </c>
      <c r="I87" s="275">
        <v>8.3040000000000003</v>
      </c>
      <c r="J87" s="275">
        <v>7.18</v>
      </c>
      <c r="K87" s="275">
        <v>1935.164</v>
      </c>
      <c r="L87" s="275">
        <v>6.9909999999999997</v>
      </c>
      <c r="M87" s="275">
        <v>1942.155</v>
      </c>
      <c r="N87" s="275">
        <v>575.44299999999998</v>
      </c>
      <c r="O87" s="275">
        <v>2517.3150000000001</v>
      </c>
      <c r="P87" s="275">
        <v>575.44399999999996</v>
      </c>
      <c r="Q87" s="275">
        <v>0</v>
      </c>
      <c r="R87" s="275">
        <v>1941.155</v>
      </c>
      <c r="S87" s="20">
        <v>1717.134</v>
      </c>
    </row>
    <row r="88" spans="1:22" x14ac:dyDescent="0.25">
      <c r="A88" s="8"/>
      <c r="B88" s="76">
        <v>2014</v>
      </c>
      <c r="C88" s="275">
        <v>1268.221</v>
      </c>
      <c r="D88" s="275">
        <v>382.25799999999998</v>
      </c>
      <c r="E88" s="275">
        <v>335.94900000000001</v>
      </c>
      <c r="F88" s="275">
        <v>190.95500000000001</v>
      </c>
      <c r="G88" s="275">
        <v>80.533000000000001</v>
      </c>
      <c r="H88" s="275">
        <v>54.719000000000001</v>
      </c>
      <c r="I88" s="275">
        <v>9.6370000000000005</v>
      </c>
      <c r="J88" s="275">
        <v>0.90700000000000003</v>
      </c>
      <c r="K88" s="275">
        <v>1987.335</v>
      </c>
      <c r="L88" s="275">
        <v>14.222</v>
      </c>
      <c r="M88" s="275">
        <v>2001.557</v>
      </c>
      <c r="N88" s="275">
        <v>576.79899999999998</v>
      </c>
      <c r="O88" s="275">
        <v>2592.2959999999998</v>
      </c>
      <c r="P88" s="275">
        <v>594.71699999999998</v>
      </c>
      <c r="Q88" s="275">
        <v>0</v>
      </c>
      <c r="R88" s="275">
        <v>1996.7249999999999</v>
      </c>
      <c r="S88" s="20">
        <v>1767.787</v>
      </c>
    </row>
    <row r="89" spans="1:22" x14ac:dyDescent="0.25">
      <c r="A89" s="8"/>
      <c r="B89" s="76">
        <v>2015</v>
      </c>
      <c r="C89" s="275">
        <v>1306.3879999999999</v>
      </c>
      <c r="D89" s="275">
        <v>389.08499999999998</v>
      </c>
      <c r="E89" s="275">
        <v>353.83</v>
      </c>
      <c r="F89" s="275">
        <v>205.70400000000001</v>
      </c>
      <c r="G89" s="275">
        <v>84.653999999999996</v>
      </c>
      <c r="H89" s="275">
        <v>53.953000000000003</v>
      </c>
      <c r="I89" s="275">
        <v>9.4570000000000007</v>
      </c>
      <c r="J89" s="275">
        <v>0.51400000000000001</v>
      </c>
      <c r="K89" s="275">
        <v>2049.817</v>
      </c>
      <c r="L89" s="275">
        <v>11.458</v>
      </c>
      <c r="M89" s="275">
        <v>2061.2750000000001</v>
      </c>
      <c r="N89" s="275">
        <v>592.94600000000003</v>
      </c>
      <c r="O89" s="275">
        <v>2671.674</v>
      </c>
      <c r="P89" s="275">
        <v>626.90099999999995</v>
      </c>
      <c r="Q89" s="275">
        <v>0</v>
      </c>
      <c r="R89" s="275">
        <v>2043.9090000000001</v>
      </c>
      <c r="S89" s="20">
        <v>1806.4369999999999</v>
      </c>
    </row>
    <row r="90" spans="1:22" x14ac:dyDescent="0.25">
      <c r="A90" s="8"/>
      <c r="B90" s="76">
        <v>2016</v>
      </c>
      <c r="C90" s="275">
        <v>1350.9280000000001</v>
      </c>
      <c r="D90" s="275">
        <v>393.01900000000001</v>
      </c>
      <c r="E90" s="275">
        <v>369.56900000000002</v>
      </c>
      <c r="F90" s="275">
        <v>217.065</v>
      </c>
      <c r="G90" s="275">
        <v>88.61</v>
      </c>
      <c r="H90" s="275">
        <v>54.252000000000002</v>
      </c>
      <c r="I90" s="275">
        <v>9.597999999999999</v>
      </c>
      <c r="J90" s="275">
        <v>1.2310000000000001</v>
      </c>
      <c r="K90" s="275">
        <v>2114.7469999999998</v>
      </c>
      <c r="L90" s="275">
        <v>8.8379999999999992</v>
      </c>
      <c r="M90" s="275">
        <v>2123.585</v>
      </c>
      <c r="N90" s="275">
        <v>609.19799999999998</v>
      </c>
      <c r="O90" s="275">
        <v>2730.9560000000001</v>
      </c>
      <c r="P90" s="275">
        <v>651.64300000000003</v>
      </c>
      <c r="Q90" s="275">
        <v>0</v>
      </c>
      <c r="R90" s="275">
        <v>2079.1129999999998</v>
      </c>
      <c r="S90" s="20">
        <v>1835.835</v>
      </c>
    </row>
    <row r="91" spans="1:22" x14ac:dyDescent="0.25">
      <c r="A91" s="8"/>
      <c r="B91" s="76">
        <v>2017</v>
      </c>
      <c r="C91" s="275">
        <v>1366.2149999999999</v>
      </c>
      <c r="D91" s="275">
        <v>395.89400000000001</v>
      </c>
      <c r="E91" s="275">
        <v>379.78699999999998</v>
      </c>
      <c r="F91" s="275">
        <v>220.40899999999999</v>
      </c>
      <c r="G91" s="275">
        <v>93.58</v>
      </c>
      <c r="H91" s="275">
        <v>56.313000000000002</v>
      </c>
      <c r="I91" s="275">
        <v>9.4989999999999988</v>
      </c>
      <c r="J91" s="275">
        <v>1.889</v>
      </c>
      <c r="K91" s="275">
        <v>2143.7849999999999</v>
      </c>
      <c r="L91" s="275">
        <v>13.486000000000001</v>
      </c>
      <c r="M91" s="275">
        <v>2157.2710000000002</v>
      </c>
      <c r="N91" s="275">
        <v>642.14300000000003</v>
      </c>
      <c r="O91" s="275">
        <v>2784.2089999999998</v>
      </c>
      <c r="P91" s="275">
        <v>668.89700000000005</v>
      </c>
      <c r="Q91" s="275">
        <v>0</v>
      </c>
      <c r="R91" s="275">
        <v>2115.2959999999998</v>
      </c>
      <c r="S91" s="20">
        <v>1867.97</v>
      </c>
    </row>
    <row r="92" spans="1:22" x14ac:dyDescent="0.25">
      <c r="A92" s="8"/>
      <c r="B92" s="76">
        <v>2018</v>
      </c>
      <c r="C92" s="275">
        <v>1385.691</v>
      </c>
      <c r="D92" s="275">
        <v>398.42099999999999</v>
      </c>
      <c r="E92" s="275">
        <v>381.24900000000002</v>
      </c>
      <c r="F92" s="275">
        <v>214.84800000000001</v>
      </c>
      <c r="G92" s="275">
        <v>103.904</v>
      </c>
      <c r="H92" s="275">
        <v>57.116</v>
      </c>
      <c r="I92" s="275">
        <v>5.3760000000000003</v>
      </c>
      <c r="J92" s="275">
        <v>2.6739999999999999</v>
      </c>
      <c r="K92" s="275">
        <v>2168.0349999999999</v>
      </c>
      <c r="L92" s="275">
        <v>-0.75600000000000001</v>
      </c>
      <c r="M92" s="275">
        <v>2167.279</v>
      </c>
      <c r="N92" s="275">
        <v>661.601</v>
      </c>
      <c r="O92" s="275">
        <v>2828.88</v>
      </c>
      <c r="P92" s="275">
        <v>687.08799999999997</v>
      </c>
      <c r="Q92" s="275">
        <v>0</v>
      </c>
      <c r="R92" s="275">
        <v>2141.7919999999999</v>
      </c>
      <c r="S92" s="20">
        <v>1892.165</v>
      </c>
    </row>
    <row r="93" spans="1:22" x14ac:dyDescent="0.25">
      <c r="A93" s="8"/>
      <c r="B93" s="76">
        <v>2019</v>
      </c>
      <c r="C93" s="275">
        <v>1400.9359999999999</v>
      </c>
      <c r="D93" s="275">
        <v>414.38799999999998</v>
      </c>
      <c r="E93" s="275">
        <v>387.09399999999999</v>
      </c>
      <c r="F93" s="275">
        <v>217.26</v>
      </c>
      <c r="G93" s="275">
        <v>105.169</v>
      </c>
      <c r="H93" s="275">
        <v>59.392000000000003</v>
      </c>
      <c r="I93" s="275">
        <v>5.2753318300000007</v>
      </c>
      <c r="J93" s="275">
        <v>-1.091</v>
      </c>
      <c r="K93" s="275">
        <v>2201.3270000000002</v>
      </c>
      <c r="L93" s="275">
        <v>1.663</v>
      </c>
      <c r="M93" s="275">
        <v>2202.9899999999998</v>
      </c>
      <c r="N93" s="275">
        <v>679.18600000000004</v>
      </c>
      <c r="O93" s="275">
        <v>2882.1779999999999</v>
      </c>
      <c r="P93" s="275">
        <v>705.87199999999996</v>
      </c>
      <c r="Q93" s="275">
        <v>-3.7949999999999999</v>
      </c>
      <c r="R93" s="275">
        <v>2172.511</v>
      </c>
      <c r="S93" s="20">
        <v>1922.7329999999999</v>
      </c>
    </row>
    <row r="94" spans="1:22" x14ac:dyDescent="0.25">
      <c r="A94" s="8"/>
      <c r="B94" s="76">
        <v>2020</v>
      </c>
      <c r="C94" s="275">
        <v>1247.902</v>
      </c>
      <c r="D94" s="275">
        <v>387.62</v>
      </c>
      <c r="E94" s="275">
        <v>353.11799999999999</v>
      </c>
      <c r="F94" s="275">
        <v>195.041</v>
      </c>
      <c r="G94" s="275">
        <v>91.4</v>
      </c>
      <c r="H94" s="275">
        <v>61.463000000000001</v>
      </c>
      <c r="I94" s="275">
        <v>4.8161726940000005</v>
      </c>
      <c r="J94" s="275">
        <v>-7.3449999999999998</v>
      </c>
      <c r="K94" s="275">
        <v>1981.2950000000001</v>
      </c>
      <c r="L94" s="275">
        <v>-9.61</v>
      </c>
      <c r="M94" s="275">
        <v>1971.6849999999999</v>
      </c>
      <c r="N94" s="275">
        <v>571.83000000000004</v>
      </c>
      <c r="O94" s="275">
        <v>2543.5160000000001</v>
      </c>
      <c r="P94" s="275">
        <v>580.13400000000001</v>
      </c>
      <c r="Q94" s="275">
        <v>-4.7910000000000004</v>
      </c>
      <c r="R94" s="275">
        <v>1958.5909999999999</v>
      </c>
      <c r="S94" s="20">
        <v>1731.452</v>
      </c>
    </row>
    <row r="95" spans="1:22" x14ac:dyDescent="0.25">
      <c r="A95" s="8"/>
      <c r="B95" s="76">
        <v>2021</v>
      </c>
      <c r="C95" s="275">
        <v>1306.5941939999998</v>
      </c>
      <c r="D95" s="275">
        <v>444.51146299999999</v>
      </c>
      <c r="E95" s="275">
        <v>373.13265540639208</v>
      </c>
      <c r="F95" s="275">
        <v>190.2913652</v>
      </c>
      <c r="G95" s="275">
        <v>106.33527067808575</v>
      </c>
      <c r="H95" s="275">
        <v>70.499241800000007</v>
      </c>
      <c r="I95" s="275">
        <v>5.9610628628996709</v>
      </c>
      <c r="J95" s="275">
        <v>-1.8165</v>
      </c>
      <c r="K95" s="275">
        <v>2122.4218124063918</v>
      </c>
      <c r="L95" s="275">
        <v>-6.71393533</v>
      </c>
      <c r="M95" s="275">
        <v>2115.7078770763919</v>
      </c>
      <c r="N95" s="275">
        <v>571.20748636707356</v>
      </c>
      <c r="O95" s="275">
        <v>2686.9153630000001</v>
      </c>
      <c r="P95" s="275">
        <v>595.96466032276396</v>
      </c>
      <c r="Q95" s="275">
        <v>-5.4409999999999998</v>
      </c>
      <c r="R95" s="275">
        <v>2085.5097031203536</v>
      </c>
      <c r="S95" s="20">
        <v>1846.870414</v>
      </c>
    </row>
    <row r="96" spans="1:22" x14ac:dyDescent="0.25">
      <c r="A96" s="8"/>
      <c r="B96" s="76">
        <v>2022</v>
      </c>
      <c r="C96" s="275">
        <v>1435.0847919999999</v>
      </c>
      <c r="D96" s="275">
        <v>453.39417699999996</v>
      </c>
      <c r="E96" s="275">
        <v>406.46789696688995</v>
      </c>
      <c r="F96" s="275">
        <v>220.1799398</v>
      </c>
      <c r="G96" s="275">
        <v>111.21715314089974</v>
      </c>
      <c r="H96" s="275">
        <v>69.021233900000013</v>
      </c>
      <c r="I96" s="275">
        <v>6.0495700894643631</v>
      </c>
      <c r="J96" s="275">
        <v>-1.091</v>
      </c>
      <c r="K96" s="275">
        <v>2293.8558659668902</v>
      </c>
      <c r="L96" s="275">
        <v>-2.3749393570000001</v>
      </c>
      <c r="M96" s="275">
        <v>2291.48092660989</v>
      </c>
      <c r="N96" s="275">
        <v>613.08544324525212</v>
      </c>
      <c r="O96" s="275">
        <v>2904.56637</v>
      </c>
      <c r="P96" s="275">
        <v>689.43540115002475</v>
      </c>
      <c r="Q96" s="275">
        <v>-5.5119999999999996</v>
      </c>
      <c r="R96" s="275">
        <v>2209.6189687084229</v>
      </c>
      <c r="S96" s="20">
        <v>1957.4275630000002</v>
      </c>
    </row>
    <row r="97" spans="1:19" x14ac:dyDescent="0.25">
      <c r="A97" s="8"/>
      <c r="B97" s="76">
        <v>2023</v>
      </c>
      <c r="C97" s="275">
        <v>1453.17698</v>
      </c>
      <c r="D97" s="275">
        <v>460.26776800000005</v>
      </c>
      <c r="E97" s="275">
        <v>420.05780703760121</v>
      </c>
      <c r="F97" s="275">
        <v>230.59124640000002</v>
      </c>
      <c r="G97" s="275">
        <v>109.63803749653391</v>
      </c>
      <c r="H97" s="275">
        <v>73.485114499999995</v>
      </c>
      <c r="I97" s="275">
        <v>6.3434086682994426</v>
      </c>
      <c r="J97" s="275">
        <v>-1.091</v>
      </c>
      <c r="K97" s="275">
        <v>2332.4115550376014</v>
      </c>
      <c r="L97" s="275">
        <v>-1.9827820949999995</v>
      </c>
      <c r="M97" s="275">
        <v>2330.4287729426014</v>
      </c>
      <c r="N97" s="275">
        <v>623.35902961521026</v>
      </c>
      <c r="O97" s="275">
        <v>2953.7878030000002</v>
      </c>
      <c r="P97" s="275">
        <v>692.76237611164606</v>
      </c>
      <c r="Q97" s="275">
        <v>-5.5119999999999996</v>
      </c>
      <c r="R97" s="275">
        <v>2255.5134264501112</v>
      </c>
      <c r="S97" s="20">
        <v>2000.4410439999999</v>
      </c>
    </row>
    <row r="98" spans="1:19" x14ac:dyDescent="0.25">
      <c r="A98" s="8"/>
      <c r="B98" s="76">
        <v>2024</v>
      </c>
      <c r="C98" s="275">
        <v>1478.5325969999999</v>
      </c>
      <c r="D98" s="275">
        <v>465.651028</v>
      </c>
      <c r="E98" s="275">
        <v>416.93881732970101</v>
      </c>
      <c r="F98" s="275">
        <v>228.65410010000002</v>
      </c>
      <c r="G98" s="275">
        <v>109.11274555965146</v>
      </c>
      <c r="H98" s="275">
        <v>72.7418756</v>
      </c>
      <c r="I98" s="275">
        <v>6.4300962774100245</v>
      </c>
      <c r="J98" s="275">
        <v>-1.091</v>
      </c>
      <c r="K98" s="275">
        <v>2360.0314423297009</v>
      </c>
      <c r="L98" s="275">
        <v>-0.89491842160000001</v>
      </c>
      <c r="M98" s="275">
        <v>2359.136523908101</v>
      </c>
      <c r="N98" s="275">
        <v>624.90422400074544</v>
      </c>
      <c r="O98" s="275">
        <v>2984.0407470000005</v>
      </c>
      <c r="P98" s="275">
        <v>692.94491745204368</v>
      </c>
      <c r="Q98" s="275">
        <v>-5.5119999999999996</v>
      </c>
      <c r="R98" s="275">
        <v>2285.5838304569802</v>
      </c>
      <c r="S98" s="20">
        <v>2027.7979520000001</v>
      </c>
    </row>
    <row r="99" spans="1:19" x14ac:dyDescent="0.25">
      <c r="A99" s="8"/>
      <c r="B99" s="76">
        <v>2025</v>
      </c>
      <c r="C99" s="275">
        <v>1497.3291900000002</v>
      </c>
      <c r="D99" s="275">
        <v>473.39818100000002</v>
      </c>
      <c r="E99" s="275">
        <v>430.35007985802145</v>
      </c>
      <c r="F99" s="275">
        <v>239.67608140000002</v>
      </c>
      <c r="G99" s="275">
        <v>110.63653389912163</v>
      </c>
      <c r="H99" s="275">
        <v>73.518529599999994</v>
      </c>
      <c r="I99" s="275">
        <v>6.5189349760629858</v>
      </c>
      <c r="J99" s="275">
        <v>-1.091</v>
      </c>
      <c r="K99" s="275">
        <v>2399.9864508580217</v>
      </c>
      <c r="L99" s="275">
        <v>-0.61966337349999989</v>
      </c>
      <c r="M99" s="275">
        <v>2399.3667874845214</v>
      </c>
      <c r="N99" s="275">
        <v>622.4467417639687</v>
      </c>
      <c r="O99" s="275">
        <v>3021.813529</v>
      </c>
      <c r="P99" s="275">
        <v>693.79380580883264</v>
      </c>
      <c r="Q99" s="275">
        <v>-5.5119999999999996</v>
      </c>
      <c r="R99" s="275">
        <v>2322.5077234397795</v>
      </c>
      <c r="S99" s="20">
        <v>2061.8297170000001</v>
      </c>
    </row>
    <row r="100" spans="1:19" x14ac:dyDescent="0.25">
      <c r="A100" s="8"/>
      <c r="B100" s="288">
        <v>2026</v>
      </c>
      <c r="C100" s="340">
        <v>1512.738996</v>
      </c>
      <c r="D100" s="340">
        <v>483.44319500000006</v>
      </c>
      <c r="E100" s="340">
        <v>447.21912252004432</v>
      </c>
      <c r="F100" s="340">
        <v>253.49155640000001</v>
      </c>
      <c r="G100" s="340">
        <v>112.2497594499541</v>
      </c>
      <c r="H100" s="340">
        <v>74.87313189999999</v>
      </c>
      <c r="I100" s="340">
        <v>6.6046746825122113</v>
      </c>
      <c r="J100" s="340">
        <v>-1.091</v>
      </c>
      <c r="K100" s="340">
        <v>2442.3103135200445</v>
      </c>
      <c r="L100" s="340">
        <v>-0.19247630659999998</v>
      </c>
      <c r="M100" s="340">
        <v>2442.1178372134445</v>
      </c>
      <c r="N100" s="340">
        <v>619.81949799621384</v>
      </c>
      <c r="O100" s="340">
        <v>3061.9373340000002</v>
      </c>
      <c r="P100" s="340">
        <v>694.72990695808551</v>
      </c>
      <c r="Q100" s="340">
        <v>-5.5119999999999996</v>
      </c>
      <c r="R100" s="340">
        <v>2361.6954282516704</v>
      </c>
      <c r="S100" s="266">
        <v>2097.7950849999997</v>
      </c>
    </row>
    <row r="101" spans="1:19" x14ac:dyDescent="0.25">
      <c r="A101" s="8"/>
      <c r="B101" s="76" t="s">
        <v>337</v>
      </c>
      <c r="C101" s="275">
        <v>1192.7280000000001</v>
      </c>
      <c r="D101" s="275">
        <v>365.56</v>
      </c>
      <c r="E101" s="275">
        <v>318.02999999999997</v>
      </c>
      <c r="F101" s="275">
        <v>174.642</v>
      </c>
      <c r="G101" s="275">
        <v>78.445999999999998</v>
      </c>
      <c r="H101" s="275">
        <v>56.447000000000003</v>
      </c>
      <c r="I101" s="422">
        <v>9.5469999999999988</v>
      </c>
      <c r="J101" s="275">
        <v>1.9279999999999999</v>
      </c>
      <c r="K101" s="275">
        <v>1878.2460000000001</v>
      </c>
      <c r="L101" s="275">
        <v>-25.242999999999999</v>
      </c>
      <c r="M101" s="275">
        <v>1853.0029999999999</v>
      </c>
      <c r="N101" s="275">
        <v>532.548</v>
      </c>
      <c r="O101" s="275">
        <v>2388.0810000000001</v>
      </c>
      <c r="P101" s="275">
        <v>526.12699999999995</v>
      </c>
      <c r="Q101" s="275">
        <v>0</v>
      </c>
      <c r="R101" s="275">
        <v>1861.7739999999999</v>
      </c>
      <c r="S101" s="20">
        <v>1623.116</v>
      </c>
    </row>
    <row r="102" spans="1:19" x14ac:dyDescent="0.25">
      <c r="A102" s="8"/>
      <c r="B102" s="76" t="s">
        <v>338</v>
      </c>
      <c r="C102" s="275">
        <v>1175.9010000000001</v>
      </c>
      <c r="D102" s="275">
        <v>368.23899999999998</v>
      </c>
      <c r="E102" s="275">
        <v>288.00299999999999</v>
      </c>
      <c r="F102" s="275">
        <v>151.489</v>
      </c>
      <c r="G102" s="275">
        <v>65.712999999999994</v>
      </c>
      <c r="H102" s="275">
        <v>60.293999999999997</v>
      </c>
      <c r="I102" s="275">
        <v>10.598000000000001</v>
      </c>
      <c r="J102" s="275">
        <v>3.169</v>
      </c>
      <c r="K102" s="275">
        <v>1835.3119999999999</v>
      </c>
      <c r="L102" s="275">
        <v>-24.484999999999999</v>
      </c>
      <c r="M102" s="275">
        <v>1810.827</v>
      </c>
      <c r="N102" s="275">
        <v>502.73200000000003</v>
      </c>
      <c r="O102" s="275">
        <v>2321.2269999999999</v>
      </c>
      <c r="P102" s="275">
        <v>505.54199999999997</v>
      </c>
      <c r="Q102" s="275">
        <v>0</v>
      </c>
      <c r="R102" s="275">
        <v>1815.8340000000001</v>
      </c>
      <c r="S102" s="20">
        <v>1587.213</v>
      </c>
    </row>
    <row r="103" spans="1:19" x14ac:dyDescent="0.25">
      <c r="A103" s="8"/>
      <c r="B103" s="76" t="s">
        <v>339</v>
      </c>
      <c r="C103" s="275">
        <v>1190.9090000000001</v>
      </c>
      <c r="D103" s="275">
        <v>372.86900000000003</v>
      </c>
      <c r="E103" s="275">
        <v>300.54599999999999</v>
      </c>
      <c r="F103" s="275">
        <v>158.86199999999999</v>
      </c>
      <c r="G103" s="275">
        <v>71.39</v>
      </c>
      <c r="H103" s="275">
        <v>60.241999999999997</v>
      </c>
      <c r="I103" s="275">
        <v>10.438000000000001</v>
      </c>
      <c r="J103" s="275">
        <v>0.97199999999999998</v>
      </c>
      <c r="K103" s="275">
        <v>1865.296</v>
      </c>
      <c r="L103" s="275">
        <v>-2.56</v>
      </c>
      <c r="M103" s="275">
        <v>1862.7360000000001</v>
      </c>
      <c r="N103" s="275">
        <v>540.36500000000001</v>
      </c>
      <c r="O103" s="275">
        <v>2405.4029999999998</v>
      </c>
      <c r="P103" s="275">
        <v>545.952</v>
      </c>
      <c r="Q103" s="275">
        <v>0</v>
      </c>
      <c r="R103" s="275">
        <v>1859.1590000000001</v>
      </c>
      <c r="S103" s="20">
        <v>1632.4380000000001</v>
      </c>
    </row>
    <row r="104" spans="1:19" x14ac:dyDescent="0.25">
      <c r="A104" s="8"/>
      <c r="B104" s="76" t="s">
        <v>85</v>
      </c>
      <c r="C104" s="275">
        <v>1189.7260000000001</v>
      </c>
      <c r="D104" s="275">
        <v>375.697</v>
      </c>
      <c r="E104" s="275">
        <v>299.82100000000003</v>
      </c>
      <c r="F104" s="275">
        <v>165.74600000000001</v>
      </c>
      <c r="G104" s="275">
        <v>69.765000000000001</v>
      </c>
      <c r="H104" s="275">
        <v>55.02</v>
      </c>
      <c r="I104" s="275">
        <v>9.4369999999999994</v>
      </c>
      <c r="J104" s="275">
        <v>0.49199999999999999</v>
      </c>
      <c r="K104" s="275">
        <v>1865.7360000000001</v>
      </c>
      <c r="L104" s="275">
        <v>-8.577</v>
      </c>
      <c r="M104" s="275">
        <v>1857.1590000000001</v>
      </c>
      <c r="N104" s="275">
        <v>573.40499999999997</v>
      </c>
      <c r="O104" s="275">
        <v>2428.9810000000002</v>
      </c>
      <c r="P104" s="275">
        <v>549.96699999999998</v>
      </c>
      <c r="Q104" s="275">
        <v>0</v>
      </c>
      <c r="R104" s="275">
        <v>1878.6769999999999</v>
      </c>
      <c r="S104" s="20">
        <v>1657.3620000000001</v>
      </c>
    </row>
    <row r="105" spans="1:19" x14ac:dyDescent="0.25">
      <c r="A105" s="8"/>
      <c r="B105" s="359" t="s">
        <v>86</v>
      </c>
      <c r="C105" s="275">
        <v>1215.3900000000001</v>
      </c>
      <c r="D105" s="275">
        <v>373.536</v>
      </c>
      <c r="E105" s="275">
        <v>301.19799999999998</v>
      </c>
      <c r="F105" s="275">
        <v>172.429</v>
      </c>
      <c r="G105" s="275">
        <v>69.688000000000002</v>
      </c>
      <c r="H105" s="275">
        <v>50.363999999999997</v>
      </c>
      <c r="I105" s="275">
        <v>8.6509999999999998</v>
      </c>
      <c r="J105" s="275">
        <v>1.73</v>
      </c>
      <c r="K105" s="275">
        <v>1891.854</v>
      </c>
      <c r="L105" s="275">
        <v>7.6859999999999999</v>
      </c>
      <c r="M105" s="275">
        <v>1899.54</v>
      </c>
      <c r="N105" s="275">
        <v>567.84</v>
      </c>
      <c r="O105" s="275">
        <v>2464.0349999999999</v>
      </c>
      <c r="P105" s="275">
        <v>557.51499999999999</v>
      </c>
      <c r="Q105" s="275">
        <v>0</v>
      </c>
      <c r="R105" s="275">
        <v>1906.174</v>
      </c>
      <c r="S105" s="20">
        <v>1684.9169999999999</v>
      </c>
    </row>
    <row r="106" spans="1:19" x14ac:dyDescent="0.25">
      <c r="A106" s="8"/>
      <c r="B106" s="359" t="s">
        <v>87</v>
      </c>
      <c r="C106" s="275">
        <v>1247.049</v>
      </c>
      <c r="D106" s="275">
        <v>376.85300000000001</v>
      </c>
      <c r="E106" s="275">
        <v>322.12099999999998</v>
      </c>
      <c r="F106" s="275">
        <v>181.87700000000001</v>
      </c>
      <c r="G106" s="275">
        <v>78.001000000000005</v>
      </c>
      <c r="H106" s="275">
        <v>53.832999999999998</v>
      </c>
      <c r="I106" s="275">
        <v>8.3559999999999999</v>
      </c>
      <c r="J106" s="275">
        <v>6.9809999999999999</v>
      </c>
      <c r="K106" s="275">
        <v>1953.0039999999999</v>
      </c>
      <c r="L106" s="275">
        <v>8.1959999999999997</v>
      </c>
      <c r="M106" s="275">
        <v>1961.2</v>
      </c>
      <c r="N106" s="275">
        <v>574.495</v>
      </c>
      <c r="O106" s="275">
        <v>2538.73</v>
      </c>
      <c r="P106" s="275">
        <v>581.43200000000002</v>
      </c>
      <c r="Q106" s="275">
        <v>0</v>
      </c>
      <c r="R106" s="275">
        <v>1956.4269999999999</v>
      </c>
      <c r="S106" s="20">
        <v>1730.24</v>
      </c>
    </row>
    <row r="107" spans="1:19" x14ac:dyDescent="0.25">
      <c r="A107" s="8"/>
      <c r="B107" s="359" t="s">
        <v>88</v>
      </c>
      <c r="C107" s="275">
        <v>1275.1569999999999</v>
      </c>
      <c r="D107" s="275">
        <v>382.93700000000001</v>
      </c>
      <c r="E107" s="275">
        <v>340.80200000000002</v>
      </c>
      <c r="F107" s="275">
        <v>195.53399999999999</v>
      </c>
      <c r="G107" s="275">
        <v>80.742999999999995</v>
      </c>
      <c r="H107" s="275">
        <v>54.302999999999997</v>
      </c>
      <c r="I107" s="275">
        <v>10.103</v>
      </c>
      <c r="J107" s="275">
        <v>4.0209999999999999</v>
      </c>
      <c r="K107" s="275">
        <v>2002.9169999999999</v>
      </c>
      <c r="L107" s="275">
        <v>18.538</v>
      </c>
      <c r="M107" s="275">
        <v>2021.4549999999999</v>
      </c>
      <c r="N107" s="275">
        <v>580.30399999999997</v>
      </c>
      <c r="O107" s="275">
        <v>2617.1640000000002</v>
      </c>
      <c r="P107" s="275">
        <v>607.73199999999997</v>
      </c>
      <c r="Q107" s="275">
        <v>0</v>
      </c>
      <c r="R107" s="275">
        <v>2008.41</v>
      </c>
      <c r="S107" s="20">
        <v>1778.299</v>
      </c>
    </row>
    <row r="108" spans="1:19" x14ac:dyDescent="0.25">
      <c r="A108" s="8"/>
      <c r="B108" s="359" t="s">
        <v>89</v>
      </c>
      <c r="C108" s="275">
        <v>1319.2329999999999</v>
      </c>
      <c r="D108" s="275">
        <v>391.40499999999997</v>
      </c>
      <c r="E108" s="275">
        <v>356.96800000000002</v>
      </c>
      <c r="F108" s="275">
        <v>208.65199999999999</v>
      </c>
      <c r="G108" s="275">
        <v>86.638000000000005</v>
      </c>
      <c r="H108" s="275">
        <v>52.432000000000002</v>
      </c>
      <c r="I108" s="275">
        <v>9.1999999999999993</v>
      </c>
      <c r="J108" s="275">
        <v>-2.7450000000000001</v>
      </c>
      <c r="K108" s="275">
        <v>2064.8609999999999</v>
      </c>
      <c r="L108" s="275">
        <v>10.632999999999999</v>
      </c>
      <c r="M108" s="275">
        <v>2075.4940000000001</v>
      </c>
      <c r="N108" s="275">
        <v>596.34400000000005</v>
      </c>
      <c r="O108" s="275">
        <v>2684.3310000000001</v>
      </c>
      <c r="P108" s="275">
        <v>629.59699999999998</v>
      </c>
      <c r="Q108" s="275">
        <v>0</v>
      </c>
      <c r="R108" s="275">
        <v>2054.0509999999999</v>
      </c>
      <c r="S108" s="20">
        <v>1814.9590000000001</v>
      </c>
    </row>
    <row r="109" spans="1:19" x14ac:dyDescent="0.25">
      <c r="B109" s="359" t="s">
        <v>90</v>
      </c>
      <c r="C109" s="275">
        <v>1357.11</v>
      </c>
      <c r="D109" s="275">
        <v>393.38299999999998</v>
      </c>
      <c r="E109" s="275">
        <v>371.82</v>
      </c>
      <c r="F109" s="275">
        <v>218.28</v>
      </c>
      <c r="G109" s="275">
        <v>88.980999999999995</v>
      </c>
      <c r="H109" s="275">
        <v>54.822000000000003</v>
      </c>
      <c r="I109" s="275">
        <v>9.673</v>
      </c>
      <c r="J109" s="275">
        <v>0.27700000000000002</v>
      </c>
      <c r="K109" s="275">
        <v>2122.59</v>
      </c>
      <c r="L109" s="275">
        <v>11.804</v>
      </c>
      <c r="M109" s="275">
        <v>2134.3939999999998</v>
      </c>
      <c r="N109" s="275">
        <v>617.64599999999996</v>
      </c>
      <c r="O109" s="275">
        <v>2746.462</v>
      </c>
      <c r="P109" s="275">
        <v>657.63599999999997</v>
      </c>
      <c r="Q109" s="275">
        <v>0</v>
      </c>
      <c r="R109" s="275">
        <v>2088.7379999999998</v>
      </c>
      <c r="S109" s="20">
        <v>1843.4949999999999</v>
      </c>
    </row>
    <row r="110" spans="1:19" x14ac:dyDescent="0.25">
      <c r="B110" s="359" t="s">
        <v>91</v>
      </c>
      <c r="C110" s="275">
        <v>1369.779</v>
      </c>
      <c r="D110" s="275">
        <v>396.50200000000001</v>
      </c>
      <c r="E110" s="275">
        <v>381.59100000000001</v>
      </c>
      <c r="F110" s="275">
        <v>220.03399999999999</v>
      </c>
      <c r="G110" s="275">
        <v>96.188999999999993</v>
      </c>
      <c r="H110" s="275">
        <v>57.000999999999998</v>
      </c>
      <c r="I110" s="275">
        <v>8.4480000000000004</v>
      </c>
      <c r="J110" s="275">
        <v>2.8319999999999999</v>
      </c>
      <c r="K110" s="275">
        <v>2150.7040000000002</v>
      </c>
      <c r="L110" s="275">
        <v>4.5</v>
      </c>
      <c r="M110" s="275">
        <v>2155.2040000000002</v>
      </c>
      <c r="N110" s="275">
        <v>649.87400000000002</v>
      </c>
      <c r="O110" s="275">
        <v>2793.3470000000002</v>
      </c>
      <c r="P110" s="275">
        <v>672.01</v>
      </c>
      <c r="Q110" s="275">
        <v>0</v>
      </c>
      <c r="R110" s="275">
        <v>2121.319</v>
      </c>
      <c r="S110" s="20">
        <v>1873.838</v>
      </c>
    </row>
    <row r="111" spans="1:19" x14ac:dyDescent="0.25">
      <c r="B111" s="359" t="s">
        <v>92</v>
      </c>
      <c r="C111" s="275">
        <v>1390.0150000000001</v>
      </c>
      <c r="D111" s="275">
        <v>401.53300000000002</v>
      </c>
      <c r="E111" s="275">
        <v>383.42</v>
      </c>
      <c r="F111" s="275">
        <v>213.99700000000001</v>
      </c>
      <c r="G111" s="275">
        <v>106.11799999999999</v>
      </c>
      <c r="H111" s="275">
        <v>58.008000000000003</v>
      </c>
      <c r="I111" s="275">
        <v>5.30766983</v>
      </c>
      <c r="J111" s="275">
        <v>12.132</v>
      </c>
      <c r="K111" s="275">
        <v>2187.1</v>
      </c>
      <c r="L111" s="275">
        <v>9.2769999999999992</v>
      </c>
      <c r="M111" s="275">
        <v>2196.377</v>
      </c>
      <c r="N111" s="275">
        <v>661.11500000000001</v>
      </c>
      <c r="O111" s="275">
        <v>2858.0659999999998</v>
      </c>
      <c r="P111" s="275">
        <v>707.17399999999998</v>
      </c>
      <c r="Q111" s="275">
        <v>-2.8000000000000001E-2</v>
      </c>
      <c r="R111" s="275">
        <v>2150.8829999999998</v>
      </c>
      <c r="S111" s="20">
        <v>1901.009</v>
      </c>
    </row>
    <row r="112" spans="1:19" x14ac:dyDescent="0.25">
      <c r="B112" s="359" t="s">
        <v>93</v>
      </c>
      <c r="C112" s="275">
        <v>1392.855</v>
      </c>
      <c r="D112" s="275">
        <v>413.95100000000002</v>
      </c>
      <c r="E112" s="275">
        <v>384.61900000000003</v>
      </c>
      <c r="F112" s="275">
        <v>217.91200000000001</v>
      </c>
      <c r="G112" s="275">
        <v>102.60599999999999</v>
      </c>
      <c r="H112" s="275">
        <v>58.765000000000001</v>
      </c>
      <c r="I112" s="275">
        <v>5.2536872199999998</v>
      </c>
      <c r="J112" s="275">
        <v>-11.694000000000001</v>
      </c>
      <c r="K112" s="275">
        <v>2179.7310000000002</v>
      </c>
      <c r="L112" s="275">
        <v>-8.0190000000000001</v>
      </c>
      <c r="M112" s="275">
        <v>2171.712</v>
      </c>
      <c r="N112" s="275">
        <v>667.15499999999997</v>
      </c>
      <c r="O112" s="275">
        <v>2838.87</v>
      </c>
      <c r="P112" s="275">
        <v>673.56600000000003</v>
      </c>
      <c r="Q112" s="275">
        <v>-4.7649999999999997</v>
      </c>
      <c r="R112" s="275">
        <v>2160.5390000000002</v>
      </c>
      <c r="S112" s="20">
        <v>1912.23</v>
      </c>
    </row>
    <row r="113" spans="2:19" x14ac:dyDescent="0.25">
      <c r="B113" s="359" t="s">
        <v>94</v>
      </c>
      <c r="C113" s="275">
        <v>1209.3579999999999</v>
      </c>
      <c r="D113" s="275">
        <v>391.39699999999999</v>
      </c>
      <c r="E113" s="275">
        <v>350.10700000000003</v>
      </c>
      <c r="F113" s="275">
        <v>185.83</v>
      </c>
      <c r="G113" s="275">
        <v>92.798000000000002</v>
      </c>
      <c r="H113" s="275">
        <v>66.099000000000004</v>
      </c>
      <c r="I113" s="275">
        <v>4.897046724</v>
      </c>
      <c r="J113" s="275">
        <v>-7.0979999999999999</v>
      </c>
      <c r="K113" s="275">
        <v>1943.7639999999999</v>
      </c>
      <c r="L113" s="275">
        <v>-8.4570000000000007</v>
      </c>
      <c r="M113" s="275">
        <v>1935.307</v>
      </c>
      <c r="N113" s="275">
        <v>555.32399999999996</v>
      </c>
      <c r="O113" s="275">
        <v>2490.6309999999999</v>
      </c>
      <c r="P113" s="275">
        <v>559.42600000000004</v>
      </c>
      <c r="Q113" s="275">
        <v>-5.0999999999999996</v>
      </c>
      <c r="R113" s="275">
        <v>1926.105</v>
      </c>
      <c r="S113" s="20">
        <v>1702.578</v>
      </c>
    </row>
    <row r="114" spans="2:19" x14ac:dyDescent="0.25">
      <c r="B114" s="359" t="s">
        <v>95</v>
      </c>
      <c r="C114" s="275">
        <v>1356.6247659999999</v>
      </c>
      <c r="D114" s="275">
        <v>452.00991700000003</v>
      </c>
      <c r="E114" s="275">
        <v>380.03470767932504</v>
      </c>
      <c r="F114" s="275">
        <v>197.358934</v>
      </c>
      <c r="G114" s="275">
        <v>108.40791061474133</v>
      </c>
      <c r="H114" s="275">
        <v>68.220688500000009</v>
      </c>
      <c r="I114" s="275">
        <v>6.1155604029032968</v>
      </c>
      <c r="J114" s="275">
        <v>-1.6892499999999999</v>
      </c>
      <c r="K114" s="275">
        <v>2186.9801406793249</v>
      </c>
      <c r="L114" s="275">
        <v>-5.1375702890000001</v>
      </c>
      <c r="M114" s="275">
        <v>2181.8425703903249</v>
      </c>
      <c r="N114" s="275">
        <v>586.1846510728401</v>
      </c>
      <c r="O114" s="275">
        <v>2768.0272209999998</v>
      </c>
      <c r="P114" s="275">
        <v>628.19534725342328</v>
      </c>
      <c r="Q114" s="275">
        <v>-5.5119999999999996</v>
      </c>
      <c r="R114" s="275">
        <v>2134.3198742090649</v>
      </c>
      <c r="S114" s="20">
        <v>1890.5371479999999</v>
      </c>
    </row>
    <row r="115" spans="2:19" x14ac:dyDescent="0.25">
      <c r="B115" s="359" t="s">
        <v>96</v>
      </c>
      <c r="C115" s="275">
        <v>1445.3210279999998</v>
      </c>
      <c r="D115" s="275">
        <v>454.73368700000003</v>
      </c>
      <c r="E115" s="275">
        <v>414.2789738115913</v>
      </c>
      <c r="F115" s="275">
        <v>227.0490121</v>
      </c>
      <c r="G115" s="275">
        <v>110.90214381119476</v>
      </c>
      <c r="H115" s="275">
        <v>70.279463199999995</v>
      </c>
      <c r="I115" s="275">
        <v>6.0483547007106528</v>
      </c>
      <c r="J115" s="275">
        <v>-1.091</v>
      </c>
      <c r="K115" s="275">
        <v>2313.2426888115911</v>
      </c>
      <c r="L115" s="275">
        <v>-5.4955390280000005</v>
      </c>
      <c r="M115" s="275">
        <v>2307.7471497835909</v>
      </c>
      <c r="N115" s="275">
        <v>617.18097164334085</v>
      </c>
      <c r="O115" s="275">
        <v>2924.9281219999998</v>
      </c>
      <c r="P115" s="275">
        <v>694.44750163509116</v>
      </c>
      <c r="Q115" s="275">
        <v>-5.5119999999999996</v>
      </c>
      <c r="R115" s="275">
        <v>2224.9686197994015</v>
      </c>
      <c r="S115" s="20">
        <v>1971.6301289999999</v>
      </c>
    </row>
    <row r="116" spans="2:19" x14ac:dyDescent="0.25">
      <c r="B116" s="359" t="s">
        <v>97</v>
      </c>
      <c r="C116" s="275">
        <v>1457.1420419999999</v>
      </c>
      <c r="D116" s="275">
        <v>461.86674599999998</v>
      </c>
      <c r="E116" s="275">
        <v>417.38528844386786</v>
      </c>
      <c r="F116" s="275">
        <v>228.2315102</v>
      </c>
      <c r="G116" s="275">
        <v>108.96211866821707</v>
      </c>
      <c r="H116" s="275">
        <v>73.776330400000006</v>
      </c>
      <c r="I116" s="275">
        <v>6.4153292688862695</v>
      </c>
      <c r="J116" s="275">
        <v>-1.091</v>
      </c>
      <c r="K116" s="275">
        <v>2335.3030764438677</v>
      </c>
      <c r="L116" s="275">
        <v>1.2417753220000001</v>
      </c>
      <c r="M116" s="275">
        <v>2336.5448517658679</v>
      </c>
      <c r="N116" s="275">
        <v>624.36321741032464</v>
      </c>
      <c r="O116" s="275">
        <v>2960.9080690000001</v>
      </c>
      <c r="P116" s="275">
        <v>692.43901549487373</v>
      </c>
      <c r="Q116" s="275">
        <v>-5.5119999999999996</v>
      </c>
      <c r="R116" s="275">
        <v>2262.9570536814331</v>
      </c>
      <c r="S116" s="20">
        <v>2007.2191049999999</v>
      </c>
    </row>
    <row r="117" spans="2:19" x14ac:dyDescent="0.25">
      <c r="B117" s="359" t="s">
        <v>362</v>
      </c>
      <c r="C117" s="275">
        <v>1485.282506</v>
      </c>
      <c r="D117" s="275">
        <v>467.072811</v>
      </c>
      <c r="E117" s="275">
        <v>418.90125148187207</v>
      </c>
      <c r="F117" s="275">
        <v>230.41821960000001</v>
      </c>
      <c r="G117" s="275">
        <v>109.557901520082</v>
      </c>
      <c r="H117" s="275">
        <v>72.473212799999999</v>
      </c>
      <c r="I117" s="275">
        <v>6.4519176846001551</v>
      </c>
      <c r="J117" s="275">
        <v>-1.091</v>
      </c>
      <c r="K117" s="275">
        <v>2370.165568481872</v>
      </c>
      <c r="L117" s="275">
        <v>-1.6815179506</v>
      </c>
      <c r="M117" s="275">
        <v>2368.4840505312718</v>
      </c>
      <c r="N117" s="275">
        <v>624.45804338815549</v>
      </c>
      <c r="O117" s="275">
        <v>2992.9420930000006</v>
      </c>
      <c r="P117" s="275">
        <v>693.15537843851644</v>
      </c>
      <c r="Q117" s="275">
        <v>-5.5119999999999996</v>
      </c>
      <c r="R117" s="275">
        <v>2294.2747154810827</v>
      </c>
      <c r="S117" s="20">
        <v>2035.7815640000001</v>
      </c>
    </row>
    <row r="118" spans="2:19" x14ac:dyDescent="0.25">
      <c r="B118" s="359" t="s">
        <v>369</v>
      </c>
      <c r="C118" s="275">
        <v>1500.699282</v>
      </c>
      <c r="D118" s="275">
        <v>475.82467599999995</v>
      </c>
      <c r="E118" s="275">
        <v>434.85043471243279</v>
      </c>
      <c r="F118" s="275">
        <v>243.26499109999997</v>
      </c>
      <c r="G118" s="275">
        <v>111.01166351873455</v>
      </c>
      <c r="H118" s="275">
        <v>74.03425</v>
      </c>
      <c r="I118" s="275">
        <v>6.539530096186807</v>
      </c>
      <c r="J118" s="275">
        <v>-1.091</v>
      </c>
      <c r="K118" s="275">
        <v>2410.2833927124329</v>
      </c>
      <c r="L118" s="275">
        <v>-0.42281102949999994</v>
      </c>
      <c r="M118" s="275">
        <v>2409.8605816829331</v>
      </c>
      <c r="N118" s="275">
        <v>621.78357547659937</v>
      </c>
      <c r="O118" s="275">
        <v>3031.6441570000002</v>
      </c>
      <c r="P118" s="275">
        <v>694.0240874005143</v>
      </c>
      <c r="Q118" s="275">
        <v>-5.5119999999999996</v>
      </c>
      <c r="R118" s="275">
        <v>2332.1080697590455</v>
      </c>
      <c r="S118" s="20">
        <v>2070.6748259999999</v>
      </c>
    </row>
    <row r="119" spans="2:19" x14ac:dyDescent="0.25">
      <c r="B119" s="359" t="s">
        <v>399</v>
      </c>
      <c r="C119" s="275">
        <v>1517.012322</v>
      </c>
      <c r="D119" s="275">
        <v>486.05378799999994</v>
      </c>
      <c r="E119" s="275">
        <v>451.13099265870454</v>
      </c>
      <c r="F119" s="275">
        <v>256.73679420000002</v>
      </c>
      <c r="G119" s="275">
        <v>112.69296313255823</v>
      </c>
      <c r="H119" s="275">
        <v>75.073173699999984</v>
      </c>
      <c r="I119" s="275">
        <v>6.6280616056914825</v>
      </c>
      <c r="J119" s="275">
        <v>-1.091</v>
      </c>
      <c r="K119" s="275">
        <v>2453.1061026587045</v>
      </c>
      <c r="L119" s="275">
        <v>0.23386584939999999</v>
      </c>
      <c r="M119" s="275">
        <v>2453.3399685081044</v>
      </c>
      <c r="N119" s="275">
        <v>619.12727460802819</v>
      </c>
      <c r="O119" s="275">
        <v>3072.4672420000002</v>
      </c>
      <c r="P119" s="275">
        <v>694.95038473611646</v>
      </c>
      <c r="Q119" s="275">
        <v>-5.5119999999999996</v>
      </c>
      <c r="R119" s="275">
        <v>2372.0048583805224</v>
      </c>
      <c r="S119" s="20">
        <v>2107.2173870000001</v>
      </c>
    </row>
    <row r="120" spans="2:19" x14ac:dyDescent="0.25">
      <c r="B120" s="526" t="s">
        <v>29</v>
      </c>
      <c r="C120" s="527"/>
      <c r="D120" s="527"/>
      <c r="E120" s="527"/>
      <c r="F120" s="527"/>
      <c r="G120" s="527"/>
      <c r="H120" s="527"/>
      <c r="I120" s="527"/>
      <c r="J120" s="527"/>
      <c r="K120" s="527"/>
      <c r="L120" s="527"/>
      <c r="M120" s="527"/>
      <c r="N120" s="527"/>
      <c r="O120" s="527"/>
      <c r="P120" s="527"/>
      <c r="Q120" s="527"/>
      <c r="R120" s="527"/>
      <c r="S120" s="528"/>
    </row>
    <row r="121" spans="2:19" x14ac:dyDescent="0.25">
      <c r="B121" s="529" t="s">
        <v>580</v>
      </c>
      <c r="C121" s="530"/>
      <c r="D121" s="530"/>
      <c r="E121" s="530"/>
      <c r="F121" s="530"/>
      <c r="G121" s="530"/>
      <c r="H121" s="530"/>
      <c r="I121" s="530"/>
      <c r="J121" s="530"/>
      <c r="K121" s="530"/>
      <c r="L121" s="530"/>
      <c r="M121" s="530"/>
      <c r="N121" s="530"/>
      <c r="O121" s="530"/>
      <c r="P121" s="530"/>
      <c r="Q121" s="530"/>
      <c r="R121" s="530"/>
      <c r="S121" s="531"/>
    </row>
    <row r="122" spans="2:19" x14ac:dyDescent="0.25">
      <c r="B122" s="529" t="s">
        <v>581</v>
      </c>
      <c r="C122" s="530"/>
      <c r="D122" s="530"/>
      <c r="E122" s="530"/>
      <c r="F122" s="530"/>
      <c r="G122" s="530"/>
      <c r="H122" s="530"/>
      <c r="I122" s="530"/>
      <c r="J122" s="530"/>
      <c r="K122" s="530"/>
      <c r="L122" s="530"/>
      <c r="M122" s="530"/>
      <c r="N122" s="530"/>
      <c r="O122" s="530"/>
      <c r="P122" s="530"/>
      <c r="Q122" s="530"/>
      <c r="R122" s="530"/>
      <c r="S122" s="531"/>
    </row>
    <row r="123" spans="2:19" x14ac:dyDescent="0.25">
      <c r="B123" s="520" t="s">
        <v>582</v>
      </c>
      <c r="C123" s="521"/>
      <c r="D123" s="521"/>
      <c r="E123" s="521"/>
      <c r="F123" s="521"/>
      <c r="G123" s="521"/>
      <c r="H123" s="521"/>
      <c r="I123" s="521"/>
      <c r="J123" s="521"/>
      <c r="K123" s="521"/>
      <c r="L123" s="521"/>
      <c r="M123" s="521"/>
      <c r="N123" s="521"/>
      <c r="O123" s="521"/>
      <c r="P123" s="521"/>
      <c r="Q123" s="521"/>
      <c r="R123" s="521"/>
      <c r="S123" s="522"/>
    </row>
    <row r="124" spans="2:19" x14ac:dyDescent="0.25">
      <c r="B124" s="520" t="s">
        <v>583</v>
      </c>
      <c r="C124" s="521"/>
      <c r="D124" s="521"/>
      <c r="E124" s="521"/>
      <c r="F124" s="521"/>
      <c r="G124" s="521"/>
      <c r="H124" s="521"/>
      <c r="I124" s="521"/>
      <c r="J124" s="521"/>
      <c r="K124" s="521"/>
      <c r="L124" s="521"/>
      <c r="M124" s="521"/>
      <c r="N124" s="521"/>
      <c r="O124" s="521"/>
      <c r="P124" s="521"/>
      <c r="Q124" s="521"/>
      <c r="R124" s="521"/>
      <c r="S124" s="522"/>
    </row>
    <row r="125" spans="2:19" x14ac:dyDescent="0.25">
      <c r="B125" s="520" t="s">
        <v>584</v>
      </c>
      <c r="C125" s="521"/>
      <c r="D125" s="521"/>
      <c r="E125" s="521"/>
      <c r="F125" s="521"/>
      <c r="G125" s="521"/>
      <c r="H125" s="521"/>
      <c r="I125" s="521"/>
      <c r="J125" s="521"/>
      <c r="K125" s="521"/>
      <c r="L125" s="521"/>
      <c r="M125" s="521"/>
      <c r="N125" s="521"/>
      <c r="O125" s="521"/>
      <c r="P125" s="521"/>
      <c r="Q125" s="521"/>
      <c r="R125" s="521"/>
      <c r="S125" s="522"/>
    </row>
    <row r="126" spans="2:19" x14ac:dyDescent="0.25">
      <c r="B126" s="520" t="s">
        <v>585</v>
      </c>
      <c r="C126" s="521"/>
      <c r="D126" s="521"/>
      <c r="E126" s="521"/>
      <c r="F126" s="521"/>
      <c r="G126" s="521"/>
      <c r="H126" s="521"/>
      <c r="I126" s="521"/>
      <c r="J126" s="521"/>
      <c r="K126" s="521"/>
      <c r="L126" s="521"/>
      <c r="M126" s="521"/>
      <c r="N126" s="521"/>
      <c r="O126" s="521"/>
      <c r="P126" s="521"/>
      <c r="Q126" s="521"/>
      <c r="R126" s="521"/>
      <c r="S126" s="522"/>
    </row>
    <row r="127" spans="2:19" x14ac:dyDescent="0.25">
      <c r="B127" s="520" t="s">
        <v>586</v>
      </c>
      <c r="C127" s="521"/>
      <c r="D127" s="521"/>
      <c r="E127" s="521"/>
      <c r="F127" s="521"/>
      <c r="G127" s="521"/>
      <c r="H127" s="521"/>
      <c r="I127" s="521"/>
      <c r="J127" s="521"/>
      <c r="K127" s="521"/>
      <c r="L127" s="521"/>
      <c r="M127" s="521"/>
      <c r="N127" s="521"/>
      <c r="O127" s="521"/>
      <c r="P127" s="521"/>
      <c r="Q127" s="521"/>
      <c r="R127" s="521"/>
      <c r="S127" s="522"/>
    </row>
    <row r="128" spans="2:19" x14ac:dyDescent="0.25">
      <c r="B128" s="520" t="s">
        <v>587</v>
      </c>
      <c r="C128" s="521"/>
      <c r="D128" s="521"/>
      <c r="E128" s="521"/>
      <c r="F128" s="521"/>
      <c r="G128" s="521"/>
      <c r="H128" s="521"/>
      <c r="I128" s="521"/>
      <c r="J128" s="521"/>
      <c r="K128" s="521"/>
      <c r="L128" s="521"/>
      <c r="M128" s="521"/>
      <c r="N128" s="521"/>
      <c r="O128" s="521"/>
      <c r="P128" s="521"/>
      <c r="Q128" s="521"/>
      <c r="R128" s="521"/>
      <c r="S128" s="522"/>
    </row>
    <row r="129" spans="2:19" x14ac:dyDescent="0.25">
      <c r="B129" s="529" t="s">
        <v>588</v>
      </c>
      <c r="C129" s="530"/>
      <c r="D129" s="530"/>
      <c r="E129" s="530"/>
      <c r="F129" s="530"/>
      <c r="G129" s="530"/>
      <c r="H129" s="530"/>
      <c r="I129" s="530"/>
      <c r="J129" s="530"/>
      <c r="K129" s="530"/>
      <c r="L129" s="530"/>
      <c r="M129" s="530"/>
      <c r="N129" s="530"/>
      <c r="O129" s="530"/>
      <c r="P129" s="530"/>
      <c r="Q129" s="530"/>
      <c r="R129" s="530"/>
      <c r="S129" s="531"/>
    </row>
    <row r="130" spans="2:19" x14ac:dyDescent="0.25">
      <c r="B130" s="520" t="s">
        <v>589</v>
      </c>
      <c r="C130" s="521"/>
      <c r="D130" s="521"/>
      <c r="E130" s="521"/>
      <c r="F130" s="521"/>
      <c r="G130" s="521"/>
      <c r="H130" s="521"/>
      <c r="I130" s="521"/>
      <c r="J130" s="521"/>
      <c r="K130" s="521"/>
      <c r="L130" s="521"/>
      <c r="M130" s="521"/>
      <c r="N130" s="521"/>
      <c r="O130" s="521"/>
      <c r="P130" s="521"/>
      <c r="Q130" s="521"/>
      <c r="R130" s="521"/>
      <c r="S130" s="522"/>
    </row>
    <row r="131" spans="2:19" x14ac:dyDescent="0.25">
      <c r="B131" s="520" t="s">
        <v>590</v>
      </c>
      <c r="C131" s="521"/>
      <c r="D131" s="521"/>
      <c r="E131" s="521"/>
      <c r="F131" s="521"/>
      <c r="G131" s="521"/>
      <c r="H131" s="521"/>
      <c r="I131" s="521"/>
      <c r="J131" s="521"/>
      <c r="K131" s="521"/>
      <c r="L131" s="521"/>
      <c r="M131" s="521"/>
      <c r="N131" s="521"/>
      <c r="O131" s="521"/>
      <c r="P131" s="521"/>
      <c r="Q131" s="521"/>
      <c r="R131" s="521"/>
      <c r="S131" s="522"/>
    </row>
    <row r="132" spans="2:19" x14ac:dyDescent="0.25">
      <c r="B132" s="520" t="s">
        <v>591</v>
      </c>
      <c r="C132" s="521"/>
      <c r="D132" s="521"/>
      <c r="E132" s="521"/>
      <c r="F132" s="521"/>
      <c r="G132" s="521"/>
      <c r="H132" s="521"/>
      <c r="I132" s="521"/>
      <c r="J132" s="521"/>
      <c r="K132" s="521"/>
      <c r="L132" s="521"/>
      <c r="M132" s="521"/>
      <c r="N132" s="521"/>
      <c r="O132" s="521"/>
      <c r="P132" s="521"/>
      <c r="Q132" s="521"/>
      <c r="R132" s="521"/>
      <c r="S132" s="522"/>
    </row>
    <row r="133" spans="2:19" x14ac:dyDescent="0.25">
      <c r="B133" s="520" t="s">
        <v>592</v>
      </c>
      <c r="C133" s="521"/>
      <c r="D133" s="521"/>
      <c r="E133" s="521"/>
      <c r="F133" s="521"/>
      <c r="G133" s="521"/>
      <c r="H133" s="521"/>
      <c r="I133" s="521"/>
      <c r="J133" s="521"/>
      <c r="K133" s="521"/>
      <c r="L133" s="521"/>
      <c r="M133" s="521"/>
      <c r="N133" s="521"/>
      <c r="O133" s="521"/>
      <c r="P133" s="521"/>
      <c r="Q133" s="521"/>
      <c r="R133" s="521"/>
      <c r="S133" s="522"/>
    </row>
    <row r="134" spans="2:19" x14ac:dyDescent="0.25">
      <c r="B134" s="520" t="s">
        <v>593</v>
      </c>
      <c r="C134" s="521"/>
      <c r="D134" s="521"/>
      <c r="E134" s="521"/>
      <c r="F134" s="521"/>
      <c r="G134" s="521"/>
      <c r="H134" s="521"/>
      <c r="I134" s="521"/>
      <c r="J134" s="521"/>
      <c r="K134" s="521"/>
      <c r="L134" s="521"/>
      <c r="M134" s="521"/>
      <c r="N134" s="521"/>
      <c r="O134" s="521"/>
      <c r="P134" s="521"/>
      <c r="Q134" s="521"/>
      <c r="R134" s="521"/>
      <c r="S134" s="522"/>
    </row>
    <row r="135" spans="2:19" x14ac:dyDescent="0.25">
      <c r="B135" s="520" t="s">
        <v>594</v>
      </c>
      <c r="C135" s="521"/>
      <c r="D135" s="521"/>
      <c r="E135" s="521"/>
      <c r="F135" s="521"/>
      <c r="G135" s="521"/>
      <c r="H135" s="521"/>
      <c r="I135" s="521"/>
      <c r="J135" s="521"/>
      <c r="K135" s="521"/>
      <c r="L135" s="521"/>
      <c r="M135" s="521"/>
      <c r="N135" s="521"/>
      <c r="O135" s="521"/>
      <c r="P135" s="521"/>
      <c r="Q135" s="521"/>
      <c r="R135" s="521"/>
      <c r="S135" s="522"/>
    </row>
    <row r="136" spans="2:19" ht="16.5" thickBot="1" x14ac:dyDescent="0.3">
      <c r="B136" s="532" t="s">
        <v>595</v>
      </c>
      <c r="C136" s="533"/>
      <c r="D136" s="533"/>
      <c r="E136" s="533"/>
      <c r="F136" s="533"/>
      <c r="G136" s="533"/>
      <c r="H136" s="533"/>
      <c r="I136" s="533"/>
      <c r="J136" s="533"/>
      <c r="K136" s="533"/>
      <c r="L136" s="533"/>
      <c r="M136" s="533"/>
      <c r="N136" s="533"/>
      <c r="O136" s="533"/>
      <c r="P136" s="533"/>
      <c r="Q136" s="533"/>
      <c r="R136" s="533"/>
      <c r="S136" s="534"/>
    </row>
    <row r="137" spans="2:19" x14ac:dyDescent="0.25">
      <c r="B137" s="300"/>
      <c r="C137" s="295"/>
      <c r="D137" s="295"/>
      <c r="E137" s="295"/>
      <c r="F137" s="295"/>
      <c r="G137" s="295"/>
      <c r="H137" s="295"/>
      <c r="I137" s="295"/>
      <c r="J137" s="295"/>
      <c r="K137" s="295"/>
      <c r="L137" s="295"/>
      <c r="M137" s="295"/>
      <c r="N137" s="295"/>
      <c r="O137" s="295"/>
      <c r="P137" s="295"/>
      <c r="Q137" s="295"/>
      <c r="R137" s="295"/>
      <c r="S137" s="295"/>
    </row>
    <row r="138" spans="2:19" x14ac:dyDescent="0.25">
      <c r="B138" s="300"/>
      <c r="C138" s="295"/>
      <c r="D138" s="295"/>
      <c r="E138" s="295"/>
      <c r="F138" s="295"/>
      <c r="G138" s="295"/>
      <c r="H138" s="295"/>
      <c r="I138" s="295"/>
      <c r="J138" s="295"/>
      <c r="K138" s="295"/>
      <c r="L138" s="295"/>
      <c r="M138" s="295"/>
      <c r="N138" s="295"/>
      <c r="O138" s="295"/>
      <c r="P138" s="295"/>
      <c r="Q138" s="295"/>
      <c r="R138" s="295"/>
      <c r="S138" s="295"/>
    </row>
    <row r="139" spans="2:19" x14ac:dyDescent="0.25">
      <c r="B139" s="300"/>
      <c r="C139" s="295"/>
      <c r="D139" s="295"/>
      <c r="E139" s="295"/>
      <c r="F139" s="295"/>
      <c r="G139" s="295"/>
      <c r="H139" s="295"/>
      <c r="I139" s="295"/>
      <c r="J139" s="295"/>
      <c r="K139" s="295"/>
      <c r="L139" s="295"/>
      <c r="M139" s="295"/>
      <c r="N139" s="295"/>
      <c r="O139" s="295"/>
      <c r="P139" s="295"/>
      <c r="Q139" s="295"/>
      <c r="R139" s="295"/>
      <c r="S139" s="295"/>
    </row>
    <row r="140" spans="2:19" x14ac:dyDescent="0.25">
      <c r="B140" s="300"/>
      <c r="C140" s="295"/>
      <c r="D140" s="295"/>
      <c r="E140" s="295"/>
      <c r="F140" s="295"/>
      <c r="G140" s="295"/>
      <c r="H140" s="295"/>
      <c r="I140" s="295"/>
      <c r="J140" s="295"/>
      <c r="K140" s="295"/>
      <c r="L140" s="295"/>
      <c r="M140" s="295"/>
      <c r="N140" s="295"/>
      <c r="O140" s="295"/>
      <c r="P140" s="295"/>
      <c r="Q140" s="295"/>
      <c r="R140" s="295"/>
      <c r="S140" s="295"/>
    </row>
    <row r="141" spans="2:19" x14ac:dyDescent="0.25">
      <c r="B141" s="300"/>
      <c r="C141" s="295"/>
      <c r="D141" s="295"/>
      <c r="E141" s="295"/>
      <c r="F141" s="295"/>
      <c r="G141" s="295"/>
      <c r="H141" s="295"/>
      <c r="I141" s="295"/>
      <c r="J141" s="295"/>
      <c r="K141" s="295"/>
      <c r="L141" s="295"/>
      <c r="M141" s="295"/>
      <c r="N141" s="295"/>
      <c r="O141" s="295"/>
      <c r="P141" s="295"/>
      <c r="Q141" s="295"/>
      <c r="R141" s="295"/>
      <c r="S141" s="295"/>
    </row>
    <row r="142" spans="2:19" x14ac:dyDescent="0.25">
      <c r="B142" s="300"/>
      <c r="C142" s="295"/>
      <c r="D142" s="295"/>
      <c r="E142" s="295"/>
      <c r="F142" s="295"/>
      <c r="G142" s="295"/>
      <c r="H142" s="295"/>
      <c r="I142" s="295"/>
      <c r="J142" s="295"/>
      <c r="K142" s="295"/>
      <c r="L142" s="295"/>
      <c r="M142" s="295"/>
      <c r="N142" s="295"/>
      <c r="O142" s="295"/>
      <c r="P142" s="295"/>
      <c r="Q142" s="295"/>
      <c r="R142" s="295"/>
      <c r="S142" s="295"/>
    </row>
    <row r="143" spans="2:19" x14ac:dyDescent="0.25">
      <c r="B143" s="300"/>
      <c r="C143" s="295"/>
      <c r="D143" s="295"/>
      <c r="E143" s="295"/>
      <c r="F143" s="295"/>
      <c r="G143" s="295"/>
      <c r="H143" s="295"/>
      <c r="I143" s="295"/>
      <c r="J143" s="295"/>
      <c r="K143" s="295"/>
      <c r="L143" s="295"/>
      <c r="M143" s="295"/>
      <c r="N143" s="295"/>
      <c r="O143" s="295"/>
      <c r="P143" s="295"/>
      <c r="Q143" s="295"/>
      <c r="R143" s="295"/>
      <c r="S143" s="295"/>
    </row>
    <row r="144" spans="2:19" x14ac:dyDescent="0.25">
      <c r="B144" s="300"/>
      <c r="C144" s="295"/>
      <c r="D144" s="295"/>
      <c r="E144" s="295"/>
      <c r="F144" s="295"/>
      <c r="G144" s="295"/>
      <c r="H144" s="295"/>
      <c r="I144" s="295"/>
      <c r="J144" s="295"/>
      <c r="K144" s="295"/>
      <c r="L144" s="295"/>
      <c r="M144" s="295"/>
      <c r="N144" s="295"/>
      <c r="O144" s="295"/>
      <c r="P144" s="295"/>
      <c r="Q144" s="295"/>
      <c r="R144" s="295"/>
      <c r="S144" s="295"/>
    </row>
    <row r="145" spans="2:19" x14ac:dyDescent="0.25">
      <c r="B145" s="300"/>
      <c r="C145" s="295"/>
      <c r="D145" s="295"/>
      <c r="E145" s="295"/>
      <c r="F145" s="295"/>
      <c r="G145" s="295"/>
      <c r="H145" s="295"/>
      <c r="I145" s="295"/>
      <c r="J145" s="295"/>
      <c r="K145" s="295"/>
      <c r="L145" s="295"/>
      <c r="M145" s="295"/>
      <c r="N145" s="295"/>
      <c r="O145" s="295"/>
      <c r="P145" s="295"/>
      <c r="Q145" s="295"/>
      <c r="R145" s="295"/>
      <c r="S145" s="295"/>
    </row>
    <row r="146" spans="2:19" x14ac:dyDescent="0.25">
      <c r="B146" s="300"/>
      <c r="C146" s="295"/>
      <c r="D146" s="295"/>
      <c r="E146" s="295"/>
      <c r="F146" s="295"/>
      <c r="G146" s="295"/>
      <c r="H146" s="295"/>
      <c r="I146" s="295"/>
      <c r="J146" s="295"/>
      <c r="K146" s="295"/>
      <c r="L146" s="295"/>
      <c r="M146" s="295"/>
      <c r="N146" s="295"/>
      <c r="O146" s="295"/>
      <c r="P146" s="295"/>
      <c r="Q146" s="295"/>
      <c r="R146" s="295"/>
      <c r="S146" s="295"/>
    </row>
    <row r="147" spans="2:19" x14ac:dyDescent="0.25">
      <c r="B147" s="300"/>
      <c r="C147" s="295"/>
      <c r="D147" s="295"/>
      <c r="E147" s="295"/>
      <c r="F147" s="295"/>
      <c r="G147" s="295"/>
      <c r="H147" s="295"/>
      <c r="I147" s="295"/>
      <c r="J147" s="295"/>
      <c r="K147" s="295"/>
      <c r="L147" s="295"/>
      <c r="M147" s="295"/>
      <c r="N147" s="295"/>
      <c r="O147" s="295"/>
      <c r="P147" s="295"/>
      <c r="Q147" s="295"/>
      <c r="R147" s="295"/>
      <c r="S147" s="295"/>
    </row>
    <row r="148" spans="2:19" x14ac:dyDescent="0.25">
      <c r="B148" s="300"/>
      <c r="C148" s="295"/>
      <c r="D148" s="295"/>
      <c r="E148" s="295"/>
      <c r="F148" s="295"/>
      <c r="G148" s="295"/>
      <c r="H148" s="295"/>
      <c r="I148" s="295"/>
      <c r="J148" s="295"/>
      <c r="K148" s="295"/>
      <c r="L148" s="295"/>
      <c r="M148" s="295"/>
      <c r="N148" s="295"/>
      <c r="O148" s="295"/>
      <c r="P148" s="295"/>
      <c r="Q148" s="295"/>
      <c r="R148" s="295"/>
      <c r="S148" s="295"/>
    </row>
    <row r="149" spans="2:19" x14ac:dyDescent="0.25">
      <c r="C149" s="295"/>
      <c r="D149" s="295"/>
      <c r="E149" s="295"/>
      <c r="F149" s="295"/>
      <c r="G149" s="295"/>
      <c r="H149" s="295"/>
      <c r="I149" s="295"/>
      <c r="J149" s="295"/>
      <c r="K149" s="295"/>
      <c r="L149" s="295"/>
      <c r="M149" s="295"/>
      <c r="N149" s="295"/>
      <c r="O149" s="295"/>
      <c r="P149" s="295"/>
      <c r="Q149" s="295"/>
      <c r="R149" s="295"/>
      <c r="S149" s="295"/>
    </row>
    <row r="150" spans="2:19" x14ac:dyDescent="0.25">
      <c r="C150" s="295"/>
      <c r="D150" s="295"/>
      <c r="E150" s="295"/>
      <c r="F150" s="295"/>
      <c r="G150" s="295"/>
      <c r="H150" s="295"/>
      <c r="I150" s="295"/>
      <c r="J150" s="295"/>
      <c r="K150" s="295"/>
      <c r="L150" s="295"/>
      <c r="M150" s="295"/>
      <c r="N150" s="295"/>
      <c r="O150" s="295"/>
      <c r="P150" s="295"/>
      <c r="Q150" s="295"/>
      <c r="R150" s="295"/>
      <c r="S150" s="295"/>
    </row>
    <row r="151" spans="2:19" x14ac:dyDescent="0.25">
      <c r="C151" s="295"/>
      <c r="D151" s="295"/>
      <c r="E151" s="295"/>
      <c r="F151" s="295"/>
      <c r="G151" s="295"/>
      <c r="H151" s="295"/>
      <c r="I151" s="295"/>
      <c r="J151" s="295"/>
      <c r="K151" s="295"/>
      <c r="L151" s="295"/>
      <c r="M151" s="295"/>
      <c r="N151" s="295"/>
      <c r="O151" s="295"/>
      <c r="P151" s="295"/>
      <c r="Q151" s="295"/>
      <c r="R151" s="295"/>
      <c r="S151" s="295"/>
    </row>
    <row r="152" spans="2:19" x14ac:dyDescent="0.25">
      <c r="C152" s="295"/>
      <c r="D152" s="295"/>
      <c r="E152" s="295"/>
      <c r="F152" s="295"/>
      <c r="G152" s="295"/>
      <c r="H152" s="295"/>
      <c r="I152" s="295"/>
      <c r="J152" s="295"/>
      <c r="K152" s="295"/>
      <c r="L152" s="295"/>
      <c r="M152" s="295"/>
      <c r="N152" s="295"/>
      <c r="O152" s="295"/>
      <c r="P152" s="295"/>
      <c r="Q152" s="295"/>
      <c r="R152" s="295"/>
      <c r="S152" s="295"/>
    </row>
    <row r="153" spans="2:19" x14ac:dyDescent="0.25">
      <c r="C153" s="295"/>
      <c r="D153" s="295"/>
      <c r="E153" s="295"/>
      <c r="F153" s="295"/>
      <c r="G153" s="295"/>
      <c r="H153" s="295"/>
      <c r="I153" s="295"/>
      <c r="J153" s="295"/>
      <c r="K153" s="295"/>
      <c r="L153" s="295"/>
      <c r="M153" s="295"/>
      <c r="N153" s="295"/>
      <c r="O153" s="295"/>
      <c r="P153" s="295"/>
      <c r="Q153" s="295"/>
      <c r="R153" s="295"/>
      <c r="S153" s="295"/>
    </row>
    <row r="154" spans="2:19" x14ac:dyDescent="0.25">
      <c r="C154" s="295"/>
      <c r="D154" s="295"/>
      <c r="E154" s="295"/>
      <c r="F154" s="295"/>
      <c r="G154" s="295"/>
      <c r="H154" s="295"/>
      <c r="I154" s="295"/>
      <c r="J154" s="295"/>
      <c r="K154" s="295"/>
      <c r="L154" s="295"/>
      <c r="M154" s="295"/>
      <c r="N154" s="295"/>
      <c r="O154" s="295"/>
      <c r="P154" s="295"/>
      <c r="Q154" s="295"/>
      <c r="R154" s="295"/>
      <c r="S154" s="295"/>
    </row>
    <row r="155" spans="2:19" x14ac:dyDescent="0.25">
      <c r="C155" s="295"/>
      <c r="D155" s="295"/>
      <c r="E155" s="295"/>
      <c r="F155" s="295"/>
      <c r="G155" s="295"/>
      <c r="H155" s="295"/>
      <c r="I155" s="295"/>
      <c r="J155" s="295"/>
      <c r="K155" s="295"/>
      <c r="L155" s="295"/>
      <c r="M155" s="295"/>
      <c r="N155" s="295"/>
      <c r="O155" s="295"/>
      <c r="P155" s="295"/>
      <c r="Q155" s="295"/>
      <c r="R155" s="295"/>
      <c r="S155" s="295"/>
    </row>
  </sheetData>
  <mergeCells count="31">
    <mergeCell ref="B134:S134"/>
    <mergeCell ref="B135:S135"/>
    <mergeCell ref="B136:S136"/>
    <mergeCell ref="B128:S128"/>
    <mergeCell ref="B129:S129"/>
    <mergeCell ref="B130:S130"/>
    <mergeCell ref="B131:S131"/>
    <mergeCell ref="B132:S132"/>
    <mergeCell ref="B133:S133"/>
    <mergeCell ref="B127:S127"/>
    <mergeCell ref="Q3:Q4"/>
    <mergeCell ref="R3:R4"/>
    <mergeCell ref="S3:S4"/>
    <mergeCell ref="A50:A54"/>
    <mergeCell ref="B120:S120"/>
    <mergeCell ref="B121:S121"/>
    <mergeCell ref="B122:S122"/>
    <mergeCell ref="B123:S123"/>
    <mergeCell ref="B124:S124"/>
    <mergeCell ref="B125:S125"/>
    <mergeCell ref="B126:S126"/>
    <mergeCell ref="B2:S2"/>
    <mergeCell ref="C3:C4"/>
    <mergeCell ref="D3:D4"/>
    <mergeCell ref="J3:J4"/>
    <mergeCell ref="K3:K4"/>
    <mergeCell ref="L3:L4"/>
    <mergeCell ref="M3:M4"/>
    <mergeCell ref="N3:N4"/>
    <mergeCell ref="O3:O4"/>
    <mergeCell ref="P3:P4"/>
  </mergeCells>
  <hyperlinks>
    <hyperlink ref="A1" location="Contents!A1" display="Back to contents" xr:uid="{57AB6C55-57FB-48BE-A784-C1509BC4F96D}"/>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A2CA8-E1C7-4543-8983-BFC8843D5A43}">
  <dimension ref="A1:N285"/>
  <sheetViews>
    <sheetView zoomScaleNormal="100" zoomScaleSheetLayoutView="100" workbookViewId="0"/>
  </sheetViews>
  <sheetFormatPr defaultColWidth="8.88671875" defaultRowHeight="15" x14ac:dyDescent="0.25"/>
  <cols>
    <col min="1" max="1" width="9.44140625" style="24" customWidth="1"/>
    <col min="2" max="2" width="10.109375" style="24" customWidth="1"/>
    <col min="3" max="3" width="10.21875" style="24" customWidth="1"/>
    <col min="4" max="4" width="13.88671875" style="24" customWidth="1"/>
    <col min="5" max="5" width="16.44140625" style="24" customWidth="1"/>
    <col min="6" max="6" width="16.6640625" style="24" customWidth="1"/>
    <col min="7" max="7" width="16.77734375" style="24" customWidth="1"/>
    <col min="8" max="8" width="16.109375" style="24" customWidth="1"/>
    <col min="9" max="9" width="15.5546875" style="24" customWidth="1"/>
    <col min="10" max="10" width="12.33203125" style="24" customWidth="1"/>
    <col min="11" max="16384" width="8.88671875" style="24"/>
  </cols>
  <sheetData>
    <row r="1" spans="1:12" ht="33.75" customHeight="1" thickBot="1" x14ac:dyDescent="0.35">
      <c r="A1" s="10" t="s">
        <v>42</v>
      </c>
      <c r="B1" s="220"/>
      <c r="C1" s="220"/>
      <c r="D1" s="220"/>
      <c r="E1" s="220"/>
      <c r="F1" s="220"/>
      <c r="G1" s="220"/>
      <c r="H1" s="220"/>
      <c r="L1" s="31"/>
    </row>
    <row r="2" spans="1:12" ht="19.5" customHeight="1" thickBot="1" x14ac:dyDescent="0.3">
      <c r="B2" s="553" t="s">
        <v>661</v>
      </c>
      <c r="C2" s="673"/>
      <c r="D2" s="673"/>
      <c r="E2" s="673"/>
      <c r="F2" s="673"/>
      <c r="G2" s="673"/>
      <c r="H2" s="673"/>
      <c r="I2" s="673"/>
      <c r="J2" s="554"/>
    </row>
    <row r="3" spans="1:12" ht="85.5" customHeight="1" x14ac:dyDescent="0.25">
      <c r="B3" s="437"/>
      <c r="C3" s="222" t="s">
        <v>443</v>
      </c>
      <c r="D3" s="222" t="s">
        <v>644</v>
      </c>
      <c r="E3" s="222" t="s">
        <v>645</v>
      </c>
      <c r="F3" s="222" t="s">
        <v>646</v>
      </c>
      <c r="G3" s="222" t="s">
        <v>647</v>
      </c>
      <c r="H3" s="222" t="s">
        <v>648</v>
      </c>
      <c r="I3" s="222" t="s">
        <v>649</v>
      </c>
      <c r="J3" s="492" t="s">
        <v>650</v>
      </c>
    </row>
    <row r="4" spans="1:12" x14ac:dyDescent="0.25">
      <c r="B4" s="81" t="s">
        <v>57</v>
      </c>
      <c r="C4" s="331">
        <v>97.202472553333351</v>
      </c>
      <c r="D4" s="331">
        <v>3.7760126517170978</v>
      </c>
      <c r="E4" s="358">
        <v>294.88</v>
      </c>
      <c r="F4" s="493">
        <v>36927.641516959789</v>
      </c>
      <c r="G4" s="493">
        <v>43466.7713746433</v>
      </c>
      <c r="H4" s="446">
        <v>27036.310092394295</v>
      </c>
      <c r="I4" s="494">
        <v>65.274446598497889</v>
      </c>
      <c r="J4" s="495">
        <f>(E4/H4)*100</f>
        <v>1.0906813799378416</v>
      </c>
    </row>
    <row r="5" spans="1:12" x14ac:dyDescent="0.25">
      <c r="B5" s="81" t="s">
        <v>58</v>
      </c>
      <c r="C5" s="331">
        <v>95.079499233333323</v>
      </c>
      <c r="D5" s="331">
        <v>-0.62567861674083236</v>
      </c>
      <c r="E5" s="358">
        <v>259.33000000000004</v>
      </c>
      <c r="F5" s="493">
        <v>32823.011945628001</v>
      </c>
      <c r="G5" s="493">
        <v>39831.875814542989</v>
      </c>
      <c r="H5" s="446">
        <v>27101.5845389928</v>
      </c>
      <c r="I5" s="494">
        <v>65.274446598501527</v>
      </c>
      <c r="J5" s="495">
        <f t="shared" ref="J5:J76" si="0">(E5/H5)*100</f>
        <v>0.95688132045152285</v>
      </c>
    </row>
    <row r="6" spans="1:12" x14ac:dyDescent="0.25">
      <c r="B6" s="81" t="s">
        <v>59</v>
      </c>
      <c r="C6" s="331">
        <v>90.240346376666679</v>
      </c>
      <c r="D6" s="331">
        <v>-7.2239813597880449</v>
      </c>
      <c r="E6" s="358">
        <v>187.81</v>
      </c>
      <c r="F6" s="493">
        <v>20491.185459689499</v>
      </c>
      <c r="G6" s="493">
        <v>38780.906825193699</v>
      </c>
      <c r="H6" s="446">
        <v>27154.035041643801</v>
      </c>
      <c r="I6" s="494">
        <v>52.450502651001443</v>
      </c>
      <c r="J6" s="495">
        <f t="shared" si="0"/>
        <v>0.69164674683512783</v>
      </c>
    </row>
    <row r="7" spans="1:12" x14ac:dyDescent="0.25">
      <c r="B7" s="81" t="s">
        <v>65</v>
      </c>
      <c r="C7" s="331">
        <v>85.281189063333329</v>
      </c>
      <c r="D7" s="331">
        <v>-13.321832185089066</v>
      </c>
      <c r="E7" s="358">
        <v>174.9</v>
      </c>
      <c r="F7" s="493">
        <v>18370.288462005901</v>
      </c>
      <c r="G7" s="493">
        <v>33864.885526824401</v>
      </c>
      <c r="H7" s="446">
        <v>27206.485544294799</v>
      </c>
      <c r="I7" s="494">
        <v>52.450502650997805</v>
      </c>
      <c r="J7" s="495">
        <f t="shared" si="0"/>
        <v>0.64286142256501977</v>
      </c>
    </row>
    <row r="8" spans="1:12" x14ac:dyDescent="0.25">
      <c r="B8" s="81" t="s">
        <v>0</v>
      </c>
      <c r="C8" s="331">
        <v>82.11729215666665</v>
      </c>
      <c r="D8" s="331">
        <v>-15.519338140693606</v>
      </c>
      <c r="E8" s="358">
        <v>170.84</v>
      </c>
      <c r="F8" s="493">
        <v>16749.772208346101</v>
      </c>
      <c r="G8" s="493">
        <v>32743.592385640495</v>
      </c>
      <c r="H8" s="446">
        <v>27258.936046945699</v>
      </c>
      <c r="I8" s="494">
        <v>52.450502650899587</v>
      </c>
      <c r="J8" s="495">
        <f t="shared" si="0"/>
        <v>0.62673025721098252</v>
      </c>
    </row>
    <row r="9" spans="1:12" x14ac:dyDescent="0.25">
      <c r="B9" s="81" t="s">
        <v>1</v>
      </c>
      <c r="C9" s="331">
        <v>81.979265473333328</v>
      </c>
      <c r="D9" s="331">
        <v>-13.778189689294518</v>
      </c>
      <c r="E9" s="358">
        <v>193.27</v>
      </c>
      <c r="F9" s="493">
        <v>19184.154052747301</v>
      </c>
      <c r="G9" s="493">
        <v>30267.864303247799</v>
      </c>
      <c r="H9" s="446">
        <v>27311.3865495967</v>
      </c>
      <c r="I9" s="494">
        <v>52.450502651001443</v>
      </c>
      <c r="J9" s="495">
        <f t="shared" si="0"/>
        <v>0.70765356291606507</v>
      </c>
    </row>
    <row r="10" spans="1:12" x14ac:dyDescent="0.25">
      <c r="B10" s="9" t="s">
        <v>2</v>
      </c>
      <c r="C10" s="331">
        <v>84.097438350000004</v>
      </c>
      <c r="D10" s="331">
        <v>-6.8072744324649825</v>
      </c>
      <c r="E10" s="358">
        <v>223.68</v>
      </c>
      <c r="F10" s="493">
        <v>24717.830244094199</v>
      </c>
      <c r="G10" s="493">
        <v>29249.269202514199</v>
      </c>
      <c r="H10" s="446">
        <v>27355.891465144199</v>
      </c>
      <c r="I10" s="494">
        <v>44.504915547498967</v>
      </c>
      <c r="J10" s="495">
        <f t="shared" si="0"/>
        <v>0.81766664517222643</v>
      </c>
    </row>
    <row r="11" spans="1:12" x14ac:dyDescent="0.25">
      <c r="B11" s="9" t="s">
        <v>3</v>
      </c>
      <c r="C11" s="331">
        <v>86.842957756666678</v>
      </c>
      <c r="D11" s="331">
        <v>1.8313167422812526</v>
      </c>
      <c r="E11" s="358">
        <v>259.75</v>
      </c>
      <c r="F11" s="493">
        <v>25075.1323810676</v>
      </c>
      <c r="G11" s="493">
        <v>29512.227592377501</v>
      </c>
      <c r="H11" s="446">
        <v>27400.396380691709</v>
      </c>
      <c r="I11" s="494">
        <v>44.504915547502605</v>
      </c>
      <c r="J11" s="495">
        <f t="shared" si="0"/>
        <v>0.94797898684063764</v>
      </c>
    </row>
    <row r="12" spans="1:12" x14ac:dyDescent="0.25">
      <c r="B12" s="9" t="s">
        <v>4</v>
      </c>
      <c r="C12" s="331">
        <v>88.43270355333334</v>
      </c>
      <c r="D12" s="331">
        <v>7.6907204692257647</v>
      </c>
      <c r="E12" s="358">
        <v>216.23</v>
      </c>
      <c r="F12" s="493">
        <v>26894.649896845895</v>
      </c>
      <c r="G12" s="493">
        <v>27182.050903786701</v>
      </c>
      <c r="H12" s="446">
        <v>27444.901296239201</v>
      </c>
      <c r="I12" s="494">
        <v>44.504915547498967</v>
      </c>
      <c r="J12" s="495">
        <f t="shared" si="0"/>
        <v>0.78786947588559997</v>
      </c>
    </row>
    <row r="13" spans="1:12" x14ac:dyDescent="0.25">
      <c r="B13" s="9" t="s">
        <v>5</v>
      </c>
      <c r="C13" s="331">
        <v>88.78882792666667</v>
      </c>
      <c r="D13" s="331">
        <v>8.3064448235979693</v>
      </c>
      <c r="E13" s="358">
        <v>230.19</v>
      </c>
      <c r="F13" s="493">
        <v>28735.217951685201</v>
      </c>
      <c r="G13" s="493">
        <v>26384.147472409699</v>
      </c>
      <c r="H13" s="446">
        <v>27489.4062117867</v>
      </c>
      <c r="I13" s="494">
        <v>44.504915547498967</v>
      </c>
      <c r="J13" s="495">
        <f t="shared" si="0"/>
        <v>0.83737712712506995</v>
      </c>
    </row>
    <row r="14" spans="1:12" x14ac:dyDescent="0.25">
      <c r="B14" s="9" t="s">
        <v>6</v>
      </c>
      <c r="C14" s="331">
        <v>88.889779020000006</v>
      </c>
      <c r="D14" s="331">
        <v>5.6985572498118753</v>
      </c>
      <c r="E14" s="358">
        <v>226.86</v>
      </c>
      <c r="F14" s="493">
        <v>26255.913660758601</v>
      </c>
      <c r="G14" s="493">
        <v>27385.0041124122</v>
      </c>
      <c r="H14" s="446">
        <v>27530.097354324109</v>
      </c>
      <c r="I14" s="494">
        <v>40.691142537401902</v>
      </c>
      <c r="J14" s="495">
        <f t="shared" si="0"/>
        <v>0.82404358066814998</v>
      </c>
    </row>
    <row r="15" spans="1:12" x14ac:dyDescent="0.25">
      <c r="B15" s="9" t="s">
        <v>7</v>
      </c>
      <c r="C15" s="331">
        <v>88.122795120000021</v>
      </c>
      <c r="D15" s="331">
        <v>1.4737376482724551</v>
      </c>
      <c r="E15" s="358">
        <v>210.67</v>
      </c>
      <c r="F15" s="493">
        <v>23473.038987734901</v>
      </c>
      <c r="G15" s="493">
        <v>24625.416342668999</v>
      </c>
      <c r="H15" s="446">
        <v>27570.7884968615</v>
      </c>
      <c r="I15" s="494">
        <v>40.691142537398264</v>
      </c>
      <c r="J15" s="495">
        <f t="shared" si="0"/>
        <v>0.76410582172498054</v>
      </c>
    </row>
    <row r="16" spans="1:12" x14ac:dyDescent="0.25">
      <c r="B16" s="9" t="s">
        <v>8</v>
      </c>
      <c r="C16" s="331">
        <v>87.696936550000018</v>
      </c>
      <c r="D16" s="331">
        <v>-0.83200781359079601</v>
      </c>
      <c r="E16" s="358">
        <v>208.91000000000008</v>
      </c>
      <c r="F16" s="493">
        <v>26032.731946663109</v>
      </c>
      <c r="G16" s="493">
        <v>25689.7709564254</v>
      </c>
      <c r="H16" s="446">
        <v>27611.479639399</v>
      </c>
      <c r="I16" s="494">
        <v>40.691142537500127</v>
      </c>
      <c r="J16" s="495">
        <f t="shared" si="0"/>
        <v>0.75660559567371044</v>
      </c>
    </row>
    <row r="17" spans="2:10" x14ac:dyDescent="0.25">
      <c r="B17" s="9" t="s">
        <v>9</v>
      </c>
      <c r="C17" s="331">
        <v>87.230036513333346</v>
      </c>
      <c r="D17" s="331">
        <v>-1.7556166127350781</v>
      </c>
      <c r="E17" s="358">
        <v>216.47999999999996</v>
      </c>
      <c r="F17" s="493">
        <v>26764.270637823</v>
      </c>
      <c r="G17" s="493">
        <v>27050.518579223299</v>
      </c>
      <c r="H17" s="446">
        <v>27652.170781936395</v>
      </c>
      <c r="I17" s="494">
        <v>40.691142537398264</v>
      </c>
      <c r="J17" s="495">
        <f t="shared" si="0"/>
        <v>0.78286801317390309</v>
      </c>
    </row>
    <row r="18" spans="2:10" x14ac:dyDescent="0.25">
      <c r="B18" s="9" t="s">
        <v>10</v>
      </c>
      <c r="C18" s="331">
        <v>87.120810959999986</v>
      </c>
      <c r="D18" s="331">
        <v>-1.990069138997419</v>
      </c>
      <c r="E18" s="358">
        <v>227.56</v>
      </c>
      <c r="F18" s="493">
        <v>26885.985477222101</v>
      </c>
      <c r="G18" s="493">
        <v>25849.578047993899</v>
      </c>
      <c r="H18" s="446">
        <v>27690.0474029051</v>
      </c>
      <c r="I18" s="494">
        <v>37.876620968701907</v>
      </c>
      <c r="J18" s="495">
        <f t="shared" si="0"/>
        <v>0.82181152198434138</v>
      </c>
    </row>
    <row r="19" spans="2:10" x14ac:dyDescent="0.25">
      <c r="B19" s="9" t="s">
        <v>11</v>
      </c>
      <c r="C19" s="331">
        <v>87.061605526666654</v>
      </c>
      <c r="D19" s="331">
        <v>-1.2042169019812698</v>
      </c>
      <c r="E19" s="358">
        <v>229.67</v>
      </c>
      <c r="F19" s="493">
        <v>28480.754869729299</v>
      </c>
      <c r="G19" s="493">
        <v>26747.730212831699</v>
      </c>
      <c r="H19" s="446">
        <v>27727.9240238737</v>
      </c>
      <c r="I19" s="494">
        <v>37.876620968600037</v>
      </c>
      <c r="J19" s="495">
        <f t="shared" si="0"/>
        <v>0.82829857656222106</v>
      </c>
    </row>
    <row r="20" spans="2:10" x14ac:dyDescent="0.25">
      <c r="B20" s="9" t="s">
        <v>12</v>
      </c>
      <c r="C20" s="331">
        <v>87.26946899666666</v>
      </c>
      <c r="D20" s="331">
        <v>-0.48743726993204506</v>
      </c>
      <c r="E20" s="358">
        <v>242.4</v>
      </c>
      <c r="F20" s="493">
        <v>25056.1500167911</v>
      </c>
      <c r="G20" s="493">
        <v>29327.718311481101</v>
      </c>
      <c r="H20" s="446">
        <v>27765.800644842398</v>
      </c>
      <c r="I20" s="494">
        <v>37.876620968698262</v>
      </c>
      <c r="J20" s="495">
        <f t="shared" si="0"/>
        <v>0.87301642441571981</v>
      </c>
    </row>
    <row r="21" spans="2:10" x14ac:dyDescent="0.25">
      <c r="B21" s="9" t="s">
        <v>13</v>
      </c>
      <c r="C21" s="331">
        <v>87.739439559999994</v>
      </c>
      <c r="D21" s="331">
        <v>0.58397665188272274</v>
      </c>
      <c r="E21" s="358">
        <v>225.6</v>
      </c>
      <c r="F21" s="493">
        <v>22815.787621469</v>
      </c>
      <c r="G21" s="493">
        <v>26624.0457594621</v>
      </c>
      <c r="H21" s="446">
        <v>27803.677265810999</v>
      </c>
      <c r="I21" s="494">
        <v>37.876620968600037</v>
      </c>
      <c r="J21" s="495">
        <f t="shared" si="0"/>
        <v>0.81140346236650773</v>
      </c>
    </row>
    <row r="22" spans="2:10" x14ac:dyDescent="0.25">
      <c r="B22" s="9" t="s">
        <v>14</v>
      </c>
      <c r="C22" s="331">
        <v>87.581619126666652</v>
      </c>
      <c r="D22" s="331">
        <v>0.52893007031149519</v>
      </c>
      <c r="E22" s="358">
        <v>228.26</v>
      </c>
      <c r="F22" s="493">
        <v>25199.233650527909</v>
      </c>
      <c r="G22" s="493">
        <v>25813.362265688109</v>
      </c>
      <c r="H22" s="446">
        <v>27841.1742928657</v>
      </c>
      <c r="I22" s="494">
        <v>37.497027054701903</v>
      </c>
      <c r="J22" s="495">
        <f t="shared" si="0"/>
        <v>0.81986484333921084</v>
      </c>
    </row>
    <row r="23" spans="2:10" x14ac:dyDescent="0.25">
      <c r="B23" s="9" t="s">
        <v>15</v>
      </c>
      <c r="C23" s="331">
        <v>87.890622846666659</v>
      </c>
      <c r="D23" s="331">
        <v>0.95221919580392722</v>
      </c>
      <c r="E23" s="358">
        <v>235.14</v>
      </c>
      <c r="F23" s="493">
        <v>25737.028972943099</v>
      </c>
      <c r="G23" s="493">
        <v>26084.356220643509</v>
      </c>
      <c r="H23" s="446">
        <v>27878.671319920399</v>
      </c>
      <c r="I23" s="494">
        <v>37.497027054698265</v>
      </c>
      <c r="J23" s="495">
        <f t="shared" si="0"/>
        <v>0.84344048287546358</v>
      </c>
    </row>
    <row r="24" spans="2:10" x14ac:dyDescent="0.25">
      <c r="B24" s="9" t="s">
        <v>16</v>
      </c>
      <c r="C24" s="331">
        <v>88.392519686666674</v>
      </c>
      <c r="D24" s="331">
        <v>1.2868769604211794</v>
      </c>
      <c r="E24" s="358">
        <v>239.32</v>
      </c>
      <c r="F24" s="493">
        <v>26845.0634815579</v>
      </c>
      <c r="G24" s="493">
        <v>24549.1566571406</v>
      </c>
      <c r="H24" s="446">
        <v>27916.168346974999</v>
      </c>
      <c r="I24" s="494">
        <v>37.497027054600039</v>
      </c>
      <c r="J24" s="495">
        <f t="shared" si="0"/>
        <v>0.85728097432802874</v>
      </c>
    </row>
    <row r="25" spans="2:10" x14ac:dyDescent="0.25">
      <c r="B25" s="9" t="s">
        <v>17</v>
      </c>
      <c r="C25" s="331">
        <v>89.126897499999998</v>
      </c>
      <c r="D25" s="331">
        <v>1.5813389588056337</v>
      </c>
      <c r="E25" s="358">
        <v>259.68</v>
      </c>
      <c r="F25" s="493">
        <v>30550.741211452601</v>
      </c>
      <c r="G25" s="493">
        <v>27114.085976140701</v>
      </c>
      <c r="H25" s="446">
        <v>27953.665374029701</v>
      </c>
      <c r="I25" s="494">
        <v>37.497027054701903</v>
      </c>
      <c r="J25" s="495">
        <f t="shared" si="0"/>
        <v>0.92896583158377233</v>
      </c>
    </row>
    <row r="26" spans="2:10" x14ac:dyDescent="0.25">
      <c r="B26" s="9" t="s">
        <v>18</v>
      </c>
      <c r="C26" s="331">
        <v>90.148868089999979</v>
      </c>
      <c r="D26" s="331">
        <v>2.9312645609124832</v>
      </c>
      <c r="E26" s="358">
        <v>273.93</v>
      </c>
      <c r="F26" s="493">
        <v>32255.715048616599</v>
      </c>
      <c r="G26" s="493">
        <v>27408.4102745899</v>
      </c>
      <c r="H26" s="446">
        <v>27997.123905872199</v>
      </c>
      <c r="I26" s="494">
        <v>43.458531842497905</v>
      </c>
      <c r="J26" s="495">
        <f t="shared" si="0"/>
        <v>0.97842192977024012</v>
      </c>
    </row>
    <row r="27" spans="2:10" x14ac:dyDescent="0.25">
      <c r="B27" s="9" t="s">
        <v>19</v>
      </c>
      <c r="C27" s="331">
        <v>91.802506306666672</v>
      </c>
      <c r="D27" s="331">
        <v>4.4508541790910572</v>
      </c>
      <c r="E27" s="358">
        <v>294.26</v>
      </c>
      <c r="F27" s="493">
        <v>31736.350435468001</v>
      </c>
      <c r="G27" s="493">
        <v>27418.2868648113</v>
      </c>
      <c r="H27" s="446">
        <v>28040.582437714795</v>
      </c>
      <c r="I27" s="494">
        <v>43.458531842599768</v>
      </c>
      <c r="J27" s="495">
        <f t="shared" si="0"/>
        <v>1.0494075886391649</v>
      </c>
    </row>
    <row r="28" spans="2:10" x14ac:dyDescent="0.25">
      <c r="B28" s="9" t="s">
        <v>20</v>
      </c>
      <c r="C28" s="331">
        <v>94.062605973333348</v>
      </c>
      <c r="D28" s="331">
        <v>6.4146675609723092</v>
      </c>
      <c r="E28" s="358">
        <v>311.75</v>
      </c>
      <c r="F28" s="493">
        <v>36854.533943221904</v>
      </c>
      <c r="G28" s="493">
        <v>28240.114951730291</v>
      </c>
      <c r="H28" s="446">
        <v>28084.040969557405</v>
      </c>
      <c r="I28" s="494">
        <v>43.458531842603406</v>
      </c>
      <c r="J28" s="495">
        <f t="shared" si="0"/>
        <v>1.110061049753956</v>
      </c>
    </row>
    <row r="29" spans="2:10" x14ac:dyDescent="0.25">
      <c r="B29" s="9" t="s">
        <v>21</v>
      </c>
      <c r="C29" s="331">
        <v>96.391542393333339</v>
      </c>
      <c r="D29" s="331">
        <v>8.1509006788139882</v>
      </c>
      <c r="E29" s="358">
        <v>310.83</v>
      </c>
      <c r="F29" s="493">
        <v>35023.797346690699</v>
      </c>
      <c r="G29" s="493">
        <v>29077.6861184476</v>
      </c>
      <c r="H29" s="446">
        <v>28127.4995013999</v>
      </c>
      <c r="I29" s="494">
        <v>43.458531842497905</v>
      </c>
      <c r="J29" s="495">
        <f t="shared" si="0"/>
        <v>1.1050751240241958</v>
      </c>
    </row>
    <row r="30" spans="2:10" x14ac:dyDescent="0.25">
      <c r="B30" s="9" t="s">
        <v>22</v>
      </c>
      <c r="C30" s="331">
        <v>98.208802953333318</v>
      </c>
      <c r="D30" s="331">
        <v>8.940694469160416</v>
      </c>
      <c r="E30" s="358">
        <v>304.21000000000009</v>
      </c>
      <c r="F30" s="493">
        <v>33315.106648151501</v>
      </c>
      <c r="G30" s="493">
        <v>28674.367939740001</v>
      </c>
      <c r="H30" s="446">
        <v>28180.272788820501</v>
      </c>
      <c r="I30" s="494">
        <v>52.773287420601264</v>
      </c>
      <c r="J30" s="495">
        <f t="shared" si="0"/>
        <v>1.0795140355088555</v>
      </c>
    </row>
    <row r="31" spans="2:10" x14ac:dyDescent="0.25">
      <c r="B31" s="9" t="s">
        <v>23</v>
      </c>
      <c r="C31" s="331">
        <v>99.566378973333329</v>
      </c>
      <c r="D31" s="331">
        <v>8.4571467370742717</v>
      </c>
      <c r="E31" s="358">
        <v>295.89999999999998</v>
      </c>
      <c r="F31" s="493">
        <v>31349.108939479109</v>
      </c>
      <c r="G31" s="493">
        <v>28873.366618425</v>
      </c>
      <c r="H31" s="446">
        <v>28233.046076241091</v>
      </c>
      <c r="I31" s="494">
        <v>52.773287420597626</v>
      </c>
      <c r="J31" s="495">
        <f t="shared" si="0"/>
        <v>1.0480626114551921</v>
      </c>
    </row>
    <row r="32" spans="2:10" x14ac:dyDescent="0.25">
      <c r="B32" s="9" t="s">
        <v>24</v>
      </c>
      <c r="C32" s="331">
        <v>100.4062972</v>
      </c>
      <c r="D32" s="331">
        <v>6.7441159651318694</v>
      </c>
      <c r="E32" s="358">
        <v>288.86</v>
      </c>
      <c r="F32" s="493">
        <v>39596.162682303999</v>
      </c>
      <c r="G32" s="493">
        <v>32337.786844829901</v>
      </c>
      <c r="H32" s="446">
        <v>28285.8193636617</v>
      </c>
      <c r="I32" s="494">
        <v>52.773287420601264</v>
      </c>
      <c r="J32" s="495">
        <f t="shared" si="0"/>
        <v>1.021218428521443</v>
      </c>
    </row>
    <row r="33" spans="2:10" x14ac:dyDescent="0.25">
      <c r="B33" s="9" t="s">
        <v>25</v>
      </c>
      <c r="C33" s="331">
        <v>101.48587643333332</v>
      </c>
      <c r="D33" s="331">
        <v>5.2850425602820383</v>
      </c>
      <c r="E33" s="358">
        <v>303.57</v>
      </c>
      <c r="F33" s="493">
        <v>35556.722376216101</v>
      </c>
      <c r="G33" s="493">
        <v>33252.0435812672</v>
      </c>
      <c r="H33" s="446">
        <v>28338.592651082301</v>
      </c>
      <c r="I33" s="494">
        <v>52.773287420601264</v>
      </c>
      <c r="J33" s="495">
        <f t="shared" si="0"/>
        <v>1.0712246854940628</v>
      </c>
    </row>
    <row r="34" spans="2:10" x14ac:dyDescent="0.25">
      <c r="B34" s="9" t="s">
        <v>26</v>
      </c>
      <c r="C34" s="331">
        <v>103.59384813333334</v>
      </c>
      <c r="D34" s="331">
        <v>5.4832611925418551</v>
      </c>
      <c r="E34" s="358">
        <v>314.27999999999997</v>
      </c>
      <c r="F34" s="493">
        <v>35071.8248192174</v>
      </c>
      <c r="G34" s="493">
        <v>33841.881752958099</v>
      </c>
      <c r="H34" s="446">
        <v>28397.667948906201</v>
      </c>
      <c r="I34" s="494">
        <v>59.075297823899753</v>
      </c>
      <c r="J34" s="495">
        <f t="shared" si="0"/>
        <v>1.1067105952695147</v>
      </c>
    </row>
    <row r="35" spans="2:10" x14ac:dyDescent="0.25">
      <c r="B35" s="9" t="s">
        <v>27</v>
      </c>
      <c r="C35" s="331">
        <v>106.0413415</v>
      </c>
      <c r="D35" s="331">
        <v>6.503161602774421</v>
      </c>
      <c r="E35" s="358">
        <v>319.16000000000003</v>
      </c>
      <c r="F35" s="493">
        <v>37313.3108388166</v>
      </c>
      <c r="G35" s="493">
        <v>34535.842275452902</v>
      </c>
      <c r="H35" s="446">
        <v>28456.743246729999</v>
      </c>
      <c r="I35" s="494">
        <v>59.075297823797889</v>
      </c>
      <c r="J35" s="495">
        <f t="shared" si="0"/>
        <v>1.1215619343112115</v>
      </c>
    </row>
    <row r="36" spans="2:10" x14ac:dyDescent="0.25">
      <c r="B36" s="9" t="s">
        <v>28</v>
      </c>
      <c r="C36" s="331">
        <v>108.32251846666668</v>
      </c>
      <c r="D36" s="331">
        <v>7.8841880314521662</v>
      </c>
      <c r="E36" s="358">
        <v>387.4</v>
      </c>
      <c r="F36" s="493">
        <v>36506.200767294402</v>
      </c>
      <c r="G36" s="493">
        <v>33750.599495641101</v>
      </c>
      <c r="H36" s="446">
        <v>28515.818544553891</v>
      </c>
      <c r="I36" s="494">
        <v>59.075297823899753</v>
      </c>
      <c r="J36" s="495">
        <f t="shared" si="0"/>
        <v>1.3585442037889099</v>
      </c>
    </row>
    <row r="37" spans="2:10" x14ac:dyDescent="0.25">
      <c r="B37" s="9" t="s">
        <v>31</v>
      </c>
      <c r="C37" s="331">
        <v>109.63509386666668</v>
      </c>
      <c r="D37" s="331">
        <v>8.0299029970802174</v>
      </c>
      <c r="E37" s="358">
        <v>264.64999999999998</v>
      </c>
      <c r="F37" s="493">
        <v>39413.105488962494</v>
      </c>
      <c r="G37" s="493">
        <v>34170.8940528475</v>
      </c>
      <c r="H37" s="446">
        <v>28574.8938423777</v>
      </c>
      <c r="I37" s="494">
        <v>59.075297823801527</v>
      </c>
      <c r="J37" s="495">
        <f t="shared" si="0"/>
        <v>0.92616267083908999</v>
      </c>
    </row>
    <row r="38" spans="2:10" x14ac:dyDescent="0.25">
      <c r="B38" s="9" t="s">
        <v>32</v>
      </c>
      <c r="C38" s="331">
        <v>110.56167903333332</v>
      </c>
      <c r="D38" s="331">
        <v>6.7261049044455179</v>
      </c>
      <c r="E38" s="358">
        <v>289.64999999999998</v>
      </c>
      <c r="F38" s="493">
        <v>40553.557825019401</v>
      </c>
      <c r="G38" s="493">
        <v>37337.649183344198</v>
      </c>
      <c r="H38" s="446">
        <v>28640.436550921291</v>
      </c>
      <c r="I38" s="494">
        <v>65.542708543598565</v>
      </c>
      <c r="J38" s="495">
        <f t="shared" si="0"/>
        <v>1.0113323499277551</v>
      </c>
    </row>
    <row r="39" spans="2:10" x14ac:dyDescent="0.25">
      <c r="B39" s="9" t="s">
        <v>33</v>
      </c>
      <c r="C39" s="331">
        <v>111.71239063333331</v>
      </c>
      <c r="D39" s="331">
        <v>5.3479605718995016</v>
      </c>
      <c r="E39" s="358">
        <v>290.74</v>
      </c>
      <c r="F39" s="493">
        <v>40436.994429145598</v>
      </c>
      <c r="G39" s="493">
        <v>33983.9862556554</v>
      </c>
      <c r="H39" s="446">
        <v>28705.979259464799</v>
      </c>
      <c r="I39" s="494">
        <v>65.542708543500339</v>
      </c>
      <c r="J39" s="495">
        <f t="shared" si="0"/>
        <v>1.0128203513703111</v>
      </c>
    </row>
    <row r="40" spans="2:10" x14ac:dyDescent="0.25">
      <c r="B40" s="9" t="s">
        <v>34</v>
      </c>
      <c r="C40" s="331">
        <v>113.07443483333334</v>
      </c>
      <c r="D40" s="331">
        <v>4.3868222729043449</v>
      </c>
      <c r="E40" s="358">
        <v>308.91000000000003</v>
      </c>
      <c r="F40" s="493">
        <v>42228.376000455697</v>
      </c>
      <c r="G40" s="493">
        <v>40100.074046206202</v>
      </c>
      <c r="H40" s="446">
        <v>28771.522000000001</v>
      </c>
      <c r="I40" s="494">
        <v>65.542708500000003</v>
      </c>
      <c r="J40" s="495">
        <f t="shared" si="0"/>
        <v>1.0736658283145397</v>
      </c>
    </row>
    <row r="41" spans="2:10" x14ac:dyDescent="0.25">
      <c r="B41" s="9" t="s">
        <v>38</v>
      </c>
      <c r="C41" s="331">
        <v>114.42667496666668</v>
      </c>
      <c r="D41" s="331">
        <v>4.3704811397592414</v>
      </c>
      <c r="E41" s="358">
        <v>307.29000000000002</v>
      </c>
      <c r="F41" s="493">
        <v>42621.821892082495</v>
      </c>
      <c r="G41" s="493">
        <v>39627.0273695414</v>
      </c>
      <c r="H41" s="446">
        <v>28837.064699999999</v>
      </c>
      <c r="I41" s="494">
        <v>65.542708500000003</v>
      </c>
      <c r="J41" s="495">
        <f t="shared" si="0"/>
        <v>1.0656077627762164</v>
      </c>
    </row>
    <row r="42" spans="2:10" x14ac:dyDescent="0.25">
      <c r="B42" s="9" t="s">
        <v>39</v>
      </c>
      <c r="C42" s="331">
        <v>115.8453963</v>
      </c>
      <c r="D42" s="331">
        <v>4.7789770496101891</v>
      </c>
      <c r="E42" s="358">
        <v>306.14999999999998</v>
      </c>
      <c r="F42" s="493">
        <v>37824.651718808702</v>
      </c>
      <c r="G42" s="493">
        <v>38257.515368555811</v>
      </c>
      <c r="H42" s="446">
        <v>28904.0959</v>
      </c>
      <c r="I42" s="494">
        <v>67.031212100000005</v>
      </c>
      <c r="J42" s="495">
        <f t="shared" si="0"/>
        <v>1.0591924447635117</v>
      </c>
    </row>
    <row r="43" spans="2:10" x14ac:dyDescent="0.25">
      <c r="B43" s="9" t="s">
        <v>40</v>
      </c>
      <c r="C43" s="331">
        <v>116.88009750000001</v>
      </c>
      <c r="D43" s="331">
        <v>4.6259030331096795</v>
      </c>
      <c r="E43" s="358">
        <v>300.76</v>
      </c>
      <c r="F43" s="493">
        <v>43446.241085066897</v>
      </c>
      <c r="G43" s="493">
        <v>40140.824681865903</v>
      </c>
      <c r="H43" s="446">
        <v>28971.127100000002</v>
      </c>
      <c r="I43" s="494">
        <v>67.031212100000005</v>
      </c>
      <c r="J43" s="495">
        <f t="shared" si="0"/>
        <v>1.0381370354072277</v>
      </c>
    </row>
    <row r="44" spans="2:10" x14ac:dyDescent="0.25">
      <c r="B44" s="9" t="s">
        <v>41</v>
      </c>
      <c r="C44" s="331">
        <v>117.8064517</v>
      </c>
      <c r="D44" s="331">
        <v>4.1848689083800794</v>
      </c>
      <c r="E44" s="358">
        <v>293.05</v>
      </c>
      <c r="F44" s="493">
        <v>42762.919066123504</v>
      </c>
      <c r="G44" s="493">
        <v>37759.075601946497</v>
      </c>
      <c r="H44" s="446">
        <v>29038.158299999999</v>
      </c>
      <c r="I44" s="494">
        <v>67.031212100000005</v>
      </c>
      <c r="J44" s="495">
        <f t="shared" si="0"/>
        <v>1.0091893465571473</v>
      </c>
    </row>
    <row r="45" spans="2:10" x14ac:dyDescent="0.25">
      <c r="B45" s="9" t="s">
        <v>43</v>
      </c>
      <c r="C45" s="331">
        <v>118.47908766666666</v>
      </c>
      <c r="D45" s="331">
        <v>3.5414930139152201</v>
      </c>
      <c r="E45" s="358">
        <v>299.42</v>
      </c>
      <c r="F45" s="493">
        <v>41902.890565553294</v>
      </c>
      <c r="G45" s="493">
        <v>40504.69940684321</v>
      </c>
      <c r="H45" s="446">
        <v>29105.1895</v>
      </c>
      <c r="I45" s="494">
        <v>67.031212100000005</v>
      </c>
      <c r="J45" s="495">
        <f t="shared" si="0"/>
        <v>1.0287512472646845</v>
      </c>
    </row>
    <row r="46" spans="2:10" x14ac:dyDescent="0.25">
      <c r="B46" s="9" t="s">
        <v>44</v>
      </c>
      <c r="C46" s="331">
        <v>119.28826176666668</v>
      </c>
      <c r="D46" s="331">
        <v>2.9719484559842302</v>
      </c>
      <c r="E46" s="358">
        <v>297.94</v>
      </c>
      <c r="F46" s="493">
        <v>43066.905261956003</v>
      </c>
      <c r="G46" s="493">
        <v>39839.924950341505</v>
      </c>
      <c r="H46" s="446">
        <v>29178.130099999998</v>
      </c>
      <c r="I46" s="494">
        <v>72.940595400000021</v>
      </c>
      <c r="J46" s="495">
        <f t="shared" si="0"/>
        <v>1.0211072436064024</v>
      </c>
    </row>
    <row r="47" spans="2:10" x14ac:dyDescent="0.25">
      <c r="B47" s="9" t="s">
        <v>45</v>
      </c>
      <c r="C47" s="331">
        <v>119.72357213333332</v>
      </c>
      <c r="D47" s="331">
        <v>2.4328133652808726</v>
      </c>
      <c r="E47" s="358">
        <v>298.98</v>
      </c>
      <c r="F47" s="493">
        <v>41207.462797300497</v>
      </c>
      <c r="G47" s="493">
        <v>41943.218829736499</v>
      </c>
      <c r="H47" s="446">
        <v>29251.0707</v>
      </c>
      <c r="I47" s="494">
        <v>72.940595400000021</v>
      </c>
      <c r="J47" s="495">
        <f t="shared" si="0"/>
        <v>1.0221164314508324</v>
      </c>
    </row>
    <row r="48" spans="2:10" x14ac:dyDescent="0.25">
      <c r="B48" s="9" t="s">
        <v>46</v>
      </c>
      <c r="C48" s="331">
        <v>119.60834040000002</v>
      </c>
      <c r="D48" s="331">
        <v>1.5295331231846454</v>
      </c>
      <c r="E48" s="358">
        <v>296.57</v>
      </c>
      <c r="F48" s="493">
        <v>39467.149285195999</v>
      </c>
      <c r="G48" s="493">
        <v>43405.750714728201</v>
      </c>
      <c r="H48" s="446">
        <v>29324.011299999998</v>
      </c>
      <c r="I48" s="494">
        <v>72.940595400000021</v>
      </c>
      <c r="J48" s="495">
        <f t="shared" si="0"/>
        <v>1.0113554962379927</v>
      </c>
    </row>
    <row r="49" spans="2:10" x14ac:dyDescent="0.25">
      <c r="B49" s="9" t="s">
        <v>61</v>
      </c>
      <c r="C49" s="331">
        <v>119.61670119999999</v>
      </c>
      <c r="D49" s="331">
        <v>0.96018086882465603</v>
      </c>
      <c r="E49" s="358">
        <v>292.06</v>
      </c>
      <c r="F49" s="493">
        <v>38710.6911820768</v>
      </c>
      <c r="G49" s="493">
        <v>43150.346223707696</v>
      </c>
      <c r="H49" s="446">
        <v>29396.9519</v>
      </c>
      <c r="I49" s="494">
        <v>72.940595400000021</v>
      </c>
      <c r="J49" s="495">
        <f t="shared" si="0"/>
        <v>0.99350436396774855</v>
      </c>
    </row>
    <row r="50" spans="2:10" x14ac:dyDescent="0.25">
      <c r="B50" s="9" t="s">
        <v>62</v>
      </c>
      <c r="C50" s="331">
        <v>120.20824716666668</v>
      </c>
      <c r="D50" s="331">
        <v>0.77122877504873788</v>
      </c>
      <c r="E50" s="358">
        <v>293.22000000000003</v>
      </c>
      <c r="F50" s="493">
        <v>37895.663781080402</v>
      </c>
      <c r="G50" s="493">
        <v>44055.780558105907</v>
      </c>
      <c r="H50" s="446">
        <v>29470.463400000001</v>
      </c>
      <c r="I50" s="494">
        <v>73.511449799999994</v>
      </c>
      <c r="J50" s="495">
        <f t="shared" si="0"/>
        <v>0.99496229842113726</v>
      </c>
    </row>
    <row r="51" spans="2:10" x14ac:dyDescent="0.25">
      <c r="B51" s="9" t="s">
        <v>63</v>
      </c>
      <c r="C51" s="331">
        <v>120.37625503333334</v>
      </c>
      <c r="D51" s="331">
        <v>0.54515822437468664</v>
      </c>
      <c r="E51" s="358">
        <v>295.04000000000002</v>
      </c>
      <c r="F51" s="493">
        <v>33409.673547993298</v>
      </c>
      <c r="G51" s="493">
        <v>41629.974150147107</v>
      </c>
      <c r="H51" s="446">
        <v>29543.9748</v>
      </c>
      <c r="I51" s="494">
        <v>73.511449799999994</v>
      </c>
      <c r="J51" s="495">
        <f t="shared" si="0"/>
        <v>0.99864693900294021</v>
      </c>
    </row>
    <row r="52" spans="2:10" x14ac:dyDescent="0.25">
      <c r="B52" s="9" t="s">
        <v>64</v>
      </c>
      <c r="C52" s="331">
        <v>121.5011939</v>
      </c>
      <c r="D52" s="331">
        <v>1.5825430682089747</v>
      </c>
      <c r="E52" s="358">
        <v>291.39999999999998</v>
      </c>
      <c r="F52" s="493">
        <v>33179.512635226121</v>
      </c>
      <c r="G52" s="493">
        <v>38565.838996963685</v>
      </c>
      <c r="H52" s="446">
        <v>29617.4863</v>
      </c>
      <c r="I52" s="494">
        <v>73.511449799999994</v>
      </c>
      <c r="J52" s="495">
        <f t="shared" si="0"/>
        <v>0.98387823007113195</v>
      </c>
    </row>
    <row r="53" spans="2:10" x14ac:dyDescent="0.25">
      <c r="B53" s="9" t="s">
        <v>66</v>
      </c>
      <c r="C53" s="331">
        <v>121.14795576666668</v>
      </c>
      <c r="D53" s="331">
        <v>1.2801344221208932</v>
      </c>
      <c r="E53" s="358">
        <v>152.5</v>
      </c>
      <c r="F53" s="493">
        <v>16196.06001945868</v>
      </c>
      <c r="G53" s="493">
        <v>15790.27502310994</v>
      </c>
      <c r="H53" s="446">
        <v>29642.9012</v>
      </c>
      <c r="I53" s="494">
        <v>25.414935100000001</v>
      </c>
      <c r="J53" s="495">
        <f t="shared" si="0"/>
        <v>0.51445706670573799</v>
      </c>
    </row>
    <row r="54" spans="2:10" x14ac:dyDescent="0.25">
      <c r="B54" s="9" t="s">
        <v>67</v>
      </c>
      <c r="C54" s="331">
        <v>123.49505843333333</v>
      </c>
      <c r="D54" s="331">
        <v>2.7342643654969301</v>
      </c>
      <c r="E54" s="358">
        <v>247.72</v>
      </c>
      <c r="F54" s="493">
        <v>34778.525292345454</v>
      </c>
      <c r="G54" s="493">
        <v>42663.092515971395</v>
      </c>
      <c r="H54" s="446">
        <v>29711.568800000001</v>
      </c>
      <c r="I54" s="494">
        <v>68.667564299999995</v>
      </c>
      <c r="J54" s="495">
        <f t="shared" si="0"/>
        <v>0.83374931047060696</v>
      </c>
    </row>
    <row r="55" spans="2:10" x14ac:dyDescent="0.25">
      <c r="B55" s="9" t="s">
        <v>68</v>
      </c>
      <c r="C55" s="331">
        <v>128.00987916666668</v>
      </c>
      <c r="D55" s="331">
        <v>6.3414700276391844</v>
      </c>
      <c r="E55" s="358">
        <v>347.63</v>
      </c>
      <c r="F55" s="493">
        <v>42107.333304142383</v>
      </c>
      <c r="G55" s="493">
        <v>45868.107446312664</v>
      </c>
      <c r="H55" s="446">
        <v>29785.394899999999</v>
      </c>
      <c r="I55" s="494">
        <v>73.826134800000005</v>
      </c>
      <c r="J55" s="495">
        <f t="shared" si="0"/>
        <v>1.1671156322322254</v>
      </c>
    </row>
    <row r="56" spans="2:10" x14ac:dyDescent="0.25">
      <c r="B56" s="9" t="s">
        <v>69</v>
      </c>
      <c r="C56" s="331">
        <v>131.47804553333333</v>
      </c>
      <c r="D56" s="331">
        <v>8.2113198340624027</v>
      </c>
      <c r="E56" s="358">
        <v>449.44</v>
      </c>
      <c r="F56" s="493">
        <v>45196.335028122921</v>
      </c>
      <c r="G56" s="493">
        <v>47746.504475084104</v>
      </c>
      <c r="H56" s="446">
        <v>29862.2444</v>
      </c>
      <c r="I56" s="494">
        <v>76.849472800000001</v>
      </c>
      <c r="J56" s="495">
        <f t="shared" si="0"/>
        <v>1.5050442759084781</v>
      </c>
    </row>
    <row r="57" spans="2:10" x14ac:dyDescent="0.25">
      <c r="B57" s="9" t="s">
        <v>70</v>
      </c>
      <c r="C57" s="331">
        <v>134.06010213333332</v>
      </c>
      <c r="D57" s="331">
        <v>10.65816281005656</v>
      </c>
      <c r="E57" s="358">
        <v>433.42</v>
      </c>
      <c r="F57" s="493">
        <v>46637.850739363297</v>
      </c>
      <c r="G57" s="493">
        <v>39160.236848805762</v>
      </c>
      <c r="H57" s="446">
        <v>29925.274000000001</v>
      </c>
      <c r="I57" s="494">
        <v>63.029609999999998</v>
      </c>
      <c r="J57" s="495">
        <f t="shared" si="0"/>
        <v>1.4483409575464539</v>
      </c>
    </row>
    <row r="58" spans="2:10" x14ac:dyDescent="0.25">
      <c r="B58" s="9" t="s">
        <v>71</v>
      </c>
      <c r="C58" s="331">
        <v>134.13944984328953</v>
      </c>
      <c r="D58" s="331">
        <v>8.6192852936722186</v>
      </c>
      <c r="E58" s="358">
        <v>270.84416700000003</v>
      </c>
      <c r="F58" s="493">
        <v>45965.727752697261</v>
      </c>
      <c r="G58" s="493">
        <v>38135.73179346657</v>
      </c>
      <c r="H58" s="446">
        <v>29986.654600000002</v>
      </c>
      <c r="I58" s="494">
        <v>61.380637499999999</v>
      </c>
      <c r="J58" s="495">
        <f t="shared" si="0"/>
        <v>0.90321568248563477</v>
      </c>
    </row>
    <row r="59" spans="2:10" x14ac:dyDescent="0.25">
      <c r="B59" s="9" t="s">
        <v>72</v>
      </c>
      <c r="C59" s="331">
        <v>137.16556946445678</v>
      </c>
      <c r="D59" s="331">
        <v>7.1523310211624835</v>
      </c>
      <c r="E59" s="358">
        <v>306.22318000000001</v>
      </c>
      <c r="F59" s="493">
        <v>44649.037558234915</v>
      </c>
      <c r="G59" s="493">
        <v>38129.089789918675</v>
      </c>
      <c r="H59" s="446">
        <v>30048.024600000001</v>
      </c>
      <c r="I59" s="494">
        <v>61.369947000000003</v>
      </c>
      <c r="J59" s="495">
        <f t="shared" si="0"/>
        <v>1.0191125176328564</v>
      </c>
    </row>
    <row r="60" spans="2:10" x14ac:dyDescent="0.25">
      <c r="B60" s="9" t="s">
        <v>73</v>
      </c>
      <c r="C60" s="331">
        <v>137.98856288124355</v>
      </c>
      <c r="D60" s="331">
        <v>4.9517904844878613</v>
      </c>
      <c r="E60" s="358">
        <v>317.27119499999998</v>
      </c>
      <c r="F60" s="493">
        <v>42620.435852085859</v>
      </c>
      <c r="G60" s="493">
        <v>38518.610291198878</v>
      </c>
      <c r="H60" s="446">
        <v>30110.021400000001</v>
      </c>
      <c r="I60" s="494">
        <v>61.996892199999998</v>
      </c>
      <c r="J60" s="495">
        <f t="shared" si="0"/>
        <v>1.05370630855812</v>
      </c>
    </row>
    <row r="61" spans="2:10" x14ac:dyDescent="0.25">
      <c r="B61" s="9" t="s">
        <v>74</v>
      </c>
      <c r="C61" s="331">
        <v>138.52671827648035</v>
      </c>
      <c r="D61" s="331">
        <v>3.3318012384509599</v>
      </c>
      <c r="E61" s="358">
        <v>322.24758500000002</v>
      </c>
      <c r="F61" s="493">
        <v>40956.834163619824</v>
      </c>
      <c r="G61" s="493">
        <v>39830.513193306346</v>
      </c>
      <c r="H61" s="446">
        <v>30174.1299</v>
      </c>
      <c r="I61" s="494">
        <v>64.1084405</v>
      </c>
      <c r="J61" s="495">
        <f t="shared" si="0"/>
        <v>1.0679598254132259</v>
      </c>
    </row>
    <row r="62" spans="2:10" x14ac:dyDescent="0.25">
      <c r="B62" s="9" t="s">
        <v>75</v>
      </c>
      <c r="C62" s="331">
        <v>138.76221369755038</v>
      </c>
      <c r="D62" s="331">
        <v>3.4462373743603836</v>
      </c>
      <c r="E62" s="358">
        <v>325.78455200000002</v>
      </c>
      <c r="F62" s="493">
        <v>40534.623399332762</v>
      </c>
      <c r="G62" s="493">
        <v>42031.211836326489</v>
      </c>
      <c r="H62" s="446">
        <v>30241.7804</v>
      </c>
      <c r="I62" s="494">
        <v>67.650532900000002</v>
      </c>
      <c r="J62" s="495">
        <f t="shared" si="0"/>
        <v>1.0772664429505614</v>
      </c>
    </row>
    <row r="63" spans="2:10" x14ac:dyDescent="0.25">
      <c r="B63" s="9" t="s">
        <v>76</v>
      </c>
      <c r="C63" s="331">
        <v>138.94260457535722</v>
      </c>
      <c r="D63" s="331">
        <v>1.2955402130714111</v>
      </c>
      <c r="E63" s="358">
        <v>329.035347</v>
      </c>
      <c r="F63" s="493">
        <v>40267.792848176585</v>
      </c>
      <c r="G63" s="493">
        <v>42856.325974699903</v>
      </c>
      <c r="H63" s="446">
        <v>30310.758999999998</v>
      </c>
      <c r="I63" s="494">
        <v>68.978579499999995</v>
      </c>
      <c r="J63" s="495">
        <f t="shared" si="0"/>
        <v>1.0855397814353642</v>
      </c>
    </row>
    <row r="64" spans="2:10" x14ac:dyDescent="0.25">
      <c r="B64" s="7" t="s">
        <v>77</v>
      </c>
      <c r="C64" s="331">
        <v>139.17880700313532</v>
      </c>
      <c r="D64" s="331">
        <v>0.86256722806521413</v>
      </c>
      <c r="E64" s="358">
        <v>331.99032</v>
      </c>
      <c r="F64" s="493">
        <v>40140.549837419218</v>
      </c>
      <c r="G64" s="493">
        <v>43131.985292704187</v>
      </c>
      <c r="H64" s="446">
        <v>30380.1813</v>
      </c>
      <c r="I64" s="494">
        <v>69.422261700000021</v>
      </c>
      <c r="J64" s="495">
        <f t="shared" si="0"/>
        <v>1.0927858419330763</v>
      </c>
    </row>
    <row r="65" spans="2:10" x14ac:dyDescent="0.25">
      <c r="B65" s="7" t="s">
        <v>79</v>
      </c>
      <c r="C65" s="331">
        <v>139.49891825924254</v>
      </c>
      <c r="D65" s="331">
        <v>0.70181405786413631</v>
      </c>
      <c r="E65" s="358">
        <v>333.93552599999998</v>
      </c>
      <c r="F65" s="493">
        <v>40082.691385965612</v>
      </c>
      <c r="G65" s="493">
        <v>42682.414018866213</v>
      </c>
      <c r="H65" s="446">
        <v>30448.8799</v>
      </c>
      <c r="I65" s="494">
        <v>68.698662900000002</v>
      </c>
      <c r="J65" s="495">
        <f t="shared" si="0"/>
        <v>1.0967087364024841</v>
      </c>
    </row>
    <row r="66" spans="2:10" x14ac:dyDescent="0.25">
      <c r="B66" s="7" t="s">
        <v>80</v>
      </c>
      <c r="C66" s="331">
        <v>139.91741501402026</v>
      </c>
      <c r="D66" s="331">
        <v>0.83250424282492741</v>
      </c>
      <c r="E66" s="358">
        <v>336.27307500000001</v>
      </c>
      <c r="F66" s="493">
        <v>40120.089976630363</v>
      </c>
      <c r="G66" s="493">
        <v>42384.020974691506</v>
      </c>
      <c r="H66" s="446">
        <v>30517.098300000001</v>
      </c>
      <c r="I66" s="494">
        <v>68.218390099999979</v>
      </c>
      <c r="J66" s="495">
        <f t="shared" si="0"/>
        <v>1.1019169374959872</v>
      </c>
    </row>
    <row r="67" spans="2:10" x14ac:dyDescent="0.25">
      <c r="B67" s="7" t="s">
        <v>81</v>
      </c>
      <c r="C67" s="331">
        <v>140.44910119107357</v>
      </c>
      <c r="D67" s="331">
        <v>1.0842582232574172</v>
      </c>
      <c r="E67" s="358">
        <v>338.29071399999998</v>
      </c>
      <c r="F67" s="493">
        <v>40215.887457355078</v>
      </c>
      <c r="G67" s="493">
        <v>41774.318127683138</v>
      </c>
      <c r="H67" s="446">
        <v>30584.3354</v>
      </c>
      <c r="I67" s="494">
        <v>67.237054499999999</v>
      </c>
      <c r="J67" s="495">
        <f t="shared" si="0"/>
        <v>1.1060914339829009</v>
      </c>
    </row>
    <row r="68" spans="2:10" x14ac:dyDescent="0.25">
      <c r="B68" s="7" t="s">
        <v>82</v>
      </c>
      <c r="C68" s="331">
        <v>141.12325687679072</v>
      </c>
      <c r="D68" s="331">
        <v>1.3970876137856303</v>
      </c>
      <c r="E68" s="358">
        <v>339.982167</v>
      </c>
      <c r="F68" s="493">
        <v>40320.862015356062</v>
      </c>
      <c r="G68" s="493">
        <v>41341.176240073168</v>
      </c>
      <c r="H68" s="446">
        <v>30650.8753</v>
      </c>
      <c r="I68" s="331">
        <v>66.539899300000002</v>
      </c>
      <c r="J68" s="495">
        <f t="shared" si="0"/>
        <v>1.1092086724192178</v>
      </c>
    </row>
    <row r="69" spans="2:10" x14ac:dyDescent="0.25">
      <c r="B69" s="7" t="s">
        <v>358</v>
      </c>
      <c r="C69" s="331">
        <v>141.89943478961305</v>
      </c>
      <c r="D69" s="331">
        <v>1.7208137240960042</v>
      </c>
      <c r="E69" s="358">
        <v>341.34209600000003</v>
      </c>
      <c r="F69" s="493">
        <v>40414.789644724129</v>
      </c>
      <c r="G69" s="493">
        <v>41174.731385481937</v>
      </c>
      <c r="H69" s="446">
        <v>30717.147300000001</v>
      </c>
      <c r="I69" s="331">
        <v>66.272001099999997</v>
      </c>
      <c r="J69" s="495">
        <f t="shared" si="0"/>
        <v>1.1112428269014423</v>
      </c>
    </row>
    <row r="70" spans="2:10" x14ac:dyDescent="0.25">
      <c r="B70" s="7" t="s">
        <v>359</v>
      </c>
      <c r="C70" s="331">
        <v>142.79340122878762</v>
      </c>
      <c r="D70" s="331">
        <v>2.0554883854016159</v>
      </c>
      <c r="E70" s="358">
        <v>342.36612200000002</v>
      </c>
      <c r="F70" s="493">
        <v>40495.312965893085</v>
      </c>
      <c r="G70" s="493">
        <v>41106.975820619969</v>
      </c>
      <c r="H70" s="446">
        <v>30783.3102</v>
      </c>
      <c r="I70" s="331">
        <v>66.162946500000004</v>
      </c>
      <c r="J70" s="495">
        <f t="shared" si="0"/>
        <v>1.1121809830575011</v>
      </c>
    </row>
    <row r="71" spans="2:10" x14ac:dyDescent="0.25">
      <c r="B71" s="7" t="s">
        <v>360</v>
      </c>
      <c r="C71" s="331">
        <v>143.7501170170205</v>
      </c>
      <c r="D71" s="331">
        <v>2.3503289077343892</v>
      </c>
      <c r="E71" s="358">
        <v>343.39322099999998</v>
      </c>
      <c r="F71" s="493">
        <v>40555.420152950173</v>
      </c>
      <c r="G71" s="493">
        <v>41102.062016440017</v>
      </c>
      <c r="H71" s="446">
        <v>30849.4653</v>
      </c>
      <c r="I71" s="331">
        <v>66.155037500000006</v>
      </c>
      <c r="J71" s="495">
        <f t="shared" si="0"/>
        <v>1.1131253577999616</v>
      </c>
    </row>
    <row r="72" spans="2:10" x14ac:dyDescent="0.25">
      <c r="B72" s="7" t="s">
        <v>361</v>
      </c>
      <c r="C72" s="331">
        <v>144.72761781273624</v>
      </c>
      <c r="D72" s="331">
        <v>2.5540516961654047</v>
      </c>
      <c r="E72" s="358">
        <v>344.42340000000002</v>
      </c>
      <c r="F72" s="358">
        <v>40597.718216920781</v>
      </c>
      <c r="G72" s="446">
        <v>41138.015429536717</v>
      </c>
      <c r="H72" s="446">
        <v>30915.678199999998</v>
      </c>
      <c r="I72" s="331">
        <v>66.212905699999979</v>
      </c>
      <c r="J72" s="495">
        <f t="shared" si="0"/>
        <v>1.1140735706066445</v>
      </c>
    </row>
    <row r="73" spans="2:10" x14ac:dyDescent="0.25">
      <c r="B73" s="7" t="s">
        <v>365</v>
      </c>
      <c r="C73" s="331">
        <v>145.85649323167561</v>
      </c>
      <c r="D73" s="331">
        <v>2.7886358024818758</v>
      </c>
      <c r="E73" s="358">
        <v>345.45666999999997</v>
      </c>
      <c r="F73" s="358">
        <v>40629.603255273782</v>
      </c>
      <c r="G73" s="446">
        <v>41195.161476974419</v>
      </c>
      <c r="H73" s="446">
        <v>30981.983</v>
      </c>
      <c r="I73" s="331">
        <v>66.304884000000001</v>
      </c>
      <c r="J73" s="495">
        <f t="shared" si="0"/>
        <v>1.1150243998261828</v>
      </c>
    </row>
    <row r="74" spans="2:10" x14ac:dyDescent="0.25">
      <c r="B74" s="7" t="s">
        <v>366</v>
      </c>
      <c r="C74" s="331">
        <v>147.06710212549851</v>
      </c>
      <c r="D74" s="331">
        <v>2.9929260455554552</v>
      </c>
      <c r="E74" s="358">
        <v>346.49304000000001</v>
      </c>
      <c r="F74" s="358">
        <v>40654.06705792313</v>
      </c>
      <c r="G74" s="446">
        <v>41263.525460637939</v>
      </c>
      <c r="H74" s="446">
        <v>31048.398000000001</v>
      </c>
      <c r="I74" s="331">
        <v>66.414917900000006</v>
      </c>
      <c r="J74" s="495">
        <f t="shared" si="0"/>
        <v>1.1159771914802175</v>
      </c>
    </row>
    <row r="75" spans="2:10" x14ac:dyDescent="0.25">
      <c r="B75" s="7" t="s">
        <v>367</v>
      </c>
      <c r="C75" s="331">
        <v>148.31717249356521</v>
      </c>
      <c r="D75" s="331">
        <v>3.1770794843971828</v>
      </c>
      <c r="E75" s="358">
        <v>347.53251999999998</v>
      </c>
      <c r="F75" s="358">
        <v>40673.321780803577</v>
      </c>
      <c r="G75" s="446">
        <v>41330.272595799535</v>
      </c>
      <c r="H75" s="446">
        <v>31114.920300000002</v>
      </c>
      <c r="I75" s="331">
        <v>66.522349500000004</v>
      </c>
      <c r="J75" s="495">
        <f t="shared" si="0"/>
        <v>1.1169320591189171</v>
      </c>
    </row>
    <row r="76" spans="2:10" x14ac:dyDescent="0.25">
      <c r="B76" s="7" t="s">
        <v>368</v>
      </c>
      <c r="C76" s="331">
        <v>149.62236361150855</v>
      </c>
      <c r="D76" s="331">
        <v>3.3820399124551592</v>
      </c>
      <c r="E76" s="358">
        <v>348.57511699999998</v>
      </c>
      <c r="F76" s="358">
        <v>40689.034231849837</v>
      </c>
      <c r="G76" s="446">
        <v>41387.451886230599</v>
      </c>
      <c r="H76" s="446">
        <v>31181.5347</v>
      </c>
      <c r="I76" s="331">
        <v>66.614381300000005</v>
      </c>
      <c r="J76" s="495">
        <f t="shared" si="0"/>
        <v>1.1178895469824324</v>
      </c>
    </row>
    <row r="77" spans="2:10" x14ac:dyDescent="0.25">
      <c r="B77" s="7" t="s">
        <v>395</v>
      </c>
      <c r="C77" s="331">
        <v>150.96896488401211</v>
      </c>
      <c r="D77" s="331">
        <v>3.5051381937559301</v>
      </c>
      <c r="E77" s="358">
        <v>349.62084199999998</v>
      </c>
      <c r="F77" s="358">
        <v>40747.14445309429</v>
      </c>
      <c r="G77" s="446">
        <v>41433.473413292319</v>
      </c>
      <c r="H77" s="446">
        <v>31248.223099999999</v>
      </c>
      <c r="I77" s="331">
        <v>66.688454399999998</v>
      </c>
      <c r="J77" s="495">
        <f t="shared" ref="J77:J118" si="1">(E77/H77)*100</f>
        <v>1.1188503131238845</v>
      </c>
    </row>
    <row r="78" spans="2:10" x14ac:dyDescent="0.25">
      <c r="B78" s="7" t="s">
        <v>396</v>
      </c>
      <c r="C78" s="331">
        <v>152.35787936094505</v>
      </c>
      <c r="D78" s="331">
        <v>3.5975259993439535</v>
      </c>
      <c r="E78" s="358">
        <v>350.66970500000002</v>
      </c>
      <c r="F78" s="358">
        <v>40765.480366713658</v>
      </c>
      <c r="G78" s="446">
        <v>41469.415889338583</v>
      </c>
      <c r="H78" s="446">
        <v>31314.969499999999</v>
      </c>
      <c r="I78" s="331">
        <v>66.746304899999998</v>
      </c>
      <c r="J78" s="495">
        <f t="shared" si="1"/>
        <v>1.1198149338769117</v>
      </c>
    </row>
    <row r="79" spans="2:10" x14ac:dyDescent="0.25">
      <c r="B79" s="7" t="s">
        <v>397</v>
      </c>
      <c r="C79" s="331">
        <v>153.79004342693793</v>
      </c>
      <c r="D79" s="331">
        <v>3.6899779313215753</v>
      </c>
      <c r="E79" s="358">
        <v>351.72171400000002</v>
      </c>
      <c r="F79" s="358">
        <v>40777.334023185926</v>
      </c>
      <c r="G79" s="446">
        <v>41497.584939441149</v>
      </c>
      <c r="H79" s="446">
        <v>31381.7611</v>
      </c>
      <c r="I79" s="331">
        <v>66.791643899999997</v>
      </c>
      <c r="J79" s="495">
        <f t="shared" si="1"/>
        <v>1.1207838619356516</v>
      </c>
    </row>
    <row r="80" spans="2:10" x14ac:dyDescent="0.25">
      <c r="B80" s="496" t="s">
        <v>398</v>
      </c>
      <c r="C80" s="477">
        <v>155.25104883949388</v>
      </c>
      <c r="D80" s="477">
        <v>3.7619277574040266</v>
      </c>
      <c r="E80" s="398">
        <v>352.77620000000002</v>
      </c>
      <c r="F80" s="398">
        <v>40787.567861411022</v>
      </c>
      <c r="G80" s="497">
        <v>41519.722298220629</v>
      </c>
      <c r="H80" s="497">
        <v>31448.588400000001</v>
      </c>
      <c r="I80" s="477">
        <v>66.827274700000004</v>
      </c>
      <c r="J80" s="498">
        <f t="shared" si="1"/>
        <v>1.1217552772575319</v>
      </c>
    </row>
    <row r="81" spans="2:10" x14ac:dyDescent="0.25">
      <c r="B81" s="19">
        <v>2008</v>
      </c>
      <c r="C81" s="331">
        <v>91.95087680666667</v>
      </c>
      <c r="D81" s="331">
        <v>-4.4663699764754377</v>
      </c>
      <c r="E81" s="358">
        <v>916.92</v>
      </c>
      <c r="F81" s="446">
        <v>108612.1273842832</v>
      </c>
      <c r="G81" s="446">
        <v>155944.4395412044</v>
      </c>
      <c r="H81" s="446">
        <v>27206.485544294799</v>
      </c>
      <c r="I81" s="331">
        <v>235.44989849899866</v>
      </c>
      <c r="J81" s="495">
        <f t="shared" si="1"/>
        <v>3.3702258180578495</v>
      </c>
    </row>
    <row r="82" spans="2:10" x14ac:dyDescent="0.25">
      <c r="B82" s="19">
        <f>B81+1</f>
        <v>2009</v>
      </c>
      <c r="C82" s="111">
        <v>83.759238434166662</v>
      </c>
      <c r="D82" s="111">
        <v>-8.9087115392314509</v>
      </c>
      <c r="E82" s="358">
        <v>847.54</v>
      </c>
      <c r="F82" s="446">
        <v>85726.888886255198</v>
      </c>
      <c r="G82" s="446">
        <v>121772.95348378</v>
      </c>
      <c r="H82" s="446">
        <v>27400.396380691709</v>
      </c>
      <c r="I82" s="499">
        <v>193.9108363969026</v>
      </c>
      <c r="J82" s="495">
        <f t="shared" si="1"/>
        <v>3.0931669316916803</v>
      </c>
    </row>
    <row r="83" spans="2:10" x14ac:dyDescent="0.25">
      <c r="B83" s="19">
        <f t="shared" ref="B83:B96" si="2">B82+1</f>
        <v>2010</v>
      </c>
      <c r="C83" s="111">
        <v>88.558526405000009</v>
      </c>
      <c r="D83" s="111">
        <v>5.7298610404695971</v>
      </c>
      <c r="E83" s="358">
        <v>883.94999999999993</v>
      </c>
      <c r="F83" s="446">
        <v>105358.8204970246</v>
      </c>
      <c r="G83" s="446">
        <v>105576.61883127759</v>
      </c>
      <c r="H83" s="446">
        <v>27570.7884968615</v>
      </c>
      <c r="I83" s="499">
        <v>170.3921161697981</v>
      </c>
      <c r="J83" s="495">
        <f t="shared" si="1"/>
        <v>3.2061106997379629</v>
      </c>
    </row>
    <row r="84" spans="2:10" x14ac:dyDescent="0.25">
      <c r="B84" s="19">
        <f t="shared" si="2"/>
        <v>2011</v>
      </c>
      <c r="C84" s="111">
        <v>87.277347387500001</v>
      </c>
      <c r="D84" s="111">
        <v>-1.4467031798167662</v>
      </c>
      <c r="E84" s="358">
        <v>882.62</v>
      </c>
      <c r="F84" s="446">
        <v>108163.7429314375</v>
      </c>
      <c r="G84" s="446">
        <v>105337.59779647429</v>
      </c>
      <c r="H84" s="446">
        <v>27727.9240238737</v>
      </c>
      <c r="I84" s="499">
        <v>157.13552701220033</v>
      </c>
      <c r="J84" s="495">
        <f t="shared" si="1"/>
        <v>3.1831449020130949</v>
      </c>
    </row>
    <row r="85" spans="2:10" x14ac:dyDescent="0.25">
      <c r="B85" s="19">
        <f t="shared" si="2"/>
        <v>2012</v>
      </c>
      <c r="C85" s="111">
        <v>87.620287632499995</v>
      </c>
      <c r="D85" s="111">
        <v>0.39293156273114693</v>
      </c>
      <c r="E85" s="358">
        <v>931.4</v>
      </c>
      <c r="F85" s="446">
        <v>98808.200261731108</v>
      </c>
      <c r="G85" s="446">
        <v>107849.48255727481</v>
      </c>
      <c r="H85" s="446">
        <v>27878.671319920399</v>
      </c>
      <c r="I85" s="499">
        <v>150.74729604669847</v>
      </c>
      <c r="J85" s="495">
        <f t="shared" si="1"/>
        <v>3.3409052723917956</v>
      </c>
    </row>
    <row r="86" spans="2:10" x14ac:dyDescent="0.25">
      <c r="B86" s="19">
        <f t="shared" si="2"/>
        <v>2013</v>
      </c>
      <c r="C86" s="111">
        <v>89.867697895833331</v>
      </c>
      <c r="D86" s="111">
        <v>2.564942804980852</v>
      </c>
      <c r="E86" s="358">
        <v>1067.19</v>
      </c>
      <c r="F86" s="446">
        <v>121387.8701770951</v>
      </c>
      <c r="G86" s="446">
        <v>106489.9397726825</v>
      </c>
      <c r="H86" s="446">
        <v>28040.582437714795</v>
      </c>
      <c r="I86" s="499">
        <v>161.91111779439962</v>
      </c>
      <c r="J86" s="495">
        <f t="shared" si="1"/>
        <v>3.8058767230334754</v>
      </c>
    </row>
    <row r="87" spans="2:10" x14ac:dyDescent="0.25">
      <c r="B87" s="19">
        <f t="shared" si="2"/>
        <v>2014</v>
      </c>
      <c r="C87" s="111">
        <v>97.057332573333326</v>
      </c>
      <c r="D87" s="111">
        <v>8.0002435200171576</v>
      </c>
      <c r="E87" s="358">
        <v>1222.69</v>
      </c>
      <c r="F87" s="446">
        <v>136542.54687754321</v>
      </c>
      <c r="G87" s="446">
        <v>114865.5356283429</v>
      </c>
      <c r="H87" s="446">
        <v>28233.046076241091</v>
      </c>
      <c r="I87" s="499">
        <v>192.4636385263002</v>
      </c>
      <c r="J87" s="495">
        <f t="shared" si="1"/>
        <v>4.3307052193313575</v>
      </c>
    </row>
    <row r="88" spans="2:10" x14ac:dyDescent="0.25">
      <c r="B88" s="19">
        <f t="shared" si="2"/>
        <v>2015</v>
      </c>
      <c r="C88" s="111">
        <v>102.88184081666665</v>
      </c>
      <c r="D88" s="111">
        <v>6.0011006782331622</v>
      </c>
      <c r="E88" s="358">
        <v>1225.8700000000001</v>
      </c>
      <c r="F88" s="446">
        <v>147538.02071655411</v>
      </c>
      <c r="G88" s="446">
        <v>133967.55445450812</v>
      </c>
      <c r="H88" s="446">
        <v>28456.743246729999</v>
      </c>
      <c r="I88" s="499">
        <v>223.69717048890016</v>
      </c>
      <c r="J88" s="495">
        <f t="shared" si="1"/>
        <v>4.3078365973620905</v>
      </c>
    </row>
    <row r="89" spans="2:10" x14ac:dyDescent="0.25">
      <c r="B89" s="19">
        <f t="shared" si="2"/>
        <v>2016</v>
      </c>
      <c r="C89" s="111">
        <v>110.05792050000001</v>
      </c>
      <c r="D89" s="111">
        <v>6.975069289556135</v>
      </c>
      <c r="E89" s="358">
        <v>1232.44</v>
      </c>
      <c r="F89" s="446">
        <v>156909.85851042188</v>
      </c>
      <c r="G89" s="446">
        <v>139243.12898748819</v>
      </c>
      <c r="H89" s="446">
        <v>28705.979259464799</v>
      </c>
      <c r="I89" s="499">
        <v>249.23601273480017</v>
      </c>
      <c r="J89" s="495">
        <f t="shared" si="1"/>
        <v>4.2933215719984394</v>
      </c>
    </row>
    <row r="90" spans="2:10" x14ac:dyDescent="0.25">
      <c r="B90" s="19">
        <f t="shared" si="2"/>
        <v>2017</v>
      </c>
      <c r="C90" s="111">
        <v>115.05665090000002</v>
      </c>
      <c r="D90" s="111">
        <v>4.5419088215463921</v>
      </c>
      <c r="E90" s="358">
        <v>1223.1100000000001</v>
      </c>
      <c r="F90" s="446">
        <v>166121.09069641377</v>
      </c>
      <c r="G90" s="446">
        <v>158125.44146616932</v>
      </c>
      <c r="H90" s="446">
        <v>28971.127100000002</v>
      </c>
      <c r="I90" s="499">
        <v>265.14784120000002</v>
      </c>
      <c r="J90" s="495">
        <f t="shared" si="1"/>
        <v>4.2218240104300264</v>
      </c>
    </row>
    <row r="91" spans="2:10" x14ac:dyDescent="0.25">
      <c r="B91" s="19">
        <f t="shared" si="2"/>
        <v>2018</v>
      </c>
      <c r="C91" s="111">
        <v>118.82434331666667</v>
      </c>
      <c r="D91" s="111">
        <v>3.2746411330373926</v>
      </c>
      <c r="E91" s="358">
        <v>1189.3900000000001</v>
      </c>
      <c r="F91" s="446">
        <v>168940.17769093328</v>
      </c>
      <c r="G91" s="446">
        <v>160046.91878886771</v>
      </c>
      <c r="H91" s="446">
        <v>29251.0707</v>
      </c>
      <c r="I91" s="499">
        <v>279.94361500000002</v>
      </c>
      <c r="J91" s="495">
        <f t="shared" si="1"/>
        <v>4.0661417566502962</v>
      </c>
    </row>
    <row r="92" spans="2:10" x14ac:dyDescent="0.25">
      <c r="B92" s="19">
        <f t="shared" si="2"/>
        <v>2019</v>
      </c>
      <c r="C92" s="111">
        <v>119.95238595000001</v>
      </c>
      <c r="D92" s="111">
        <v>0.94933630756712795</v>
      </c>
      <c r="E92" s="358">
        <v>1176.8900000000001</v>
      </c>
      <c r="F92" s="446">
        <v>149483.17779634648</v>
      </c>
      <c r="G92" s="446">
        <v>172241.85164668891</v>
      </c>
      <c r="H92" s="446">
        <v>29543.9748</v>
      </c>
      <c r="I92" s="499">
        <v>292.90409040000003</v>
      </c>
      <c r="J92" s="495">
        <f t="shared" si="1"/>
        <v>3.9835195093654088</v>
      </c>
    </row>
    <row r="93" spans="2:10" x14ac:dyDescent="0.25">
      <c r="B93" s="19">
        <f t="shared" si="2"/>
        <v>2020</v>
      </c>
      <c r="C93" s="111">
        <v>123.53852181666667</v>
      </c>
      <c r="D93" s="111">
        <v>2.9896327932663835</v>
      </c>
      <c r="E93" s="358">
        <v>1039.25</v>
      </c>
      <c r="F93" s="446">
        <v>126261.43125117265</v>
      </c>
      <c r="G93" s="446">
        <v>142887.31398235768</v>
      </c>
      <c r="H93" s="446">
        <v>29785.394899999999</v>
      </c>
      <c r="I93" s="499">
        <v>241.420084</v>
      </c>
      <c r="J93" s="495">
        <f t="shared" si="1"/>
        <v>3.4891261421549928</v>
      </c>
    </row>
    <row r="94" spans="2:10" x14ac:dyDescent="0.25">
      <c r="B94" s="19">
        <f t="shared" si="2"/>
        <v>2021</v>
      </c>
      <c r="C94" s="111">
        <v>134.21079174360324</v>
      </c>
      <c r="D94" s="111">
        <v>8.6388195115159263</v>
      </c>
      <c r="E94" s="358">
        <v>1459.9273470000001</v>
      </c>
      <c r="F94" s="446">
        <v>182448.95107841838</v>
      </c>
      <c r="G94" s="446">
        <v>163171.56290727513</v>
      </c>
      <c r="H94" s="446">
        <v>30048.024600000001</v>
      </c>
      <c r="I94" s="499">
        <v>262.62966729999999</v>
      </c>
      <c r="J94" s="495">
        <f t="shared" si="1"/>
        <v>4.8586466712357526</v>
      </c>
    </row>
    <row r="95" spans="2:10" x14ac:dyDescent="0.25">
      <c r="B95" s="19">
        <f t="shared" si="2"/>
        <v>2022</v>
      </c>
      <c r="C95" s="111">
        <v>138.55502485765788</v>
      </c>
      <c r="D95" s="111">
        <v>3.2368731736222012</v>
      </c>
      <c r="E95" s="358">
        <v>1294.338679</v>
      </c>
      <c r="F95" s="446">
        <v>164379.68626321503</v>
      </c>
      <c r="G95" s="446">
        <v>163236.66129553161</v>
      </c>
      <c r="H95" s="446">
        <v>30310.758999999998</v>
      </c>
      <c r="I95" s="499">
        <v>262.73444510000002</v>
      </c>
      <c r="J95" s="495">
        <f t="shared" si="1"/>
        <v>4.2702285317236699</v>
      </c>
    </row>
    <row r="96" spans="2:10" x14ac:dyDescent="0.25">
      <c r="B96" s="19">
        <f t="shared" si="2"/>
        <v>2023</v>
      </c>
      <c r="C96" s="111">
        <v>139.76106036686792</v>
      </c>
      <c r="D96" s="111">
        <v>0.87043794366103988</v>
      </c>
      <c r="E96" s="358">
        <v>1340.4896349999999</v>
      </c>
      <c r="F96" s="446">
        <v>160559.21865737028</v>
      </c>
      <c r="G96" s="446">
        <v>169972.73841394504</v>
      </c>
      <c r="H96" s="446">
        <v>30584.3354</v>
      </c>
      <c r="I96" s="499">
        <v>273.57636919999999</v>
      </c>
      <c r="J96" s="495">
        <f t="shared" si="1"/>
        <v>4.3829287688232714</v>
      </c>
    </row>
    <row r="97" spans="2:10" x14ac:dyDescent="0.25">
      <c r="B97" s="19">
        <v>2024</v>
      </c>
      <c r="C97" s="331">
        <v>142.39155247805297</v>
      </c>
      <c r="D97" s="331">
        <v>1.8821351986598511</v>
      </c>
      <c r="E97" s="378">
        <v>1367.0836059999999</v>
      </c>
      <c r="F97" s="446">
        <v>161786.38477892344</v>
      </c>
      <c r="G97" s="446">
        <v>164724.94546261511</v>
      </c>
      <c r="H97" s="446">
        <v>30849.4653</v>
      </c>
      <c r="I97" s="331">
        <v>265.12988440000004</v>
      </c>
      <c r="J97" s="495">
        <f t="shared" si="1"/>
        <v>4.4314661298197606</v>
      </c>
    </row>
    <row r="98" spans="2:10" x14ac:dyDescent="0.25">
      <c r="B98" s="19">
        <v>2025</v>
      </c>
      <c r="C98" s="331">
        <v>146.4920964158689</v>
      </c>
      <c r="D98" s="331">
        <v>2.8797662968440108</v>
      </c>
      <c r="E98" s="378">
        <v>1383.90563</v>
      </c>
      <c r="F98" s="446">
        <v>162554.71031092128</v>
      </c>
      <c r="G98" s="446">
        <v>164926.97496294859</v>
      </c>
      <c r="H98" s="446">
        <v>31114.920300000002</v>
      </c>
      <c r="I98" s="331">
        <v>265.45505709999998</v>
      </c>
      <c r="J98" s="495">
        <f t="shared" si="1"/>
        <v>4.4477235251025213</v>
      </c>
    </row>
    <row r="99" spans="2:10" x14ac:dyDescent="0.25">
      <c r="B99" s="304">
        <v>2026</v>
      </c>
      <c r="C99" s="477">
        <v>151.68481282085091</v>
      </c>
      <c r="D99" s="477">
        <v>3.5447075521676474</v>
      </c>
      <c r="E99" s="395">
        <v>1400.5873779999999</v>
      </c>
      <c r="F99" s="446">
        <v>162978.99307484372</v>
      </c>
      <c r="G99" s="497">
        <v>165787.92612830264</v>
      </c>
      <c r="H99" s="497">
        <v>31381.7611</v>
      </c>
      <c r="I99" s="477">
        <v>266.84078449999998</v>
      </c>
      <c r="J99" s="498">
        <f t="shared" si="1"/>
        <v>4.463061755957348</v>
      </c>
    </row>
    <row r="100" spans="2:10" x14ac:dyDescent="0.25">
      <c r="B100" s="19" t="s">
        <v>337</v>
      </c>
      <c r="C100" s="111">
        <v>88.179581707500006</v>
      </c>
      <c r="D100" s="111">
        <v>-9.218580366239248</v>
      </c>
      <c r="E100" s="358">
        <v>792.88000000000011</v>
      </c>
      <c r="F100" s="443">
        <v>88434.258075669495</v>
      </c>
      <c r="G100" s="446">
        <v>145221.26055220159</v>
      </c>
      <c r="H100" s="446">
        <v>27258.936046945699</v>
      </c>
      <c r="I100" s="499">
        <v>222.62595455140035</v>
      </c>
      <c r="J100" s="495">
        <f t="shared" si="1"/>
        <v>2.9086975318276975</v>
      </c>
    </row>
    <row r="101" spans="2:10" x14ac:dyDescent="0.25">
      <c r="B101" s="19" t="s">
        <v>338</v>
      </c>
      <c r="C101" s="111">
        <v>85.338091283333341</v>
      </c>
      <c r="D101" s="111">
        <v>-3.2223904549605997</v>
      </c>
      <c r="E101" s="358">
        <v>892.93000000000006</v>
      </c>
      <c r="F101" s="446">
        <v>95871.766574754991</v>
      </c>
      <c r="G101" s="446">
        <v>116211.4120019262</v>
      </c>
      <c r="H101" s="446">
        <v>27444.901296239201</v>
      </c>
      <c r="I101" s="499">
        <v>185.96524929350198</v>
      </c>
      <c r="J101" s="495">
        <f t="shared" si="1"/>
        <v>3.2535369333696931</v>
      </c>
    </row>
    <row r="102" spans="2:10" x14ac:dyDescent="0.25">
      <c r="B102" s="19" t="s">
        <v>339</v>
      </c>
      <c r="C102" s="111">
        <v>88.374584654166682</v>
      </c>
      <c r="D102" s="111">
        <v>3.5581922740125504</v>
      </c>
      <c r="E102" s="358">
        <v>876.63000000000011</v>
      </c>
      <c r="F102" s="446">
        <v>104496.90254684183</v>
      </c>
      <c r="G102" s="446">
        <v>104084.33888391629</v>
      </c>
      <c r="H102" s="446">
        <v>27611.479639399</v>
      </c>
      <c r="I102" s="499">
        <v>166.57834315979926</v>
      </c>
      <c r="J102" s="495">
        <f t="shared" si="1"/>
        <v>3.1748751296512596</v>
      </c>
    </row>
    <row r="103" spans="2:10" x14ac:dyDescent="0.25">
      <c r="B103" s="19" t="s">
        <v>85</v>
      </c>
      <c r="C103" s="111">
        <v>87.170480499166658</v>
      </c>
      <c r="D103" s="111">
        <v>-1.3625004968475962</v>
      </c>
      <c r="E103" s="358">
        <v>916.1099999999999</v>
      </c>
      <c r="F103" s="446">
        <v>107187.1610015655</v>
      </c>
      <c r="G103" s="446">
        <v>108975.54515152999</v>
      </c>
      <c r="H103" s="446">
        <v>27765.800644842398</v>
      </c>
      <c r="I103" s="499">
        <v>154.32100544339846</v>
      </c>
      <c r="J103" s="495">
        <f t="shared" si="1"/>
        <v>3.2994186327206481</v>
      </c>
    </row>
    <row r="104" spans="2:10" x14ac:dyDescent="0.25">
      <c r="B104" s="19" t="s">
        <v>86</v>
      </c>
      <c r="C104" s="111">
        <v>87.901050304999998</v>
      </c>
      <c r="D104" s="111">
        <v>0.83809312699649752</v>
      </c>
      <c r="E104" s="358">
        <v>928.31999999999994</v>
      </c>
      <c r="F104" s="446">
        <v>100597.1137264979</v>
      </c>
      <c r="G104" s="446">
        <v>103070.92090293432</v>
      </c>
      <c r="H104" s="446">
        <v>27916.168346974999</v>
      </c>
      <c r="I104" s="499">
        <v>150.36770213260024</v>
      </c>
      <c r="J104" s="495">
        <f t="shared" si="1"/>
        <v>3.3253847321084553</v>
      </c>
    </row>
    <row r="105" spans="2:10" x14ac:dyDescent="0.25">
      <c r="B105" s="19" t="s">
        <v>87</v>
      </c>
      <c r="C105" s="111">
        <v>91.285219467499999</v>
      </c>
      <c r="D105" s="111">
        <v>3.8499757975104743</v>
      </c>
      <c r="E105" s="358">
        <v>1139.6199999999999</v>
      </c>
      <c r="F105" s="446">
        <v>131397.34063875911</v>
      </c>
      <c r="G105" s="446">
        <v>110180.89806727221</v>
      </c>
      <c r="H105" s="446">
        <v>28084.040969557405</v>
      </c>
      <c r="I105" s="499">
        <v>167.87262258240298</v>
      </c>
      <c r="J105" s="495">
        <f t="shared" si="1"/>
        <v>4.0578918156234263</v>
      </c>
    </row>
    <row r="106" spans="2:10" x14ac:dyDescent="0.25">
      <c r="B106" s="19" t="s">
        <v>88</v>
      </c>
      <c r="C106" s="111">
        <v>98.643255379999985</v>
      </c>
      <c r="D106" s="111">
        <v>8.0604899187646026</v>
      </c>
      <c r="E106" s="358">
        <v>1199.8000000000002</v>
      </c>
      <c r="F106" s="446">
        <v>139284.17561662529</v>
      </c>
      <c r="G106" s="446">
        <v>118963.2075214425</v>
      </c>
      <c r="H106" s="446">
        <v>28285.8193636617</v>
      </c>
      <c r="I106" s="499">
        <v>201.77839410429806</v>
      </c>
      <c r="J106" s="495">
        <f t="shared" si="1"/>
        <v>4.2417014143184497</v>
      </c>
    </row>
    <row r="107" spans="2:10" x14ac:dyDescent="0.25">
      <c r="B107" s="19" t="s">
        <v>89</v>
      </c>
      <c r="C107" s="111">
        <v>104.86089613333333</v>
      </c>
      <c r="D107" s="111">
        <v>6.3031585174083471</v>
      </c>
      <c r="E107" s="358">
        <v>1324.4099999999999</v>
      </c>
      <c r="F107" s="446">
        <v>144448.05880154448</v>
      </c>
      <c r="G107" s="446">
        <v>135380.36710531928</v>
      </c>
      <c r="H107" s="446">
        <v>28515.818544553891</v>
      </c>
      <c r="I107" s="499">
        <v>229.99918089219864</v>
      </c>
      <c r="J107" s="495">
        <f t="shared" si="1"/>
        <v>4.6444747778525297</v>
      </c>
    </row>
    <row r="108" spans="2:10" x14ac:dyDescent="0.25">
      <c r="B108" s="19" t="s">
        <v>90</v>
      </c>
      <c r="C108" s="111">
        <v>111.24589959166666</v>
      </c>
      <c r="D108" s="111">
        <v>6.0890224037515761</v>
      </c>
      <c r="E108" s="358">
        <v>1153.95</v>
      </c>
      <c r="F108" s="446">
        <v>162632.03374358319</v>
      </c>
      <c r="G108" s="446">
        <v>145592.60353805331</v>
      </c>
      <c r="H108" s="446">
        <v>28771.522000000001</v>
      </c>
      <c r="I108" s="499">
        <v>255.70342341090043</v>
      </c>
      <c r="J108" s="495">
        <f t="shared" si="1"/>
        <v>4.010736727796326</v>
      </c>
    </row>
    <row r="109" spans="2:10" x14ac:dyDescent="0.25">
      <c r="B109" s="19" t="s">
        <v>91</v>
      </c>
      <c r="C109" s="111">
        <v>116.23965511666668</v>
      </c>
      <c r="D109" s="111">
        <v>4.4889344626002803</v>
      </c>
      <c r="E109" s="358">
        <v>1207.25</v>
      </c>
      <c r="F109" s="446">
        <v>166655.63376208162</v>
      </c>
      <c r="G109" s="446">
        <v>155784.44302190962</v>
      </c>
      <c r="H109" s="446">
        <v>29038.158299999999</v>
      </c>
      <c r="I109" s="499">
        <v>266.63634480000002</v>
      </c>
      <c r="J109" s="495">
        <f t="shared" si="1"/>
        <v>4.1574606334451998</v>
      </c>
    </row>
    <row r="110" spans="2:10" x14ac:dyDescent="0.25">
      <c r="B110" s="19" t="s">
        <v>92</v>
      </c>
      <c r="C110" s="111">
        <v>119.27481549166667</v>
      </c>
      <c r="D110" s="111">
        <v>2.6111230044115974</v>
      </c>
      <c r="E110" s="358">
        <v>1192.9100000000001</v>
      </c>
      <c r="F110" s="446">
        <v>165644.4079100058</v>
      </c>
      <c r="G110" s="446">
        <v>165693.59390164941</v>
      </c>
      <c r="H110" s="446">
        <v>29324.011299999998</v>
      </c>
      <c r="I110" s="499">
        <v>285.85299830000002</v>
      </c>
      <c r="J110" s="495">
        <f t="shared" si="1"/>
        <v>4.0680314428878974</v>
      </c>
    </row>
    <row r="111" spans="2:10" x14ac:dyDescent="0.25">
      <c r="B111" s="19" t="s">
        <v>93</v>
      </c>
      <c r="C111" s="111">
        <v>120.42559932500001</v>
      </c>
      <c r="D111" s="111">
        <v>0.96481711465212783</v>
      </c>
      <c r="E111" s="358">
        <v>1171.7199999999998</v>
      </c>
      <c r="F111" s="446">
        <v>143195.54114637664</v>
      </c>
      <c r="G111" s="446">
        <v>167401.9399289244</v>
      </c>
      <c r="H111" s="446">
        <v>29617.4863</v>
      </c>
      <c r="I111" s="499">
        <v>293.4749448</v>
      </c>
      <c r="J111" s="495">
        <f t="shared" si="1"/>
        <v>3.9561763889462824</v>
      </c>
    </row>
    <row r="112" spans="2:10" x14ac:dyDescent="0.25">
      <c r="B112" s="19" t="s">
        <v>94</v>
      </c>
      <c r="C112" s="111">
        <v>126.03273472500001</v>
      </c>
      <c r="D112" s="111">
        <v>4.6560992275966884</v>
      </c>
      <c r="E112" s="358">
        <v>1197.29</v>
      </c>
      <c r="F112" s="446">
        <v>138278.25364406942</v>
      </c>
      <c r="G112" s="446">
        <v>152067.97946047812</v>
      </c>
      <c r="H112" s="446">
        <v>29862.2444</v>
      </c>
      <c r="I112" s="499">
        <v>244.758107</v>
      </c>
      <c r="J112" s="495">
        <f t="shared" si="1"/>
        <v>4.0093771384444237</v>
      </c>
    </row>
    <row r="113" spans="2:10" x14ac:dyDescent="0.25">
      <c r="B113" s="19" t="s">
        <v>95</v>
      </c>
      <c r="C113" s="111">
        <v>135.83842108058079</v>
      </c>
      <c r="D113" s="111">
        <v>7.7802694490257007</v>
      </c>
      <c r="E113" s="358">
        <v>1327.758542</v>
      </c>
      <c r="F113" s="446">
        <v>179873.05190238132</v>
      </c>
      <c r="G113" s="446">
        <v>153943.66872338988</v>
      </c>
      <c r="H113" s="446">
        <v>30110.021400000001</v>
      </c>
      <c r="I113" s="499">
        <v>247.77708669999998</v>
      </c>
      <c r="J113" s="495">
        <f t="shared" si="1"/>
        <v>4.409689798493468</v>
      </c>
    </row>
    <row r="114" spans="2:10" x14ac:dyDescent="0.25">
      <c r="B114" s="19" t="s">
        <v>96</v>
      </c>
      <c r="C114" s="111">
        <v>138.85258588813082</v>
      </c>
      <c r="D114" s="111">
        <v>2.2189339242702166</v>
      </c>
      <c r="E114" s="358">
        <v>1309.057804</v>
      </c>
      <c r="F114" s="446">
        <v>161899.80024854839</v>
      </c>
      <c r="G114" s="446">
        <v>167850.03629703692</v>
      </c>
      <c r="H114" s="446">
        <v>30380.1813</v>
      </c>
      <c r="I114" s="499">
        <v>270.1598146</v>
      </c>
      <c r="J114" s="495">
        <f t="shared" si="1"/>
        <v>4.3089203157586162</v>
      </c>
    </row>
    <row r="115" spans="2:10" x14ac:dyDescent="0.25">
      <c r="B115" s="19" t="s">
        <v>97</v>
      </c>
      <c r="C115" s="111">
        <v>140.24717283528179</v>
      </c>
      <c r="D115" s="111">
        <v>1.0043651245174035</v>
      </c>
      <c r="E115" s="358">
        <v>1348.4814820000001</v>
      </c>
      <c r="F115" s="446">
        <v>160739.53083530709</v>
      </c>
      <c r="G115" s="446">
        <v>168181.92936131402</v>
      </c>
      <c r="H115" s="446">
        <v>30650.8753</v>
      </c>
      <c r="I115" s="499">
        <v>270.69400680000001</v>
      </c>
      <c r="J115" s="495">
        <f t="shared" si="1"/>
        <v>4.3994876779261185</v>
      </c>
    </row>
    <row r="116" spans="2:10" x14ac:dyDescent="0.25">
      <c r="B116" s="19" t="s">
        <v>362</v>
      </c>
      <c r="C116" s="111">
        <v>143.29264271203937</v>
      </c>
      <c r="D116" s="111">
        <v>2.1715017958575444</v>
      </c>
      <c r="E116" s="358">
        <v>1371.5248390000002</v>
      </c>
      <c r="F116" s="446">
        <v>162063.24098048816</v>
      </c>
      <c r="G116" s="446">
        <v>164521.78465207864</v>
      </c>
      <c r="H116" s="446">
        <v>30915.678199999998</v>
      </c>
      <c r="I116" s="499">
        <v>264.80289079999994</v>
      </c>
      <c r="J116" s="495">
        <f t="shared" si="1"/>
        <v>4.4363407787056088</v>
      </c>
    </row>
    <row r="117" spans="2:10" x14ac:dyDescent="0.25">
      <c r="B117" s="19" t="s">
        <v>369</v>
      </c>
      <c r="C117" s="111">
        <v>147.71578286556195</v>
      </c>
      <c r="D117" s="111">
        <v>3.0867880372695167</v>
      </c>
      <c r="E117" s="358">
        <v>1388.0573469999999</v>
      </c>
      <c r="F117" s="446">
        <v>162646.02632585031</v>
      </c>
      <c r="G117" s="446">
        <v>165176.41141964251</v>
      </c>
      <c r="H117" s="446">
        <v>31181.5347</v>
      </c>
      <c r="I117" s="499">
        <v>265.8565327</v>
      </c>
      <c r="J117" s="495">
        <f t="shared" si="1"/>
        <v>4.4515363350605064</v>
      </c>
    </row>
    <row r="118" spans="2:10" x14ac:dyDescent="0.25">
      <c r="B118" s="19" t="s">
        <v>399</v>
      </c>
      <c r="C118" s="111">
        <v>153.09198412784724</v>
      </c>
      <c r="D118" s="111">
        <v>3.6395577764213982</v>
      </c>
      <c r="E118" s="358">
        <v>1404.7884610000001</v>
      </c>
      <c r="F118" s="446">
        <v>163077.52670440488</v>
      </c>
      <c r="G118" s="446">
        <v>165920.1965402927</v>
      </c>
      <c r="H118" s="446">
        <v>31448.588400000001</v>
      </c>
      <c r="I118" s="499">
        <v>267.05367790000003</v>
      </c>
      <c r="J118" s="495">
        <f t="shared" si="1"/>
        <v>4.4669364587442031</v>
      </c>
    </row>
    <row r="119" spans="2:10" x14ac:dyDescent="0.25">
      <c r="B119" s="500" t="s">
        <v>30</v>
      </c>
      <c r="C119" s="501"/>
      <c r="D119" s="501"/>
      <c r="E119" s="501"/>
      <c r="F119" s="501"/>
      <c r="G119" s="501"/>
      <c r="H119" s="501"/>
      <c r="I119" s="502"/>
      <c r="J119" s="503"/>
    </row>
    <row r="120" spans="2:10" x14ac:dyDescent="0.25">
      <c r="B120" s="690" t="s">
        <v>460</v>
      </c>
      <c r="C120" s="691"/>
      <c r="D120" s="691"/>
      <c r="E120" s="691"/>
      <c r="F120" s="691"/>
      <c r="G120" s="691"/>
      <c r="H120" s="691"/>
      <c r="I120" s="691"/>
      <c r="J120" s="692"/>
    </row>
    <row r="121" spans="2:10" ht="15" customHeight="1" x14ac:dyDescent="0.25">
      <c r="B121" s="693" t="s">
        <v>651</v>
      </c>
      <c r="C121" s="694"/>
      <c r="D121" s="694"/>
      <c r="E121" s="694"/>
      <c r="F121" s="694"/>
      <c r="G121" s="694"/>
      <c r="H121" s="694"/>
      <c r="I121" s="694"/>
      <c r="J121" s="695"/>
    </row>
    <row r="122" spans="2:10" ht="15" customHeight="1" x14ac:dyDescent="0.25">
      <c r="B122" s="693" t="s">
        <v>652</v>
      </c>
      <c r="C122" s="694"/>
      <c r="D122" s="694"/>
      <c r="E122" s="694"/>
      <c r="F122" s="694"/>
      <c r="G122" s="694"/>
      <c r="H122" s="694"/>
      <c r="I122" s="694"/>
      <c r="J122" s="695"/>
    </row>
    <row r="123" spans="2:10" ht="24.75" customHeight="1" x14ac:dyDescent="0.25">
      <c r="B123" s="693" t="s">
        <v>653</v>
      </c>
      <c r="C123" s="694"/>
      <c r="D123" s="694"/>
      <c r="E123" s="694"/>
      <c r="F123" s="694"/>
      <c r="G123" s="694"/>
      <c r="H123" s="694"/>
      <c r="I123" s="694"/>
      <c r="J123" s="695"/>
    </row>
    <row r="124" spans="2:10" ht="15" customHeight="1" thickBot="1" x14ac:dyDescent="0.3">
      <c r="B124" s="687" t="s">
        <v>654</v>
      </c>
      <c r="C124" s="688"/>
      <c r="D124" s="688"/>
      <c r="E124" s="688"/>
      <c r="F124" s="688"/>
      <c r="G124" s="688"/>
      <c r="H124" s="688"/>
      <c r="I124" s="688"/>
      <c r="J124" s="689"/>
    </row>
    <row r="154" spans="12:14" x14ac:dyDescent="0.25">
      <c r="L154" s="32"/>
      <c r="M154" s="32"/>
    </row>
    <row r="155" spans="12:14" x14ac:dyDescent="0.25">
      <c r="L155" s="32"/>
      <c r="M155" s="32"/>
    </row>
    <row r="156" spans="12:14" x14ac:dyDescent="0.25">
      <c r="L156" s="32"/>
      <c r="M156" s="32"/>
    </row>
    <row r="157" spans="12:14" x14ac:dyDescent="0.25">
      <c r="L157" s="32"/>
      <c r="M157" s="32"/>
    </row>
    <row r="158" spans="12:14" x14ac:dyDescent="0.25">
      <c r="L158" s="32"/>
      <c r="M158" s="32"/>
    </row>
    <row r="159" spans="12:14" x14ac:dyDescent="0.25">
      <c r="L159" s="32"/>
      <c r="M159" s="32"/>
    </row>
    <row r="160" spans="12:14" x14ac:dyDescent="0.25">
      <c r="L160" s="32"/>
      <c r="M160" s="32"/>
      <c r="N160" s="33"/>
    </row>
    <row r="178" spans="1:1" x14ac:dyDescent="0.25">
      <c r="A178" s="25"/>
    </row>
    <row r="179" spans="1:1" x14ac:dyDescent="0.25">
      <c r="A179" s="25"/>
    </row>
    <row r="228" spans="11:12" ht="15" customHeight="1" x14ac:dyDescent="0.25"/>
    <row r="240" spans="11:12" x14ac:dyDescent="0.25">
      <c r="K240" s="504"/>
      <c r="L240" s="505"/>
    </row>
    <row r="284" ht="24" customHeight="1" x14ac:dyDescent="0.25"/>
    <row r="285" ht="37.5" customHeight="1" x14ac:dyDescent="0.25"/>
  </sheetData>
  <mergeCells count="6">
    <mergeCell ref="B124:J124"/>
    <mergeCell ref="B2:J2"/>
    <mergeCell ref="B120:J120"/>
    <mergeCell ref="B121:J121"/>
    <mergeCell ref="B122:J122"/>
    <mergeCell ref="B123:J123"/>
  </mergeCells>
  <hyperlinks>
    <hyperlink ref="A1" location="Contents!A1" display="Back to contents" xr:uid="{B24815E2-96EE-4294-9EDC-CA5E3D336CBE}"/>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80" min="1"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736AB-6F09-4A09-9762-163A71165542}">
  <sheetPr>
    <pageSetUpPr fitToPage="1"/>
  </sheetPr>
  <dimension ref="A1:E122"/>
  <sheetViews>
    <sheetView zoomScaleNormal="100" workbookViewId="0"/>
  </sheetViews>
  <sheetFormatPr defaultColWidth="8.88671875" defaultRowHeight="15" x14ac:dyDescent="0.25"/>
  <cols>
    <col min="1" max="2" width="8.88671875" style="197"/>
    <col min="3" max="5" width="21.77734375" style="197" customWidth="1"/>
    <col min="6" max="16384" width="8.88671875" style="197"/>
  </cols>
  <sheetData>
    <row r="1" spans="1:5" ht="27" customHeight="1" thickBot="1" x14ac:dyDescent="0.3">
      <c r="A1" s="10" t="s">
        <v>42</v>
      </c>
    </row>
    <row r="2" spans="1:5" ht="21" customHeight="1" thickBot="1" x14ac:dyDescent="0.35">
      <c r="B2" s="574" t="s">
        <v>663</v>
      </c>
      <c r="C2" s="696"/>
      <c r="D2" s="696"/>
      <c r="E2" s="697"/>
    </row>
    <row r="3" spans="1:5" ht="72" customHeight="1" x14ac:dyDescent="0.25">
      <c r="B3" s="437"/>
      <c r="C3" s="438" t="s">
        <v>557</v>
      </c>
      <c r="D3" s="438" t="s">
        <v>558</v>
      </c>
      <c r="E3" s="439" t="s">
        <v>559</v>
      </c>
    </row>
    <row r="4" spans="1:5" x14ac:dyDescent="0.25">
      <c r="B4" s="81" t="s">
        <v>57</v>
      </c>
      <c r="C4" s="440">
        <v>96.784999999999997</v>
      </c>
      <c r="D4" s="111">
        <v>1021.497</v>
      </c>
      <c r="E4" s="441">
        <f>100*(C4/D4)</f>
        <v>9.474819798785509</v>
      </c>
    </row>
    <row r="5" spans="1:5" x14ac:dyDescent="0.25">
      <c r="B5" s="81" t="s">
        <v>58</v>
      </c>
      <c r="C5" s="440">
        <v>98.039000000000001</v>
      </c>
      <c r="D5" s="111">
        <v>1032.954</v>
      </c>
      <c r="E5" s="441">
        <f t="shared" ref="E5:E68" si="0">100*(C5/D5)</f>
        <v>9.4911293242487087</v>
      </c>
    </row>
    <row r="6" spans="1:5" x14ac:dyDescent="0.25">
      <c r="B6" s="81" t="s">
        <v>59</v>
      </c>
      <c r="C6" s="440">
        <v>98.768000000000001</v>
      </c>
      <c r="D6" s="111">
        <v>1039.2339999999999</v>
      </c>
      <c r="E6" s="441">
        <f t="shared" si="0"/>
        <v>9.5039230818083329</v>
      </c>
    </row>
    <row r="7" spans="1:5" x14ac:dyDescent="0.25">
      <c r="B7" s="81" t="s">
        <v>65</v>
      </c>
      <c r="C7" s="440">
        <v>98.236999999999995</v>
      </c>
      <c r="D7" s="111">
        <v>1046.577</v>
      </c>
      <c r="E7" s="441">
        <f t="shared" si="0"/>
        <v>9.3865047674466382</v>
      </c>
    </row>
    <row r="8" spans="1:5" x14ac:dyDescent="0.25">
      <c r="B8" s="81" t="s">
        <v>0</v>
      </c>
      <c r="C8" s="440">
        <v>92.692999999999998</v>
      </c>
      <c r="D8" s="111">
        <v>1051.2429999999999</v>
      </c>
      <c r="E8" s="441">
        <f t="shared" si="0"/>
        <v>8.817466561013962</v>
      </c>
    </row>
    <row r="9" spans="1:5" x14ac:dyDescent="0.25">
      <c r="B9" s="81" t="s">
        <v>1</v>
      </c>
      <c r="C9" s="440">
        <v>85.885999999999996</v>
      </c>
      <c r="D9" s="111">
        <v>1057.992</v>
      </c>
      <c r="E9" s="441">
        <f t="shared" si="0"/>
        <v>8.1178307586446774</v>
      </c>
    </row>
    <row r="10" spans="1:5" x14ac:dyDescent="0.25">
      <c r="B10" s="9" t="s">
        <v>2</v>
      </c>
      <c r="C10" s="440">
        <v>78.549000000000007</v>
      </c>
      <c r="D10" s="111">
        <v>1064.2239999999999</v>
      </c>
      <c r="E10" s="441">
        <f t="shared" si="0"/>
        <v>7.3808709444628207</v>
      </c>
    </row>
    <row r="11" spans="1:5" x14ac:dyDescent="0.25">
      <c r="B11" s="9" t="s">
        <v>3</v>
      </c>
      <c r="C11" s="440">
        <v>71.73</v>
      </c>
      <c r="D11" s="111">
        <v>1070.1869999999999</v>
      </c>
      <c r="E11" s="441">
        <f t="shared" si="0"/>
        <v>6.7025669345637739</v>
      </c>
    </row>
    <row r="12" spans="1:5" x14ac:dyDescent="0.25">
      <c r="B12" s="9" t="s">
        <v>4</v>
      </c>
      <c r="C12" s="440">
        <v>68.91</v>
      </c>
      <c r="D12" s="111">
        <v>1078.3510000000001</v>
      </c>
      <c r="E12" s="441">
        <f t="shared" si="0"/>
        <v>6.390312616207523</v>
      </c>
    </row>
    <row r="13" spans="1:5" x14ac:dyDescent="0.25">
      <c r="B13" s="9" t="s">
        <v>5</v>
      </c>
      <c r="C13" s="440">
        <v>67.548000000000002</v>
      </c>
      <c r="D13" s="111">
        <v>1083.0920000000001</v>
      </c>
      <c r="E13" s="441">
        <f t="shared" si="0"/>
        <v>6.2365893202054847</v>
      </c>
    </row>
    <row r="14" spans="1:5" x14ac:dyDescent="0.25">
      <c r="B14" s="9" t="s">
        <v>6</v>
      </c>
      <c r="C14" s="440">
        <v>66.016999999999996</v>
      </c>
      <c r="D14" s="111">
        <v>1089.769</v>
      </c>
      <c r="E14" s="441">
        <f t="shared" si="0"/>
        <v>6.0578893325099168</v>
      </c>
    </row>
    <row r="15" spans="1:5" x14ac:dyDescent="0.25">
      <c r="B15" s="9" t="s">
        <v>7</v>
      </c>
      <c r="C15" s="440">
        <v>64.644000000000005</v>
      </c>
      <c r="D15" s="111">
        <v>1093.4970000000001</v>
      </c>
      <c r="E15" s="441">
        <f t="shared" si="0"/>
        <v>5.9116760265460266</v>
      </c>
    </row>
    <row r="16" spans="1:5" x14ac:dyDescent="0.25">
      <c r="B16" s="9" t="s">
        <v>8</v>
      </c>
      <c r="C16" s="440">
        <v>64.003</v>
      </c>
      <c r="D16" s="111">
        <v>1097.1020000000001</v>
      </c>
      <c r="E16" s="441">
        <f t="shared" si="0"/>
        <v>5.8338240200090778</v>
      </c>
    </row>
    <row r="17" spans="2:5" x14ac:dyDescent="0.25">
      <c r="B17" s="9" t="s">
        <v>9</v>
      </c>
      <c r="C17" s="440">
        <v>63.244</v>
      </c>
      <c r="D17" s="111">
        <v>1102.097</v>
      </c>
      <c r="E17" s="441">
        <f t="shared" si="0"/>
        <v>5.7385148494188805</v>
      </c>
    </row>
    <row r="18" spans="2:5" x14ac:dyDescent="0.25">
      <c r="B18" s="9" t="s">
        <v>10</v>
      </c>
      <c r="C18" s="440">
        <v>62.527999999999999</v>
      </c>
      <c r="D18" s="111">
        <v>1108.1489999999999</v>
      </c>
      <c r="E18" s="441">
        <f t="shared" si="0"/>
        <v>5.6425625073884476</v>
      </c>
    </row>
    <row r="19" spans="2:5" x14ac:dyDescent="0.25">
      <c r="B19" s="9" t="s">
        <v>11</v>
      </c>
      <c r="C19" s="440">
        <v>62.021000000000001</v>
      </c>
      <c r="D19" s="111">
        <v>1114.211</v>
      </c>
      <c r="E19" s="441">
        <f t="shared" si="0"/>
        <v>5.5663604110891027</v>
      </c>
    </row>
    <row r="20" spans="2:5" x14ac:dyDescent="0.25">
      <c r="B20" s="9" t="s">
        <v>12</v>
      </c>
      <c r="C20" s="440">
        <v>61.662999999999997</v>
      </c>
      <c r="D20" s="111">
        <v>1127.902</v>
      </c>
      <c r="E20" s="441">
        <f t="shared" si="0"/>
        <v>5.4670529886461763</v>
      </c>
    </row>
    <row r="21" spans="2:5" x14ac:dyDescent="0.25">
      <c r="B21" s="9" t="s">
        <v>13</v>
      </c>
      <c r="C21" s="440">
        <v>61.411000000000001</v>
      </c>
      <c r="D21" s="111">
        <v>1141.682</v>
      </c>
      <c r="E21" s="441">
        <f t="shared" si="0"/>
        <v>5.3789934500149776</v>
      </c>
    </row>
    <row r="22" spans="2:5" x14ac:dyDescent="0.25">
      <c r="B22" s="9" t="s">
        <v>14</v>
      </c>
      <c r="C22" s="440">
        <v>61.453000000000003</v>
      </c>
      <c r="D22" s="111">
        <v>1151.806</v>
      </c>
      <c r="E22" s="441">
        <f t="shared" si="0"/>
        <v>5.3353602950496875</v>
      </c>
    </row>
    <row r="23" spans="2:5" x14ac:dyDescent="0.25">
      <c r="B23" s="9" t="s">
        <v>15</v>
      </c>
      <c r="C23" s="440">
        <v>61.548000000000002</v>
      </c>
      <c r="D23" s="111">
        <v>1162.252</v>
      </c>
      <c r="E23" s="441">
        <f t="shared" si="0"/>
        <v>5.2955813369217699</v>
      </c>
    </row>
    <row r="24" spans="2:5" x14ac:dyDescent="0.25">
      <c r="B24" s="9" t="s">
        <v>16</v>
      </c>
      <c r="C24" s="440">
        <v>61.366999999999997</v>
      </c>
      <c r="D24" s="111">
        <v>1166.546</v>
      </c>
      <c r="E24" s="441">
        <f t="shared" si="0"/>
        <v>5.2605726649442026</v>
      </c>
    </row>
    <row r="25" spans="2:5" x14ac:dyDescent="0.25">
      <c r="B25" s="9" t="s">
        <v>17</v>
      </c>
      <c r="C25" s="440">
        <v>61.406999999999996</v>
      </c>
      <c r="D25" s="111">
        <v>1174.6410000000001</v>
      </c>
      <c r="E25" s="441">
        <f t="shared" si="0"/>
        <v>5.2277248963725933</v>
      </c>
    </row>
    <row r="26" spans="2:5" x14ac:dyDescent="0.25">
      <c r="B26" s="9" t="s">
        <v>18</v>
      </c>
      <c r="C26" s="440">
        <v>61.395000000000003</v>
      </c>
      <c r="D26" s="111">
        <v>1191.0450000000001</v>
      </c>
      <c r="E26" s="441">
        <f t="shared" si="0"/>
        <v>5.1547170761810008</v>
      </c>
    </row>
    <row r="27" spans="2:5" x14ac:dyDescent="0.25">
      <c r="B27" s="9" t="s">
        <v>19</v>
      </c>
      <c r="C27" s="440">
        <v>61.220999999999997</v>
      </c>
      <c r="D27" s="111">
        <v>1206.1959999999999</v>
      </c>
      <c r="E27" s="441">
        <f t="shared" si="0"/>
        <v>5.075543278206859</v>
      </c>
    </row>
    <row r="28" spans="2:5" x14ac:dyDescent="0.25">
      <c r="B28" s="9" t="s">
        <v>20</v>
      </c>
      <c r="C28" s="440">
        <v>61.088000000000001</v>
      </c>
      <c r="D28" s="111">
        <v>1221.4059999999999</v>
      </c>
      <c r="E28" s="441">
        <f t="shared" si="0"/>
        <v>5.0014491495866249</v>
      </c>
    </row>
    <row r="29" spans="2:5" x14ac:dyDescent="0.25">
      <c r="B29" s="9" t="s">
        <v>21</v>
      </c>
      <c r="C29" s="440">
        <v>60.697000000000003</v>
      </c>
      <c r="D29" s="111">
        <v>1233.059</v>
      </c>
      <c r="E29" s="441">
        <f t="shared" si="0"/>
        <v>4.9224732960872108</v>
      </c>
    </row>
    <row r="30" spans="2:5" x14ac:dyDescent="0.25">
      <c r="B30" s="9" t="s">
        <v>22</v>
      </c>
      <c r="C30" s="440">
        <v>60.354999999999997</v>
      </c>
      <c r="D30" s="111">
        <v>1237.8620000000001</v>
      </c>
      <c r="E30" s="441">
        <f t="shared" si="0"/>
        <v>4.875745438506069</v>
      </c>
    </row>
    <row r="31" spans="2:5" x14ac:dyDescent="0.25">
      <c r="B31" s="9" t="s">
        <v>23</v>
      </c>
      <c r="C31" s="440">
        <v>59.936</v>
      </c>
      <c r="D31" s="111">
        <v>1247.799</v>
      </c>
      <c r="E31" s="441">
        <f t="shared" si="0"/>
        <v>4.8033377170521856</v>
      </c>
    </row>
    <row r="32" spans="2:5" x14ac:dyDescent="0.25">
      <c r="B32" s="9" t="s">
        <v>24</v>
      </c>
      <c r="C32" s="440">
        <v>59.280999999999999</v>
      </c>
      <c r="D32" s="111">
        <v>1263.471</v>
      </c>
      <c r="E32" s="441">
        <f t="shared" si="0"/>
        <v>4.6919161579490147</v>
      </c>
    </row>
    <row r="33" spans="2:5" x14ac:dyDescent="0.25">
      <c r="B33" s="9" t="s">
        <v>25</v>
      </c>
      <c r="C33" s="440">
        <v>58.747</v>
      </c>
      <c r="D33" s="111">
        <v>1280.566</v>
      </c>
      <c r="E33" s="441">
        <f t="shared" si="0"/>
        <v>4.5875808041131814</v>
      </c>
    </row>
    <row r="34" spans="2:5" x14ac:dyDescent="0.25">
      <c r="B34" s="9" t="s">
        <v>26</v>
      </c>
      <c r="C34" s="440">
        <v>58.158999999999999</v>
      </c>
      <c r="D34" s="111">
        <v>1304.615</v>
      </c>
      <c r="E34" s="441">
        <f t="shared" si="0"/>
        <v>4.4579435312333517</v>
      </c>
    </row>
    <row r="35" spans="2:5" x14ac:dyDescent="0.25">
      <c r="B35" s="9" t="s">
        <v>27</v>
      </c>
      <c r="C35" s="440">
        <v>57.768000000000001</v>
      </c>
      <c r="D35" s="111">
        <v>1322.1279999999999</v>
      </c>
      <c r="E35" s="441">
        <f t="shared" si="0"/>
        <v>4.3693197632906955</v>
      </c>
    </row>
    <row r="36" spans="2:5" x14ac:dyDescent="0.25">
      <c r="B36" s="9" t="s">
        <v>28</v>
      </c>
      <c r="C36" s="440">
        <v>57.872999999999998</v>
      </c>
      <c r="D36" s="111">
        <v>1332.88</v>
      </c>
      <c r="E36" s="441">
        <f t="shared" si="0"/>
        <v>4.3419512634295661</v>
      </c>
    </row>
    <row r="37" spans="2:5" x14ac:dyDescent="0.25">
      <c r="B37" s="9" t="s">
        <v>31</v>
      </c>
      <c r="C37" s="440">
        <v>57.841999999999999</v>
      </c>
      <c r="D37" s="111">
        <v>1341.269</v>
      </c>
      <c r="E37" s="441">
        <f t="shared" si="0"/>
        <v>4.3124831782438866</v>
      </c>
    </row>
    <row r="38" spans="2:5" x14ac:dyDescent="0.25">
      <c r="B38" s="9" t="s">
        <v>32</v>
      </c>
      <c r="C38" s="440">
        <v>57.896000000000001</v>
      </c>
      <c r="D38" s="111">
        <v>1344.8520000000001</v>
      </c>
      <c r="E38" s="441">
        <f t="shared" si="0"/>
        <v>4.3050090270156121</v>
      </c>
    </row>
    <row r="39" spans="2:5" x14ac:dyDescent="0.25">
      <c r="B39" s="9" t="s">
        <v>33</v>
      </c>
      <c r="C39" s="440">
        <v>57.698999999999998</v>
      </c>
      <c r="D39" s="111">
        <v>1347.617</v>
      </c>
      <c r="E39" s="441">
        <f t="shared" si="0"/>
        <v>4.2815577422962159</v>
      </c>
    </row>
    <row r="40" spans="2:5" x14ac:dyDescent="0.25">
      <c r="B40" s="9" t="s">
        <v>34</v>
      </c>
      <c r="C40" s="440">
        <v>57.070999999999998</v>
      </c>
      <c r="D40" s="111">
        <v>1350.338</v>
      </c>
      <c r="E40" s="441">
        <f t="shared" si="0"/>
        <v>4.2264233103119366</v>
      </c>
    </row>
    <row r="41" spans="2:5" x14ac:dyDescent="0.25">
      <c r="B41" s="9" t="s">
        <v>38</v>
      </c>
      <c r="C41" s="440">
        <v>56.741999999999997</v>
      </c>
      <c r="D41" s="111">
        <v>1357.521</v>
      </c>
      <c r="E41" s="441">
        <f t="shared" si="0"/>
        <v>4.1798248424886246</v>
      </c>
    </row>
    <row r="42" spans="2:5" x14ac:dyDescent="0.25">
      <c r="B42" s="9" t="s">
        <v>39</v>
      </c>
      <c r="C42" s="440">
        <v>56.27</v>
      </c>
      <c r="D42" s="111">
        <v>1364.2339999999999</v>
      </c>
      <c r="E42" s="441">
        <f t="shared" si="0"/>
        <v>4.1246589661304442</v>
      </c>
    </row>
    <row r="43" spans="2:5" x14ac:dyDescent="0.25">
      <c r="B43" s="9" t="s">
        <v>40</v>
      </c>
      <c r="C43" s="440">
        <v>55.997999999999998</v>
      </c>
      <c r="D43" s="111">
        <v>1376.2429999999999</v>
      </c>
      <c r="E43" s="441">
        <f t="shared" si="0"/>
        <v>4.0689035293912479</v>
      </c>
    </row>
    <row r="44" spans="2:5" x14ac:dyDescent="0.25">
      <c r="B44" s="9" t="s">
        <v>41</v>
      </c>
      <c r="C44" s="440">
        <v>56.165999999999997</v>
      </c>
      <c r="D44" s="111">
        <v>1393.6579999999999</v>
      </c>
      <c r="E44" s="441">
        <f t="shared" si="0"/>
        <v>4.0301135572715836</v>
      </c>
    </row>
    <row r="45" spans="2:5" x14ac:dyDescent="0.25">
      <c r="B45" s="9" t="s">
        <v>43</v>
      </c>
      <c r="C45" s="440">
        <v>56.244</v>
      </c>
      <c r="D45" s="111">
        <v>1407.9970000000001</v>
      </c>
      <c r="E45" s="441">
        <f t="shared" si="0"/>
        <v>3.9946107839718406</v>
      </c>
    </row>
    <row r="46" spans="2:5" x14ac:dyDescent="0.25">
      <c r="B46" s="9" t="s">
        <v>44</v>
      </c>
      <c r="C46" s="440">
        <v>56.616</v>
      </c>
      <c r="D46" s="111">
        <v>1423.7739999999999</v>
      </c>
      <c r="E46" s="441">
        <f t="shared" si="0"/>
        <v>3.9764737942960053</v>
      </c>
    </row>
    <row r="47" spans="2:5" x14ac:dyDescent="0.25">
      <c r="B47" s="9" t="s">
        <v>45</v>
      </c>
      <c r="C47" s="440">
        <v>57.25</v>
      </c>
      <c r="D47" s="111">
        <v>1441.1690000000001</v>
      </c>
      <c r="E47" s="441">
        <f t="shared" si="0"/>
        <v>3.9724695715769629</v>
      </c>
    </row>
    <row r="48" spans="2:5" x14ac:dyDescent="0.25">
      <c r="B48" s="9" t="s">
        <v>46</v>
      </c>
      <c r="C48" s="440">
        <v>57.506</v>
      </c>
      <c r="D48" s="111">
        <v>1452.1610000000001</v>
      </c>
      <c r="E48" s="441">
        <f t="shared" si="0"/>
        <v>3.960029225409579</v>
      </c>
    </row>
    <row r="49" spans="2:5" x14ac:dyDescent="0.25">
      <c r="B49" s="9" t="s">
        <v>61</v>
      </c>
      <c r="C49" s="440">
        <v>57.783999999999999</v>
      </c>
      <c r="D49" s="111">
        <v>1464.989</v>
      </c>
      <c r="E49" s="441">
        <f t="shared" si="0"/>
        <v>3.9443299574263015</v>
      </c>
    </row>
    <row r="50" spans="2:5" x14ac:dyDescent="0.25">
      <c r="B50" s="9" t="s">
        <v>62</v>
      </c>
      <c r="C50" s="440">
        <v>58.082999999999998</v>
      </c>
      <c r="D50" s="111">
        <v>1475.2819999999999</v>
      </c>
      <c r="E50" s="441">
        <f t="shared" si="0"/>
        <v>3.93707779258474</v>
      </c>
    </row>
    <row r="51" spans="2:5" x14ac:dyDescent="0.25">
      <c r="B51" s="9" t="s">
        <v>63</v>
      </c>
      <c r="C51" s="440">
        <v>58.183999999999997</v>
      </c>
      <c r="D51" s="111">
        <v>1486.72</v>
      </c>
      <c r="E51" s="441">
        <f t="shared" si="0"/>
        <v>3.9135815755488594</v>
      </c>
    </row>
    <row r="52" spans="2:5" x14ac:dyDescent="0.25">
      <c r="B52" s="9" t="s">
        <v>64</v>
      </c>
      <c r="C52" s="440">
        <v>58.319000000000003</v>
      </c>
      <c r="D52" s="111">
        <v>1496.394</v>
      </c>
      <c r="E52" s="441">
        <f t="shared" si="0"/>
        <v>3.8973024484193335</v>
      </c>
    </row>
    <row r="53" spans="2:5" x14ac:dyDescent="0.25">
      <c r="B53" s="9" t="s">
        <v>66</v>
      </c>
      <c r="C53" s="440">
        <v>57.395000000000003</v>
      </c>
      <c r="D53" s="111">
        <v>1488.6130000000001</v>
      </c>
      <c r="E53" s="441">
        <f t="shared" si="0"/>
        <v>3.8556024970895728</v>
      </c>
    </row>
    <row r="54" spans="2:5" x14ac:dyDescent="0.25">
      <c r="B54" s="9" t="s">
        <v>67</v>
      </c>
      <c r="C54" s="440">
        <v>56.293999999999997</v>
      </c>
      <c r="D54" s="111">
        <v>1497.164</v>
      </c>
      <c r="E54" s="441">
        <f t="shared" si="0"/>
        <v>3.7600423200130377</v>
      </c>
    </row>
    <row r="55" spans="2:5" x14ac:dyDescent="0.25">
      <c r="B55" s="9" t="s">
        <v>68</v>
      </c>
      <c r="C55" s="440">
        <v>55.125</v>
      </c>
      <c r="D55" s="111">
        <v>1500.182</v>
      </c>
      <c r="E55" s="441">
        <f t="shared" si="0"/>
        <v>3.6745541540959694</v>
      </c>
    </row>
    <row r="56" spans="2:5" x14ac:dyDescent="0.25">
      <c r="B56" s="9" t="s">
        <v>69</v>
      </c>
      <c r="C56" s="440">
        <v>53.898000000000003</v>
      </c>
      <c r="D56" s="111">
        <v>1507.673</v>
      </c>
      <c r="E56" s="441">
        <f t="shared" si="0"/>
        <v>3.5749131277140336</v>
      </c>
    </row>
    <row r="57" spans="2:5" x14ac:dyDescent="0.25">
      <c r="B57" s="9" t="s">
        <v>70</v>
      </c>
      <c r="C57" s="440">
        <v>53.605197799999999</v>
      </c>
      <c r="D57" s="111">
        <v>1535.1360549999999</v>
      </c>
      <c r="E57" s="441">
        <f t="shared" si="0"/>
        <v>3.4918857924941387</v>
      </c>
    </row>
    <row r="58" spans="2:5" x14ac:dyDescent="0.25">
      <c r="B58" s="9" t="s">
        <v>71</v>
      </c>
      <c r="C58" s="440">
        <v>53.287494000000009</v>
      </c>
      <c r="D58" s="111">
        <v>1546.2067249999998</v>
      </c>
      <c r="E58" s="441">
        <f t="shared" si="0"/>
        <v>3.4463369702392166</v>
      </c>
    </row>
    <row r="59" spans="2:5" x14ac:dyDescent="0.25">
      <c r="B59" s="9" t="s">
        <v>72</v>
      </c>
      <c r="C59" s="440">
        <v>53.032263300000004</v>
      </c>
      <c r="D59" s="111">
        <v>1559.6069749999999</v>
      </c>
      <c r="E59" s="441">
        <f t="shared" si="0"/>
        <v>3.400360741525922</v>
      </c>
    </row>
    <row r="60" spans="2:5" x14ac:dyDescent="0.25">
      <c r="B60" s="9" t="s">
        <v>73</v>
      </c>
      <c r="C60" s="440">
        <v>53.180558099999992</v>
      </c>
      <c r="D60" s="111">
        <v>1575.820031</v>
      </c>
      <c r="E60" s="441">
        <f t="shared" si="0"/>
        <v>3.3747862734205838</v>
      </c>
    </row>
    <row r="61" spans="2:5" x14ac:dyDescent="0.25">
      <c r="B61" s="9" t="s">
        <v>74</v>
      </c>
      <c r="C61" s="440">
        <v>53.696270300000002</v>
      </c>
      <c r="D61" s="111">
        <v>1588.0008659999999</v>
      </c>
      <c r="E61" s="441">
        <f t="shared" si="0"/>
        <v>3.381375378922495</v>
      </c>
    </row>
    <row r="62" spans="2:5" x14ac:dyDescent="0.25">
      <c r="B62" s="9" t="s">
        <v>75</v>
      </c>
      <c r="C62" s="440">
        <v>54.7351022</v>
      </c>
      <c r="D62" s="111">
        <v>1604.0156119999999</v>
      </c>
      <c r="E62" s="441">
        <f t="shared" si="0"/>
        <v>3.4123796421003916</v>
      </c>
    </row>
    <row r="63" spans="2:5" x14ac:dyDescent="0.25">
      <c r="B63" s="9" t="s">
        <v>76</v>
      </c>
      <c r="C63" s="440">
        <v>56.232587600000002</v>
      </c>
      <c r="D63" s="111">
        <v>1622.4137129999999</v>
      </c>
      <c r="E63" s="441">
        <f t="shared" si="0"/>
        <v>3.4659832538040196</v>
      </c>
    </row>
    <row r="64" spans="2:5" x14ac:dyDescent="0.25">
      <c r="B64" s="7" t="s">
        <v>77</v>
      </c>
      <c r="C64" s="440">
        <v>57.969483899999993</v>
      </c>
      <c r="D64" s="111">
        <v>1640.6249340000002</v>
      </c>
      <c r="E64" s="441">
        <f t="shared" si="0"/>
        <v>3.5333782084284713</v>
      </c>
    </row>
    <row r="65" spans="2:5" x14ac:dyDescent="0.25">
      <c r="B65" s="7" t="s">
        <v>79</v>
      </c>
      <c r="C65" s="440">
        <v>59.786845</v>
      </c>
      <c r="D65" s="111">
        <v>1658.0060989999999</v>
      </c>
      <c r="E65" s="441">
        <f t="shared" si="0"/>
        <v>3.6059484362608489</v>
      </c>
    </row>
    <row r="66" spans="2:5" x14ac:dyDescent="0.25">
      <c r="B66" s="7" t="s">
        <v>80</v>
      </c>
      <c r="C66" s="440">
        <v>61.452248399999995</v>
      </c>
      <c r="D66" s="111">
        <v>1673.7678270000001</v>
      </c>
      <c r="E66" s="441">
        <f t="shared" si="0"/>
        <v>3.6714917928697881</v>
      </c>
    </row>
    <row r="67" spans="2:5" x14ac:dyDescent="0.25">
      <c r="B67" s="7" t="s">
        <v>81</v>
      </c>
      <c r="C67" s="440">
        <v>62.8818378</v>
      </c>
      <c r="D67" s="111">
        <v>1688.2690479999997</v>
      </c>
      <c r="E67" s="441">
        <f t="shared" si="0"/>
        <v>3.7246336935746518</v>
      </c>
    </row>
    <row r="68" spans="2:5" x14ac:dyDescent="0.25">
      <c r="B68" s="7" t="s">
        <v>82</v>
      </c>
      <c r="C68" s="440">
        <v>64.052669299999991</v>
      </c>
      <c r="D68" s="111">
        <v>1701.7589079999998</v>
      </c>
      <c r="E68" s="441">
        <f t="shared" si="0"/>
        <v>3.7639097406152668</v>
      </c>
    </row>
    <row r="69" spans="2:5" x14ac:dyDescent="0.25">
      <c r="B69" s="7" t="s">
        <v>358</v>
      </c>
      <c r="C69" s="440">
        <v>65.000416000000001</v>
      </c>
      <c r="D69" s="111">
        <v>1714.203201</v>
      </c>
      <c r="E69" s="441">
        <f t="shared" ref="E69:E80" si="1">100*(C69/D69)</f>
        <v>3.7918734466299715</v>
      </c>
    </row>
    <row r="70" spans="2:5" x14ac:dyDescent="0.25">
      <c r="B70" s="7" t="s">
        <v>359</v>
      </c>
      <c r="C70" s="440">
        <v>65.806835100000001</v>
      </c>
      <c r="D70" s="111">
        <v>1727.6483390000001</v>
      </c>
      <c r="E70" s="441">
        <f t="shared" si="1"/>
        <v>3.8090410886564103</v>
      </c>
    </row>
    <row r="71" spans="2:5" x14ac:dyDescent="0.25">
      <c r="B71" s="7" t="s">
        <v>360</v>
      </c>
      <c r="C71" s="440">
        <v>66.547907999999993</v>
      </c>
      <c r="D71" s="111">
        <v>1741.5229019999999</v>
      </c>
      <c r="E71" s="441">
        <f t="shared" si="1"/>
        <v>3.8212479390064313</v>
      </c>
    </row>
    <row r="72" spans="2:5" x14ac:dyDescent="0.25">
      <c r="B72" s="7" t="s">
        <v>361</v>
      </c>
      <c r="C72" s="440">
        <v>67.283369000000008</v>
      </c>
      <c r="D72" s="111">
        <v>1755.6298220000001</v>
      </c>
      <c r="E72" s="441">
        <f t="shared" si="1"/>
        <v>3.8324348422921699</v>
      </c>
    </row>
    <row r="73" spans="2:5" x14ac:dyDescent="0.25">
      <c r="B73" s="7" t="s">
        <v>365</v>
      </c>
      <c r="C73" s="440">
        <v>68.037673400000003</v>
      </c>
      <c r="D73" s="111">
        <v>1770.5399010000001</v>
      </c>
      <c r="E73" s="441">
        <f t="shared" si="1"/>
        <v>3.8427641964788455</v>
      </c>
    </row>
    <row r="74" spans="2:5" x14ac:dyDescent="0.25">
      <c r="B74" s="7" t="s">
        <v>366</v>
      </c>
      <c r="C74" s="440">
        <v>68.816333200000003</v>
      </c>
      <c r="D74" s="111">
        <v>1785.6295289999998</v>
      </c>
      <c r="E74" s="441">
        <f t="shared" si="1"/>
        <v>3.8538975796697863</v>
      </c>
    </row>
    <row r="75" spans="2:5" x14ac:dyDescent="0.25">
      <c r="B75" s="7" t="s">
        <v>367</v>
      </c>
      <c r="C75" s="440">
        <v>69.633473200000012</v>
      </c>
      <c r="D75" s="111">
        <v>1801.0228109999998</v>
      </c>
      <c r="E75" s="441">
        <f t="shared" si="1"/>
        <v>3.8663293310170084</v>
      </c>
    </row>
    <row r="76" spans="2:5" x14ac:dyDescent="0.25">
      <c r="B76" s="7" t="s">
        <v>368</v>
      </c>
      <c r="C76" s="440">
        <v>70.472751699999989</v>
      </c>
      <c r="D76" s="111">
        <v>1816.3700670000003</v>
      </c>
      <c r="E76" s="441">
        <f t="shared" si="1"/>
        <v>3.8798674884791517</v>
      </c>
    </row>
    <row r="77" spans="2:5" x14ac:dyDescent="0.25">
      <c r="B77" s="7" t="s">
        <v>395</v>
      </c>
      <c r="C77" s="440">
        <v>71.308992400000008</v>
      </c>
      <c r="D77" s="111">
        <v>1831.6577310000002</v>
      </c>
      <c r="E77" s="441">
        <f t="shared" si="1"/>
        <v>3.8931395966138607</v>
      </c>
    </row>
    <row r="78" spans="2:5" x14ac:dyDescent="0.25">
      <c r="B78" s="7" t="s">
        <v>396</v>
      </c>
      <c r="C78" s="440">
        <v>72.13500719999999</v>
      </c>
      <c r="D78" s="111">
        <v>1846.7902509999999</v>
      </c>
      <c r="E78" s="441">
        <f t="shared" si="1"/>
        <v>3.9059664280196591</v>
      </c>
    </row>
    <row r="79" spans="2:5" x14ac:dyDescent="0.25">
      <c r="B79" s="7" t="s">
        <v>397</v>
      </c>
      <c r="C79" s="440">
        <v>72.944366699999989</v>
      </c>
      <c r="D79" s="111">
        <v>1861.7445439999999</v>
      </c>
      <c r="E79" s="441">
        <f t="shared" si="1"/>
        <v>3.9180652864048349</v>
      </c>
    </row>
    <row r="80" spans="2:5" x14ac:dyDescent="0.25">
      <c r="B80" s="7" t="s">
        <v>398</v>
      </c>
      <c r="C80" s="440">
        <v>73.745547399999992</v>
      </c>
      <c r="D80" s="111">
        <v>1876.5595929999999</v>
      </c>
      <c r="E80" s="441">
        <f t="shared" si="1"/>
        <v>3.9298270982220807</v>
      </c>
    </row>
    <row r="81" spans="2:5" x14ac:dyDescent="0.25">
      <c r="B81" s="442">
        <v>2008</v>
      </c>
      <c r="C81" s="443">
        <f t="shared" ref="C81:C99" ca="1" si="2">(OFFSET($C$7,4*(ROW()-ROW($C$81)),0))</f>
        <v>98.236999999999995</v>
      </c>
      <c r="D81" s="444">
        <f t="shared" ref="D81:D99" ca="1" si="3">(OFFSET($D$7,4*(ROW()-ROW($D$81)),0))</f>
        <v>1046.577</v>
      </c>
      <c r="E81" s="445">
        <f t="shared" ref="E81:E99" ca="1" si="4">(OFFSET($E$7,4*(ROW()-ROW($E$81)),0))</f>
        <v>9.3865047674466382</v>
      </c>
    </row>
    <row r="82" spans="2:5" x14ac:dyDescent="0.25">
      <c r="B82" s="19">
        <f>B81+1</f>
        <v>2009</v>
      </c>
      <c r="C82" s="446">
        <f t="shared" ca="1" si="2"/>
        <v>71.73</v>
      </c>
      <c r="D82" s="331">
        <f t="shared" ca="1" si="3"/>
        <v>1070.1869999999999</v>
      </c>
      <c r="E82" s="447">
        <f t="shared" ca="1" si="4"/>
        <v>6.7025669345637739</v>
      </c>
    </row>
    <row r="83" spans="2:5" x14ac:dyDescent="0.25">
      <c r="B83" s="19">
        <f t="shared" ref="B83:B96" si="5">B82+1</f>
        <v>2010</v>
      </c>
      <c r="C83" s="446">
        <f t="shared" ca="1" si="2"/>
        <v>64.644000000000005</v>
      </c>
      <c r="D83" s="331">
        <f t="shared" ca="1" si="3"/>
        <v>1093.4970000000001</v>
      </c>
      <c r="E83" s="447">
        <f t="shared" ca="1" si="4"/>
        <v>5.9116760265460266</v>
      </c>
    </row>
    <row r="84" spans="2:5" x14ac:dyDescent="0.25">
      <c r="B84" s="19">
        <f t="shared" si="5"/>
        <v>2011</v>
      </c>
      <c r="C84" s="446">
        <f t="shared" ca="1" si="2"/>
        <v>62.021000000000001</v>
      </c>
      <c r="D84" s="331">
        <f t="shared" ca="1" si="3"/>
        <v>1114.211</v>
      </c>
      <c r="E84" s="447">
        <f t="shared" ca="1" si="4"/>
        <v>5.5663604110891027</v>
      </c>
    </row>
    <row r="85" spans="2:5" x14ac:dyDescent="0.25">
      <c r="B85" s="19">
        <f t="shared" si="5"/>
        <v>2012</v>
      </c>
      <c r="C85" s="446">
        <f t="shared" ca="1" si="2"/>
        <v>61.548000000000002</v>
      </c>
      <c r="D85" s="331">
        <f t="shared" ca="1" si="3"/>
        <v>1162.252</v>
      </c>
      <c r="E85" s="447">
        <f t="shared" ca="1" si="4"/>
        <v>5.2955813369217699</v>
      </c>
    </row>
    <row r="86" spans="2:5" x14ac:dyDescent="0.25">
      <c r="B86" s="19">
        <f t="shared" si="5"/>
        <v>2013</v>
      </c>
      <c r="C86" s="446">
        <f t="shared" ca="1" si="2"/>
        <v>61.220999999999997</v>
      </c>
      <c r="D86" s="331">
        <f t="shared" ca="1" si="3"/>
        <v>1206.1959999999999</v>
      </c>
      <c r="E86" s="447">
        <f t="shared" ca="1" si="4"/>
        <v>5.075543278206859</v>
      </c>
    </row>
    <row r="87" spans="2:5" x14ac:dyDescent="0.25">
      <c r="B87" s="19">
        <f t="shared" si="5"/>
        <v>2014</v>
      </c>
      <c r="C87" s="446">
        <f t="shared" ca="1" si="2"/>
        <v>59.936</v>
      </c>
      <c r="D87" s="331">
        <f t="shared" ca="1" si="3"/>
        <v>1247.799</v>
      </c>
      <c r="E87" s="447">
        <f t="shared" ca="1" si="4"/>
        <v>4.8033377170521856</v>
      </c>
    </row>
    <row r="88" spans="2:5" x14ac:dyDescent="0.25">
      <c r="B88" s="19">
        <f t="shared" si="5"/>
        <v>2015</v>
      </c>
      <c r="C88" s="446">
        <f t="shared" ca="1" si="2"/>
        <v>57.768000000000001</v>
      </c>
      <c r="D88" s="331">
        <f t="shared" ca="1" si="3"/>
        <v>1322.1279999999999</v>
      </c>
      <c r="E88" s="447">
        <f t="shared" ca="1" si="4"/>
        <v>4.3693197632906955</v>
      </c>
    </row>
    <row r="89" spans="2:5" x14ac:dyDescent="0.25">
      <c r="B89" s="19">
        <f t="shared" si="5"/>
        <v>2016</v>
      </c>
      <c r="C89" s="446">
        <f t="shared" ca="1" si="2"/>
        <v>57.698999999999998</v>
      </c>
      <c r="D89" s="331">
        <f t="shared" ca="1" si="3"/>
        <v>1347.617</v>
      </c>
      <c r="E89" s="447">
        <f t="shared" ca="1" si="4"/>
        <v>4.2815577422962159</v>
      </c>
    </row>
    <row r="90" spans="2:5" x14ac:dyDescent="0.25">
      <c r="B90" s="19">
        <f t="shared" si="5"/>
        <v>2017</v>
      </c>
      <c r="C90" s="446">
        <f t="shared" ca="1" si="2"/>
        <v>55.997999999999998</v>
      </c>
      <c r="D90" s="331">
        <f t="shared" ca="1" si="3"/>
        <v>1376.2429999999999</v>
      </c>
      <c r="E90" s="447">
        <f t="shared" ca="1" si="4"/>
        <v>4.0689035293912479</v>
      </c>
    </row>
    <row r="91" spans="2:5" x14ac:dyDescent="0.25">
      <c r="B91" s="19">
        <f t="shared" si="5"/>
        <v>2018</v>
      </c>
      <c r="C91" s="446">
        <f t="shared" ca="1" si="2"/>
        <v>57.25</v>
      </c>
      <c r="D91" s="331">
        <f t="shared" ca="1" si="3"/>
        <v>1441.1690000000001</v>
      </c>
      <c r="E91" s="447">
        <f t="shared" ca="1" si="4"/>
        <v>3.9724695715769629</v>
      </c>
    </row>
    <row r="92" spans="2:5" x14ac:dyDescent="0.25">
      <c r="B92" s="19">
        <f t="shared" si="5"/>
        <v>2019</v>
      </c>
      <c r="C92" s="446">
        <f t="shared" ca="1" si="2"/>
        <v>58.183999999999997</v>
      </c>
      <c r="D92" s="331">
        <f t="shared" ca="1" si="3"/>
        <v>1486.72</v>
      </c>
      <c r="E92" s="447">
        <f t="shared" ca="1" si="4"/>
        <v>3.9135815755488594</v>
      </c>
    </row>
    <row r="93" spans="2:5" x14ac:dyDescent="0.25">
      <c r="B93" s="19">
        <f t="shared" si="5"/>
        <v>2020</v>
      </c>
      <c r="C93" s="446">
        <f t="shared" ca="1" si="2"/>
        <v>55.125</v>
      </c>
      <c r="D93" s="331">
        <f t="shared" ca="1" si="3"/>
        <v>1500.182</v>
      </c>
      <c r="E93" s="447">
        <f t="shared" ca="1" si="4"/>
        <v>3.6745541540959694</v>
      </c>
    </row>
    <row r="94" spans="2:5" x14ac:dyDescent="0.25">
      <c r="B94" s="19">
        <f t="shared" si="5"/>
        <v>2021</v>
      </c>
      <c r="C94" s="446">
        <f t="shared" ca="1" si="2"/>
        <v>53.032263300000004</v>
      </c>
      <c r="D94" s="331">
        <f t="shared" ca="1" si="3"/>
        <v>1559.6069749999999</v>
      </c>
      <c r="E94" s="447">
        <f t="shared" ca="1" si="4"/>
        <v>3.400360741525922</v>
      </c>
    </row>
    <row r="95" spans="2:5" x14ac:dyDescent="0.25">
      <c r="B95" s="19">
        <f t="shared" si="5"/>
        <v>2022</v>
      </c>
      <c r="C95" s="446">
        <f t="shared" ca="1" si="2"/>
        <v>56.232587600000002</v>
      </c>
      <c r="D95" s="331">
        <f t="shared" ca="1" si="3"/>
        <v>1622.4137129999999</v>
      </c>
      <c r="E95" s="447">
        <f t="shared" ca="1" si="4"/>
        <v>3.4659832538040196</v>
      </c>
    </row>
    <row r="96" spans="2:5" x14ac:dyDescent="0.25">
      <c r="B96" s="19">
        <f t="shared" si="5"/>
        <v>2023</v>
      </c>
      <c r="C96" s="446">
        <f t="shared" ca="1" si="2"/>
        <v>62.8818378</v>
      </c>
      <c r="D96" s="331">
        <f t="shared" ca="1" si="3"/>
        <v>1688.2690479999997</v>
      </c>
      <c r="E96" s="447">
        <f t="shared" ca="1" si="4"/>
        <v>3.7246336935746518</v>
      </c>
    </row>
    <row r="97" spans="2:5" x14ac:dyDescent="0.25">
      <c r="B97" s="19">
        <v>2024</v>
      </c>
      <c r="C97" s="446">
        <f t="shared" ca="1" si="2"/>
        <v>66.547907999999993</v>
      </c>
      <c r="D97" s="331">
        <f t="shared" ca="1" si="3"/>
        <v>1741.5229019999999</v>
      </c>
      <c r="E97" s="447">
        <f t="shared" ca="1" si="4"/>
        <v>3.8212479390064313</v>
      </c>
    </row>
    <row r="98" spans="2:5" x14ac:dyDescent="0.25">
      <c r="B98" s="19">
        <v>2025</v>
      </c>
      <c r="C98" s="446">
        <f t="shared" ca="1" si="2"/>
        <v>69.633473200000012</v>
      </c>
      <c r="D98" s="331">
        <f t="shared" ca="1" si="3"/>
        <v>1801.0228109999998</v>
      </c>
      <c r="E98" s="447">
        <f t="shared" ca="1" si="4"/>
        <v>3.8663293310170084</v>
      </c>
    </row>
    <row r="99" spans="2:5" x14ac:dyDescent="0.25">
      <c r="B99" s="19">
        <v>2026</v>
      </c>
      <c r="C99" s="446">
        <f t="shared" ca="1" si="2"/>
        <v>72.944366699999989</v>
      </c>
      <c r="D99" s="331">
        <f t="shared" ca="1" si="3"/>
        <v>1861.7445439999999</v>
      </c>
      <c r="E99" s="447">
        <f t="shared" ca="1" si="4"/>
        <v>3.9180652864048349</v>
      </c>
    </row>
    <row r="100" spans="2:5" x14ac:dyDescent="0.25">
      <c r="B100" s="442" t="s">
        <v>337</v>
      </c>
      <c r="C100" s="443">
        <f t="shared" ref="C100:C118" ca="1" si="6">OFFSET($C$8,4*(ROW()-ROW($C$100)),0)</f>
        <v>92.692999999999998</v>
      </c>
      <c r="D100" s="444">
        <f t="shared" ref="D100:D118" ca="1" si="7">OFFSET($D$8,4*(ROW()-ROW($D$100)),0)</f>
        <v>1051.2429999999999</v>
      </c>
      <c r="E100" s="445">
        <f t="shared" ref="E100:E118" ca="1" si="8">OFFSET($E$8,4*(ROW()-ROW($E$100)),0)</f>
        <v>8.817466561013962</v>
      </c>
    </row>
    <row r="101" spans="2:5" x14ac:dyDescent="0.25">
      <c r="B101" s="19" t="s">
        <v>338</v>
      </c>
      <c r="C101" s="446">
        <f t="shared" ca="1" si="6"/>
        <v>68.91</v>
      </c>
      <c r="D101" s="331">
        <f t="shared" ca="1" si="7"/>
        <v>1078.3510000000001</v>
      </c>
      <c r="E101" s="447">
        <f t="shared" ca="1" si="8"/>
        <v>6.390312616207523</v>
      </c>
    </row>
    <row r="102" spans="2:5" x14ac:dyDescent="0.25">
      <c r="B102" s="19" t="s">
        <v>339</v>
      </c>
      <c r="C102" s="446">
        <f t="shared" ca="1" si="6"/>
        <v>64.003</v>
      </c>
      <c r="D102" s="331">
        <f t="shared" ca="1" si="7"/>
        <v>1097.1020000000001</v>
      </c>
      <c r="E102" s="447">
        <f t="shared" ca="1" si="8"/>
        <v>5.8338240200090778</v>
      </c>
    </row>
    <row r="103" spans="2:5" x14ac:dyDescent="0.25">
      <c r="B103" s="19" t="s">
        <v>85</v>
      </c>
      <c r="C103" s="446">
        <f t="shared" ca="1" si="6"/>
        <v>61.662999999999997</v>
      </c>
      <c r="D103" s="331">
        <f t="shared" ca="1" si="7"/>
        <v>1127.902</v>
      </c>
      <c r="E103" s="447">
        <f t="shared" ca="1" si="8"/>
        <v>5.4670529886461763</v>
      </c>
    </row>
    <row r="104" spans="2:5" x14ac:dyDescent="0.25">
      <c r="B104" s="19" t="s">
        <v>86</v>
      </c>
      <c r="C104" s="446">
        <f t="shared" ca="1" si="6"/>
        <v>61.366999999999997</v>
      </c>
      <c r="D104" s="331">
        <f t="shared" ca="1" si="7"/>
        <v>1166.546</v>
      </c>
      <c r="E104" s="447">
        <f t="shared" ca="1" si="8"/>
        <v>5.2605726649442026</v>
      </c>
    </row>
    <row r="105" spans="2:5" x14ac:dyDescent="0.25">
      <c r="B105" s="19" t="s">
        <v>87</v>
      </c>
      <c r="C105" s="446">
        <f t="shared" ca="1" si="6"/>
        <v>61.088000000000001</v>
      </c>
      <c r="D105" s="331">
        <f t="shared" ca="1" si="7"/>
        <v>1221.4059999999999</v>
      </c>
      <c r="E105" s="447">
        <f t="shared" ca="1" si="8"/>
        <v>5.0014491495866249</v>
      </c>
    </row>
    <row r="106" spans="2:5" x14ac:dyDescent="0.25">
      <c r="B106" s="19" t="s">
        <v>88</v>
      </c>
      <c r="C106" s="446">
        <f t="shared" ca="1" si="6"/>
        <v>59.280999999999999</v>
      </c>
      <c r="D106" s="331">
        <f t="shared" ca="1" si="7"/>
        <v>1263.471</v>
      </c>
      <c r="E106" s="447">
        <f t="shared" ca="1" si="8"/>
        <v>4.6919161579490147</v>
      </c>
    </row>
    <row r="107" spans="2:5" x14ac:dyDescent="0.25">
      <c r="B107" s="19" t="s">
        <v>89</v>
      </c>
      <c r="C107" s="446">
        <f t="shared" ca="1" si="6"/>
        <v>57.872999999999998</v>
      </c>
      <c r="D107" s="331">
        <f t="shared" ca="1" si="7"/>
        <v>1332.88</v>
      </c>
      <c r="E107" s="447">
        <f t="shared" ca="1" si="8"/>
        <v>4.3419512634295661</v>
      </c>
    </row>
    <row r="108" spans="2:5" x14ac:dyDescent="0.25">
      <c r="B108" s="19" t="s">
        <v>90</v>
      </c>
      <c r="C108" s="446">
        <f t="shared" ca="1" si="6"/>
        <v>57.070999999999998</v>
      </c>
      <c r="D108" s="331">
        <f t="shared" ca="1" si="7"/>
        <v>1350.338</v>
      </c>
      <c r="E108" s="447">
        <f t="shared" ca="1" si="8"/>
        <v>4.2264233103119366</v>
      </c>
    </row>
    <row r="109" spans="2:5" x14ac:dyDescent="0.25">
      <c r="B109" s="19" t="s">
        <v>91</v>
      </c>
      <c r="C109" s="446">
        <f t="shared" ca="1" si="6"/>
        <v>56.165999999999997</v>
      </c>
      <c r="D109" s="331">
        <f t="shared" ca="1" si="7"/>
        <v>1393.6579999999999</v>
      </c>
      <c r="E109" s="447">
        <f t="shared" ca="1" si="8"/>
        <v>4.0301135572715836</v>
      </c>
    </row>
    <row r="110" spans="2:5" x14ac:dyDescent="0.25">
      <c r="B110" s="19" t="s">
        <v>92</v>
      </c>
      <c r="C110" s="446">
        <f t="shared" ca="1" si="6"/>
        <v>57.506</v>
      </c>
      <c r="D110" s="331">
        <f t="shared" ca="1" si="7"/>
        <v>1452.1610000000001</v>
      </c>
      <c r="E110" s="447">
        <f t="shared" ca="1" si="8"/>
        <v>3.960029225409579</v>
      </c>
    </row>
    <row r="111" spans="2:5" x14ac:dyDescent="0.25">
      <c r="B111" s="19" t="s">
        <v>93</v>
      </c>
      <c r="C111" s="446">
        <f t="shared" ca="1" si="6"/>
        <v>58.319000000000003</v>
      </c>
      <c r="D111" s="331">
        <f t="shared" ca="1" si="7"/>
        <v>1496.394</v>
      </c>
      <c r="E111" s="447">
        <f t="shared" ca="1" si="8"/>
        <v>3.8973024484193335</v>
      </c>
    </row>
    <row r="112" spans="2:5" x14ac:dyDescent="0.25">
      <c r="B112" s="19" t="s">
        <v>94</v>
      </c>
      <c r="C112" s="446">
        <f t="shared" ca="1" si="6"/>
        <v>53.898000000000003</v>
      </c>
      <c r="D112" s="331">
        <f t="shared" ca="1" si="7"/>
        <v>1507.673</v>
      </c>
      <c r="E112" s="447">
        <f t="shared" ca="1" si="8"/>
        <v>3.5749131277140336</v>
      </c>
    </row>
    <row r="113" spans="2:5" x14ac:dyDescent="0.25">
      <c r="B113" s="19" t="s">
        <v>95</v>
      </c>
      <c r="C113" s="446">
        <f t="shared" ca="1" si="6"/>
        <v>53.180558099999992</v>
      </c>
      <c r="D113" s="331">
        <f t="shared" ca="1" si="7"/>
        <v>1575.820031</v>
      </c>
      <c r="E113" s="447">
        <f t="shared" ca="1" si="8"/>
        <v>3.3747862734205838</v>
      </c>
    </row>
    <row r="114" spans="2:5" x14ac:dyDescent="0.25">
      <c r="B114" s="19" t="s">
        <v>96</v>
      </c>
      <c r="C114" s="446">
        <f t="shared" ca="1" si="6"/>
        <v>57.969483899999993</v>
      </c>
      <c r="D114" s="331">
        <f t="shared" ca="1" si="7"/>
        <v>1640.6249340000002</v>
      </c>
      <c r="E114" s="447">
        <f t="shared" ca="1" si="8"/>
        <v>3.5333782084284713</v>
      </c>
    </row>
    <row r="115" spans="2:5" x14ac:dyDescent="0.25">
      <c r="B115" s="19" t="s">
        <v>97</v>
      </c>
      <c r="C115" s="446">
        <f t="shared" ca="1" si="6"/>
        <v>64.052669299999991</v>
      </c>
      <c r="D115" s="331">
        <f t="shared" ca="1" si="7"/>
        <v>1701.7589079999998</v>
      </c>
      <c r="E115" s="447">
        <f t="shared" ca="1" si="8"/>
        <v>3.7639097406152668</v>
      </c>
    </row>
    <row r="116" spans="2:5" x14ac:dyDescent="0.25">
      <c r="B116" s="19" t="s">
        <v>362</v>
      </c>
      <c r="C116" s="446">
        <f t="shared" ca="1" si="6"/>
        <v>67.283369000000008</v>
      </c>
      <c r="D116" s="331">
        <f t="shared" ca="1" si="7"/>
        <v>1755.6298220000001</v>
      </c>
      <c r="E116" s="447">
        <f t="shared" ca="1" si="8"/>
        <v>3.8324348422921699</v>
      </c>
    </row>
    <row r="117" spans="2:5" x14ac:dyDescent="0.25">
      <c r="B117" s="19" t="s">
        <v>369</v>
      </c>
      <c r="C117" s="446">
        <f t="shared" ca="1" si="6"/>
        <v>70.472751699999989</v>
      </c>
      <c r="D117" s="331">
        <f t="shared" ca="1" si="7"/>
        <v>1816.3700670000003</v>
      </c>
      <c r="E117" s="447">
        <f t="shared" ca="1" si="8"/>
        <v>3.8798674884791517</v>
      </c>
    </row>
    <row r="118" spans="2:5" ht="15.75" thickBot="1" x14ac:dyDescent="0.3">
      <c r="B118" s="19" t="s">
        <v>399</v>
      </c>
      <c r="C118" s="446">
        <f t="shared" ca="1" si="6"/>
        <v>73.745547399999992</v>
      </c>
      <c r="D118" s="331">
        <f t="shared" ca="1" si="7"/>
        <v>1876.5595929999999</v>
      </c>
      <c r="E118" s="447">
        <f t="shared" ca="1" si="8"/>
        <v>3.9298270982220807</v>
      </c>
    </row>
    <row r="119" spans="2:5" ht="15" customHeight="1" x14ac:dyDescent="0.25">
      <c r="B119" s="698" t="s">
        <v>30</v>
      </c>
      <c r="C119" s="699"/>
      <c r="D119" s="699"/>
      <c r="E119" s="700"/>
    </row>
    <row r="120" spans="2:5" ht="15" customHeight="1" x14ac:dyDescent="0.25">
      <c r="B120" s="690" t="s">
        <v>560</v>
      </c>
      <c r="C120" s="691"/>
      <c r="D120" s="691"/>
      <c r="E120" s="692"/>
    </row>
    <row r="121" spans="2:5" ht="15" customHeight="1" x14ac:dyDescent="0.25">
      <c r="B121" s="690" t="s">
        <v>561</v>
      </c>
      <c r="C121" s="691"/>
      <c r="D121" s="691"/>
      <c r="E121" s="692"/>
    </row>
    <row r="122" spans="2:5" ht="15" customHeight="1" thickBot="1" x14ac:dyDescent="0.3">
      <c r="B122" s="701" t="s">
        <v>562</v>
      </c>
      <c r="C122" s="702"/>
      <c r="D122" s="702"/>
      <c r="E122" s="703"/>
    </row>
  </sheetData>
  <mergeCells count="5">
    <mergeCell ref="B2:E2"/>
    <mergeCell ref="B119:E119"/>
    <mergeCell ref="B120:E120"/>
    <mergeCell ref="B121:E121"/>
    <mergeCell ref="B122:E122"/>
  </mergeCells>
  <hyperlinks>
    <hyperlink ref="A1" location="Contents!A1" display="Back to contents" xr:uid="{E9185D7D-94CE-4F5C-BB8A-1E13E7708D12}"/>
  </hyperlinks>
  <pageMargins left="0.70866141732283472" right="0.70866141732283472" top="0.74803149606299213" bottom="0.74803149606299213" header="0.31496062992125984" footer="0.31496062992125984"/>
  <pageSetup paperSize="9" scale="47" orientation="portrait" r:id="rId1"/>
  <headerFooter>
    <oddHeader>&amp;C&amp;8March 2018 Economic and fiscal outlook: Supplementary economy tables</oddHeader>
  </headerFooter>
  <rowBreaks count="1" manualBreakCount="1">
    <brk id="80" min="1" max="4"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2370A-D6CC-4426-91C0-6352E4B10087}">
  <dimension ref="A1:I32"/>
  <sheetViews>
    <sheetView zoomScaleNormal="100" zoomScaleSheetLayoutView="100" workbookViewId="0"/>
  </sheetViews>
  <sheetFormatPr defaultColWidth="8.88671875" defaultRowHeight="15" x14ac:dyDescent="0.25"/>
  <cols>
    <col min="1" max="1" width="9.33203125" style="6" customWidth="1"/>
    <col min="2" max="2" width="33.44140625" style="6" customWidth="1"/>
    <col min="3" max="7" width="10.44140625" style="6" customWidth="1"/>
    <col min="8" max="16384" width="8.88671875" style="6"/>
  </cols>
  <sheetData>
    <row r="1" spans="1:9" ht="33.75" customHeight="1" thickBot="1" x14ac:dyDescent="0.3">
      <c r="A1" s="10" t="s">
        <v>42</v>
      </c>
    </row>
    <row r="2" spans="1:9" ht="20.25" customHeight="1" thickBot="1" x14ac:dyDescent="0.3">
      <c r="B2" s="704" t="s">
        <v>665</v>
      </c>
      <c r="C2" s="705"/>
      <c r="D2" s="705"/>
      <c r="E2" s="705"/>
      <c r="F2" s="705"/>
      <c r="G2" s="705"/>
      <c r="H2" s="705"/>
      <c r="I2" s="706"/>
    </row>
    <row r="3" spans="1:9" ht="15.75" x14ac:dyDescent="0.25">
      <c r="B3" s="248"/>
      <c r="C3" s="134"/>
      <c r="D3" s="134" t="s">
        <v>95</v>
      </c>
      <c r="E3" s="134" t="s">
        <v>96</v>
      </c>
      <c r="F3" s="249" t="s">
        <v>97</v>
      </c>
      <c r="G3" s="249" t="s">
        <v>362</v>
      </c>
      <c r="H3" s="249" t="s">
        <v>369</v>
      </c>
      <c r="I3" s="135" t="s">
        <v>399</v>
      </c>
    </row>
    <row r="4" spans="1:9" ht="19.5" customHeight="1" x14ac:dyDescent="0.25">
      <c r="B4" s="136" t="s">
        <v>430</v>
      </c>
      <c r="C4" s="137"/>
      <c r="D4" s="137"/>
      <c r="E4" s="137"/>
      <c r="F4" s="137"/>
      <c r="G4" s="137"/>
      <c r="H4" s="137"/>
      <c r="I4" s="138"/>
    </row>
    <row r="5" spans="1:9" ht="15.75" customHeight="1" x14ac:dyDescent="0.25">
      <c r="B5" s="250" t="s">
        <v>431</v>
      </c>
      <c r="C5" s="111"/>
      <c r="D5" s="111">
        <v>0.5</v>
      </c>
      <c r="E5" s="111">
        <v>0.5</v>
      </c>
      <c r="F5" s="111">
        <v>0.5</v>
      </c>
      <c r="G5" s="111">
        <v>0.5</v>
      </c>
      <c r="H5" s="111">
        <v>0.5</v>
      </c>
      <c r="I5" s="251">
        <v>0.5</v>
      </c>
    </row>
    <row r="6" spans="1:9" ht="15.75" customHeight="1" x14ac:dyDescent="0.25">
      <c r="B6" s="250" t="s">
        <v>432</v>
      </c>
      <c r="C6" s="111"/>
      <c r="D6" s="111">
        <v>4</v>
      </c>
      <c r="E6" s="111">
        <v>4</v>
      </c>
      <c r="F6" s="111">
        <v>4</v>
      </c>
      <c r="G6" s="111">
        <v>4</v>
      </c>
      <c r="H6" s="111">
        <v>4</v>
      </c>
      <c r="I6" s="251">
        <v>4</v>
      </c>
    </row>
    <row r="7" spans="1:9" ht="15.75" customHeight="1" x14ac:dyDescent="0.25">
      <c r="B7" s="252" t="s">
        <v>433</v>
      </c>
      <c r="C7" s="253"/>
      <c r="D7" s="253">
        <v>4</v>
      </c>
      <c r="E7" s="253">
        <v>4</v>
      </c>
      <c r="F7" s="253">
        <v>4</v>
      </c>
      <c r="G7" s="253">
        <v>4</v>
      </c>
      <c r="H7" s="253">
        <v>4</v>
      </c>
      <c r="I7" s="254">
        <v>4</v>
      </c>
    </row>
    <row r="8" spans="1:9" ht="18.75" customHeight="1" x14ac:dyDescent="0.25">
      <c r="B8" s="255" t="s">
        <v>434</v>
      </c>
      <c r="C8" s="256"/>
      <c r="D8" s="256"/>
      <c r="E8" s="256"/>
      <c r="F8" s="256"/>
      <c r="G8" s="256"/>
      <c r="H8" s="256"/>
      <c r="I8" s="257"/>
    </row>
    <row r="9" spans="1:9" ht="15.75" customHeight="1" x14ac:dyDescent="0.25">
      <c r="B9" s="250" t="s">
        <v>435</v>
      </c>
      <c r="C9" s="111"/>
      <c r="D9" s="111">
        <v>3</v>
      </c>
      <c r="E9" s="111">
        <v>2.7</v>
      </c>
      <c r="F9" s="111">
        <v>3.4</v>
      </c>
      <c r="G9" s="111">
        <v>4.0999999999999996</v>
      </c>
      <c r="H9" s="111">
        <v>4</v>
      </c>
      <c r="I9" s="258">
        <v>3.7</v>
      </c>
    </row>
    <row r="10" spans="1:9" ht="15.75" customHeight="1" x14ac:dyDescent="0.25">
      <c r="B10" s="252" t="s">
        <v>436</v>
      </c>
      <c r="C10" s="253"/>
      <c r="D10" s="253">
        <v>3</v>
      </c>
      <c r="E10" s="253">
        <v>2.6</v>
      </c>
      <c r="F10" s="253">
        <v>3.3</v>
      </c>
      <c r="G10" s="253">
        <v>4.0999999999999996</v>
      </c>
      <c r="H10" s="253">
        <v>4.0999999999999996</v>
      </c>
      <c r="I10" s="259">
        <v>3.6</v>
      </c>
    </row>
    <row r="11" spans="1:9" ht="15" customHeight="1" x14ac:dyDescent="0.25">
      <c r="A11" s="260"/>
      <c r="B11" s="707" t="s">
        <v>30</v>
      </c>
      <c r="C11" s="708"/>
      <c r="D11" s="708"/>
      <c r="E11" s="708"/>
      <c r="F11" s="708"/>
      <c r="G11" s="708"/>
      <c r="H11" s="708"/>
      <c r="I11" s="709"/>
    </row>
    <row r="12" spans="1:9" ht="33" customHeight="1" x14ac:dyDescent="0.25">
      <c r="A12" s="260"/>
      <c r="B12" s="710" t="s">
        <v>437</v>
      </c>
      <c r="C12" s="616"/>
      <c r="D12" s="616"/>
      <c r="E12" s="616"/>
      <c r="F12" s="616"/>
      <c r="G12" s="616"/>
      <c r="H12" s="616"/>
      <c r="I12" s="711"/>
    </row>
    <row r="13" spans="1:9" ht="33" customHeight="1" thickBot="1" x14ac:dyDescent="0.3">
      <c r="A13" s="260"/>
      <c r="B13" s="712" t="s">
        <v>438</v>
      </c>
      <c r="C13" s="713"/>
      <c r="D13" s="713"/>
      <c r="E13" s="713"/>
      <c r="F13" s="713"/>
      <c r="G13" s="713"/>
      <c r="H13" s="713"/>
      <c r="I13" s="714"/>
    </row>
    <row r="17" spans="2:7" x14ac:dyDescent="0.25">
      <c r="B17" s="261"/>
    </row>
    <row r="18" spans="2:7" x14ac:dyDescent="0.25">
      <c r="C18" s="11"/>
      <c r="D18" s="11"/>
      <c r="E18" s="11"/>
    </row>
    <row r="19" spans="2:7" x14ac:dyDescent="0.25">
      <c r="C19" s="11"/>
      <c r="D19" s="38"/>
      <c r="E19" s="11"/>
    </row>
    <row r="20" spans="2:7" x14ac:dyDescent="0.25">
      <c r="C20" s="11"/>
      <c r="D20" s="11"/>
      <c r="E20" s="11"/>
      <c r="F20" s="11"/>
      <c r="G20" s="11"/>
    </row>
    <row r="21" spans="2:7" x14ac:dyDescent="0.25">
      <c r="C21" s="11"/>
      <c r="D21" s="11"/>
      <c r="E21" s="11"/>
      <c r="F21" s="11"/>
      <c r="G21" s="11"/>
    </row>
    <row r="22" spans="2:7" x14ac:dyDescent="0.25">
      <c r="C22" s="11"/>
      <c r="D22" s="11"/>
      <c r="E22" s="11"/>
      <c r="F22" s="11"/>
      <c r="G22" s="11"/>
    </row>
    <row r="23" spans="2:7" x14ac:dyDescent="0.25">
      <c r="C23" s="11"/>
      <c r="D23" s="11"/>
      <c r="E23" s="11"/>
      <c r="F23" s="11"/>
      <c r="G23" s="11"/>
    </row>
    <row r="24" spans="2:7" x14ac:dyDescent="0.25">
      <c r="C24" s="11"/>
      <c r="D24" s="11"/>
      <c r="E24" s="11"/>
      <c r="F24" s="11"/>
      <c r="G24" s="11"/>
    </row>
    <row r="25" spans="2:7" x14ac:dyDescent="0.25">
      <c r="C25" s="11"/>
      <c r="D25" s="11"/>
      <c r="E25" s="11"/>
      <c r="F25" s="11"/>
      <c r="G25" s="11"/>
    </row>
    <row r="26" spans="2:7" x14ac:dyDescent="0.25">
      <c r="C26" s="11"/>
      <c r="D26" s="11"/>
      <c r="E26" s="11"/>
      <c r="F26" s="11"/>
      <c r="G26" s="11"/>
    </row>
    <row r="27" spans="2:7" x14ac:dyDescent="0.25">
      <c r="C27" s="11"/>
      <c r="D27" s="11"/>
      <c r="E27" s="11"/>
      <c r="F27" s="11"/>
      <c r="G27" s="11"/>
    </row>
    <row r="28" spans="2:7" x14ac:dyDescent="0.25">
      <c r="C28" s="11"/>
      <c r="D28" s="11"/>
      <c r="E28" s="11"/>
      <c r="F28" s="11"/>
      <c r="G28" s="11"/>
    </row>
    <row r="29" spans="2:7" x14ac:dyDescent="0.25">
      <c r="C29" s="11"/>
      <c r="D29" s="11"/>
      <c r="E29" s="11"/>
      <c r="F29" s="11"/>
      <c r="G29" s="11"/>
    </row>
    <row r="30" spans="2:7" x14ac:dyDescent="0.25">
      <c r="C30" s="11"/>
      <c r="D30" s="11"/>
      <c r="E30" s="11"/>
      <c r="F30" s="11"/>
      <c r="G30" s="11"/>
    </row>
    <row r="31" spans="2:7" x14ac:dyDescent="0.25">
      <c r="C31" s="11"/>
      <c r="D31" s="11"/>
      <c r="E31" s="11"/>
      <c r="F31" s="11"/>
      <c r="G31" s="11"/>
    </row>
    <row r="32" spans="2:7" x14ac:dyDescent="0.25">
      <c r="C32" s="11"/>
      <c r="D32" s="11"/>
      <c r="E32" s="11"/>
      <c r="F32" s="11"/>
      <c r="G32" s="11"/>
    </row>
  </sheetData>
  <mergeCells count="4">
    <mergeCell ref="B2:I2"/>
    <mergeCell ref="B11:I11"/>
    <mergeCell ref="B12:I12"/>
    <mergeCell ref="B13:I13"/>
  </mergeCells>
  <hyperlinks>
    <hyperlink ref="A1" location="Contents!A1" display="Back to contents" xr:uid="{98F8D832-6873-465A-9BB0-2E4E57A3F89B}"/>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0EFBC-71BE-4268-968E-2405C68C1DFA}">
  <dimension ref="A1:AZ130"/>
  <sheetViews>
    <sheetView showGridLines="0" zoomScaleNormal="100" zoomScaleSheetLayoutView="40" workbookViewId="0">
      <pane xSplit="2" ySplit="5" topLeftCell="C6" activePane="bottomRight" state="frozen"/>
      <selection pane="topRight"/>
      <selection pane="bottomLeft"/>
      <selection pane="bottomRight" activeCell="C6" sqref="C6"/>
    </sheetView>
  </sheetViews>
  <sheetFormatPr defaultColWidth="8.88671875" defaultRowHeight="15.75" x14ac:dyDescent="0.25"/>
  <cols>
    <col min="1" max="1" width="9.33203125" style="2" customWidth="1"/>
    <col min="2" max="2" width="7.109375" style="2" bestFit="1" customWidth="1"/>
    <col min="3" max="14" width="10" style="2" customWidth="1"/>
    <col min="15" max="26" width="10" style="47" customWidth="1"/>
    <col min="27" max="27" width="11.77734375" style="47" customWidth="1"/>
    <col min="28" max="28" width="9.44140625" style="47" bestFit="1" customWidth="1"/>
    <col min="29" max="29" width="10.6640625" style="47" bestFit="1" customWidth="1"/>
    <col min="30" max="52" width="8.88671875" style="47"/>
    <col min="53" max="16384" width="8.88671875" style="2"/>
  </cols>
  <sheetData>
    <row r="1" spans="1:34" s="47" customFormat="1" ht="33.75" customHeight="1" thickBot="1" x14ac:dyDescent="0.3">
      <c r="A1" s="10" t="s">
        <v>42</v>
      </c>
      <c r="B1" s="29"/>
      <c r="C1" s="29"/>
      <c r="D1" s="29"/>
      <c r="E1" s="29"/>
      <c r="F1" s="29"/>
      <c r="G1" s="29"/>
      <c r="H1" s="29"/>
      <c r="I1" s="29"/>
      <c r="J1" s="29"/>
      <c r="K1" s="29"/>
      <c r="L1" s="29"/>
      <c r="M1" s="29"/>
      <c r="N1" s="29"/>
      <c r="O1" s="220"/>
      <c r="P1" s="225"/>
      <c r="Q1" s="225"/>
      <c r="R1" s="225"/>
      <c r="S1" s="225"/>
      <c r="T1" s="225"/>
      <c r="U1" s="226"/>
      <c r="V1" s="226"/>
      <c r="W1" s="226"/>
      <c r="X1" s="226"/>
      <c r="Y1" s="226"/>
      <c r="Z1" s="226"/>
    </row>
    <row r="2" spans="1:34" s="47" customFormat="1" ht="33.75" customHeight="1" thickBot="1" x14ac:dyDescent="0.35">
      <c r="A2" s="10"/>
      <c r="B2" s="506"/>
      <c r="C2" s="704" t="s">
        <v>668</v>
      </c>
      <c r="D2" s="705"/>
      <c r="E2" s="705"/>
      <c r="F2" s="705"/>
      <c r="G2" s="705"/>
      <c r="H2" s="705"/>
      <c r="I2" s="705"/>
      <c r="J2" s="705"/>
      <c r="K2" s="705"/>
      <c r="L2" s="705"/>
      <c r="M2" s="705"/>
      <c r="N2" s="705"/>
      <c r="O2" s="705"/>
      <c r="P2" s="705"/>
      <c r="Q2" s="705"/>
      <c r="R2" s="705"/>
      <c r="S2" s="705"/>
      <c r="T2" s="705"/>
      <c r="U2" s="705"/>
      <c r="V2" s="705"/>
      <c r="W2" s="705"/>
      <c r="X2" s="705"/>
      <c r="Y2" s="705"/>
      <c r="Z2" s="706"/>
    </row>
    <row r="3" spans="1:34" s="47" customFormat="1" ht="16.5" thickBot="1" x14ac:dyDescent="0.3">
      <c r="A3" s="8"/>
      <c r="B3" s="715" t="s">
        <v>439</v>
      </c>
      <c r="C3" s="716"/>
      <c r="D3" s="716"/>
      <c r="E3" s="716"/>
      <c r="F3" s="716"/>
      <c r="G3" s="716"/>
      <c r="H3" s="716"/>
      <c r="I3" s="716"/>
      <c r="J3" s="716"/>
      <c r="K3" s="716"/>
      <c r="L3" s="716"/>
      <c r="M3" s="716"/>
      <c r="N3" s="717"/>
      <c r="O3" s="716" t="s">
        <v>440</v>
      </c>
      <c r="P3" s="716"/>
      <c r="Q3" s="716"/>
      <c r="R3" s="716"/>
      <c r="S3" s="716"/>
      <c r="T3" s="716"/>
      <c r="U3" s="716"/>
      <c r="V3" s="716"/>
      <c r="W3" s="716"/>
      <c r="X3" s="716"/>
      <c r="Y3" s="716"/>
      <c r="Z3" s="717"/>
    </row>
    <row r="4" spans="1:34" s="47" customFormat="1" ht="47.25" x14ac:dyDescent="0.25">
      <c r="A4" s="8"/>
      <c r="B4" s="48"/>
      <c r="C4" s="507" t="s">
        <v>412</v>
      </c>
      <c r="D4" s="507" t="s">
        <v>411</v>
      </c>
      <c r="E4" s="507" t="s">
        <v>441</v>
      </c>
      <c r="F4" s="507" t="s">
        <v>441</v>
      </c>
      <c r="G4" s="507" t="s">
        <v>442</v>
      </c>
      <c r="H4" s="507" t="s">
        <v>441</v>
      </c>
      <c r="I4" s="507" t="s">
        <v>441</v>
      </c>
      <c r="J4" s="507" t="s">
        <v>443</v>
      </c>
      <c r="K4" s="507" t="s">
        <v>444</v>
      </c>
      <c r="L4" s="507" t="s">
        <v>441</v>
      </c>
      <c r="M4" s="507" t="s">
        <v>445</v>
      </c>
      <c r="N4" s="508" t="s">
        <v>445</v>
      </c>
      <c r="O4" s="509" t="s">
        <v>412</v>
      </c>
      <c r="P4" s="509" t="s">
        <v>411</v>
      </c>
      <c r="Q4" s="507" t="s">
        <v>441</v>
      </c>
      <c r="R4" s="507" t="s">
        <v>441</v>
      </c>
      <c r="S4" s="507" t="s">
        <v>442</v>
      </c>
      <c r="T4" s="507" t="s">
        <v>441</v>
      </c>
      <c r="U4" s="507" t="s">
        <v>441</v>
      </c>
      <c r="V4" s="507" t="s">
        <v>443</v>
      </c>
      <c r="W4" s="507" t="s">
        <v>444</v>
      </c>
      <c r="X4" s="507" t="s">
        <v>441</v>
      </c>
      <c r="Y4" s="507" t="s">
        <v>445</v>
      </c>
      <c r="Z4" s="508" t="s">
        <v>445</v>
      </c>
    </row>
    <row r="5" spans="1:34" s="47" customFormat="1" ht="48.75" customHeight="1" x14ac:dyDescent="0.25">
      <c r="A5" s="8"/>
      <c r="B5" s="48"/>
      <c r="C5" s="232" t="s">
        <v>418</v>
      </c>
      <c r="D5" s="232" t="s">
        <v>416</v>
      </c>
      <c r="E5" s="232" t="s">
        <v>446</v>
      </c>
      <c r="F5" s="232" t="s">
        <v>109</v>
      </c>
      <c r="G5" s="50" t="s">
        <v>447</v>
      </c>
      <c r="H5" s="50" t="s">
        <v>448</v>
      </c>
      <c r="I5" s="232" t="s">
        <v>449</v>
      </c>
      <c r="J5" s="232" t="s">
        <v>450</v>
      </c>
      <c r="K5" s="232" t="s">
        <v>451</v>
      </c>
      <c r="L5" s="232" t="s">
        <v>452</v>
      </c>
      <c r="M5" s="232" t="s">
        <v>453</v>
      </c>
      <c r="N5" s="262" t="s">
        <v>454</v>
      </c>
      <c r="O5" s="263" t="s">
        <v>418</v>
      </c>
      <c r="P5" s="264" t="s">
        <v>416</v>
      </c>
      <c r="Q5" s="264" t="s">
        <v>446</v>
      </c>
      <c r="R5" s="264" t="s">
        <v>109</v>
      </c>
      <c r="S5" s="264" t="s">
        <v>447</v>
      </c>
      <c r="T5" s="264" t="s">
        <v>448</v>
      </c>
      <c r="U5" s="264" t="s">
        <v>449</v>
      </c>
      <c r="V5" s="264" t="s">
        <v>450</v>
      </c>
      <c r="W5" s="264" t="s">
        <v>451</v>
      </c>
      <c r="X5" s="264" t="s">
        <v>452</v>
      </c>
      <c r="Y5" s="264" t="s">
        <v>453</v>
      </c>
      <c r="Z5" s="262" t="s">
        <v>454</v>
      </c>
    </row>
    <row r="6" spans="1:34" s="47" customFormat="1" ht="16.5" thickBot="1" x14ac:dyDescent="0.3">
      <c r="A6" s="8"/>
      <c r="B6" s="9" t="s">
        <v>69</v>
      </c>
      <c r="C6" s="118">
        <v>109.151</v>
      </c>
      <c r="D6" s="118">
        <v>295.83333299999998</v>
      </c>
      <c r="E6" s="118">
        <v>542.60699999999997</v>
      </c>
      <c r="F6" s="265">
        <v>496.73700000000002</v>
      </c>
      <c r="G6" s="118">
        <v>0.40996714299999998</v>
      </c>
      <c r="H6" s="118">
        <v>315.339</v>
      </c>
      <c r="I6" s="118">
        <v>235.5</v>
      </c>
      <c r="J6" s="118">
        <v>131.47804553333299</v>
      </c>
      <c r="K6" s="118">
        <v>49.777463246880338</v>
      </c>
      <c r="L6" s="118">
        <v>225.70252859095166</v>
      </c>
      <c r="M6" s="118">
        <v>0.1</v>
      </c>
      <c r="N6" s="20">
        <v>2.09</v>
      </c>
      <c r="O6" s="241">
        <v>109.151</v>
      </c>
      <c r="P6" s="241">
        <v>295.83333299999998</v>
      </c>
      <c r="Q6" s="241">
        <v>542.60699999999997</v>
      </c>
      <c r="R6" s="241">
        <v>496.73700000000002</v>
      </c>
      <c r="S6" s="241">
        <v>0.40996714299999998</v>
      </c>
      <c r="T6" s="241">
        <v>315.339</v>
      </c>
      <c r="U6" s="241">
        <v>235.5</v>
      </c>
      <c r="V6" s="241">
        <v>131.47804553333299</v>
      </c>
      <c r="W6" s="241">
        <v>49.777463246880338</v>
      </c>
      <c r="X6" s="241">
        <v>225.70252859095166</v>
      </c>
      <c r="Y6" s="241">
        <v>0.1</v>
      </c>
      <c r="Z6" s="20">
        <v>2.09</v>
      </c>
      <c r="AB6" s="52"/>
    </row>
    <row r="7" spans="1:34" s="47" customFormat="1" ht="16.5" thickBot="1" x14ac:dyDescent="0.3">
      <c r="A7" s="8"/>
      <c r="B7" s="9" t="s">
        <v>70</v>
      </c>
      <c r="C7" s="118">
        <v>110.728654335432</v>
      </c>
      <c r="D7" s="118">
        <v>302.33333299999998</v>
      </c>
      <c r="E7" s="118">
        <v>562.24800000000005</v>
      </c>
      <c r="F7" s="265">
        <v>520.66099999999994</v>
      </c>
      <c r="G7" s="118">
        <v>1.1721912299999999</v>
      </c>
      <c r="H7" s="118">
        <v>341.01400000000001</v>
      </c>
      <c r="I7" s="118">
        <v>239.69300000000001</v>
      </c>
      <c r="J7" s="118">
        <v>134.060102133333</v>
      </c>
      <c r="K7" s="118">
        <v>48.869360140009391</v>
      </c>
      <c r="L7" s="118">
        <v>227.87050618419352</v>
      </c>
      <c r="M7" s="118">
        <v>0.1</v>
      </c>
      <c r="N7" s="236">
        <v>2.0733333333333301</v>
      </c>
      <c r="O7" s="234">
        <v>110.728654335432</v>
      </c>
      <c r="P7" s="234">
        <v>302.33333299999998</v>
      </c>
      <c r="Q7" s="234">
        <v>562.24800000000005</v>
      </c>
      <c r="R7" s="234">
        <v>520.66099999999994</v>
      </c>
      <c r="S7" s="234">
        <v>1.1721912299999999</v>
      </c>
      <c r="T7" s="234">
        <v>341.01400000000001</v>
      </c>
      <c r="U7" s="234">
        <v>239.69300000000001</v>
      </c>
      <c r="V7" s="234">
        <v>134.060102133333</v>
      </c>
      <c r="W7" s="234">
        <v>48.869360140009391</v>
      </c>
      <c r="X7" s="234">
        <v>227.87050618419352</v>
      </c>
      <c r="Y7" s="234">
        <v>0.1</v>
      </c>
      <c r="Z7" s="236">
        <v>2.0733333333333301</v>
      </c>
      <c r="AA7" s="53"/>
      <c r="AB7" s="53"/>
      <c r="AD7" s="53"/>
      <c r="AE7" s="53"/>
      <c r="AF7" s="53"/>
      <c r="AG7" s="53"/>
      <c r="AH7" s="53"/>
    </row>
    <row r="8" spans="1:34" s="47" customFormat="1" ht="16.5" thickBot="1" x14ac:dyDescent="0.3">
      <c r="A8" s="8"/>
      <c r="B8" s="9" t="s">
        <v>71</v>
      </c>
      <c r="C8" s="118">
        <v>111.92393688442698</v>
      </c>
      <c r="D8" s="118">
        <v>306.76079900000008</v>
      </c>
      <c r="E8" s="118">
        <v>570.57167165811427</v>
      </c>
      <c r="F8" s="265">
        <v>529.14092877722055</v>
      </c>
      <c r="G8" s="118">
        <v>1.1366725</v>
      </c>
      <c r="H8" s="118">
        <v>356.73986436274652</v>
      </c>
      <c r="I8" s="118">
        <v>242.07695770173737</v>
      </c>
      <c r="J8" s="118">
        <v>134.13944975995403</v>
      </c>
      <c r="K8" s="118">
        <v>48.632361619309663</v>
      </c>
      <c r="L8" s="118">
        <v>227.60366778004453</v>
      </c>
      <c r="M8" s="118">
        <v>0.1</v>
      </c>
      <c r="N8" s="236">
        <v>2.0378945980039598</v>
      </c>
      <c r="O8" s="234">
        <v>111.92393688442698</v>
      </c>
      <c r="P8" s="234">
        <v>306.76079900000008</v>
      </c>
      <c r="Q8" s="234">
        <v>570.57167165811427</v>
      </c>
      <c r="R8" s="234">
        <v>529.14092877722055</v>
      </c>
      <c r="S8" s="234">
        <v>1.1366725</v>
      </c>
      <c r="T8" s="234">
        <v>356.73986436274652</v>
      </c>
      <c r="U8" s="234">
        <v>242.07695800000002</v>
      </c>
      <c r="V8" s="234">
        <v>134.13944984329467</v>
      </c>
      <c r="W8" s="234">
        <v>48.632361679229504</v>
      </c>
      <c r="X8" s="234">
        <v>227.60366806047463</v>
      </c>
      <c r="Y8" s="234">
        <v>0.1</v>
      </c>
      <c r="Z8" s="236">
        <v>2.0378945980039598</v>
      </c>
      <c r="AA8" s="53"/>
      <c r="AB8" s="53"/>
      <c r="AD8" s="53"/>
      <c r="AE8" s="53"/>
    </row>
    <row r="9" spans="1:34" s="47" customFormat="1" ht="16.5" thickBot="1" x14ac:dyDescent="0.3">
      <c r="A9" s="8"/>
      <c r="B9" s="9" t="s">
        <v>72</v>
      </c>
      <c r="C9" s="118">
        <v>113.356004766618</v>
      </c>
      <c r="D9" s="118">
        <v>309.6299129821204</v>
      </c>
      <c r="E9" s="118">
        <v>585.86513345177093</v>
      </c>
      <c r="F9" s="265">
        <v>538.97077444168065</v>
      </c>
      <c r="G9" s="118">
        <v>0.66674885699999997</v>
      </c>
      <c r="H9" s="118">
        <v>370.88088554496056</v>
      </c>
      <c r="I9" s="118">
        <v>242.70694039361425</v>
      </c>
      <c r="J9" s="118">
        <v>137.16556950282205</v>
      </c>
      <c r="K9" s="118">
        <v>47.547967056944309</v>
      </c>
      <c r="L9" s="118">
        <v>225.61920092371852</v>
      </c>
      <c r="M9" s="118">
        <v>0.1</v>
      </c>
      <c r="N9" s="236">
        <v>2.0290064074827798</v>
      </c>
      <c r="O9" s="234">
        <v>113.356004766618</v>
      </c>
      <c r="P9" s="234">
        <v>309.62991300000124</v>
      </c>
      <c r="Q9" s="234">
        <v>585.86513345177093</v>
      </c>
      <c r="R9" s="234">
        <v>538.97077444168065</v>
      </c>
      <c r="S9" s="234">
        <v>0.66674885699999997</v>
      </c>
      <c r="T9" s="234">
        <v>370.88088554496056</v>
      </c>
      <c r="U9" s="234">
        <v>242.70694</v>
      </c>
      <c r="V9" s="234">
        <v>137.16556946446099</v>
      </c>
      <c r="W9" s="234">
        <v>47.547966979832559</v>
      </c>
      <c r="X9" s="234">
        <v>225.61920055781664</v>
      </c>
      <c r="Y9" s="234">
        <v>0.1</v>
      </c>
      <c r="Z9" s="236">
        <v>2.0290064074827798</v>
      </c>
      <c r="AA9" s="53"/>
      <c r="AB9" s="53"/>
      <c r="AD9" s="53"/>
      <c r="AE9" s="53"/>
    </row>
    <row r="10" spans="1:34" s="47" customFormat="1" ht="16.5" thickBot="1" x14ac:dyDescent="0.3">
      <c r="A10" s="8"/>
      <c r="B10" s="9" t="s">
        <v>73</v>
      </c>
      <c r="C10" s="118">
        <v>113.875358472353</v>
      </c>
      <c r="D10" s="118">
        <v>311.91922700797983</v>
      </c>
      <c r="E10" s="118">
        <v>598.08010662048446</v>
      </c>
      <c r="F10" s="265">
        <v>545.54717074253062</v>
      </c>
      <c r="G10" s="118">
        <v>0.41387733199999999</v>
      </c>
      <c r="H10" s="118">
        <v>382.12165651348323</v>
      </c>
      <c r="I10" s="118">
        <v>245.61677066977043</v>
      </c>
      <c r="J10" s="118">
        <v>137.98856282739951</v>
      </c>
      <c r="K10" s="118">
        <v>47.196757473761544</v>
      </c>
      <c r="L10" s="118">
        <v>226.41649978863896</v>
      </c>
      <c r="M10" s="118">
        <v>0.20742965425531901</v>
      </c>
      <c r="N10" s="236">
        <v>2.0389475072030199</v>
      </c>
      <c r="O10" s="234">
        <v>113.875358472353</v>
      </c>
      <c r="P10" s="234">
        <v>311.91922700000106</v>
      </c>
      <c r="Q10" s="234">
        <v>598.08010662048446</v>
      </c>
      <c r="R10" s="234">
        <v>545.54717074253062</v>
      </c>
      <c r="S10" s="234">
        <v>0.41387733199999999</v>
      </c>
      <c r="T10" s="234">
        <v>382.12165651348323</v>
      </c>
      <c r="U10" s="234">
        <v>245.616771</v>
      </c>
      <c r="V10" s="234">
        <v>137.98856288124679</v>
      </c>
      <c r="W10" s="234">
        <v>47.196757537217174</v>
      </c>
      <c r="X10" s="234">
        <v>226.41650009305394</v>
      </c>
      <c r="Y10" s="234">
        <v>0.20742965425531901</v>
      </c>
      <c r="Z10" s="236">
        <v>2.0389475072030199</v>
      </c>
      <c r="AA10" s="53"/>
      <c r="AB10" s="53"/>
      <c r="AD10" s="53"/>
      <c r="AE10" s="53"/>
    </row>
    <row r="11" spans="1:34" s="47" customFormat="1" ht="16.5" thickBot="1" x14ac:dyDescent="0.3">
      <c r="A11" s="8"/>
      <c r="B11" s="9" t="s">
        <v>74</v>
      </c>
      <c r="C11" s="118">
        <v>116.68786383883496</v>
      </c>
      <c r="D11" s="118">
        <v>321.56955594640522</v>
      </c>
      <c r="E11" s="118">
        <v>610.06984116869501</v>
      </c>
      <c r="F11" s="265">
        <v>550.8507305291173</v>
      </c>
      <c r="G11" s="118">
        <v>0.49507669999999998</v>
      </c>
      <c r="H11" s="118">
        <v>394.33317131969301</v>
      </c>
      <c r="I11" s="118">
        <v>251.03410714756794</v>
      </c>
      <c r="J11" s="118">
        <v>139.13803128051481</v>
      </c>
      <c r="K11" s="118">
        <v>47.351481039498793</v>
      </c>
      <c r="L11" s="118">
        <v>228.45994216222664</v>
      </c>
      <c r="M11" s="118">
        <v>0.33426343085106303</v>
      </c>
      <c r="N11" s="236">
        <v>2.0713268765309798</v>
      </c>
      <c r="O11" s="234">
        <v>116.68786383883496</v>
      </c>
      <c r="P11" s="234">
        <v>321.5695559575492</v>
      </c>
      <c r="Q11" s="234">
        <v>610.06984116869501</v>
      </c>
      <c r="R11" s="234">
        <v>550.8507305291173</v>
      </c>
      <c r="S11" s="234">
        <v>0.49507669999999998</v>
      </c>
      <c r="T11" s="234">
        <v>393.5807229132393</v>
      </c>
      <c r="U11" s="234">
        <v>249.766525</v>
      </c>
      <c r="V11" s="234">
        <v>138.78331237342647</v>
      </c>
      <c r="W11" s="234">
        <v>47.112382485487217</v>
      </c>
      <c r="X11" s="234">
        <v>227.30634694996726</v>
      </c>
      <c r="Y11" s="234">
        <v>0.33426343085106303</v>
      </c>
      <c r="Z11" s="236">
        <v>2.0713268765309798</v>
      </c>
      <c r="AA11" s="53"/>
      <c r="AB11" s="53"/>
      <c r="AD11" s="53"/>
      <c r="AE11" s="53"/>
    </row>
    <row r="12" spans="1:34" s="47" customFormat="1" ht="16.5" thickBot="1" x14ac:dyDescent="0.3">
      <c r="A12" s="8"/>
      <c r="B12" s="9" t="s">
        <v>75</v>
      </c>
      <c r="C12" s="118">
        <v>118.00759444483786</v>
      </c>
      <c r="D12" s="118">
        <v>328.90268635587563</v>
      </c>
      <c r="E12" s="118">
        <v>619.60041420905247</v>
      </c>
      <c r="F12" s="265">
        <v>554.31348399487774</v>
      </c>
      <c r="G12" s="118">
        <v>0.64099925449252926</v>
      </c>
      <c r="H12" s="118">
        <v>401.93737442751222</v>
      </c>
      <c r="I12" s="118">
        <v>255.4134953896731</v>
      </c>
      <c r="J12" s="118">
        <v>140.36291997415182</v>
      </c>
      <c r="K12" s="118">
        <v>47.4985356465168</v>
      </c>
      <c r="L12" s="118">
        <v>229.71265722013879</v>
      </c>
      <c r="M12" s="118">
        <v>2.6790037159312825</v>
      </c>
      <c r="N12" s="236">
        <v>2.8025885064411877</v>
      </c>
      <c r="O12" s="234">
        <v>118.00759444483786</v>
      </c>
      <c r="P12" s="234">
        <v>328.82963518832878</v>
      </c>
      <c r="Q12" s="234">
        <v>619.60041420905247</v>
      </c>
      <c r="R12" s="234">
        <v>554.31348399487774</v>
      </c>
      <c r="S12" s="234">
        <v>0.64099925449252926</v>
      </c>
      <c r="T12" s="234">
        <v>400.1584862735981</v>
      </c>
      <c r="U12" s="234">
        <v>252.902548</v>
      </c>
      <c r="V12" s="234">
        <v>139.35693653397641</v>
      </c>
      <c r="W12" s="234">
        <v>47.031581760963661</v>
      </c>
      <c r="X12" s="234">
        <v>227.45437248799578</v>
      </c>
      <c r="Y12" s="234">
        <v>2.6790037159312825</v>
      </c>
      <c r="Z12" s="236">
        <v>2.8025885064411877</v>
      </c>
      <c r="AA12" s="53"/>
      <c r="AB12" s="53"/>
      <c r="AD12" s="53"/>
      <c r="AE12" s="53"/>
    </row>
    <row r="13" spans="1:34" s="47" customFormat="1" ht="16.5" thickBot="1" x14ac:dyDescent="0.3">
      <c r="A13" s="8"/>
      <c r="B13" s="9" t="s">
        <v>76</v>
      </c>
      <c r="C13" s="118">
        <v>119.4665733996581</v>
      </c>
      <c r="D13" s="118">
        <v>332.41288411018832</v>
      </c>
      <c r="E13" s="118">
        <v>628.62435387103767</v>
      </c>
      <c r="F13" s="265">
        <v>557.2697440734695</v>
      </c>
      <c r="G13" s="118">
        <v>0.60019370107725378</v>
      </c>
      <c r="H13" s="118">
        <v>407.84208493918106</v>
      </c>
      <c r="I13" s="118">
        <v>259.51251519576914</v>
      </c>
      <c r="J13" s="118">
        <v>141.06260585204464</v>
      </c>
      <c r="K13" s="118">
        <v>47.630339093172154</v>
      </c>
      <c r="L13" s="118">
        <v>230.64113130592639</v>
      </c>
      <c r="M13" s="118">
        <v>3.1890947135013699</v>
      </c>
      <c r="N13" s="236">
        <v>2.9914257218306384</v>
      </c>
      <c r="O13" s="234">
        <v>119.4665733996581</v>
      </c>
      <c r="P13" s="234">
        <v>332.20389689022136</v>
      </c>
      <c r="Q13" s="234">
        <v>628.62435387103767</v>
      </c>
      <c r="R13" s="234">
        <v>557.2697440734695</v>
      </c>
      <c r="S13" s="234">
        <v>0.60019370107725378</v>
      </c>
      <c r="T13" s="234">
        <v>404.96453831310509</v>
      </c>
      <c r="U13" s="234">
        <v>255.81254800000002</v>
      </c>
      <c r="V13" s="234">
        <v>139.20108527524027</v>
      </c>
      <c r="W13" s="234">
        <v>46.951255496625166</v>
      </c>
      <c r="X13" s="234">
        <v>227.35279425141766</v>
      </c>
      <c r="Y13" s="234">
        <v>3.1890947135013699</v>
      </c>
      <c r="Z13" s="236">
        <v>2.9914257218306384</v>
      </c>
      <c r="AA13" s="53"/>
      <c r="AB13" s="53"/>
      <c r="AD13" s="53"/>
      <c r="AE13" s="53"/>
    </row>
    <row r="14" spans="1:34" s="47" customFormat="1" ht="16.5" thickBot="1" x14ac:dyDescent="0.3">
      <c r="A14" s="8"/>
      <c r="B14" s="9" t="s">
        <v>77</v>
      </c>
      <c r="C14" s="118">
        <v>119.82934706444001</v>
      </c>
      <c r="D14" s="118">
        <v>334.63629072666879</v>
      </c>
      <c r="E14" s="118">
        <v>636.58176797156602</v>
      </c>
      <c r="F14" s="265">
        <v>559.05128058152309</v>
      </c>
      <c r="G14" s="118">
        <v>0.52303775241667261</v>
      </c>
      <c r="H14" s="118">
        <v>412.71935143580367</v>
      </c>
      <c r="I14" s="118">
        <v>263.45696046494311</v>
      </c>
      <c r="J14" s="118">
        <v>141.5979969822877</v>
      </c>
      <c r="K14" s="118">
        <v>47.812487850761229</v>
      </c>
      <c r="L14" s="118">
        <v>231.39131303653903</v>
      </c>
      <c r="M14" s="118">
        <v>3.5026999999999999</v>
      </c>
      <c r="N14" s="236">
        <v>3.1234433737849603</v>
      </c>
      <c r="O14" s="234">
        <v>119.82934706444001</v>
      </c>
      <c r="P14" s="234">
        <v>334.25530615734004</v>
      </c>
      <c r="Q14" s="234">
        <v>636.58176797156602</v>
      </c>
      <c r="R14" s="234">
        <v>559.05128058152309</v>
      </c>
      <c r="S14" s="234">
        <v>0.52303775241667261</v>
      </c>
      <c r="T14" s="234">
        <v>408.60676676063684</v>
      </c>
      <c r="U14" s="234">
        <v>258.411744</v>
      </c>
      <c r="V14" s="234">
        <v>138.70281194419044</v>
      </c>
      <c r="W14" s="234">
        <v>46.896875864238481</v>
      </c>
      <c r="X14" s="234">
        <v>226.96015562731171</v>
      </c>
      <c r="Y14" s="234">
        <v>3.5026999999999999</v>
      </c>
      <c r="Z14" s="236">
        <v>3.1234433737849603</v>
      </c>
      <c r="AA14" s="53"/>
      <c r="AB14" s="53"/>
      <c r="AD14" s="53"/>
      <c r="AE14" s="53"/>
    </row>
    <row r="15" spans="1:34" s="47" customFormat="1" ht="16.5" thickBot="1" x14ac:dyDescent="0.3">
      <c r="A15" s="8"/>
      <c r="B15" s="9" t="s">
        <v>79</v>
      </c>
      <c r="C15" s="118">
        <v>122.51061509143854</v>
      </c>
      <c r="D15" s="118">
        <v>343.94363921831155</v>
      </c>
      <c r="E15" s="118">
        <v>644.13794441784103</v>
      </c>
      <c r="F15" s="265">
        <v>560.67469787349296</v>
      </c>
      <c r="G15" s="118">
        <v>0.15364057331500774</v>
      </c>
      <c r="H15" s="118">
        <v>417.50970959450206</v>
      </c>
      <c r="I15" s="118">
        <v>266.06202646103225</v>
      </c>
      <c r="J15" s="118">
        <v>142.06429383953795</v>
      </c>
      <c r="K15" s="118">
        <v>47.781521021247308</v>
      </c>
      <c r="L15" s="118">
        <v>231.2291582905217</v>
      </c>
      <c r="M15" s="118">
        <v>3.2532279255319199</v>
      </c>
      <c r="N15" s="236">
        <v>3.0825070507274299</v>
      </c>
      <c r="O15" s="234">
        <v>122.51061509143854</v>
      </c>
      <c r="P15" s="234">
        <v>343.33641278413972</v>
      </c>
      <c r="Q15" s="234">
        <v>644.13794441784103</v>
      </c>
      <c r="R15" s="234">
        <v>560.67469787349296</v>
      </c>
      <c r="S15" s="234">
        <v>0.15364057331500774</v>
      </c>
      <c r="T15" s="234">
        <v>412.25576324530743</v>
      </c>
      <c r="U15" s="234">
        <v>259.751644</v>
      </c>
      <c r="V15" s="234">
        <v>138.03165686117899</v>
      </c>
      <c r="W15" s="234">
        <v>46.648252676927299</v>
      </c>
      <c r="X15" s="234">
        <v>225.74493175746753</v>
      </c>
      <c r="Y15" s="234">
        <v>3.2532279255319199</v>
      </c>
      <c r="Z15" s="236">
        <v>3.0825070507274299</v>
      </c>
      <c r="AA15" s="53"/>
      <c r="AB15" s="53"/>
      <c r="AD15" s="53"/>
      <c r="AE15" s="53"/>
    </row>
    <row r="16" spans="1:34" s="47" customFormat="1" ht="16.5" thickBot="1" x14ac:dyDescent="0.3">
      <c r="A16" s="8"/>
      <c r="B16" s="9" t="s">
        <v>80</v>
      </c>
      <c r="C16" s="118">
        <v>123.32010042181909</v>
      </c>
      <c r="D16" s="118">
        <v>346.52971313660481</v>
      </c>
      <c r="E16" s="118">
        <v>650.71726075361153</v>
      </c>
      <c r="F16" s="265">
        <v>561.9742570979746</v>
      </c>
      <c r="G16" s="118">
        <v>-0.13119081328345578</v>
      </c>
      <c r="H16" s="118">
        <v>422.02196697752237</v>
      </c>
      <c r="I16" s="118">
        <v>268.79432110614596</v>
      </c>
      <c r="J16" s="118">
        <v>142.7074710350542</v>
      </c>
      <c r="K16" s="118">
        <v>47.846990518283015</v>
      </c>
      <c r="L16" s="118">
        <v>231.36026677760472</v>
      </c>
      <c r="M16" s="118">
        <v>2.721181911547697</v>
      </c>
      <c r="N16" s="236">
        <v>2.9488385094718943</v>
      </c>
      <c r="O16" s="234">
        <v>123.32010042181909</v>
      </c>
      <c r="P16" s="234">
        <v>345.67004488956252</v>
      </c>
      <c r="Q16" s="234">
        <v>650.71726075361153</v>
      </c>
      <c r="R16" s="234">
        <v>561.9742570979746</v>
      </c>
      <c r="S16" s="234">
        <v>-0.13119081328345578</v>
      </c>
      <c r="T16" s="234">
        <v>415.71159203144839</v>
      </c>
      <c r="U16" s="234">
        <v>261.11062800000002</v>
      </c>
      <c r="V16" s="234">
        <v>137.44174274331411</v>
      </c>
      <c r="W16" s="234">
        <v>46.47924736923791</v>
      </c>
      <c r="X16" s="234">
        <v>224.7466550035183</v>
      </c>
      <c r="Y16" s="234">
        <v>2.721181911547697</v>
      </c>
      <c r="Z16" s="236">
        <v>2.9488385094718943</v>
      </c>
      <c r="AA16" s="53"/>
      <c r="AB16" s="53"/>
      <c r="AD16" s="53"/>
      <c r="AE16" s="53"/>
    </row>
    <row r="17" spans="1:31" s="47" customFormat="1" ht="16.5" thickBot="1" x14ac:dyDescent="0.3">
      <c r="A17" s="8"/>
      <c r="B17" s="9" t="s">
        <v>81</v>
      </c>
      <c r="C17" s="118">
        <v>124.40353982020126</v>
      </c>
      <c r="D17" s="118">
        <v>348.03610881342883</v>
      </c>
      <c r="E17" s="118">
        <v>657.44134572932637</v>
      </c>
      <c r="F17" s="265">
        <v>563.61889223348817</v>
      </c>
      <c r="G17" s="118">
        <v>-0.27135229536726119</v>
      </c>
      <c r="H17" s="118">
        <v>427.30862812695199</v>
      </c>
      <c r="I17" s="118">
        <v>271.28260538005276</v>
      </c>
      <c r="J17" s="118">
        <v>143.58641185141514</v>
      </c>
      <c r="K17" s="118">
        <v>47.858988406072662</v>
      </c>
      <c r="L17" s="118">
        <v>231.46639848785426</v>
      </c>
      <c r="M17" s="118">
        <v>2.2875358130909254</v>
      </c>
      <c r="N17" s="236">
        <v>2.8326806893932472</v>
      </c>
      <c r="O17" s="234">
        <v>124.40353982020126</v>
      </c>
      <c r="P17" s="234">
        <v>346.90699693149293</v>
      </c>
      <c r="Q17" s="234">
        <v>657.44134572932637</v>
      </c>
      <c r="R17" s="234">
        <v>563.61889223348817</v>
      </c>
      <c r="S17" s="234">
        <v>-0.27135229536726119</v>
      </c>
      <c r="T17" s="234">
        <v>420.18332166729544</v>
      </c>
      <c r="U17" s="234">
        <v>262.43292700000001</v>
      </c>
      <c r="V17" s="234">
        <v>137.07220321021552</v>
      </c>
      <c r="W17" s="234">
        <v>46.297750617180661</v>
      </c>
      <c r="X17" s="234">
        <v>223.91558932507388</v>
      </c>
      <c r="Y17" s="234">
        <v>2.2875358130909254</v>
      </c>
      <c r="Z17" s="236">
        <v>2.8326806893932472</v>
      </c>
      <c r="AA17" s="53"/>
      <c r="AB17" s="53"/>
      <c r="AD17" s="53"/>
      <c r="AE17" s="53"/>
    </row>
    <row r="18" spans="1:31" s="47" customFormat="1" ht="16.5" thickBot="1" x14ac:dyDescent="0.3">
      <c r="A18" s="8"/>
      <c r="B18" s="9" t="s">
        <v>82</v>
      </c>
      <c r="C18" s="118">
        <v>124.11728082741834</v>
      </c>
      <c r="D18" s="118">
        <v>347.92133681872701</v>
      </c>
      <c r="E18" s="118">
        <v>663.67693902982069</v>
      </c>
      <c r="F18" s="265">
        <v>565.3801370500197</v>
      </c>
      <c r="G18" s="118">
        <v>-0.38077885282235868</v>
      </c>
      <c r="H18" s="118">
        <v>432.77762090386591</v>
      </c>
      <c r="I18" s="118">
        <v>273.57764862483884</v>
      </c>
      <c r="J18" s="118">
        <v>144.6651281926224</v>
      </c>
      <c r="K18" s="118">
        <v>47.873479345881634</v>
      </c>
      <c r="L18" s="118">
        <v>231.65024272603185</v>
      </c>
      <c r="M18" s="118">
        <v>1.8803484196678659</v>
      </c>
      <c r="N18" s="236">
        <v>2.7185020121489396</v>
      </c>
      <c r="O18" s="234">
        <v>124.11728082741834</v>
      </c>
      <c r="P18" s="234">
        <v>346.52692467931598</v>
      </c>
      <c r="Q18" s="234">
        <v>663.67693902982069</v>
      </c>
      <c r="R18" s="234">
        <v>565.3801370500197</v>
      </c>
      <c r="S18" s="234">
        <v>-0.38077885282235868</v>
      </c>
      <c r="T18" s="234">
        <v>425.12473987780589</v>
      </c>
      <c r="U18" s="234">
        <v>263.80624599999999</v>
      </c>
      <c r="V18" s="234">
        <v>136.96276022364714</v>
      </c>
      <c r="W18" s="234">
        <v>46.163577078310034</v>
      </c>
      <c r="X18" s="234">
        <v>223.37636581687781</v>
      </c>
      <c r="Y18" s="234">
        <v>1.8803484196678659</v>
      </c>
      <c r="Z18" s="236">
        <v>2.7185020121489396</v>
      </c>
      <c r="AA18" s="53"/>
      <c r="AB18" s="53"/>
      <c r="AD18" s="53"/>
      <c r="AE18" s="53"/>
    </row>
    <row r="19" spans="1:31" s="47" customFormat="1" ht="16.5" thickBot="1" x14ac:dyDescent="0.3">
      <c r="A19" s="8"/>
      <c r="B19" s="9" t="s">
        <v>358</v>
      </c>
      <c r="C19" s="118">
        <v>126.14752168718024</v>
      </c>
      <c r="D19" s="118">
        <v>355.45633533496164</v>
      </c>
      <c r="E19" s="118">
        <v>669.944318060255</v>
      </c>
      <c r="F19" s="265">
        <v>567.67018706167096</v>
      </c>
      <c r="G19" s="118">
        <v>-0.40512872</v>
      </c>
      <c r="H19" s="118">
        <v>438.15406183046321</v>
      </c>
      <c r="I19" s="118">
        <v>276.0482262550027</v>
      </c>
      <c r="J19" s="118">
        <v>146.00228538017745</v>
      </c>
      <c r="K19" s="118">
        <v>47.889784704674362</v>
      </c>
      <c r="L19" s="118">
        <v>232.23617460163513</v>
      </c>
      <c r="M19" s="118">
        <v>1.5485835535581327</v>
      </c>
      <c r="N19" s="236">
        <v>2.62414119938787</v>
      </c>
      <c r="O19" s="234">
        <v>126.14752168718024</v>
      </c>
      <c r="P19" s="234">
        <v>353.77180802094921</v>
      </c>
      <c r="Q19" s="234">
        <v>669.944318060255</v>
      </c>
      <c r="R19" s="234">
        <v>567.67018706167096</v>
      </c>
      <c r="S19" s="234">
        <v>-0.40512872</v>
      </c>
      <c r="T19" s="234">
        <v>430.10335320776028</v>
      </c>
      <c r="U19" s="234">
        <v>265.21844799999997</v>
      </c>
      <c r="V19" s="234">
        <v>137.12805566645008</v>
      </c>
      <c r="W19" s="234">
        <v>46.010997957635638</v>
      </c>
      <c r="X19" s="234">
        <v>223.12520762370394</v>
      </c>
      <c r="Y19" s="234">
        <v>1.5485835535581327</v>
      </c>
      <c r="Z19" s="236">
        <v>2.62414119938787</v>
      </c>
      <c r="AA19" s="53"/>
      <c r="AB19" s="53"/>
      <c r="AD19" s="53"/>
      <c r="AE19" s="53"/>
    </row>
    <row r="20" spans="1:31" s="47" customFormat="1" ht="16.5" thickBot="1" x14ac:dyDescent="0.3">
      <c r="A20" s="8"/>
      <c r="B20" s="9" t="s">
        <v>359</v>
      </c>
      <c r="C20" s="118">
        <v>126.5931073524869</v>
      </c>
      <c r="D20" s="118">
        <v>357.31570524643126</v>
      </c>
      <c r="E20" s="118">
        <v>676.29950977123542</v>
      </c>
      <c r="F20" s="265">
        <v>570.26157072950775</v>
      </c>
      <c r="G20" s="118">
        <v>-0.35442473099999999</v>
      </c>
      <c r="H20" s="118">
        <v>443.52027111183941</v>
      </c>
      <c r="I20" s="118">
        <v>278.34557624070328</v>
      </c>
      <c r="J20" s="118">
        <v>147.46556192969695</v>
      </c>
      <c r="K20" s="118">
        <v>47.870467659199448</v>
      </c>
      <c r="L20" s="118">
        <v>232.83935001349701</v>
      </c>
      <c r="M20" s="118">
        <v>1.249578530824238</v>
      </c>
      <c r="N20" s="236">
        <v>2.5412658690242313</v>
      </c>
      <c r="O20" s="234">
        <v>126.5931073524869</v>
      </c>
      <c r="P20" s="234">
        <v>355.36324987371091</v>
      </c>
      <c r="Q20" s="234">
        <v>676.29950977123542</v>
      </c>
      <c r="R20" s="234">
        <v>570.26157072950775</v>
      </c>
      <c r="S20" s="234">
        <v>-0.35442473099999999</v>
      </c>
      <c r="T20" s="234">
        <v>435.17547252227365</v>
      </c>
      <c r="U20" s="234">
        <v>267.01950900000003</v>
      </c>
      <c r="V20" s="234">
        <v>137.57816600486029</v>
      </c>
      <c r="W20" s="234">
        <v>45.922586385587458</v>
      </c>
      <c r="X20" s="234">
        <v>223.3649614848502</v>
      </c>
      <c r="Y20" s="234">
        <v>1.249578530824238</v>
      </c>
      <c r="Z20" s="236">
        <v>2.5412658690242313</v>
      </c>
      <c r="AA20" s="53"/>
      <c r="AB20" s="54"/>
      <c r="AD20" s="53"/>
      <c r="AE20" s="53"/>
    </row>
    <row r="21" spans="1:31" s="47" customFormat="1" ht="16.5" thickBot="1" x14ac:dyDescent="0.3">
      <c r="A21" s="8"/>
      <c r="B21" s="9" t="s">
        <v>360</v>
      </c>
      <c r="C21" s="118">
        <v>127.40909758913619</v>
      </c>
      <c r="D21" s="118">
        <v>358.3152381345912</v>
      </c>
      <c r="E21" s="118">
        <v>683.05223187397257</v>
      </c>
      <c r="F21" s="265">
        <v>572.90536672234396</v>
      </c>
      <c r="G21" s="118">
        <v>-0.29937846953999997</v>
      </c>
      <c r="H21" s="118">
        <v>447.81112810602355</v>
      </c>
      <c r="I21" s="118">
        <v>280.64191953273075</v>
      </c>
      <c r="J21" s="118">
        <v>148.99252586083423</v>
      </c>
      <c r="K21" s="118">
        <v>47.824132196096599</v>
      </c>
      <c r="L21" s="118">
        <v>233.41762403009201</v>
      </c>
      <c r="M21" s="118">
        <v>1.0144086933706089</v>
      </c>
      <c r="N21" s="236">
        <v>2.4742590602911427</v>
      </c>
      <c r="O21" s="234">
        <v>127.40909758913619</v>
      </c>
      <c r="P21" s="234">
        <v>356.14279048177781</v>
      </c>
      <c r="Q21" s="234">
        <v>683.05223187397257</v>
      </c>
      <c r="R21" s="234">
        <v>572.90536672234396</v>
      </c>
      <c r="S21" s="234">
        <v>-0.29937846953999997</v>
      </c>
      <c r="T21" s="234">
        <v>439.23798105155049</v>
      </c>
      <c r="U21" s="234">
        <v>268.904563</v>
      </c>
      <c r="V21" s="234">
        <v>138.24997281415142</v>
      </c>
      <c r="W21" s="234">
        <v>45.823971666306015</v>
      </c>
      <c r="X21" s="234">
        <v>223.65534090850525</v>
      </c>
      <c r="Y21" s="234">
        <v>1.0144086933706089</v>
      </c>
      <c r="Z21" s="236">
        <v>2.4742590602911427</v>
      </c>
      <c r="AA21" s="53"/>
      <c r="AB21" s="54"/>
      <c r="AD21" s="53"/>
      <c r="AE21" s="53"/>
    </row>
    <row r="22" spans="1:31" s="47" customFormat="1" ht="16.5" thickBot="1" x14ac:dyDescent="0.3">
      <c r="A22" s="8"/>
      <c r="B22" s="9" t="s">
        <v>361</v>
      </c>
      <c r="C22" s="118">
        <v>126.95339340856705</v>
      </c>
      <c r="D22" s="118">
        <v>358.05682635236752</v>
      </c>
      <c r="E22" s="118">
        <v>689.90630051433118</v>
      </c>
      <c r="F22" s="265">
        <v>575.58875212604369</v>
      </c>
      <c r="G22" s="118">
        <v>-0.25025641650000002</v>
      </c>
      <c r="H22" s="118">
        <v>451.22158790987999</v>
      </c>
      <c r="I22" s="118">
        <v>282.90078632776499</v>
      </c>
      <c r="J22" s="118">
        <v>150.49998733026192</v>
      </c>
      <c r="K22" s="118">
        <v>47.765995033301294</v>
      </c>
      <c r="L22" s="118">
        <v>233.98498557455432</v>
      </c>
      <c r="M22" s="118">
        <v>0.85593899138512664</v>
      </c>
      <c r="N22" s="236">
        <v>2.4316945560948278</v>
      </c>
      <c r="O22" s="234">
        <v>126.95339340856705</v>
      </c>
      <c r="P22" s="234">
        <v>355.71554037375677</v>
      </c>
      <c r="Q22" s="234">
        <v>689.90630051433118</v>
      </c>
      <c r="R22" s="234">
        <v>575.58875212604369</v>
      </c>
      <c r="S22" s="234">
        <v>-0.25025641650000002</v>
      </c>
      <c r="T22" s="234">
        <v>442.65622527090147</v>
      </c>
      <c r="U22" s="234">
        <v>271.05550659976876</v>
      </c>
      <c r="V22" s="234">
        <v>139.10924256554566</v>
      </c>
      <c r="W22" s="234">
        <v>45.765995033301294</v>
      </c>
      <c r="X22" s="234">
        <v>224.18784912166868</v>
      </c>
      <c r="Y22" s="234">
        <v>0.85593899138512664</v>
      </c>
      <c r="Z22" s="236">
        <v>2.4316945560948278</v>
      </c>
      <c r="AA22" s="53"/>
      <c r="AB22" s="54"/>
      <c r="AD22" s="53"/>
      <c r="AE22" s="53"/>
    </row>
    <row r="23" spans="1:31" s="47" customFormat="1" ht="16.5" thickBot="1" x14ac:dyDescent="0.3">
      <c r="A23" s="8"/>
      <c r="B23" s="9" t="s">
        <v>365</v>
      </c>
      <c r="C23" s="118">
        <v>128.82994843543793</v>
      </c>
      <c r="D23" s="118">
        <v>365.41040784553928</v>
      </c>
      <c r="E23" s="118">
        <v>696.789558453974</v>
      </c>
      <c r="F23" s="265">
        <v>578.41850070594103</v>
      </c>
      <c r="G23" s="118">
        <v>-0.16986289445000002</v>
      </c>
      <c r="H23" s="118">
        <v>454.35865075678504</v>
      </c>
      <c r="I23" s="118">
        <v>285.32431530953846</v>
      </c>
      <c r="J23" s="118">
        <v>152.13932192810589</v>
      </c>
      <c r="K23" s="118">
        <v>47.735174551750653</v>
      </c>
      <c r="L23" s="118">
        <v>234.80539109193171</v>
      </c>
      <c r="M23" s="118">
        <v>0.76001960695005055</v>
      </c>
      <c r="N23" s="236">
        <v>2.4111230509017352</v>
      </c>
      <c r="O23" s="234">
        <v>128.82994843543793</v>
      </c>
      <c r="P23" s="234">
        <v>362.89349737318503</v>
      </c>
      <c r="Q23" s="234">
        <v>696.789558453974</v>
      </c>
      <c r="R23" s="234">
        <v>578.41850070594103</v>
      </c>
      <c r="S23" s="234">
        <v>-0.16986289445000002</v>
      </c>
      <c r="T23" s="234">
        <v>445.88739680498043</v>
      </c>
      <c r="U23" s="234">
        <v>273.36984701697094</v>
      </c>
      <c r="V23" s="234">
        <v>140.25338339592497</v>
      </c>
      <c r="W23" s="234">
        <v>45.735174551750653</v>
      </c>
      <c r="X23" s="234">
        <v>224.96755585630788</v>
      </c>
      <c r="Y23" s="234">
        <v>0.76001960695005055</v>
      </c>
      <c r="Z23" s="236">
        <v>2.4111230509017352</v>
      </c>
      <c r="AA23" s="53"/>
      <c r="AB23" s="54"/>
      <c r="AD23" s="53"/>
      <c r="AE23" s="53"/>
    </row>
    <row r="24" spans="1:31" s="47" customFormat="1" ht="16.5" thickBot="1" x14ac:dyDescent="0.3">
      <c r="A24" s="8"/>
      <c r="B24" s="9" t="s">
        <v>366</v>
      </c>
      <c r="C24" s="118">
        <v>129.17023640945195</v>
      </c>
      <c r="D24" s="118">
        <v>367.35088162476137</v>
      </c>
      <c r="E24" s="118">
        <v>703.49033467200809</v>
      </c>
      <c r="F24" s="265">
        <v>581.23912936599629</v>
      </c>
      <c r="G24" s="118">
        <v>-0.1</v>
      </c>
      <c r="H24" s="118">
        <v>457.48033676904248</v>
      </c>
      <c r="I24" s="118">
        <v>287.99995766775788</v>
      </c>
      <c r="J24" s="118">
        <v>153.83167479432288</v>
      </c>
      <c r="K24" s="118">
        <v>47.759799856282662</v>
      </c>
      <c r="L24" s="118">
        <v>235.86081512030472</v>
      </c>
      <c r="M24" s="118">
        <v>0.75360000000000005</v>
      </c>
      <c r="N24" s="236">
        <v>2.41986516416189</v>
      </c>
      <c r="O24" s="234">
        <v>129.17023640945195</v>
      </c>
      <c r="P24" s="234">
        <v>364.7281637803506</v>
      </c>
      <c r="Q24" s="234">
        <v>703.49033467200809</v>
      </c>
      <c r="R24" s="234">
        <v>581.23912936599629</v>
      </c>
      <c r="S24" s="234">
        <v>-0.1</v>
      </c>
      <c r="T24" s="234">
        <v>449.08741287484708</v>
      </c>
      <c r="U24" s="234">
        <v>275.93960739265628</v>
      </c>
      <c r="V24" s="234">
        <v>141.57006959848849</v>
      </c>
      <c r="W24" s="234">
        <v>45.759799856282662</v>
      </c>
      <c r="X24" s="234">
        <v>225.98385517365293</v>
      </c>
      <c r="Y24" s="234">
        <v>0.75360000000000005</v>
      </c>
      <c r="Z24" s="236">
        <v>2.41986516416189</v>
      </c>
      <c r="AA24" s="53"/>
      <c r="AB24" s="54"/>
      <c r="AD24" s="53"/>
      <c r="AE24" s="53"/>
    </row>
    <row r="25" spans="1:31" s="47" customFormat="1" ht="16.5" thickBot="1" x14ac:dyDescent="0.3">
      <c r="A25" s="8"/>
      <c r="B25" s="9" t="s">
        <v>367</v>
      </c>
      <c r="C25" s="118">
        <v>129.96263560815964</v>
      </c>
      <c r="D25" s="118">
        <v>368.574198664937</v>
      </c>
      <c r="E25" s="118">
        <v>710.57601691258685</v>
      </c>
      <c r="F25" s="265">
        <v>584.0766802143346</v>
      </c>
      <c r="G25" s="118">
        <v>-2.9120126699999999E-2</v>
      </c>
      <c r="H25" s="118">
        <v>460.89097791531918</v>
      </c>
      <c r="I25" s="118">
        <v>290.74055337194631</v>
      </c>
      <c r="J25" s="118">
        <v>155.52340828508073</v>
      </c>
      <c r="K25" s="118">
        <v>47.769465933824314</v>
      </c>
      <c r="L25" s="118">
        <v>236.91047715268681</v>
      </c>
      <c r="M25" s="118">
        <v>0.75360000000000005</v>
      </c>
      <c r="N25" s="236">
        <v>2.43051936635444</v>
      </c>
      <c r="O25" s="234">
        <v>129.96263560815964</v>
      </c>
      <c r="P25" s="234">
        <v>365.88585502636698</v>
      </c>
      <c r="Q25" s="234">
        <v>710.57601691258685</v>
      </c>
      <c r="R25" s="234">
        <v>584.0766802143346</v>
      </c>
      <c r="S25" s="234">
        <v>-2.9120126699999999E-2</v>
      </c>
      <c r="T25" s="234">
        <v>452.57680374723947</v>
      </c>
      <c r="U25" s="234">
        <v>278.56790091756409</v>
      </c>
      <c r="V25" s="234">
        <v>142.97286440695962</v>
      </c>
      <c r="W25" s="234">
        <v>45.769465933824314</v>
      </c>
      <c r="X25" s="234">
        <v>226.99156880730638</v>
      </c>
      <c r="Y25" s="234">
        <v>0.75360000000000005</v>
      </c>
      <c r="Z25" s="236">
        <v>2.43051936635444</v>
      </c>
      <c r="AA25" s="53"/>
      <c r="AB25" s="54"/>
      <c r="AD25" s="53"/>
      <c r="AE25" s="53"/>
    </row>
    <row r="26" spans="1:31" s="47" customFormat="1" ht="16.5" thickBot="1" x14ac:dyDescent="0.3">
      <c r="A26" s="8"/>
      <c r="B26" s="9" t="s">
        <v>368</v>
      </c>
      <c r="C26" s="118">
        <v>129.49246127673891</v>
      </c>
      <c r="D26" s="118">
        <v>368.50002636461392</v>
      </c>
      <c r="E26" s="118">
        <v>717.52443997223816</v>
      </c>
      <c r="F26" s="265">
        <v>586.63168081659535</v>
      </c>
      <c r="G26" s="118">
        <v>-9.2058373999999996E-4</v>
      </c>
      <c r="H26" s="118">
        <v>464.4996606847929</v>
      </c>
      <c r="I26" s="118">
        <v>293.40860434798651</v>
      </c>
      <c r="J26" s="118">
        <v>157.20188259932539</v>
      </c>
      <c r="K26" s="118">
        <v>47.776996080075783</v>
      </c>
      <c r="L26" s="118">
        <v>237.86761640241019</v>
      </c>
      <c r="M26" s="118">
        <v>0.75360000000000005</v>
      </c>
      <c r="N26" s="236">
        <v>2.4386709361357202</v>
      </c>
      <c r="O26" s="234">
        <v>129.49246127673891</v>
      </c>
      <c r="P26" s="234">
        <v>365.78082152787454</v>
      </c>
      <c r="Q26" s="234">
        <v>717.52443997223816</v>
      </c>
      <c r="R26" s="234">
        <v>586.63168081659535</v>
      </c>
      <c r="S26" s="234">
        <v>-9.2058373999999996E-4</v>
      </c>
      <c r="T26" s="234">
        <v>456.17378753066515</v>
      </c>
      <c r="U26" s="234">
        <v>281.12618274675299</v>
      </c>
      <c r="V26" s="234">
        <v>144.42214188531167</v>
      </c>
      <c r="W26" s="234">
        <v>45.776996080075783</v>
      </c>
      <c r="X26" s="234">
        <v>227.91020442934533</v>
      </c>
      <c r="Y26" s="234">
        <v>0.75360000000000005</v>
      </c>
      <c r="Z26" s="236">
        <v>2.4386709361357202</v>
      </c>
      <c r="AA26" s="53"/>
      <c r="AB26" s="54"/>
      <c r="AD26" s="53"/>
      <c r="AE26" s="53"/>
    </row>
    <row r="27" spans="1:31" s="47" customFormat="1" ht="16.5" thickBot="1" x14ac:dyDescent="0.3">
      <c r="A27" s="8"/>
      <c r="B27" s="9" t="s">
        <v>395</v>
      </c>
      <c r="C27" s="118">
        <v>131.40654740414666</v>
      </c>
      <c r="D27" s="118">
        <v>376.19044681805224</v>
      </c>
      <c r="E27" s="118">
        <v>724.30172345010658</v>
      </c>
      <c r="F27" s="265">
        <v>589.14059883630841</v>
      </c>
      <c r="G27" s="118">
        <v>0</v>
      </c>
      <c r="H27" s="118">
        <v>468.19529815330338</v>
      </c>
      <c r="I27" s="118">
        <v>296.03841535740884</v>
      </c>
      <c r="J27" s="118">
        <v>158.83958943162514</v>
      </c>
      <c r="K27" s="118">
        <v>47.790204255679257</v>
      </c>
      <c r="L27" s="118">
        <v>238.79571520644527</v>
      </c>
      <c r="M27" s="118">
        <v>0.75360000000000005</v>
      </c>
      <c r="N27" s="236">
        <v>2.4440880657102499</v>
      </c>
      <c r="O27" s="234">
        <v>131.40654740414666</v>
      </c>
      <c r="P27" s="234">
        <v>373.39226359684289</v>
      </c>
      <c r="Q27" s="234">
        <v>724.30172345010658</v>
      </c>
      <c r="R27" s="234">
        <v>589.14059883630841</v>
      </c>
      <c r="S27" s="234">
        <v>0</v>
      </c>
      <c r="T27" s="234">
        <v>459.78847969598775</v>
      </c>
      <c r="U27" s="234">
        <v>283.64933186349475</v>
      </c>
      <c r="V27" s="234">
        <v>145.87270055254066</v>
      </c>
      <c r="W27" s="234">
        <v>45.790204255679257</v>
      </c>
      <c r="X27" s="234">
        <v>228.80221470040516</v>
      </c>
      <c r="Y27" s="234">
        <v>0.75360000000000005</v>
      </c>
      <c r="Z27" s="236">
        <v>2.4440880657102499</v>
      </c>
      <c r="AA27" s="53"/>
      <c r="AB27" s="54"/>
      <c r="AD27" s="53"/>
      <c r="AE27" s="53"/>
    </row>
    <row r="28" spans="1:31" s="47" customFormat="1" ht="16.5" thickBot="1" x14ac:dyDescent="0.3">
      <c r="A28" s="8"/>
      <c r="B28" s="9" t="s">
        <v>396</v>
      </c>
      <c r="C28" s="118">
        <v>131.75364113764149</v>
      </c>
      <c r="D28" s="118">
        <v>378.16367318667676</v>
      </c>
      <c r="E28" s="118">
        <v>730.90669249814653</v>
      </c>
      <c r="F28" s="265">
        <v>591.64775140128506</v>
      </c>
      <c r="G28" s="118">
        <v>-1.6790046999999999E-5</v>
      </c>
      <c r="H28" s="118">
        <v>471.80373470452474</v>
      </c>
      <c r="I28" s="118">
        <v>298.80659001884618</v>
      </c>
      <c r="J28" s="118">
        <v>160.45277802891519</v>
      </c>
      <c r="K28" s="118">
        <v>47.837279625363379</v>
      </c>
      <c r="L28" s="118">
        <v>239.8549188813767</v>
      </c>
      <c r="M28" s="118">
        <v>0.75360000000000005</v>
      </c>
      <c r="N28" s="236">
        <v>2.4500191751496199</v>
      </c>
      <c r="O28" s="234">
        <v>131.75364113764149</v>
      </c>
      <c r="P28" s="234">
        <v>375.33327956477581</v>
      </c>
      <c r="Q28" s="234">
        <v>730.90669249814653</v>
      </c>
      <c r="R28" s="234">
        <v>591.64775140128506</v>
      </c>
      <c r="S28" s="234">
        <v>-1.6790046999999999E-5</v>
      </c>
      <c r="T28" s="234">
        <v>463.31548944728985</v>
      </c>
      <c r="U28" s="234">
        <v>286.31396533956075</v>
      </c>
      <c r="V28" s="234">
        <v>147.3275717226426</v>
      </c>
      <c r="W28" s="234">
        <v>45.837279625363379</v>
      </c>
      <c r="X28" s="234">
        <v>229.8269690999596</v>
      </c>
      <c r="Y28" s="234">
        <v>0.75360000000000005</v>
      </c>
      <c r="Z28" s="236">
        <v>2.4500191751496199</v>
      </c>
      <c r="AA28" s="53"/>
      <c r="AB28" s="54"/>
      <c r="AD28" s="53"/>
      <c r="AE28" s="53"/>
    </row>
    <row r="29" spans="1:31" s="47" customFormat="1" ht="16.5" thickBot="1" x14ac:dyDescent="0.3">
      <c r="A29" s="8"/>
      <c r="B29" s="9" t="s">
        <v>397</v>
      </c>
      <c r="C29" s="118">
        <v>132.56188832032339</v>
      </c>
      <c r="D29" s="118">
        <v>379.36864585799663</v>
      </c>
      <c r="E29" s="118">
        <v>738.00359991429252</v>
      </c>
      <c r="F29" s="265">
        <v>594.27539776764934</v>
      </c>
      <c r="G29" s="118">
        <v>-3.4123952000000003E-5</v>
      </c>
      <c r="H29" s="118">
        <v>475.502999831007</v>
      </c>
      <c r="I29" s="118">
        <v>301.53864175823497</v>
      </c>
      <c r="J29" s="118">
        <v>162.06105866336105</v>
      </c>
      <c r="K29" s="118">
        <v>47.846580996916828</v>
      </c>
      <c r="L29" s="118">
        <v>240.83736714491101</v>
      </c>
      <c r="M29" s="118">
        <v>0.75360000000000005</v>
      </c>
      <c r="N29" s="236">
        <v>2.4545014002704999</v>
      </c>
      <c r="O29" s="234">
        <v>132.56188832032339</v>
      </c>
      <c r="P29" s="234">
        <v>376.52344940930527</v>
      </c>
      <c r="Q29" s="234">
        <v>738.00359991429252</v>
      </c>
      <c r="R29" s="234">
        <v>594.27539776764934</v>
      </c>
      <c r="S29" s="234">
        <v>-3.4123952000000003E-5</v>
      </c>
      <c r="T29" s="234">
        <v>466.93026868985572</v>
      </c>
      <c r="U29" s="234">
        <v>288.93424514407923</v>
      </c>
      <c r="V29" s="234">
        <v>148.79237646040437</v>
      </c>
      <c r="W29" s="234">
        <v>45.846580996916828</v>
      </c>
      <c r="X29" s="234">
        <v>230.77030019354703</v>
      </c>
      <c r="Y29" s="234">
        <v>0.75360000000000005</v>
      </c>
      <c r="Z29" s="236">
        <v>2.4545014002704999</v>
      </c>
      <c r="AA29" s="53"/>
      <c r="AB29" s="54"/>
      <c r="AD29" s="53"/>
      <c r="AE29" s="53"/>
    </row>
    <row r="30" spans="1:31" s="47" customFormat="1" x14ac:dyDescent="0.25">
      <c r="A30" s="8"/>
      <c r="B30" s="237" t="s">
        <v>398</v>
      </c>
      <c r="C30" s="238">
        <v>132.08231050227351</v>
      </c>
      <c r="D30" s="238">
        <v>379.24471457211632</v>
      </c>
      <c r="E30" s="238">
        <v>745.3226906774006</v>
      </c>
      <c r="F30" s="238">
        <v>596.94111108071297</v>
      </c>
      <c r="G30" s="238">
        <v>-2.1740881000000001E-4</v>
      </c>
      <c r="H30" s="238">
        <v>479.25287070029981</v>
      </c>
      <c r="I30" s="238">
        <v>304.17988348624755</v>
      </c>
      <c r="J30" s="238">
        <v>163.66509007532477</v>
      </c>
      <c r="K30" s="238">
        <v>47.827865913075861</v>
      </c>
      <c r="L30" s="238">
        <v>241.72092590802819</v>
      </c>
      <c r="M30" s="238">
        <v>0.75360000000000005</v>
      </c>
      <c r="N30" s="266">
        <v>2.4584364196894102</v>
      </c>
      <c r="O30" s="238">
        <v>132.08231050227351</v>
      </c>
      <c r="P30" s="238">
        <v>376.4023463817785</v>
      </c>
      <c r="Q30" s="238">
        <v>745.3226906774006</v>
      </c>
      <c r="R30" s="238">
        <v>596.94111108071297</v>
      </c>
      <c r="S30" s="238">
        <v>-2.1740881000000001E-4</v>
      </c>
      <c r="T30" s="238">
        <v>470.59509068959721</v>
      </c>
      <c r="U30" s="238">
        <v>291.46010694262861</v>
      </c>
      <c r="V30" s="238">
        <v>150.25947882963277</v>
      </c>
      <c r="W30" s="238">
        <v>45.827865913075861</v>
      </c>
      <c r="X30" s="238">
        <v>231.61297225827346</v>
      </c>
      <c r="Y30" s="238">
        <v>0.75360000000000005</v>
      </c>
      <c r="Z30" s="266">
        <v>2.4584364196894102</v>
      </c>
      <c r="AA30" s="53"/>
      <c r="AB30" s="54"/>
      <c r="AD30" s="53"/>
      <c r="AE30" s="53"/>
    </row>
    <row r="31" spans="1:31" s="47" customFormat="1" ht="16.5" thickBot="1" x14ac:dyDescent="0.3">
      <c r="A31" s="8"/>
      <c r="B31" s="9">
        <v>2021</v>
      </c>
      <c r="C31" s="118">
        <v>111.28989899661924</v>
      </c>
      <c r="D31" s="118">
        <v>303.63934449553011</v>
      </c>
      <c r="E31" s="118">
        <v>2261.291805109885</v>
      </c>
      <c r="F31" s="118">
        <v>2085.5097032189014</v>
      </c>
      <c r="G31" s="118">
        <v>0.84639493249999997</v>
      </c>
      <c r="H31" s="118">
        <v>1383.9737499077071</v>
      </c>
      <c r="I31" s="118">
        <v>959.97689809535166</v>
      </c>
      <c r="J31" s="118">
        <v>134.21079173236052</v>
      </c>
      <c r="K31" s="118">
        <v>48.685111617268149</v>
      </c>
      <c r="L31" s="118">
        <v>906.79590347890826</v>
      </c>
      <c r="M31" s="118">
        <v>0.1</v>
      </c>
      <c r="N31" s="20">
        <v>2.0575585847050175</v>
      </c>
      <c r="O31" s="241">
        <v>111.28989899661924</v>
      </c>
      <c r="P31" s="241">
        <v>303.63934450000033</v>
      </c>
      <c r="Q31" s="241">
        <v>2261.291805109885</v>
      </c>
      <c r="R31" s="241">
        <v>2085.5097032189014</v>
      </c>
      <c r="S31" s="241">
        <v>0.84639493249999997</v>
      </c>
      <c r="T31" s="241">
        <v>1383.9737499077071</v>
      </c>
      <c r="U31" s="241">
        <v>959.97689800000001</v>
      </c>
      <c r="V31" s="241">
        <v>134.2107917436054</v>
      </c>
      <c r="W31" s="241">
        <v>48.685111612408754</v>
      </c>
      <c r="X31" s="241">
        <v>906.79590339343645</v>
      </c>
      <c r="Y31" s="241">
        <v>0.1</v>
      </c>
      <c r="Z31" s="20">
        <v>2.0575585847050175</v>
      </c>
      <c r="AA31" s="53"/>
      <c r="AB31" s="54"/>
      <c r="AD31" s="53"/>
      <c r="AE31" s="53"/>
    </row>
    <row r="32" spans="1:31" s="47" customFormat="1" ht="16.5" thickBot="1" x14ac:dyDescent="0.3">
      <c r="A32" s="8"/>
      <c r="B32" s="9">
        <v>2022</v>
      </c>
      <c r="C32" s="118">
        <v>117.00934753892098</v>
      </c>
      <c r="D32" s="118">
        <v>323.70108835511223</v>
      </c>
      <c r="E32" s="118">
        <v>2456.3747158692699</v>
      </c>
      <c r="F32" s="265">
        <v>2207.9811293399953</v>
      </c>
      <c r="G32" s="118">
        <v>0.53753674689244568</v>
      </c>
      <c r="H32" s="118">
        <v>1586.2342871998694</v>
      </c>
      <c r="I32" s="118">
        <v>1011.5768884027806</v>
      </c>
      <c r="J32" s="118">
        <v>139.6380299835277</v>
      </c>
      <c r="K32" s="118">
        <v>47.422266238277992</v>
      </c>
      <c r="L32" s="118">
        <v>915.23023047693073</v>
      </c>
      <c r="M32" s="118">
        <v>1.6024478786347585</v>
      </c>
      <c r="N32" s="236">
        <v>2.4760721530014562</v>
      </c>
      <c r="O32" s="241">
        <v>117.00934753892098</v>
      </c>
      <c r="P32" s="241">
        <v>323.63057875902507</v>
      </c>
      <c r="Q32" s="241">
        <v>2456.3747158692699</v>
      </c>
      <c r="R32" s="241">
        <v>2207.9811293399953</v>
      </c>
      <c r="S32" s="241">
        <v>0.53753674689244568</v>
      </c>
      <c r="T32" s="241">
        <v>1580.8254040134257</v>
      </c>
      <c r="U32" s="241">
        <v>1004.098392</v>
      </c>
      <c r="V32" s="241">
        <v>138.83247426597248</v>
      </c>
      <c r="W32" s="241">
        <v>47.071309976858451</v>
      </c>
      <c r="X32" s="241">
        <v>908.53001378243459</v>
      </c>
      <c r="Y32" s="241">
        <v>1.6024478786347585</v>
      </c>
      <c r="Z32" s="236">
        <v>2.4760721530014562</v>
      </c>
      <c r="AA32" s="53"/>
      <c r="AB32" s="54"/>
      <c r="AD32" s="53"/>
      <c r="AE32" s="53"/>
    </row>
    <row r="33" spans="1:31" s="47" customFormat="1" ht="16.5" thickBot="1" x14ac:dyDescent="0.3">
      <c r="A33" s="8"/>
      <c r="B33" s="9">
        <v>2023</v>
      </c>
      <c r="C33" s="118">
        <v>122.51590059947473</v>
      </c>
      <c r="D33" s="118">
        <v>343.28643797375349</v>
      </c>
      <c r="E33" s="118">
        <v>2588.8783188723451</v>
      </c>
      <c r="F33" s="265">
        <v>2245.3191277864789</v>
      </c>
      <c r="G33" s="118">
        <v>6.8533804270240847E-2</v>
      </c>
      <c r="H33" s="118">
        <v>1679.55965613478</v>
      </c>
      <c r="I33" s="118">
        <v>1069.595913412174</v>
      </c>
      <c r="J33" s="118">
        <v>142.48904342707374</v>
      </c>
      <c r="K33" s="118">
        <v>47.825264024446277</v>
      </c>
      <c r="L33" s="118">
        <v>925.44713659251966</v>
      </c>
      <c r="M33" s="118">
        <v>2.9411614125426357</v>
      </c>
      <c r="N33" s="236">
        <v>2.9968674058443829</v>
      </c>
      <c r="O33" s="241">
        <v>122.51590059947473</v>
      </c>
      <c r="P33" s="241">
        <v>342.54219019063379</v>
      </c>
      <c r="Q33" s="241">
        <v>2588.8783188723451</v>
      </c>
      <c r="R33" s="241">
        <v>2245.3191277864789</v>
      </c>
      <c r="S33" s="241">
        <v>6.8533804270240847E-2</v>
      </c>
      <c r="T33" s="241">
        <v>1656.7574437046881</v>
      </c>
      <c r="U33" s="241">
        <v>1041.7069430000001</v>
      </c>
      <c r="V33" s="241">
        <v>137.81210368972478</v>
      </c>
      <c r="W33" s="241">
        <v>46.577897794950751</v>
      </c>
      <c r="X33" s="241">
        <v>901.36733171337141</v>
      </c>
      <c r="Y33" s="241">
        <v>2.9411614125426357</v>
      </c>
      <c r="Z33" s="236">
        <v>2.9968674058443829</v>
      </c>
      <c r="AA33" s="53"/>
      <c r="AB33" s="54"/>
      <c r="AD33" s="53"/>
      <c r="AE33" s="53"/>
    </row>
    <row r="34" spans="1:31" s="47" customFormat="1" ht="16.5" thickBot="1" x14ac:dyDescent="0.3">
      <c r="A34" s="8"/>
      <c r="B34" s="9">
        <v>2024</v>
      </c>
      <c r="C34" s="118">
        <v>126.06675186405542</v>
      </c>
      <c r="D34" s="118">
        <v>354.75215388367781</v>
      </c>
      <c r="E34" s="118">
        <v>2692.9729987352835</v>
      </c>
      <c r="F34" s="265">
        <v>2276.2172615635423</v>
      </c>
      <c r="G34" s="118">
        <v>-0.35992769334058966</v>
      </c>
      <c r="H34" s="118">
        <v>1762.2630819521919</v>
      </c>
      <c r="I34" s="118">
        <v>1108.6133706532755</v>
      </c>
      <c r="J34" s="118">
        <v>146.78137534083277</v>
      </c>
      <c r="K34" s="118">
        <v>47.864262840347209</v>
      </c>
      <c r="L34" s="118">
        <v>930.14339137125614</v>
      </c>
      <c r="M34" s="118">
        <v>1.4232297993552114</v>
      </c>
      <c r="N34" s="236">
        <v>2.589542035213046</v>
      </c>
      <c r="O34" s="241">
        <v>126.06675186405542</v>
      </c>
      <c r="P34" s="241">
        <v>352.95119326393848</v>
      </c>
      <c r="Q34" s="241">
        <v>2692.9729987352835</v>
      </c>
      <c r="R34" s="241">
        <v>2276.2172615635423</v>
      </c>
      <c r="S34" s="241">
        <v>-0.35992769334058966</v>
      </c>
      <c r="T34" s="241">
        <v>1729.6415466593903</v>
      </c>
      <c r="U34" s="241">
        <v>1064.948766</v>
      </c>
      <c r="V34" s="241">
        <v>137.47973867727723</v>
      </c>
      <c r="W34" s="241">
        <v>45.97895969181657</v>
      </c>
      <c r="X34" s="241">
        <v>893.5218758339372</v>
      </c>
      <c r="Y34" s="241">
        <v>1.4232297993552114</v>
      </c>
      <c r="Z34" s="236">
        <v>2.589542035213046</v>
      </c>
      <c r="AA34" s="53"/>
      <c r="AB34" s="54"/>
      <c r="AD34" s="53"/>
      <c r="AE34" s="53"/>
    </row>
    <row r="35" spans="1:31" s="47" customFormat="1" ht="16.5" thickBot="1" x14ac:dyDescent="0.3">
      <c r="A35" s="8"/>
      <c r="B35" s="9">
        <v>2025</v>
      </c>
      <c r="C35" s="118">
        <v>128.72905346540415</v>
      </c>
      <c r="D35" s="118">
        <v>364.84807862190132</v>
      </c>
      <c r="E35" s="118">
        <v>2800.7622105528999</v>
      </c>
      <c r="F35" s="265">
        <v>2319.3230624123162</v>
      </c>
      <c r="G35" s="118">
        <v>-0.13730985941250001</v>
      </c>
      <c r="H35" s="118">
        <v>1823.9515533510266</v>
      </c>
      <c r="I35" s="118">
        <v>1146.9656126770074</v>
      </c>
      <c r="J35" s="118">
        <v>152.99859808444285</v>
      </c>
      <c r="K35" s="118">
        <v>47.757651840820195</v>
      </c>
      <c r="L35" s="118">
        <v>941.5616689394775</v>
      </c>
      <c r="M35" s="118">
        <v>0.78078964958379438</v>
      </c>
      <c r="N35" s="236">
        <v>2.4233005343782232</v>
      </c>
      <c r="O35" s="241">
        <v>128.72905346540415</v>
      </c>
      <c r="P35" s="241">
        <v>362.30576413841482</v>
      </c>
      <c r="Q35" s="241">
        <v>2800.7622105528999</v>
      </c>
      <c r="R35" s="241">
        <v>2319.3230624123162</v>
      </c>
      <c r="S35" s="241">
        <v>-0.13730985941250001</v>
      </c>
      <c r="T35" s="241">
        <v>1790.2078386979686</v>
      </c>
      <c r="U35" s="241">
        <v>1098.93286192696</v>
      </c>
      <c r="V35" s="241">
        <v>140.97638999172966</v>
      </c>
      <c r="W35" s="241">
        <v>45.757651840820188</v>
      </c>
      <c r="X35" s="241">
        <v>902.13082895893592</v>
      </c>
      <c r="Y35" s="241">
        <v>0.78078964958379438</v>
      </c>
      <c r="Z35" s="236">
        <v>2.4233005343782232</v>
      </c>
      <c r="AA35" s="53"/>
      <c r="AB35" s="54"/>
      <c r="AD35" s="53"/>
      <c r="AE35" s="53"/>
    </row>
    <row r="36" spans="1:31" s="47" customFormat="1" x14ac:dyDescent="0.25">
      <c r="A36" s="8"/>
      <c r="B36" s="237">
        <v>2026</v>
      </c>
      <c r="C36" s="238">
        <v>131.30363453471261</v>
      </c>
      <c r="D36" s="238">
        <v>375.5556980568349</v>
      </c>
      <c r="E36" s="238">
        <v>2910.7364558347836</v>
      </c>
      <c r="F36" s="238">
        <v>2361.6954288218385</v>
      </c>
      <c r="G36" s="238">
        <v>-2.4287443474999999E-4</v>
      </c>
      <c r="H36" s="238">
        <v>1880.0016933736279</v>
      </c>
      <c r="I36" s="238">
        <v>1189.7922514824766</v>
      </c>
      <c r="J36" s="238">
        <v>159.63882718080669</v>
      </c>
      <c r="K36" s="238">
        <v>47.813063333766657</v>
      </c>
      <c r="L36" s="238">
        <v>957.35561763514318</v>
      </c>
      <c r="M36" s="238">
        <v>0.75360000000000005</v>
      </c>
      <c r="N36" s="266">
        <v>2.4468198943165227</v>
      </c>
      <c r="O36" s="238">
        <v>131.30363453471261</v>
      </c>
      <c r="P36" s="238">
        <v>372.7574535246996</v>
      </c>
      <c r="Q36" s="238">
        <v>2910.7364558347836</v>
      </c>
      <c r="R36" s="238">
        <v>2361.6954288218385</v>
      </c>
      <c r="S36" s="238">
        <v>-2.4287443474999999E-4</v>
      </c>
      <c r="T36" s="238">
        <v>1846.2080253637985</v>
      </c>
      <c r="U36" s="238">
        <v>1140.0237250938876</v>
      </c>
      <c r="V36" s="238">
        <v>146.60369765522483</v>
      </c>
      <c r="W36" s="238">
        <v>45.813063333766664</v>
      </c>
      <c r="X36" s="238">
        <v>917.30968842325706</v>
      </c>
      <c r="Y36" s="238">
        <v>0.75360000000000005</v>
      </c>
      <c r="Z36" s="266">
        <v>2.4468198943165227</v>
      </c>
      <c r="AA36" s="53"/>
      <c r="AB36" s="54"/>
      <c r="AD36" s="53"/>
      <c r="AE36" s="53"/>
    </row>
    <row r="37" spans="1:31" s="47" customFormat="1" ht="16.5" thickBot="1" x14ac:dyDescent="0.3">
      <c r="A37" s="8"/>
      <c r="B37" s="9" t="s">
        <v>95</v>
      </c>
      <c r="C37" s="118">
        <v>112.47098861470749</v>
      </c>
      <c r="D37" s="118">
        <v>307.66081799752504</v>
      </c>
      <c r="E37" s="118">
        <v>2316.7649117303695</v>
      </c>
      <c r="F37" s="265">
        <v>2134.3198739614318</v>
      </c>
      <c r="G37" s="118">
        <v>0.84737247974999996</v>
      </c>
      <c r="H37" s="118">
        <v>1450.7564064211904</v>
      </c>
      <c r="I37" s="118">
        <v>970.09366876512206</v>
      </c>
      <c r="J37" s="118">
        <v>135.83842105587715</v>
      </c>
      <c r="K37" s="118">
        <v>48.045049849231916</v>
      </c>
      <c r="L37" s="118">
        <v>907.50987467659547</v>
      </c>
      <c r="M37" s="118">
        <v>0.12685741356382976</v>
      </c>
      <c r="N37" s="20">
        <v>2.0447954615057724</v>
      </c>
      <c r="O37" s="241">
        <v>112.47098861470749</v>
      </c>
      <c r="P37" s="241">
        <v>307.66081800000057</v>
      </c>
      <c r="Q37" s="241">
        <v>2316.7649117303695</v>
      </c>
      <c r="R37" s="241">
        <v>2134.3198739614318</v>
      </c>
      <c r="S37" s="241">
        <v>0.84737247974999996</v>
      </c>
      <c r="T37" s="241">
        <v>1450.7564064211904</v>
      </c>
      <c r="U37" s="241">
        <v>970.09366899999998</v>
      </c>
      <c r="V37" s="241">
        <v>135.83842108058386</v>
      </c>
      <c r="W37" s="241">
        <v>48.045049860870137</v>
      </c>
      <c r="X37" s="241">
        <v>907.5098748955387</v>
      </c>
      <c r="Y37" s="241">
        <v>0.12685741356382976</v>
      </c>
      <c r="Z37" s="20">
        <v>2.0447954615057724</v>
      </c>
      <c r="AA37" s="53"/>
      <c r="AB37" s="54"/>
      <c r="AD37" s="53"/>
      <c r="AE37" s="53"/>
    </row>
    <row r="38" spans="1:31" s="47" customFormat="1" ht="16.5" thickBot="1" x14ac:dyDescent="0.3">
      <c r="A38" s="8"/>
      <c r="B38" s="9" t="s">
        <v>96</v>
      </c>
      <c r="C38" s="118">
        <v>118.49784468694274</v>
      </c>
      <c r="D38" s="118">
        <v>329.38035428478452</v>
      </c>
      <c r="E38" s="118">
        <v>2494.8763772203511</v>
      </c>
      <c r="F38" s="265">
        <v>2221.4852391789877</v>
      </c>
      <c r="G38" s="118">
        <v>0.56482685199661387</v>
      </c>
      <c r="H38" s="118">
        <v>1616.8319821221899</v>
      </c>
      <c r="I38" s="118">
        <v>1029.4170781979533</v>
      </c>
      <c r="J38" s="118">
        <v>140.54038852224974</v>
      </c>
      <c r="K38" s="118">
        <v>47.575893196872308</v>
      </c>
      <c r="L38" s="118">
        <v>920.20504372483083</v>
      </c>
      <c r="M38" s="118">
        <v>2.4262654650709288</v>
      </c>
      <c r="N38" s="236">
        <v>2.7471961196469419</v>
      </c>
      <c r="O38" s="241">
        <v>118.49784468694274</v>
      </c>
      <c r="P38" s="241">
        <v>329.21459854835985</v>
      </c>
      <c r="Q38" s="241">
        <v>2494.8763772203511</v>
      </c>
      <c r="R38" s="241">
        <v>2221.4852391789877</v>
      </c>
      <c r="S38" s="241">
        <v>0.56482685199661387</v>
      </c>
      <c r="T38" s="241">
        <v>1607.3105142605793</v>
      </c>
      <c r="U38" s="241">
        <v>1016.893365</v>
      </c>
      <c r="V38" s="241">
        <v>139.01103653170841</v>
      </c>
      <c r="W38" s="241">
        <v>46.996729421372933</v>
      </c>
      <c r="X38" s="241">
        <v>909.07366931669242</v>
      </c>
      <c r="Y38" s="241">
        <v>2.4262654650709288</v>
      </c>
      <c r="Z38" s="236">
        <v>2.7471961196469419</v>
      </c>
      <c r="AA38" s="53"/>
      <c r="AB38" s="54"/>
      <c r="AD38" s="53"/>
      <c r="AE38" s="53"/>
    </row>
    <row r="39" spans="1:31" s="47" customFormat="1" ht="16.5" thickBot="1" x14ac:dyDescent="0.3">
      <c r="A39" s="8"/>
      <c r="B39" s="9" t="s">
        <v>97</v>
      </c>
      <c r="C39" s="118">
        <v>123.58788404021931</v>
      </c>
      <c r="D39" s="118">
        <v>346.60769949676808</v>
      </c>
      <c r="E39" s="118">
        <v>2615.9734899306</v>
      </c>
      <c r="F39" s="265">
        <v>2251.6479842549752</v>
      </c>
      <c r="G39" s="118">
        <v>-0.15742034703951696</v>
      </c>
      <c r="H39" s="118">
        <v>1699.6179256028422</v>
      </c>
      <c r="I39" s="118">
        <v>1079.7166015720697</v>
      </c>
      <c r="J39" s="118">
        <v>143.25582622965743</v>
      </c>
      <c r="K39" s="118">
        <v>47.840605340530459</v>
      </c>
      <c r="L39" s="118">
        <v>925.70606628201244</v>
      </c>
      <c r="M39" s="118">
        <v>2.5355735174596021</v>
      </c>
      <c r="N39" s="236">
        <v>2.895632065435378</v>
      </c>
      <c r="O39" s="241">
        <v>123.58788404021931</v>
      </c>
      <c r="P39" s="241">
        <v>345.61009482112775</v>
      </c>
      <c r="Q39" s="241">
        <v>2615.9734899306</v>
      </c>
      <c r="R39" s="241">
        <v>2251.6479842549752</v>
      </c>
      <c r="S39" s="241">
        <v>-0.15742034703951696</v>
      </c>
      <c r="T39" s="241">
        <v>1673.2754168218569</v>
      </c>
      <c r="U39" s="241">
        <v>1047.101445</v>
      </c>
      <c r="V39" s="241">
        <v>137.37709075958895</v>
      </c>
      <c r="W39" s="241">
        <v>46.39516248431854</v>
      </c>
      <c r="X39" s="241">
        <v>897.7835419029376</v>
      </c>
      <c r="Y39" s="241">
        <v>2.5355735174596021</v>
      </c>
      <c r="Z39" s="236">
        <v>2.895632065435378</v>
      </c>
      <c r="AA39" s="53"/>
      <c r="AB39" s="54"/>
      <c r="AD39" s="53"/>
      <c r="AE39" s="53"/>
    </row>
    <row r="40" spans="1:31" s="47" customFormat="1" ht="16.5" thickBot="1" x14ac:dyDescent="0.3">
      <c r="A40" s="8"/>
      <c r="B40" s="9" t="s">
        <v>362</v>
      </c>
      <c r="C40" s="118">
        <v>126.77578000934261</v>
      </c>
      <c r="D40" s="118">
        <v>357.28602626708795</v>
      </c>
      <c r="E40" s="118">
        <v>2719.2023602197942</v>
      </c>
      <c r="F40" s="265">
        <v>2286.4258766395665</v>
      </c>
      <c r="G40" s="118">
        <v>-0.32729708425999998</v>
      </c>
      <c r="H40" s="118">
        <v>1780.7070489582061</v>
      </c>
      <c r="I40" s="118">
        <v>1117.936508356202</v>
      </c>
      <c r="J40" s="118">
        <v>148.24009012524263</v>
      </c>
      <c r="K40" s="118">
        <v>47.837081207055903</v>
      </c>
      <c r="L40" s="118">
        <v>932.47813421977844</v>
      </c>
      <c r="M40" s="118">
        <v>1.1671274422845266</v>
      </c>
      <c r="N40" s="236">
        <v>2.5178401711995178</v>
      </c>
      <c r="O40" s="241">
        <v>126.77578000934261</v>
      </c>
      <c r="P40" s="241">
        <v>355.24834718754869</v>
      </c>
      <c r="Q40" s="241">
        <v>2719.2023602197942</v>
      </c>
      <c r="R40" s="241">
        <v>2286.4258766395665</v>
      </c>
      <c r="S40" s="241">
        <v>-0.32729708425999998</v>
      </c>
      <c r="T40" s="241">
        <v>1747.1730320524857</v>
      </c>
      <c r="U40" s="241">
        <v>1072.1980265997688</v>
      </c>
      <c r="V40" s="241">
        <v>138.01635926275185</v>
      </c>
      <c r="W40" s="241">
        <v>45.879867411816313</v>
      </c>
      <c r="X40" s="241">
        <v>894.33335913872816</v>
      </c>
      <c r="Y40" s="241">
        <v>1.1671274422845266</v>
      </c>
      <c r="Z40" s="236">
        <v>2.5178401711995178</v>
      </c>
      <c r="AA40" s="53"/>
      <c r="AB40" s="54"/>
      <c r="AD40" s="53"/>
      <c r="AE40" s="53"/>
    </row>
    <row r="41" spans="1:31" s="47" customFormat="1" ht="16.5" thickBot="1" x14ac:dyDescent="0.3">
      <c r="A41" s="8"/>
      <c r="B41" s="9" t="s">
        <v>369</v>
      </c>
      <c r="C41" s="118">
        <v>129.36382043244711</v>
      </c>
      <c r="D41" s="118">
        <v>367.45887862496289</v>
      </c>
      <c r="E41" s="118">
        <v>2828.380350010807</v>
      </c>
      <c r="F41" s="265">
        <v>2330.3659911028672</v>
      </c>
      <c r="G41" s="118">
        <v>-7.4975901222499988E-2</v>
      </c>
      <c r="H41" s="118">
        <v>1837.2296261259396</v>
      </c>
      <c r="I41" s="118">
        <v>1157.4734306972293</v>
      </c>
      <c r="J41" s="118">
        <v>154.67407190170871</v>
      </c>
      <c r="K41" s="118">
        <v>47.760524136047181</v>
      </c>
      <c r="L41" s="118">
        <v>945.4442997673334</v>
      </c>
      <c r="M41" s="118">
        <v>0.75520490173751265</v>
      </c>
      <c r="N41" s="236">
        <v>2.4250446293884464</v>
      </c>
      <c r="O41" s="241">
        <v>129.36382043244711</v>
      </c>
      <c r="P41" s="241">
        <v>364.82208442694423</v>
      </c>
      <c r="Q41" s="241">
        <v>2828.380350010807</v>
      </c>
      <c r="R41" s="241">
        <v>2330.3659911028672</v>
      </c>
      <c r="S41" s="241">
        <v>-7.4975901222499988E-2</v>
      </c>
      <c r="T41" s="241">
        <v>1803.7254009577321</v>
      </c>
      <c r="U41" s="241">
        <v>1109.0035380739444</v>
      </c>
      <c r="V41" s="241">
        <v>142.30461482167118</v>
      </c>
      <c r="W41" s="241">
        <v>45.760524136047174</v>
      </c>
      <c r="X41" s="241">
        <v>905.85318426661252</v>
      </c>
      <c r="Y41" s="241">
        <v>0.75520490173751265</v>
      </c>
      <c r="Z41" s="236">
        <v>2.4250446293884464</v>
      </c>
      <c r="AA41" s="53"/>
      <c r="AB41" s="54"/>
      <c r="AD41" s="53"/>
      <c r="AE41" s="53"/>
    </row>
    <row r="42" spans="1:31" s="47" customFormat="1" x14ac:dyDescent="0.25">
      <c r="A42" s="8"/>
      <c r="B42" s="9" t="s">
        <v>399</v>
      </c>
      <c r="C42" s="118">
        <v>131.95109684109627</v>
      </c>
      <c r="D42" s="118">
        <v>378.24187010871049</v>
      </c>
      <c r="E42" s="118">
        <v>2938.5347065399465</v>
      </c>
      <c r="F42" s="265">
        <v>2372.004859085956</v>
      </c>
      <c r="G42" s="118">
        <v>-6.7080702250000001E-5</v>
      </c>
      <c r="H42" s="118">
        <v>1894.7549033891348</v>
      </c>
      <c r="I42" s="118">
        <v>1200.5635306207375</v>
      </c>
      <c r="J42" s="118">
        <v>161.25462904980654</v>
      </c>
      <c r="K42" s="118">
        <v>47.825624639972574</v>
      </c>
      <c r="L42" s="118">
        <v>961.20892714076115</v>
      </c>
      <c r="M42" s="118">
        <v>0.75360000000000005</v>
      </c>
      <c r="N42" s="236">
        <v>2.451761265204945</v>
      </c>
      <c r="O42" s="241">
        <v>131.95109684109627</v>
      </c>
      <c r="P42" s="241">
        <v>375.4128347381756</v>
      </c>
      <c r="Q42" s="241">
        <v>2938.5347065399465</v>
      </c>
      <c r="R42" s="241">
        <v>2372.004859085956</v>
      </c>
      <c r="S42" s="241">
        <v>-6.7080702250000001E-5</v>
      </c>
      <c r="T42" s="241">
        <v>1860.6293285227307</v>
      </c>
      <c r="U42" s="241">
        <v>1150.3576492897635</v>
      </c>
      <c r="V42" s="241">
        <v>148.06303189130512</v>
      </c>
      <c r="W42" s="241">
        <v>45.825624639972581</v>
      </c>
      <c r="X42" s="241">
        <v>921.01245625218519</v>
      </c>
      <c r="Y42" s="241">
        <v>0.75360000000000005</v>
      </c>
      <c r="Z42" s="266">
        <v>2.451761265204945</v>
      </c>
      <c r="AA42" s="53"/>
      <c r="AB42" s="54"/>
      <c r="AD42" s="53"/>
      <c r="AE42" s="53"/>
    </row>
    <row r="43" spans="1:31" s="47" customFormat="1" ht="16.5" thickBot="1" x14ac:dyDescent="0.3">
      <c r="A43" s="8"/>
      <c r="B43" s="267" t="s">
        <v>29</v>
      </c>
      <c r="C43" s="268"/>
      <c r="D43" s="268"/>
      <c r="E43" s="268"/>
      <c r="F43" s="268"/>
      <c r="G43" s="268"/>
      <c r="H43" s="268"/>
      <c r="I43" s="268"/>
      <c r="J43" s="268"/>
      <c r="K43" s="268"/>
      <c r="L43" s="268"/>
      <c r="M43" s="268"/>
      <c r="N43" s="268"/>
      <c r="O43" s="268"/>
      <c r="P43" s="268"/>
      <c r="Q43" s="268"/>
      <c r="R43" s="268"/>
      <c r="S43" s="268"/>
      <c r="T43" s="268"/>
      <c r="U43" s="268"/>
      <c r="V43" s="268"/>
      <c r="W43" s="268"/>
      <c r="X43" s="268"/>
      <c r="Y43" s="268"/>
      <c r="Z43" s="20"/>
      <c r="AA43" s="53"/>
      <c r="AB43" s="54"/>
      <c r="AD43" s="53"/>
      <c r="AE43" s="53"/>
    </row>
    <row r="44" spans="1:31" s="47" customFormat="1" ht="16.5" thickBot="1" x14ac:dyDescent="0.3">
      <c r="A44" s="8"/>
      <c r="B44" s="718" t="s">
        <v>455</v>
      </c>
      <c r="C44" s="719"/>
      <c r="D44" s="719"/>
      <c r="E44" s="719"/>
      <c r="F44" s="719"/>
      <c r="G44" s="719"/>
      <c r="H44" s="719"/>
      <c r="I44" s="719"/>
      <c r="J44" s="719"/>
      <c r="K44" s="719"/>
      <c r="L44" s="719"/>
      <c r="M44" s="719"/>
      <c r="N44" s="719"/>
      <c r="O44" s="719"/>
      <c r="P44" s="719"/>
      <c r="Q44" s="719"/>
      <c r="R44" s="719"/>
      <c r="S44" s="719"/>
      <c r="T44" s="719"/>
      <c r="U44" s="719"/>
      <c r="V44" s="719"/>
      <c r="W44" s="719"/>
      <c r="X44" s="719"/>
      <c r="Y44" s="234"/>
      <c r="Z44" s="236"/>
      <c r="AA44" s="53"/>
      <c r="AB44" s="54"/>
      <c r="AD44" s="53"/>
      <c r="AE44" s="53"/>
    </row>
    <row r="45" spans="1:31" s="47" customFormat="1" ht="16.5" thickBot="1" x14ac:dyDescent="0.3">
      <c r="A45" s="8"/>
      <c r="B45" s="269" t="s">
        <v>456</v>
      </c>
      <c r="C45" s="270"/>
      <c r="D45" s="270"/>
      <c r="E45" s="270"/>
      <c r="F45" s="270"/>
      <c r="G45" s="270"/>
      <c r="H45" s="270"/>
      <c r="I45" s="270"/>
      <c r="J45" s="270"/>
      <c r="K45" s="270"/>
      <c r="L45" s="270"/>
      <c r="M45" s="270"/>
      <c r="N45" s="270"/>
      <c r="O45" s="270"/>
      <c r="P45" s="270"/>
      <c r="Q45" s="270"/>
      <c r="R45" s="270"/>
      <c r="S45" s="270"/>
      <c r="T45" s="270"/>
      <c r="U45" s="270"/>
      <c r="V45" s="270"/>
      <c r="W45" s="234"/>
      <c r="X45" s="234"/>
      <c r="Y45" s="234"/>
      <c r="Z45" s="236"/>
      <c r="AA45" s="53"/>
      <c r="AB45" s="54"/>
      <c r="AD45" s="53"/>
      <c r="AE45" s="53"/>
    </row>
    <row r="46" spans="1:31" s="47" customFormat="1" ht="16.5" thickBot="1" x14ac:dyDescent="0.3">
      <c r="A46" s="8"/>
      <c r="B46" s="269" t="s">
        <v>457</v>
      </c>
      <c r="C46" s="269"/>
      <c r="D46" s="269"/>
      <c r="E46" s="269"/>
      <c r="F46" s="269"/>
      <c r="G46" s="510"/>
      <c r="H46" s="270"/>
      <c r="I46" s="270"/>
      <c r="J46" s="270"/>
      <c r="K46" s="270"/>
      <c r="L46" s="270"/>
      <c r="M46" s="270"/>
      <c r="N46" s="270"/>
      <c r="O46" s="270"/>
      <c r="P46" s="270"/>
      <c r="Q46" s="270"/>
      <c r="R46" s="270"/>
      <c r="S46" s="270"/>
      <c r="T46" s="271"/>
      <c r="U46" s="271"/>
      <c r="V46" s="271"/>
      <c r="W46" s="234"/>
      <c r="X46" s="234"/>
      <c r="Y46" s="234"/>
      <c r="Z46" s="236"/>
      <c r="AA46" s="53"/>
      <c r="AB46" s="54"/>
      <c r="AD46" s="53"/>
      <c r="AE46" s="53"/>
    </row>
    <row r="47" spans="1:31" s="47" customFormat="1" ht="16.5" thickBot="1" x14ac:dyDescent="0.3">
      <c r="A47" s="8"/>
      <c r="B47" s="269" t="s">
        <v>458</v>
      </c>
      <c r="C47" s="272"/>
      <c r="D47" s="272"/>
      <c r="E47" s="272"/>
      <c r="F47" s="272"/>
      <c r="G47" s="272"/>
      <c r="H47" s="270"/>
      <c r="I47" s="270"/>
      <c r="J47" s="270"/>
      <c r="K47" s="270"/>
      <c r="L47" s="270"/>
      <c r="M47" s="270"/>
      <c r="N47" s="270"/>
      <c r="O47" s="270"/>
      <c r="P47" s="270"/>
      <c r="Q47" s="270"/>
      <c r="R47" s="270"/>
      <c r="S47" s="270"/>
      <c r="T47" s="271"/>
      <c r="U47" s="271"/>
      <c r="V47" s="271"/>
      <c r="W47" s="234"/>
      <c r="X47" s="234"/>
      <c r="Y47" s="234"/>
      <c r="Z47" s="236"/>
      <c r="AA47" s="53"/>
      <c r="AB47" s="54"/>
      <c r="AD47" s="53"/>
      <c r="AE47" s="53"/>
    </row>
    <row r="48" spans="1:31" s="47" customFormat="1" ht="16.5" thickBot="1" x14ac:dyDescent="0.3">
      <c r="A48" s="8"/>
      <c r="B48" s="269" t="s">
        <v>459</v>
      </c>
      <c r="C48" s="272"/>
      <c r="D48" s="272"/>
      <c r="E48" s="272"/>
      <c r="F48" s="272"/>
      <c r="G48" s="272"/>
      <c r="H48" s="270"/>
      <c r="I48" s="270"/>
      <c r="J48" s="270"/>
      <c r="K48" s="270"/>
      <c r="L48" s="270"/>
      <c r="M48" s="270"/>
      <c r="N48" s="270"/>
      <c r="O48" s="270"/>
      <c r="P48" s="270"/>
      <c r="Q48" s="270"/>
      <c r="R48" s="270"/>
      <c r="S48" s="270"/>
      <c r="T48" s="271"/>
      <c r="U48" s="271"/>
      <c r="V48" s="271"/>
      <c r="W48" s="234"/>
      <c r="X48" s="234"/>
      <c r="Y48" s="234"/>
      <c r="Z48" s="236"/>
      <c r="AA48" s="53"/>
      <c r="AB48" s="54"/>
      <c r="AD48" s="53"/>
      <c r="AE48" s="53"/>
    </row>
    <row r="49" spans="1:31" s="47" customFormat="1" ht="16.5" thickBot="1" x14ac:dyDescent="0.3">
      <c r="A49" s="8"/>
      <c r="B49" s="269" t="s">
        <v>460</v>
      </c>
      <c r="C49" s="272"/>
      <c r="D49" s="272"/>
      <c r="E49" s="272"/>
      <c r="F49" s="272"/>
      <c r="G49" s="272"/>
      <c r="H49" s="270"/>
      <c r="I49" s="270"/>
      <c r="J49" s="270"/>
      <c r="K49" s="270"/>
      <c r="L49" s="270"/>
      <c r="M49" s="270"/>
      <c r="N49" s="270"/>
      <c r="O49" s="270"/>
      <c r="P49" s="270"/>
      <c r="Q49" s="270"/>
      <c r="R49" s="270"/>
      <c r="S49" s="270"/>
      <c r="T49" s="271"/>
      <c r="U49" s="271"/>
      <c r="V49" s="271"/>
      <c r="W49" s="234"/>
      <c r="X49" s="234"/>
      <c r="Y49" s="234"/>
      <c r="Z49" s="236"/>
      <c r="AA49" s="53"/>
      <c r="AB49" s="54"/>
      <c r="AD49" s="53"/>
      <c r="AE49" s="53"/>
    </row>
    <row r="50" spans="1:31" s="47" customFormat="1" ht="16.5" thickBot="1" x14ac:dyDescent="0.3">
      <c r="A50" s="8"/>
      <c r="B50" s="269" t="s">
        <v>461</v>
      </c>
      <c r="C50" s="272"/>
      <c r="D50" s="272"/>
      <c r="E50" s="272"/>
      <c r="F50" s="272"/>
      <c r="G50" s="272"/>
      <c r="H50" s="270"/>
      <c r="I50" s="270"/>
      <c r="J50" s="270"/>
      <c r="K50" s="270"/>
      <c r="L50" s="270"/>
      <c r="M50" s="270"/>
      <c r="N50" s="270"/>
      <c r="O50" s="270"/>
      <c r="P50" s="270"/>
      <c r="Q50" s="270"/>
      <c r="R50" s="270"/>
      <c r="S50" s="270"/>
      <c r="T50" s="271"/>
      <c r="U50" s="271"/>
      <c r="V50" s="271"/>
      <c r="W50" s="234"/>
      <c r="X50" s="234"/>
      <c r="Y50" s="234"/>
      <c r="Z50" s="236"/>
      <c r="AA50" s="53"/>
      <c r="AB50" s="54"/>
      <c r="AD50" s="53"/>
      <c r="AE50" s="53"/>
    </row>
    <row r="51" spans="1:31" s="47" customFormat="1" x14ac:dyDescent="0.25">
      <c r="A51" s="8"/>
      <c r="B51" s="269" t="s">
        <v>462</v>
      </c>
      <c r="C51" s="272"/>
      <c r="D51" s="272"/>
      <c r="E51" s="272"/>
      <c r="F51" s="272"/>
      <c r="G51" s="272"/>
      <c r="H51" s="270"/>
      <c r="I51" s="270"/>
      <c r="J51" s="270"/>
      <c r="K51" s="270"/>
      <c r="L51" s="270"/>
      <c r="M51" s="270"/>
      <c r="N51" s="270"/>
      <c r="O51" s="270"/>
      <c r="P51" s="270"/>
      <c r="Q51" s="270"/>
      <c r="R51" s="270"/>
      <c r="S51" s="270"/>
      <c r="T51" s="271"/>
      <c r="U51" s="271"/>
      <c r="V51" s="271"/>
      <c r="W51" s="234"/>
      <c r="X51" s="234"/>
      <c r="Y51" s="234"/>
      <c r="Z51" s="236"/>
      <c r="AA51" s="53"/>
      <c r="AB51" s="54"/>
      <c r="AD51" s="53"/>
      <c r="AE51" s="53"/>
    </row>
    <row r="52" spans="1:31" s="47" customFormat="1" ht="16.5" thickBot="1" x14ac:dyDescent="0.3">
      <c r="A52" s="8"/>
      <c r="B52" s="532" t="s">
        <v>463</v>
      </c>
      <c r="C52" s="533"/>
      <c r="D52" s="533"/>
      <c r="E52" s="533"/>
      <c r="F52" s="533"/>
      <c r="G52" s="533"/>
      <c r="H52" s="533"/>
      <c r="I52" s="533"/>
      <c r="J52" s="533"/>
      <c r="K52" s="533"/>
      <c r="L52" s="533"/>
      <c r="M52" s="533"/>
      <c r="N52" s="533"/>
      <c r="O52" s="533"/>
      <c r="P52" s="533"/>
      <c r="Q52" s="273"/>
      <c r="R52" s="273"/>
      <c r="S52" s="273"/>
      <c r="T52" s="273"/>
      <c r="U52" s="273"/>
      <c r="V52" s="273"/>
      <c r="W52" s="273"/>
      <c r="X52" s="273"/>
      <c r="Y52" s="273"/>
      <c r="Z52" s="274"/>
      <c r="AA52" s="2"/>
      <c r="AB52" s="54"/>
      <c r="AD52" s="53"/>
      <c r="AE52" s="53"/>
    </row>
    <row r="53" spans="1:31" s="47" customFormat="1" ht="18.75" x14ac:dyDescent="0.25">
      <c r="A53" s="8"/>
      <c r="B53" s="161"/>
      <c r="C53" s="161"/>
      <c r="D53" s="161"/>
      <c r="E53" s="161"/>
      <c r="F53" s="161"/>
      <c r="G53" s="161"/>
      <c r="H53" s="161"/>
      <c r="I53" s="161"/>
      <c r="J53" s="161"/>
      <c r="K53" s="161"/>
      <c r="L53" s="161"/>
      <c r="M53" s="161"/>
      <c r="N53" s="161"/>
      <c r="O53" s="159"/>
      <c r="P53" s="159"/>
      <c r="Q53" s="159"/>
      <c r="R53" s="159"/>
      <c r="S53" s="159"/>
      <c r="T53" s="159"/>
      <c r="U53" s="159"/>
      <c r="V53" s="159"/>
      <c r="W53" s="241"/>
      <c r="X53" s="241"/>
      <c r="Y53" s="241"/>
      <c r="Z53" s="275"/>
      <c r="AA53" s="53"/>
      <c r="AB53" s="54"/>
      <c r="AD53" s="53"/>
      <c r="AE53" s="53"/>
    </row>
    <row r="54" spans="1:31" s="47" customFormat="1" x14ac:dyDescent="0.25">
      <c r="A54" s="8"/>
      <c r="B54" s="2"/>
      <c r="C54" s="2"/>
      <c r="D54" s="2"/>
      <c r="E54" s="2"/>
      <c r="F54" s="2"/>
      <c r="G54" s="2"/>
      <c r="H54" s="2"/>
      <c r="I54" s="2"/>
      <c r="J54" s="2"/>
      <c r="K54" s="2"/>
      <c r="L54" s="2"/>
      <c r="M54" s="2"/>
      <c r="N54" s="2"/>
      <c r="O54" s="160"/>
      <c r="P54" s="160"/>
      <c r="Q54" s="160"/>
      <c r="R54" s="160"/>
      <c r="S54" s="160"/>
      <c r="T54" s="160"/>
      <c r="U54" s="160"/>
      <c r="V54" s="160"/>
      <c r="W54" s="241"/>
      <c r="X54" s="241"/>
      <c r="Y54" s="241"/>
      <c r="Z54" s="275"/>
      <c r="AA54" s="53"/>
      <c r="AB54" s="54"/>
      <c r="AD54" s="53"/>
      <c r="AE54" s="53"/>
    </row>
    <row r="55" spans="1:31" s="47" customFormat="1" x14ac:dyDescent="0.25">
      <c r="A55" s="8"/>
      <c r="B55" s="2"/>
      <c r="C55" s="2"/>
      <c r="D55" s="2"/>
      <c r="E55" s="2"/>
      <c r="F55" s="2"/>
      <c r="G55" s="2"/>
      <c r="H55" s="2"/>
      <c r="I55" s="2"/>
      <c r="J55" s="2"/>
      <c r="K55" s="2"/>
      <c r="L55" s="2"/>
      <c r="M55" s="2"/>
      <c r="N55" s="2"/>
      <c r="O55" s="159"/>
      <c r="P55" s="159"/>
      <c r="Q55" s="159"/>
      <c r="R55" s="159"/>
      <c r="S55" s="159"/>
      <c r="T55" s="159"/>
      <c r="U55" s="159"/>
      <c r="V55" s="159"/>
      <c r="W55" s="241"/>
      <c r="X55" s="241"/>
      <c r="Y55" s="241"/>
      <c r="Z55" s="275"/>
      <c r="AA55" s="53"/>
      <c r="AB55" s="54"/>
      <c r="AD55" s="53"/>
      <c r="AE55" s="53"/>
    </row>
    <row r="56" spans="1:31" s="47" customFormat="1" x14ac:dyDescent="0.25">
      <c r="A56" s="8"/>
      <c r="B56" s="2"/>
      <c r="C56" s="2"/>
      <c r="D56" s="2"/>
      <c r="E56" s="2"/>
      <c r="F56" s="2"/>
      <c r="G56" s="2"/>
      <c r="H56" s="2"/>
      <c r="I56" s="2"/>
      <c r="J56" s="2"/>
      <c r="K56" s="2"/>
      <c r="L56" s="2"/>
      <c r="M56" s="2"/>
      <c r="N56" s="2"/>
      <c r="W56" s="241"/>
      <c r="X56" s="241"/>
      <c r="Y56" s="241"/>
      <c r="Z56" s="275"/>
      <c r="AA56" s="53"/>
      <c r="AB56" s="54"/>
      <c r="AD56" s="53"/>
      <c r="AE56" s="53"/>
    </row>
    <row r="57" spans="1:31" s="47" customFormat="1" x14ac:dyDescent="0.25">
      <c r="A57" s="8"/>
      <c r="B57" s="2"/>
      <c r="C57" s="2"/>
      <c r="D57" s="2"/>
      <c r="E57" s="2"/>
      <c r="F57" s="2"/>
      <c r="G57" s="2"/>
      <c r="H57" s="2"/>
      <c r="I57" s="2"/>
      <c r="J57" s="2"/>
      <c r="K57" s="2"/>
      <c r="L57" s="2"/>
      <c r="M57" s="2"/>
      <c r="N57" s="2"/>
      <c r="W57" s="241"/>
      <c r="X57" s="241"/>
      <c r="Y57" s="241"/>
      <c r="Z57" s="275"/>
      <c r="AA57" s="53"/>
      <c r="AB57" s="54"/>
      <c r="AD57" s="53"/>
      <c r="AE57" s="53"/>
    </row>
    <row r="58" spans="1:31" s="47" customFormat="1" x14ac:dyDescent="0.25">
      <c r="A58" s="8"/>
      <c r="B58" s="2"/>
      <c r="C58" s="2"/>
      <c r="D58" s="2"/>
      <c r="E58" s="2"/>
      <c r="F58" s="2"/>
      <c r="G58" s="2"/>
      <c r="H58" s="2"/>
      <c r="I58" s="2"/>
      <c r="J58" s="2"/>
      <c r="K58" s="2"/>
      <c r="L58" s="2"/>
      <c r="M58" s="2"/>
      <c r="N58" s="2"/>
      <c r="W58" s="241"/>
      <c r="X58" s="241"/>
      <c r="Y58" s="241"/>
      <c r="Z58" s="275"/>
      <c r="AA58" s="53"/>
      <c r="AB58" s="54"/>
      <c r="AD58" s="53"/>
      <c r="AE58" s="53"/>
    </row>
    <row r="59" spans="1:31" s="47" customFormat="1" x14ac:dyDescent="0.25">
      <c r="A59" s="8"/>
      <c r="B59" s="2"/>
      <c r="C59" s="2"/>
      <c r="D59" s="2"/>
      <c r="E59" s="2"/>
      <c r="F59" s="2"/>
      <c r="G59" s="2"/>
      <c r="H59" s="2"/>
      <c r="I59" s="2"/>
      <c r="J59" s="2"/>
      <c r="K59" s="2"/>
      <c r="L59" s="2"/>
      <c r="M59" s="2"/>
      <c r="N59" s="2"/>
      <c r="W59" s="241"/>
      <c r="X59" s="241"/>
      <c r="Y59" s="241"/>
      <c r="Z59" s="107"/>
      <c r="AA59" s="53"/>
      <c r="AB59" s="54"/>
      <c r="AD59" s="53"/>
      <c r="AE59" s="53"/>
    </row>
    <row r="60" spans="1:31" s="47" customFormat="1" x14ac:dyDescent="0.25">
      <c r="A60" s="8"/>
      <c r="B60" s="2"/>
      <c r="C60" s="2"/>
      <c r="D60" s="2"/>
      <c r="E60" s="2"/>
      <c r="F60" s="2"/>
      <c r="G60" s="2"/>
      <c r="H60" s="2"/>
      <c r="I60" s="2"/>
      <c r="J60" s="2"/>
      <c r="K60" s="2"/>
      <c r="L60" s="2"/>
      <c r="M60" s="2"/>
      <c r="N60" s="2"/>
      <c r="W60" s="241"/>
      <c r="X60" s="241"/>
      <c r="Y60" s="241"/>
      <c r="Z60" s="107"/>
      <c r="AA60" s="53"/>
      <c r="AB60" s="54"/>
      <c r="AD60" s="53"/>
      <c r="AE60" s="53"/>
    </row>
    <row r="61" spans="1:31" s="47" customFormat="1" x14ac:dyDescent="0.25">
      <c r="A61" s="8"/>
      <c r="B61" s="2"/>
      <c r="C61" s="2"/>
      <c r="D61" s="2"/>
      <c r="E61" s="2"/>
      <c r="F61" s="2"/>
      <c r="G61" s="2"/>
      <c r="H61" s="2"/>
      <c r="I61" s="2"/>
      <c r="J61" s="2"/>
      <c r="K61" s="2"/>
      <c r="L61" s="2"/>
      <c r="M61" s="2"/>
      <c r="N61" s="2"/>
      <c r="W61" s="241"/>
      <c r="X61" s="241"/>
      <c r="Y61" s="241"/>
      <c r="Z61" s="107"/>
      <c r="AA61" s="53"/>
      <c r="AB61" s="54"/>
      <c r="AD61" s="53"/>
      <c r="AE61" s="53"/>
    </row>
    <row r="62" spans="1:31" s="47" customFormat="1" x14ac:dyDescent="0.25">
      <c r="A62" s="8"/>
      <c r="B62" s="2"/>
      <c r="C62" s="2"/>
      <c r="D62" s="2"/>
      <c r="E62" s="2"/>
      <c r="F62" s="2"/>
      <c r="G62" s="2"/>
      <c r="H62" s="2"/>
      <c r="I62" s="2"/>
      <c r="J62" s="2"/>
      <c r="K62" s="2"/>
      <c r="L62" s="2"/>
      <c r="M62" s="2"/>
      <c r="N62" s="2"/>
      <c r="W62" s="241"/>
      <c r="X62" s="241"/>
      <c r="Y62" s="241"/>
      <c r="Z62" s="107"/>
      <c r="AA62" s="53"/>
      <c r="AB62" s="54"/>
      <c r="AD62" s="53"/>
      <c r="AE62" s="53"/>
    </row>
    <row r="63" spans="1:31" s="47" customFormat="1" x14ac:dyDescent="0.25">
      <c r="A63" s="8"/>
      <c r="B63" s="2"/>
      <c r="C63" s="2"/>
      <c r="D63" s="2"/>
      <c r="E63" s="2"/>
      <c r="F63" s="2"/>
      <c r="G63" s="2"/>
      <c r="H63" s="2"/>
      <c r="I63" s="2"/>
      <c r="J63" s="2"/>
      <c r="K63" s="2"/>
      <c r="L63" s="2"/>
      <c r="M63" s="2"/>
      <c r="N63" s="2"/>
      <c r="W63" s="241"/>
      <c r="X63" s="241"/>
      <c r="Y63" s="241"/>
      <c r="Z63" s="107"/>
      <c r="AA63" s="53"/>
      <c r="AB63" s="54"/>
      <c r="AD63" s="53"/>
      <c r="AE63" s="53"/>
    </row>
    <row r="64" spans="1:31" s="47" customFormat="1" x14ac:dyDescent="0.25">
      <c r="A64" s="8"/>
      <c r="B64" s="2"/>
      <c r="C64" s="2"/>
      <c r="D64" s="2"/>
      <c r="E64" s="2"/>
      <c r="F64" s="2"/>
      <c r="G64" s="2"/>
      <c r="H64" s="2"/>
      <c r="I64" s="2"/>
      <c r="J64" s="2"/>
      <c r="K64" s="2"/>
      <c r="L64" s="2"/>
      <c r="M64" s="2"/>
      <c r="N64" s="2"/>
      <c r="W64" s="241"/>
      <c r="X64" s="241"/>
      <c r="Y64" s="241"/>
      <c r="Z64" s="107"/>
      <c r="AA64" s="53"/>
      <c r="AB64" s="54"/>
      <c r="AD64" s="53"/>
      <c r="AE64" s="53"/>
    </row>
    <row r="65" spans="1:31" s="47" customFormat="1" x14ac:dyDescent="0.25">
      <c r="A65" s="8"/>
      <c r="B65" s="2"/>
      <c r="C65" s="2"/>
      <c r="D65" s="2"/>
      <c r="E65" s="2"/>
      <c r="F65" s="2"/>
      <c r="G65" s="2"/>
      <c r="H65" s="2"/>
      <c r="I65" s="2"/>
      <c r="J65" s="2"/>
      <c r="K65" s="2"/>
      <c r="L65" s="2"/>
      <c r="M65" s="2"/>
      <c r="N65" s="2"/>
      <c r="W65" s="241"/>
      <c r="X65" s="241"/>
      <c r="Y65" s="241"/>
      <c r="Z65" s="107"/>
      <c r="AA65" s="55"/>
      <c r="AB65" s="54"/>
      <c r="AD65" s="53"/>
      <c r="AE65" s="53"/>
    </row>
    <row r="66" spans="1:31" s="47" customFormat="1" x14ac:dyDescent="0.25">
      <c r="A66" s="8"/>
      <c r="B66" s="2"/>
      <c r="C66" s="2"/>
      <c r="D66" s="2"/>
      <c r="E66" s="2"/>
      <c r="F66" s="2"/>
      <c r="G66" s="2"/>
      <c r="H66" s="2"/>
      <c r="I66" s="2"/>
      <c r="J66" s="2"/>
      <c r="K66" s="2"/>
      <c r="L66" s="2"/>
      <c r="M66" s="2"/>
      <c r="N66" s="2"/>
      <c r="W66" s="241"/>
      <c r="X66" s="241"/>
      <c r="Y66" s="241"/>
      <c r="Z66" s="107"/>
      <c r="AA66" s="55"/>
      <c r="AB66" s="54"/>
      <c r="AD66" s="53"/>
      <c r="AE66" s="53"/>
    </row>
    <row r="67" spans="1:31" s="47" customFormat="1" x14ac:dyDescent="0.25">
      <c r="A67" s="8"/>
      <c r="B67" s="2"/>
      <c r="C67" s="2"/>
      <c r="D67" s="2"/>
      <c r="E67" s="2"/>
      <c r="F67" s="2"/>
      <c r="G67" s="2"/>
      <c r="H67" s="2"/>
      <c r="I67" s="2"/>
      <c r="J67" s="2"/>
      <c r="K67" s="2"/>
      <c r="L67" s="2"/>
      <c r="M67" s="2"/>
      <c r="N67" s="2"/>
      <c r="W67" s="241"/>
      <c r="X67" s="241"/>
      <c r="Y67" s="241"/>
      <c r="Z67" s="107"/>
      <c r="AA67" s="55"/>
      <c r="AB67" s="54"/>
      <c r="AD67" s="53"/>
      <c r="AE67" s="53"/>
    </row>
    <row r="68" spans="1:31" s="47" customFormat="1" x14ac:dyDescent="0.25">
      <c r="A68" s="8"/>
      <c r="B68" s="2"/>
      <c r="C68" s="2"/>
      <c r="D68" s="2"/>
      <c r="E68" s="2"/>
      <c r="F68" s="2"/>
      <c r="G68" s="2"/>
      <c r="H68" s="2"/>
      <c r="I68" s="2"/>
      <c r="J68" s="2"/>
      <c r="K68" s="2"/>
      <c r="L68" s="2"/>
      <c r="M68" s="2"/>
      <c r="N68" s="2"/>
      <c r="W68" s="241"/>
      <c r="X68" s="241"/>
      <c r="Y68" s="241"/>
      <c r="Z68" s="107"/>
      <c r="AA68" s="55"/>
      <c r="AB68" s="54"/>
      <c r="AD68" s="53"/>
      <c r="AE68" s="53"/>
    </row>
    <row r="69" spans="1:31" s="47" customFormat="1" x14ac:dyDescent="0.25">
      <c r="A69" s="8"/>
      <c r="B69" s="2"/>
      <c r="C69" s="2"/>
      <c r="D69" s="2"/>
      <c r="E69" s="2"/>
      <c r="F69" s="2"/>
      <c r="G69" s="2"/>
      <c r="H69" s="2"/>
      <c r="I69" s="2"/>
      <c r="J69" s="2"/>
      <c r="K69" s="2"/>
      <c r="L69" s="2"/>
      <c r="M69" s="2"/>
      <c r="N69" s="2"/>
      <c r="W69" s="241"/>
      <c r="X69" s="241"/>
      <c r="Y69" s="241"/>
      <c r="Z69" s="107"/>
      <c r="AA69" s="55"/>
      <c r="AB69" s="54"/>
      <c r="AD69" s="53"/>
      <c r="AE69" s="53"/>
    </row>
    <row r="70" spans="1:31" s="47" customFormat="1" x14ac:dyDescent="0.25">
      <c r="A70" s="8"/>
      <c r="B70" s="2"/>
      <c r="C70" s="2"/>
      <c r="D70" s="2"/>
      <c r="E70" s="2"/>
      <c r="F70" s="2"/>
      <c r="G70" s="2"/>
      <c r="H70" s="2"/>
      <c r="I70" s="2"/>
      <c r="J70" s="2"/>
      <c r="K70" s="2"/>
      <c r="L70" s="2"/>
      <c r="M70" s="2"/>
      <c r="N70" s="2"/>
      <c r="W70" s="241"/>
      <c r="X70" s="241"/>
      <c r="Y70" s="241"/>
      <c r="Z70" s="107"/>
      <c r="AA70" s="55"/>
      <c r="AB70" s="54"/>
      <c r="AD70" s="53"/>
      <c r="AE70" s="53"/>
    </row>
    <row r="71" spans="1:31" s="47" customFormat="1" x14ac:dyDescent="0.25">
      <c r="A71" s="8"/>
      <c r="B71" s="2"/>
      <c r="C71" s="2"/>
      <c r="D71" s="2"/>
      <c r="E71" s="2"/>
      <c r="F71" s="2"/>
      <c r="G71" s="2"/>
      <c r="H71" s="2"/>
      <c r="I71" s="2"/>
      <c r="J71" s="2"/>
      <c r="K71" s="2"/>
      <c r="L71" s="2"/>
      <c r="M71" s="2"/>
      <c r="N71" s="2"/>
      <c r="W71" s="241"/>
      <c r="X71" s="241"/>
      <c r="Y71" s="241"/>
      <c r="Z71" s="107"/>
      <c r="AA71" s="55"/>
      <c r="AB71" s="54"/>
      <c r="AD71" s="53"/>
      <c r="AE71" s="53"/>
    </row>
    <row r="72" spans="1:31" s="47" customFormat="1" x14ac:dyDescent="0.25">
      <c r="A72" s="8"/>
      <c r="B72" s="2"/>
      <c r="C72" s="2"/>
      <c r="D72" s="2"/>
      <c r="E72" s="2"/>
      <c r="F72" s="2"/>
      <c r="G72" s="2"/>
      <c r="H72" s="2"/>
      <c r="I72" s="2"/>
      <c r="J72" s="2"/>
      <c r="K72" s="2"/>
      <c r="L72" s="2"/>
      <c r="M72" s="2"/>
      <c r="N72" s="2"/>
      <c r="W72" s="241"/>
      <c r="X72" s="241"/>
      <c r="Y72" s="241"/>
      <c r="Z72" s="107"/>
      <c r="AA72" s="55"/>
      <c r="AB72" s="54"/>
      <c r="AC72" s="53"/>
      <c r="AD72" s="53"/>
      <c r="AE72" s="53"/>
    </row>
    <row r="73" spans="1:31" s="47" customFormat="1" x14ac:dyDescent="0.25">
      <c r="A73" s="8"/>
      <c r="B73" s="2"/>
      <c r="C73" s="2"/>
      <c r="D73" s="2"/>
      <c r="E73" s="2"/>
      <c r="F73" s="2"/>
      <c r="G73" s="2"/>
      <c r="H73" s="2"/>
      <c r="I73" s="2"/>
      <c r="J73" s="2"/>
      <c r="K73" s="2"/>
      <c r="L73" s="2"/>
      <c r="M73" s="2"/>
      <c r="N73" s="2"/>
      <c r="W73" s="241"/>
      <c r="X73" s="241"/>
      <c r="Y73" s="241"/>
      <c r="Z73" s="107"/>
      <c r="AA73" s="55"/>
      <c r="AB73" s="54"/>
      <c r="AC73" s="53"/>
      <c r="AD73" s="53"/>
      <c r="AE73" s="53"/>
    </row>
    <row r="74" spans="1:31" s="47" customFormat="1" x14ac:dyDescent="0.25">
      <c r="A74" s="8"/>
      <c r="B74" s="2"/>
      <c r="C74" s="2"/>
      <c r="D74" s="2"/>
      <c r="E74" s="2"/>
      <c r="F74" s="2"/>
      <c r="G74" s="2"/>
      <c r="H74" s="2"/>
      <c r="I74" s="2"/>
      <c r="J74" s="2"/>
      <c r="K74" s="2"/>
      <c r="L74" s="2"/>
      <c r="M74" s="2"/>
      <c r="N74" s="2"/>
      <c r="W74" s="241"/>
      <c r="X74" s="241"/>
      <c r="Y74" s="241"/>
      <c r="Z74" s="107"/>
      <c r="AA74" s="55"/>
      <c r="AB74" s="54"/>
      <c r="AC74" s="53"/>
      <c r="AD74" s="53"/>
      <c r="AE74" s="53"/>
    </row>
    <row r="75" spans="1:31" s="47" customFormat="1" x14ac:dyDescent="0.25">
      <c r="A75" s="8"/>
      <c r="B75" s="2"/>
      <c r="C75" s="2"/>
      <c r="D75" s="2"/>
      <c r="E75" s="2"/>
      <c r="F75" s="2"/>
      <c r="G75" s="2"/>
      <c r="H75" s="2"/>
      <c r="I75" s="2"/>
      <c r="J75" s="2"/>
      <c r="K75" s="2"/>
      <c r="L75" s="2"/>
      <c r="M75" s="2"/>
      <c r="N75" s="2"/>
      <c r="W75" s="241"/>
      <c r="X75" s="241"/>
      <c r="Y75" s="241"/>
      <c r="Z75" s="107"/>
      <c r="AA75" s="55"/>
      <c r="AB75" s="54"/>
      <c r="AC75" s="53"/>
      <c r="AD75" s="53"/>
      <c r="AE75" s="53"/>
    </row>
    <row r="76" spans="1:31" s="47" customFormat="1" x14ac:dyDescent="0.25">
      <c r="A76" s="8"/>
      <c r="B76" s="2"/>
      <c r="C76" s="2"/>
      <c r="D76" s="2"/>
      <c r="E76" s="2"/>
      <c r="F76" s="2"/>
      <c r="G76" s="2"/>
      <c r="H76" s="2"/>
      <c r="I76" s="2"/>
      <c r="J76" s="2"/>
      <c r="K76" s="2"/>
      <c r="L76" s="2"/>
      <c r="M76" s="2"/>
      <c r="N76" s="2"/>
      <c r="W76" s="241"/>
      <c r="X76" s="241"/>
      <c r="Y76" s="241"/>
      <c r="Z76" s="107"/>
      <c r="AA76" s="55"/>
      <c r="AB76" s="54"/>
      <c r="AC76" s="53"/>
      <c r="AD76" s="53"/>
      <c r="AE76" s="53"/>
    </row>
    <row r="77" spans="1:31" s="47" customFormat="1" x14ac:dyDescent="0.25">
      <c r="A77" s="8"/>
      <c r="B77" s="2"/>
      <c r="C77" s="2"/>
      <c r="D77" s="2"/>
      <c r="E77" s="2"/>
      <c r="F77" s="2"/>
      <c r="G77" s="2"/>
      <c r="H77" s="2"/>
      <c r="I77" s="2"/>
      <c r="J77" s="2"/>
      <c r="K77" s="2"/>
      <c r="L77" s="2"/>
      <c r="M77" s="2"/>
      <c r="N77" s="2"/>
      <c r="W77" s="241"/>
      <c r="X77" s="241"/>
      <c r="Y77" s="241"/>
      <c r="Z77" s="107"/>
      <c r="AA77" s="55"/>
      <c r="AB77" s="54"/>
      <c r="AC77" s="53"/>
      <c r="AD77" s="53"/>
      <c r="AE77" s="53"/>
    </row>
    <row r="78" spans="1:31" s="47" customFormat="1" x14ac:dyDescent="0.25">
      <c r="A78" s="8"/>
      <c r="B78" s="2"/>
      <c r="C78" s="2"/>
      <c r="D78" s="2"/>
      <c r="E78" s="2"/>
      <c r="F78" s="2"/>
      <c r="G78" s="2"/>
      <c r="H78" s="2"/>
      <c r="I78" s="2"/>
      <c r="J78" s="2"/>
      <c r="K78" s="2"/>
      <c r="L78" s="2"/>
      <c r="M78" s="2"/>
      <c r="N78" s="2"/>
      <c r="W78" s="241"/>
      <c r="X78" s="241"/>
      <c r="Y78" s="241"/>
      <c r="Z78" s="107"/>
      <c r="AA78" s="55"/>
      <c r="AB78" s="54"/>
      <c r="AC78" s="53"/>
      <c r="AD78" s="53"/>
      <c r="AE78" s="53"/>
    </row>
    <row r="79" spans="1:31" s="47" customFormat="1" x14ac:dyDescent="0.25">
      <c r="A79" s="8"/>
      <c r="B79" s="2"/>
      <c r="C79" s="2"/>
      <c r="D79" s="2"/>
      <c r="E79" s="2"/>
      <c r="F79" s="2"/>
      <c r="G79" s="2"/>
      <c r="H79" s="2"/>
      <c r="I79" s="2"/>
      <c r="J79" s="2"/>
      <c r="K79" s="2"/>
      <c r="L79" s="2"/>
      <c r="M79" s="2"/>
      <c r="N79" s="2"/>
      <c r="W79" s="241"/>
      <c r="X79" s="241"/>
      <c r="Y79" s="241"/>
      <c r="Z79" s="107"/>
      <c r="AA79" s="55"/>
      <c r="AB79" s="54"/>
      <c r="AC79" s="53"/>
      <c r="AD79" s="53"/>
      <c r="AE79" s="53"/>
    </row>
    <row r="80" spans="1:31" s="47" customFormat="1" x14ac:dyDescent="0.25">
      <c r="A80" s="8"/>
      <c r="B80" s="2"/>
      <c r="C80" s="2"/>
      <c r="D80" s="2"/>
      <c r="E80" s="2"/>
      <c r="F80" s="2"/>
      <c r="G80" s="2"/>
      <c r="H80" s="2"/>
      <c r="I80" s="2"/>
      <c r="J80" s="2"/>
      <c r="K80" s="2"/>
      <c r="L80" s="2"/>
      <c r="M80" s="2"/>
      <c r="N80" s="2"/>
      <c r="W80" s="241"/>
      <c r="X80" s="241"/>
      <c r="Y80" s="241"/>
      <c r="Z80" s="107"/>
      <c r="AA80" s="55"/>
      <c r="AB80" s="54"/>
      <c r="AC80" s="53"/>
      <c r="AD80" s="53"/>
      <c r="AE80" s="53"/>
    </row>
    <row r="81" spans="1:31" s="47" customFormat="1" x14ac:dyDescent="0.25">
      <c r="A81" s="8"/>
      <c r="B81" s="2"/>
      <c r="C81" s="2"/>
      <c r="D81" s="2"/>
      <c r="E81" s="2"/>
      <c r="F81" s="2"/>
      <c r="G81" s="2"/>
      <c r="H81" s="2"/>
      <c r="I81" s="2"/>
      <c r="J81" s="2"/>
      <c r="K81" s="2"/>
      <c r="L81" s="2"/>
      <c r="M81" s="2"/>
      <c r="N81" s="2"/>
      <c r="W81" s="241"/>
      <c r="X81" s="241"/>
      <c r="Y81" s="241"/>
      <c r="Z81" s="107"/>
      <c r="AA81" s="55"/>
      <c r="AB81" s="54"/>
      <c r="AC81" s="53"/>
      <c r="AD81" s="53"/>
      <c r="AE81" s="53"/>
    </row>
    <row r="82" spans="1:31" s="47" customFormat="1" x14ac:dyDescent="0.25">
      <c r="A82" s="8"/>
      <c r="B82" s="2"/>
      <c r="C82" s="2"/>
      <c r="D82" s="2"/>
      <c r="E82" s="2"/>
      <c r="F82" s="2"/>
      <c r="G82" s="2"/>
      <c r="H82" s="2"/>
      <c r="I82" s="2"/>
      <c r="J82" s="2"/>
      <c r="K82" s="2"/>
      <c r="L82" s="2"/>
      <c r="M82" s="2"/>
      <c r="N82" s="2"/>
      <c r="W82" s="241"/>
      <c r="X82" s="241"/>
      <c r="Y82" s="241"/>
      <c r="Z82" s="107"/>
      <c r="AA82" s="55"/>
      <c r="AB82" s="54"/>
      <c r="AC82" s="53"/>
      <c r="AD82" s="53"/>
      <c r="AE82" s="53"/>
    </row>
    <row r="83" spans="1:31" s="47" customFormat="1" x14ac:dyDescent="0.25">
      <c r="A83" s="8"/>
      <c r="B83" s="2"/>
      <c r="C83" s="2"/>
      <c r="D83" s="2"/>
      <c r="E83" s="2"/>
      <c r="F83" s="2"/>
      <c r="G83" s="2"/>
      <c r="H83" s="2"/>
      <c r="I83" s="2"/>
      <c r="J83" s="2"/>
      <c r="K83" s="2"/>
      <c r="L83" s="2"/>
      <c r="M83" s="2"/>
      <c r="N83" s="2"/>
      <c r="W83" s="241"/>
      <c r="X83" s="241"/>
      <c r="Y83" s="241"/>
      <c r="Z83" s="107"/>
      <c r="AA83" s="55"/>
      <c r="AB83" s="54"/>
      <c r="AC83" s="53"/>
      <c r="AD83" s="53"/>
      <c r="AE83" s="53"/>
    </row>
    <row r="84" spans="1:31" s="47" customFormat="1" x14ac:dyDescent="0.25">
      <c r="A84" s="8"/>
      <c r="B84" s="2"/>
      <c r="C84" s="2"/>
      <c r="D84" s="2"/>
      <c r="E84" s="2"/>
      <c r="F84" s="2"/>
      <c r="G84" s="2"/>
      <c r="H84" s="2"/>
      <c r="I84" s="2"/>
      <c r="J84" s="2"/>
      <c r="K84" s="2"/>
      <c r="L84" s="2"/>
      <c r="M84" s="2"/>
      <c r="N84" s="2"/>
      <c r="W84" s="241"/>
      <c r="X84" s="241"/>
      <c r="Y84" s="241"/>
      <c r="Z84" s="107"/>
      <c r="AA84" s="55"/>
      <c r="AB84" s="54"/>
      <c r="AC84" s="53"/>
      <c r="AD84" s="53"/>
      <c r="AE84" s="53"/>
    </row>
    <row r="85" spans="1:31" s="47" customFormat="1" x14ac:dyDescent="0.25">
      <c r="A85" s="8"/>
      <c r="B85" s="2"/>
      <c r="C85" s="2"/>
      <c r="D85" s="2"/>
      <c r="E85" s="2"/>
      <c r="F85" s="2"/>
      <c r="G85" s="2"/>
      <c r="H85" s="2"/>
      <c r="I85" s="2"/>
      <c r="J85" s="2"/>
      <c r="K85" s="2"/>
      <c r="L85" s="2"/>
      <c r="M85" s="2"/>
      <c r="N85" s="2"/>
      <c r="W85" s="241"/>
      <c r="X85" s="241"/>
      <c r="Y85" s="241"/>
      <c r="Z85" s="107"/>
      <c r="AA85" s="55"/>
      <c r="AB85" s="53"/>
      <c r="AC85" s="243"/>
      <c r="AD85" s="52"/>
      <c r="AE85" s="53"/>
    </row>
    <row r="86" spans="1:31" s="47" customFormat="1" x14ac:dyDescent="0.25">
      <c r="A86" s="8"/>
      <c r="B86" s="2"/>
      <c r="C86" s="2"/>
      <c r="D86" s="2"/>
      <c r="E86" s="2"/>
      <c r="F86" s="2"/>
      <c r="G86" s="2"/>
      <c r="H86" s="2"/>
      <c r="I86" s="2"/>
      <c r="J86" s="2"/>
      <c r="K86" s="2"/>
      <c r="L86" s="2"/>
      <c r="M86" s="2"/>
      <c r="N86" s="2"/>
      <c r="W86" s="241"/>
      <c r="X86" s="241"/>
      <c r="Y86" s="241"/>
      <c r="Z86" s="107"/>
      <c r="AA86" s="55"/>
      <c r="AB86" s="53"/>
      <c r="AC86" s="243"/>
    </row>
    <row r="87" spans="1:31" s="47" customFormat="1" x14ac:dyDescent="0.25">
      <c r="A87" s="8"/>
      <c r="B87" s="2"/>
      <c r="C87" s="2"/>
      <c r="D87" s="2"/>
      <c r="E87" s="2"/>
      <c r="F87" s="2"/>
      <c r="G87" s="2"/>
      <c r="H87" s="2"/>
      <c r="I87" s="2"/>
      <c r="J87" s="2"/>
      <c r="K87" s="2"/>
      <c r="L87" s="2"/>
      <c r="M87" s="2"/>
      <c r="N87" s="2"/>
      <c r="W87" s="241"/>
      <c r="X87" s="241"/>
      <c r="Y87" s="241"/>
      <c r="Z87" s="107"/>
      <c r="AA87" s="55"/>
      <c r="AC87" s="243"/>
    </row>
    <row r="88" spans="1:31" s="47" customFormat="1" x14ac:dyDescent="0.25">
      <c r="A88" s="8"/>
      <c r="B88" s="2"/>
      <c r="C88" s="2"/>
      <c r="D88" s="2"/>
      <c r="E88" s="2"/>
      <c r="F88" s="2"/>
      <c r="G88" s="2"/>
      <c r="H88" s="2"/>
      <c r="I88" s="2"/>
      <c r="J88" s="2"/>
      <c r="K88" s="2"/>
      <c r="L88" s="2"/>
      <c r="M88" s="2"/>
      <c r="N88" s="2"/>
      <c r="W88" s="241"/>
      <c r="X88" s="241"/>
      <c r="Y88" s="241"/>
      <c r="Z88" s="107"/>
      <c r="AA88" s="55"/>
    </row>
    <row r="89" spans="1:31" s="47" customFormat="1" x14ac:dyDescent="0.25">
      <c r="A89" s="8"/>
      <c r="B89" s="2"/>
      <c r="C89" s="2"/>
      <c r="D89" s="2"/>
      <c r="E89" s="2"/>
      <c r="F89" s="2"/>
      <c r="G89" s="2"/>
      <c r="H89" s="2"/>
      <c r="I89" s="2"/>
      <c r="J89" s="2"/>
      <c r="K89" s="2"/>
      <c r="L89" s="2"/>
      <c r="M89" s="2"/>
      <c r="N89" s="2"/>
      <c r="W89" s="241"/>
      <c r="X89" s="241"/>
      <c r="Y89" s="241"/>
      <c r="Z89" s="107"/>
      <c r="AA89" s="55"/>
    </row>
    <row r="90" spans="1:31" s="47" customFormat="1" x14ac:dyDescent="0.25">
      <c r="A90" s="8"/>
      <c r="B90" s="2"/>
      <c r="C90" s="2"/>
      <c r="D90" s="2"/>
      <c r="E90" s="2"/>
      <c r="F90" s="2"/>
      <c r="G90" s="2"/>
      <c r="H90" s="2"/>
      <c r="I90" s="2"/>
      <c r="J90" s="2"/>
      <c r="K90" s="2"/>
      <c r="L90" s="2"/>
      <c r="M90" s="2"/>
      <c r="N90" s="2"/>
      <c r="W90" s="241"/>
      <c r="X90" s="241"/>
      <c r="Y90" s="241"/>
      <c r="Z90" s="107"/>
      <c r="AA90" s="55"/>
    </row>
    <row r="91" spans="1:31" s="47" customFormat="1" x14ac:dyDescent="0.25">
      <c r="A91" s="2"/>
      <c r="B91" s="2"/>
      <c r="C91" s="2"/>
      <c r="D91" s="2"/>
      <c r="E91" s="2"/>
      <c r="F91" s="2"/>
      <c r="G91" s="2"/>
      <c r="H91" s="2"/>
      <c r="I91" s="2"/>
      <c r="J91" s="2"/>
      <c r="K91" s="2"/>
      <c r="L91" s="2"/>
      <c r="M91" s="2"/>
      <c r="N91" s="2"/>
      <c r="W91" s="241"/>
      <c r="X91" s="241"/>
      <c r="Y91" s="241"/>
      <c r="Z91" s="107"/>
      <c r="AA91" s="55"/>
    </row>
    <row r="92" spans="1:31" s="47" customFormat="1" x14ac:dyDescent="0.25">
      <c r="A92" s="2"/>
      <c r="B92" s="2"/>
      <c r="C92" s="2"/>
      <c r="D92" s="2"/>
      <c r="E92" s="2"/>
      <c r="F92" s="2"/>
      <c r="G92" s="2"/>
      <c r="H92" s="2"/>
      <c r="I92" s="2"/>
      <c r="J92" s="2"/>
      <c r="K92" s="2"/>
      <c r="L92" s="2"/>
      <c r="M92" s="2"/>
      <c r="N92" s="2"/>
      <c r="W92" s="241"/>
      <c r="X92" s="241"/>
      <c r="Y92" s="241"/>
      <c r="Z92" s="107"/>
      <c r="AA92" s="55"/>
    </row>
    <row r="93" spans="1:31" s="47" customFormat="1" x14ac:dyDescent="0.25">
      <c r="A93" s="2"/>
      <c r="B93" s="2"/>
      <c r="C93" s="2"/>
      <c r="D93" s="2"/>
      <c r="E93" s="2"/>
      <c r="F93" s="2"/>
      <c r="G93" s="2"/>
      <c r="H93" s="2"/>
      <c r="I93" s="2"/>
      <c r="J93" s="2"/>
      <c r="K93" s="2"/>
      <c r="L93" s="2"/>
      <c r="M93" s="2"/>
      <c r="N93" s="2"/>
      <c r="W93" s="241"/>
      <c r="X93" s="241"/>
      <c r="Y93" s="241"/>
      <c r="Z93" s="107"/>
      <c r="AA93" s="55"/>
    </row>
    <row r="94" spans="1:31" s="47" customFormat="1" x14ac:dyDescent="0.25">
      <c r="A94" s="2"/>
      <c r="B94" s="2"/>
      <c r="C94" s="2"/>
      <c r="D94" s="2"/>
      <c r="E94" s="2"/>
      <c r="F94" s="2"/>
      <c r="G94" s="2"/>
      <c r="H94" s="2"/>
      <c r="I94" s="2"/>
      <c r="J94" s="2"/>
      <c r="K94" s="2"/>
      <c r="L94" s="2"/>
      <c r="M94" s="2"/>
      <c r="N94" s="2"/>
      <c r="W94" s="241"/>
      <c r="X94" s="241"/>
      <c r="Y94" s="241"/>
      <c r="Z94" s="107"/>
      <c r="AA94" s="55"/>
    </row>
    <row r="95" spans="1:31" s="47" customFormat="1" x14ac:dyDescent="0.25">
      <c r="A95" s="2"/>
      <c r="B95" s="2"/>
      <c r="C95" s="2"/>
      <c r="D95" s="2"/>
      <c r="E95" s="2"/>
      <c r="F95" s="2"/>
      <c r="G95" s="2"/>
      <c r="H95" s="2"/>
      <c r="I95" s="2"/>
      <c r="J95" s="2"/>
      <c r="K95" s="2"/>
      <c r="L95" s="2"/>
      <c r="M95" s="2"/>
      <c r="N95" s="2"/>
      <c r="W95" s="241"/>
      <c r="X95" s="241"/>
      <c r="Y95" s="241"/>
      <c r="Z95" s="107"/>
      <c r="AA95" s="55"/>
    </row>
    <row r="96" spans="1:31" s="47" customFormat="1" x14ac:dyDescent="0.25">
      <c r="A96" s="2"/>
      <c r="B96" s="2"/>
      <c r="C96" s="2"/>
      <c r="D96" s="2"/>
      <c r="E96" s="2"/>
      <c r="F96" s="2"/>
      <c r="G96" s="2"/>
      <c r="H96" s="2"/>
      <c r="I96" s="2"/>
      <c r="J96" s="2"/>
      <c r="K96" s="2"/>
      <c r="L96" s="2"/>
      <c r="M96" s="2"/>
      <c r="N96" s="2"/>
      <c r="W96" s="241"/>
      <c r="X96" s="241"/>
      <c r="Y96" s="241"/>
      <c r="Z96" s="107"/>
      <c r="AA96" s="55"/>
    </row>
    <row r="97" spans="1:28" s="47" customFormat="1" x14ac:dyDescent="0.25">
      <c r="A97" s="2"/>
      <c r="B97" s="2"/>
      <c r="C97" s="2"/>
      <c r="D97" s="2"/>
      <c r="E97" s="2"/>
      <c r="F97" s="2"/>
      <c r="G97" s="2"/>
      <c r="H97" s="2"/>
      <c r="I97" s="2"/>
      <c r="J97" s="2"/>
      <c r="K97" s="2"/>
      <c r="L97" s="2"/>
      <c r="M97" s="2"/>
      <c r="N97" s="2"/>
      <c r="W97" s="215"/>
      <c r="X97" s="215"/>
      <c r="Y97" s="215"/>
      <c r="Z97" s="215"/>
      <c r="AA97" s="55"/>
    </row>
    <row r="98" spans="1:28" s="47" customFormat="1" x14ac:dyDescent="0.25">
      <c r="A98" s="2"/>
      <c r="B98" s="2"/>
      <c r="C98" s="2"/>
      <c r="D98" s="2"/>
      <c r="E98" s="2"/>
      <c r="F98" s="2"/>
      <c r="G98" s="2"/>
      <c r="H98" s="2"/>
      <c r="I98" s="2"/>
      <c r="J98" s="2"/>
      <c r="K98" s="2"/>
      <c r="L98" s="2"/>
      <c r="M98" s="2"/>
      <c r="N98" s="2"/>
      <c r="W98" s="272"/>
      <c r="X98" s="272"/>
      <c r="Y98" s="272"/>
      <c r="Z98" s="272"/>
      <c r="AA98" s="55"/>
    </row>
    <row r="99" spans="1:28" s="47" customFormat="1" x14ac:dyDescent="0.25">
      <c r="A99" s="2"/>
      <c r="B99" s="2"/>
      <c r="C99" s="2"/>
      <c r="D99" s="2"/>
      <c r="E99" s="2"/>
      <c r="F99" s="2"/>
      <c r="G99" s="2"/>
      <c r="H99" s="2"/>
      <c r="I99" s="2"/>
      <c r="J99" s="2"/>
      <c r="K99" s="2"/>
      <c r="L99" s="2"/>
      <c r="M99" s="2"/>
      <c r="N99" s="2"/>
      <c r="W99" s="272"/>
      <c r="X99" s="272"/>
      <c r="Y99" s="272"/>
      <c r="Z99" s="272"/>
      <c r="AA99" s="55"/>
    </row>
    <row r="100" spans="1:28" s="47" customFormat="1" x14ac:dyDescent="0.25">
      <c r="A100" s="2"/>
      <c r="B100" s="2"/>
      <c r="C100" s="2"/>
      <c r="D100" s="2"/>
      <c r="E100" s="2"/>
      <c r="F100" s="2"/>
      <c r="G100" s="2"/>
      <c r="H100" s="2"/>
      <c r="I100" s="2"/>
      <c r="J100" s="2"/>
      <c r="K100" s="2"/>
      <c r="L100" s="2"/>
      <c r="M100" s="2"/>
      <c r="N100" s="2"/>
      <c r="W100" s="215"/>
      <c r="X100" s="215"/>
      <c r="Y100" s="215"/>
      <c r="Z100" s="215"/>
      <c r="AA100" s="55"/>
    </row>
    <row r="101" spans="1:28" s="47" customFormat="1" x14ac:dyDescent="0.25">
      <c r="A101" s="2"/>
      <c r="B101" s="2"/>
      <c r="C101" s="2"/>
      <c r="D101" s="2"/>
      <c r="E101" s="2"/>
      <c r="F101" s="2"/>
      <c r="G101" s="2"/>
      <c r="H101" s="2"/>
      <c r="I101" s="2"/>
      <c r="J101" s="2"/>
      <c r="K101" s="2"/>
      <c r="L101" s="2"/>
      <c r="M101" s="2"/>
      <c r="N101" s="2"/>
      <c r="W101" s="270"/>
      <c r="X101" s="270"/>
      <c r="Y101" s="270"/>
      <c r="Z101" s="270"/>
      <c r="AA101" s="55"/>
    </row>
    <row r="102" spans="1:28" s="47" customFormat="1" x14ac:dyDescent="0.25">
      <c r="A102" s="2"/>
      <c r="B102" s="2"/>
      <c r="C102" s="2"/>
      <c r="D102" s="2"/>
      <c r="E102" s="2"/>
      <c r="F102" s="2"/>
      <c r="G102" s="2"/>
      <c r="H102" s="2"/>
      <c r="I102" s="2"/>
      <c r="J102" s="2"/>
      <c r="K102" s="2"/>
      <c r="L102" s="2"/>
      <c r="M102" s="2"/>
      <c r="N102" s="2"/>
      <c r="W102" s="270"/>
      <c r="X102" s="270"/>
      <c r="Y102" s="270"/>
      <c r="Z102" s="270"/>
      <c r="AA102" s="55"/>
    </row>
    <row r="103" spans="1:28" s="47" customFormat="1" x14ac:dyDescent="0.25">
      <c r="A103" s="2"/>
      <c r="B103" s="2"/>
      <c r="C103" s="2"/>
      <c r="D103" s="2"/>
      <c r="E103" s="2"/>
      <c r="F103" s="2"/>
      <c r="G103" s="2"/>
      <c r="H103" s="2"/>
      <c r="I103" s="2"/>
      <c r="J103" s="2"/>
      <c r="K103" s="2"/>
      <c r="L103" s="2"/>
      <c r="M103" s="2"/>
      <c r="N103" s="2"/>
      <c r="W103" s="271"/>
      <c r="X103" s="271"/>
      <c r="Y103" s="271"/>
      <c r="Z103" s="271"/>
      <c r="AA103" s="55"/>
    </row>
    <row r="104" spans="1:28" s="47" customFormat="1" x14ac:dyDescent="0.25">
      <c r="A104" s="2"/>
      <c r="B104" s="2"/>
      <c r="C104" s="2"/>
      <c r="D104" s="2"/>
      <c r="E104" s="2"/>
      <c r="F104" s="2"/>
      <c r="G104" s="2"/>
      <c r="H104" s="2"/>
      <c r="I104" s="2"/>
      <c r="J104" s="2"/>
      <c r="K104" s="2"/>
      <c r="L104" s="2"/>
      <c r="M104" s="2"/>
      <c r="N104" s="2"/>
      <c r="W104" s="270"/>
      <c r="X104" s="270"/>
      <c r="Y104" s="270"/>
      <c r="Z104" s="270"/>
      <c r="AA104" s="55"/>
      <c r="AB104" s="53"/>
    </row>
    <row r="105" spans="1:28" s="47" customFormat="1" x14ac:dyDescent="0.25">
      <c r="A105" s="2"/>
      <c r="B105" s="2"/>
      <c r="C105" s="2"/>
      <c r="D105" s="2"/>
      <c r="E105" s="2"/>
      <c r="F105" s="2"/>
      <c r="G105" s="2"/>
      <c r="H105" s="2"/>
      <c r="I105" s="2"/>
      <c r="J105" s="2"/>
      <c r="K105" s="2"/>
      <c r="L105" s="2"/>
      <c r="M105" s="2"/>
      <c r="N105" s="2"/>
      <c r="W105" s="159"/>
      <c r="X105" s="159"/>
      <c r="Y105" s="159"/>
      <c r="AA105" s="55"/>
      <c r="AB105" s="53"/>
    </row>
    <row r="106" spans="1:28" s="47" customFormat="1" x14ac:dyDescent="0.25">
      <c r="A106" s="2"/>
      <c r="B106" s="2"/>
      <c r="C106" s="2"/>
      <c r="D106" s="2"/>
      <c r="E106" s="2"/>
      <c r="F106" s="2"/>
      <c r="G106" s="2"/>
      <c r="H106" s="2"/>
      <c r="I106" s="2"/>
      <c r="J106" s="2"/>
      <c r="K106" s="2"/>
      <c r="L106" s="2"/>
      <c r="M106" s="2"/>
      <c r="N106" s="2"/>
      <c r="W106" s="160"/>
      <c r="X106" s="160"/>
      <c r="Y106" s="160"/>
    </row>
    <row r="107" spans="1:28" s="47" customFormat="1" x14ac:dyDescent="0.25">
      <c r="A107" s="2"/>
      <c r="B107" s="2"/>
      <c r="C107" s="2"/>
      <c r="D107" s="2"/>
      <c r="E107" s="2"/>
      <c r="F107" s="2"/>
      <c r="G107" s="2"/>
      <c r="H107" s="2"/>
      <c r="I107" s="2"/>
      <c r="J107" s="2"/>
      <c r="K107" s="2"/>
      <c r="L107" s="2"/>
      <c r="M107" s="2"/>
      <c r="N107" s="2"/>
      <c r="W107" s="159"/>
      <c r="X107" s="159"/>
      <c r="Y107" s="159"/>
    </row>
    <row r="123" spans="1:14" s="47" customFormat="1" ht="15.75" customHeight="1" x14ac:dyDescent="0.25">
      <c r="A123" s="2"/>
      <c r="B123" s="2"/>
      <c r="C123" s="2"/>
      <c r="D123" s="2"/>
      <c r="E123" s="2"/>
      <c r="F123" s="2"/>
      <c r="G123" s="2"/>
      <c r="H123" s="2"/>
      <c r="I123" s="2"/>
      <c r="J123" s="2"/>
      <c r="K123" s="2"/>
      <c r="L123" s="2"/>
      <c r="M123" s="2"/>
      <c r="N123" s="2"/>
    </row>
    <row r="124" spans="1:14" s="47" customFormat="1" ht="16.5" customHeight="1" x14ac:dyDescent="0.25">
      <c r="A124" s="2"/>
      <c r="B124" s="2"/>
      <c r="C124" s="2"/>
      <c r="D124" s="2"/>
      <c r="E124" s="2"/>
      <c r="F124" s="2"/>
      <c r="G124" s="2"/>
      <c r="H124" s="2"/>
      <c r="I124" s="2"/>
      <c r="J124" s="2"/>
      <c r="K124" s="2"/>
      <c r="L124" s="2"/>
      <c r="M124" s="2"/>
      <c r="N124" s="2"/>
    </row>
    <row r="125" spans="1:14" s="47" customFormat="1" ht="16.5" customHeight="1" x14ac:dyDescent="0.25">
      <c r="A125" s="2"/>
      <c r="B125" s="2"/>
      <c r="C125" s="2"/>
      <c r="D125" s="2"/>
      <c r="E125" s="2"/>
      <c r="F125" s="2"/>
      <c r="G125" s="2"/>
      <c r="H125" s="2"/>
      <c r="I125" s="2"/>
      <c r="J125" s="2"/>
      <c r="K125" s="2"/>
      <c r="L125" s="2"/>
      <c r="M125" s="2"/>
      <c r="N125" s="2"/>
    </row>
    <row r="126" spans="1:14" s="47" customFormat="1" ht="15.75" customHeight="1" x14ac:dyDescent="0.25">
      <c r="A126" s="2"/>
      <c r="B126" s="2"/>
      <c r="C126" s="2"/>
      <c r="D126" s="2"/>
      <c r="E126" s="2"/>
      <c r="F126" s="2"/>
      <c r="G126" s="2"/>
      <c r="H126" s="2"/>
      <c r="I126" s="2"/>
      <c r="J126" s="2"/>
      <c r="K126" s="2"/>
      <c r="L126" s="2"/>
      <c r="M126" s="2"/>
      <c r="N126" s="2"/>
    </row>
    <row r="127" spans="1:14" s="47" customFormat="1" ht="25.5" customHeight="1" x14ac:dyDescent="0.25">
      <c r="A127" s="2"/>
      <c r="B127" s="2"/>
      <c r="C127" s="2"/>
      <c r="D127" s="2"/>
      <c r="E127" s="2"/>
      <c r="F127" s="2"/>
      <c r="G127" s="2"/>
      <c r="H127" s="2"/>
      <c r="I127" s="2"/>
      <c r="J127" s="2"/>
      <c r="K127" s="2"/>
      <c r="L127" s="2"/>
      <c r="M127" s="2"/>
      <c r="N127" s="2"/>
    </row>
    <row r="128" spans="1:14" s="47" customFormat="1" ht="16.5" customHeight="1" x14ac:dyDescent="0.25">
      <c r="A128" s="2"/>
      <c r="B128" s="2"/>
      <c r="C128" s="2"/>
      <c r="D128" s="2"/>
      <c r="E128" s="2"/>
      <c r="F128" s="2"/>
      <c r="G128" s="2"/>
      <c r="H128" s="2"/>
      <c r="I128" s="2"/>
      <c r="J128" s="2"/>
      <c r="K128" s="2"/>
      <c r="L128" s="2"/>
      <c r="M128" s="2"/>
      <c r="N128" s="2"/>
    </row>
    <row r="129" spans="1:14" s="47" customFormat="1" ht="15.75" customHeight="1" x14ac:dyDescent="0.25">
      <c r="A129" s="2"/>
      <c r="B129" s="2"/>
      <c r="C129" s="2"/>
      <c r="D129" s="2"/>
      <c r="E129" s="2"/>
      <c r="F129" s="2"/>
      <c r="G129" s="2"/>
      <c r="H129" s="2"/>
      <c r="I129" s="2"/>
      <c r="J129" s="2"/>
      <c r="K129" s="2"/>
      <c r="L129" s="2"/>
      <c r="M129" s="2"/>
      <c r="N129" s="2"/>
    </row>
    <row r="130" spans="1:14" s="47" customFormat="1" ht="16.5" customHeight="1" x14ac:dyDescent="0.25">
      <c r="A130" s="2"/>
      <c r="B130" s="2"/>
      <c r="C130" s="2"/>
      <c r="D130" s="2"/>
      <c r="E130" s="2"/>
      <c r="F130" s="2"/>
      <c r="G130" s="2"/>
      <c r="H130" s="2"/>
      <c r="I130" s="2"/>
      <c r="J130" s="2"/>
      <c r="K130" s="2"/>
      <c r="L130" s="2"/>
      <c r="M130" s="2"/>
      <c r="N130" s="2"/>
    </row>
  </sheetData>
  <mergeCells count="5">
    <mergeCell ref="B3:N3"/>
    <mergeCell ref="O3:Z3"/>
    <mergeCell ref="B44:X44"/>
    <mergeCell ref="B52:P52"/>
    <mergeCell ref="C2:Z2"/>
  </mergeCells>
  <hyperlinks>
    <hyperlink ref="A1" location="Contents!A1" display="Back to contents" xr:uid="{BCCFA062-F7A7-4BAB-ACAE-B9069EBA7A0B}"/>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3A032-9175-496F-B14A-A1D46E0D5851}">
  <dimension ref="A1:R149"/>
  <sheetViews>
    <sheetView zoomScaleNormal="100" zoomScaleSheetLayoutView="100" workbookViewId="0"/>
  </sheetViews>
  <sheetFormatPr defaultColWidth="8.88671875" defaultRowHeight="15.75" x14ac:dyDescent="0.25"/>
  <cols>
    <col min="1" max="1" width="9.33203125" style="2" customWidth="1"/>
    <col min="2" max="2" width="7.21875" style="2" customWidth="1"/>
    <col min="3" max="3" width="6.88671875" style="2" customWidth="1"/>
    <col min="4" max="4" width="11.44140625" style="2" customWidth="1"/>
    <col min="5" max="5" width="11" style="2" customWidth="1"/>
    <col min="6" max="6" width="10.88671875" style="2" customWidth="1"/>
    <col min="7" max="7" width="8.77734375" style="2" customWidth="1"/>
    <col min="8" max="8" width="8.88671875" style="2" customWidth="1"/>
    <col min="9" max="9" width="8.6640625" style="2" customWidth="1"/>
    <col min="10" max="10" width="8.33203125" style="2" customWidth="1"/>
    <col min="11" max="11" width="6.5546875" style="2" customWidth="1"/>
    <col min="12" max="12" width="10" style="2" customWidth="1"/>
    <col min="13" max="13" width="6.77734375" style="2" customWidth="1"/>
    <col min="14" max="14" width="10.6640625" style="2" customWidth="1"/>
    <col min="15" max="15" width="6.77734375" style="2" customWidth="1"/>
    <col min="16" max="16" width="7.6640625" style="2" customWidth="1"/>
    <col min="17" max="16384" width="8.88671875" style="2"/>
  </cols>
  <sheetData>
    <row r="1" spans="1:18" ht="33.75" customHeight="1" thickBot="1" x14ac:dyDescent="0.3">
      <c r="A1" s="10" t="s">
        <v>42</v>
      </c>
      <c r="B1" s="29"/>
      <c r="C1" s="29"/>
      <c r="D1" s="29"/>
      <c r="E1" s="29"/>
      <c r="F1" s="29"/>
      <c r="G1" s="29"/>
      <c r="H1" s="29"/>
      <c r="I1" s="29"/>
      <c r="J1" s="29"/>
      <c r="K1" s="29"/>
      <c r="L1" s="29"/>
      <c r="M1" s="29"/>
      <c r="N1" s="29"/>
      <c r="O1" s="29"/>
      <c r="P1" s="29"/>
      <c r="Q1" s="456"/>
    </row>
    <row r="2" spans="1:18" ht="19.5" thickBot="1" x14ac:dyDescent="0.35">
      <c r="A2" s="8"/>
      <c r="B2" s="536" t="s">
        <v>596</v>
      </c>
      <c r="C2" s="537"/>
      <c r="D2" s="537"/>
      <c r="E2" s="537"/>
      <c r="F2" s="537"/>
      <c r="G2" s="537"/>
      <c r="H2" s="537"/>
      <c r="I2" s="537"/>
      <c r="J2" s="537"/>
      <c r="K2" s="537"/>
      <c r="L2" s="537"/>
      <c r="M2" s="537"/>
      <c r="N2" s="537"/>
      <c r="O2" s="537"/>
      <c r="P2" s="538"/>
    </row>
    <row r="3" spans="1:18" s="330" customFormat="1" ht="41.25" customHeight="1" x14ac:dyDescent="0.25">
      <c r="A3" s="324"/>
      <c r="B3" s="539" t="s">
        <v>465</v>
      </c>
      <c r="C3" s="518" t="s">
        <v>597</v>
      </c>
      <c r="D3" s="518" t="s">
        <v>598</v>
      </c>
      <c r="E3" s="457" t="s">
        <v>566</v>
      </c>
      <c r="F3" s="457"/>
      <c r="G3" s="518" t="s">
        <v>599</v>
      </c>
      <c r="H3" s="518" t="s">
        <v>568</v>
      </c>
      <c r="I3" s="518" t="s">
        <v>600</v>
      </c>
      <c r="J3" s="518" t="s">
        <v>570</v>
      </c>
      <c r="K3" s="518" t="s">
        <v>571</v>
      </c>
      <c r="L3" s="518" t="s">
        <v>601</v>
      </c>
      <c r="M3" s="518" t="s">
        <v>573</v>
      </c>
      <c r="N3" s="518" t="s">
        <v>602</v>
      </c>
      <c r="O3" s="518" t="s">
        <v>472</v>
      </c>
      <c r="P3" s="541" t="s">
        <v>603</v>
      </c>
    </row>
    <row r="4" spans="1:18" s="330" customFormat="1" ht="33" customHeight="1" x14ac:dyDescent="0.25">
      <c r="A4" s="324"/>
      <c r="B4" s="540"/>
      <c r="C4" s="518"/>
      <c r="D4" s="518"/>
      <c r="E4" s="452" t="s">
        <v>576</v>
      </c>
      <c r="F4" s="452" t="s">
        <v>83</v>
      </c>
      <c r="G4" s="518"/>
      <c r="H4" s="518"/>
      <c r="I4" s="518"/>
      <c r="J4" s="518"/>
      <c r="K4" s="518"/>
      <c r="L4" s="518"/>
      <c r="M4" s="518"/>
      <c r="N4" s="518"/>
      <c r="O4" s="518"/>
      <c r="P4" s="542"/>
    </row>
    <row r="5" spans="1:18" x14ac:dyDescent="0.25">
      <c r="A5" s="8"/>
      <c r="B5" s="286" t="s">
        <v>57</v>
      </c>
      <c r="C5" s="275">
        <v>256.02699999999999</v>
      </c>
      <c r="D5" s="275">
        <v>79.66</v>
      </c>
      <c r="E5" s="275">
        <v>69.820999999999998</v>
      </c>
      <c r="F5" s="275">
        <v>11.002000000000001</v>
      </c>
      <c r="G5" s="275">
        <v>0.45600000000000002</v>
      </c>
      <c r="H5" s="275">
        <v>405.964</v>
      </c>
      <c r="I5" s="275">
        <v>5.7149999999999999</v>
      </c>
      <c r="J5" s="275">
        <v>411.67899999999997</v>
      </c>
      <c r="K5" s="275">
        <v>102.883</v>
      </c>
      <c r="L5" s="275">
        <v>514.56200000000001</v>
      </c>
      <c r="M5" s="275">
        <v>113.874</v>
      </c>
      <c r="N5" s="275">
        <v>0</v>
      </c>
      <c r="O5" s="275">
        <v>400.68799999999999</v>
      </c>
      <c r="P5" s="285">
        <v>401.56900000000002</v>
      </c>
      <c r="Q5" s="458"/>
      <c r="R5" s="459"/>
    </row>
    <row r="6" spans="1:18" x14ac:dyDescent="0.25">
      <c r="A6" s="8"/>
      <c r="B6" s="286" t="s">
        <v>58</v>
      </c>
      <c r="C6" s="275">
        <v>255.642</v>
      </c>
      <c r="D6" s="275">
        <v>80.575000000000003</v>
      </c>
      <c r="E6" s="275">
        <v>71.447999999999993</v>
      </c>
      <c r="F6" s="275">
        <v>11.336</v>
      </c>
      <c r="G6" s="275">
        <v>-9.6000000000000002E-2</v>
      </c>
      <c r="H6" s="275">
        <v>407.56900000000002</v>
      </c>
      <c r="I6" s="275">
        <v>1.4019999999999999</v>
      </c>
      <c r="J6" s="275">
        <v>408.971</v>
      </c>
      <c r="K6" s="275">
        <v>108.863</v>
      </c>
      <c r="L6" s="275">
        <v>517.83399999999995</v>
      </c>
      <c r="M6" s="275">
        <v>118.919</v>
      </c>
      <c r="N6" s="275">
        <v>0</v>
      </c>
      <c r="O6" s="275">
        <v>398.91500000000002</v>
      </c>
      <c r="P6" s="285">
        <v>395.95400000000001</v>
      </c>
      <c r="Q6" s="458"/>
      <c r="R6" s="459"/>
    </row>
    <row r="7" spans="1:18" x14ac:dyDescent="0.25">
      <c r="A7" s="8"/>
      <c r="B7" s="286" t="s">
        <v>59</v>
      </c>
      <c r="C7" s="275">
        <v>256.20100000000002</v>
      </c>
      <c r="D7" s="275">
        <v>81.507999999999996</v>
      </c>
      <c r="E7" s="275">
        <v>68.283000000000001</v>
      </c>
      <c r="F7" s="275">
        <v>11.88</v>
      </c>
      <c r="G7" s="275">
        <v>-0.51600000000000001</v>
      </c>
      <c r="H7" s="275">
        <v>405.476</v>
      </c>
      <c r="I7" s="275">
        <v>-0.86499999999999999</v>
      </c>
      <c r="J7" s="275">
        <v>404.61099999999999</v>
      </c>
      <c r="K7" s="275">
        <v>111.078</v>
      </c>
      <c r="L7" s="275">
        <v>515.68899999999996</v>
      </c>
      <c r="M7" s="275">
        <v>118.501</v>
      </c>
      <c r="N7" s="275">
        <v>0</v>
      </c>
      <c r="O7" s="275">
        <v>397.18799999999999</v>
      </c>
      <c r="P7" s="285">
        <v>394.23899999999998</v>
      </c>
      <c r="Q7" s="458"/>
      <c r="R7" s="459"/>
    </row>
    <row r="8" spans="1:18" x14ac:dyDescent="0.25">
      <c r="A8" s="8"/>
      <c r="B8" s="286" t="s">
        <v>65</v>
      </c>
      <c r="C8" s="275">
        <v>253.054</v>
      </c>
      <c r="D8" s="275">
        <v>84.096999999999994</v>
      </c>
      <c r="E8" s="275">
        <v>68.08</v>
      </c>
      <c r="F8" s="275">
        <v>12.638</v>
      </c>
      <c r="G8" s="275">
        <v>0.47299999999999998</v>
      </c>
      <c r="H8" s="275">
        <v>405.70400000000001</v>
      </c>
      <c r="I8" s="275">
        <v>-7.0179999999999998</v>
      </c>
      <c r="J8" s="275">
        <v>398.68599999999998</v>
      </c>
      <c r="K8" s="275">
        <v>107.015</v>
      </c>
      <c r="L8" s="275">
        <v>505.70100000000002</v>
      </c>
      <c r="M8" s="275">
        <v>113.233</v>
      </c>
      <c r="N8" s="275">
        <v>0</v>
      </c>
      <c r="O8" s="275">
        <v>392.46800000000002</v>
      </c>
      <c r="P8" s="285">
        <v>382.76499999999999</v>
      </c>
      <c r="Q8" s="458"/>
      <c r="R8" s="459"/>
    </row>
    <row r="9" spans="1:18" x14ac:dyDescent="0.25">
      <c r="A9" s="8"/>
      <c r="B9" s="286" t="s">
        <v>0</v>
      </c>
      <c r="C9" s="275">
        <v>249.928</v>
      </c>
      <c r="D9" s="275">
        <v>83.991</v>
      </c>
      <c r="E9" s="275">
        <v>64.278999999999996</v>
      </c>
      <c r="F9" s="275">
        <v>12.615</v>
      </c>
      <c r="G9" s="275">
        <v>1.363</v>
      </c>
      <c r="H9" s="275">
        <v>399.56099999999998</v>
      </c>
      <c r="I9" s="275">
        <v>-8.6199999999999992</v>
      </c>
      <c r="J9" s="275">
        <v>390.94099999999997</v>
      </c>
      <c r="K9" s="275">
        <v>101.943</v>
      </c>
      <c r="L9" s="275">
        <v>492.88400000000001</v>
      </c>
      <c r="M9" s="275">
        <v>108.443</v>
      </c>
      <c r="N9" s="275">
        <v>0</v>
      </c>
      <c r="O9" s="275">
        <v>384.44099999999997</v>
      </c>
      <c r="P9" s="285">
        <v>378.255</v>
      </c>
      <c r="Q9" s="458"/>
      <c r="R9" s="459"/>
    </row>
    <row r="10" spans="1:18" x14ac:dyDescent="0.25">
      <c r="A10" s="8"/>
      <c r="B10" s="286" t="s">
        <v>1</v>
      </c>
      <c r="C10" s="275">
        <v>247.13</v>
      </c>
      <c r="D10" s="275">
        <v>84.587999999999994</v>
      </c>
      <c r="E10" s="275">
        <v>61.698</v>
      </c>
      <c r="F10" s="275">
        <v>11.936</v>
      </c>
      <c r="G10" s="275">
        <v>0.58199999999999996</v>
      </c>
      <c r="H10" s="275">
        <v>393.99799999999999</v>
      </c>
      <c r="I10" s="275">
        <v>-2.0059999999999998</v>
      </c>
      <c r="J10" s="275">
        <v>391.99200000000002</v>
      </c>
      <c r="K10" s="275">
        <v>99.927000000000007</v>
      </c>
      <c r="L10" s="275">
        <v>491.91899999999998</v>
      </c>
      <c r="M10" s="275">
        <v>106.3</v>
      </c>
      <c r="N10" s="275">
        <v>0</v>
      </c>
      <c r="O10" s="275">
        <v>385.61900000000003</v>
      </c>
      <c r="P10" s="285">
        <v>380.25299999999999</v>
      </c>
      <c r="Q10" s="458"/>
      <c r="R10" s="459"/>
    </row>
    <row r="11" spans="1:18" x14ac:dyDescent="0.25">
      <c r="A11" s="8"/>
      <c r="B11" s="286" t="s">
        <v>2</v>
      </c>
      <c r="C11" s="275">
        <v>249.191</v>
      </c>
      <c r="D11" s="275">
        <v>86.537999999999997</v>
      </c>
      <c r="E11" s="275">
        <v>62.173999999999999</v>
      </c>
      <c r="F11" s="275">
        <v>13.336</v>
      </c>
      <c r="G11" s="275">
        <v>0.96</v>
      </c>
      <c r="H11" s="275">
        <v>398.863</v>
      </c>
      <c r="I11" s="275">
        <v>-3.9089999999999998</v>
      </c>
      <c r="J11" s="275">
        <v>394.95400000000001</v>
      </c>
      <c r="K11" s="275">
        <v>101.932</v>
      </c>
      <c r="L11" s="275">
        <v>496.88600000000002</v>
      </c>
      <c r="M11" s="275">
        <v>107.11</v>
      </c>
      <c r="N11" s="275">
        <v>0</v>
      </c>
      <c r="O11" s="275">
        <v>389.77600000000001</v>
      </c>
      <c r="P11" s="285">
        <v>390.709</v>
      </c>
      <c r="Q11" s="458"/>
      <c r="R11" s="459"/>
    </row>
    <row r="12" spans="1:18" x14ac:dyDescent="0.25">
      <c r="A12" s="8"/>
      <c r="B12" s="286" t="s">
        <v>3</v>
      </c>
      <c r="C12" s="275">
        <v>251.47499999999999</v>
      </c>
      <c r="D12" s="275">
        <v>86.614999999999995</v>
      </c>
      <c r="E12" s="275">
        <v>60.691000000000003</v>
      </c>
      <c r="F12" s="275">
        <v>12.845000000000001</v>
      </c>
      <c r="G12" s="275">
        <v>0.18</v>
      </c>
      <c r="H12" s="275">
        <v>398.96100000000001</v>
      </c>
      <c r="I12" s="275">
        <v>-3.464</v>
      </c>
      <c r="J12" s="275">
        <v>395.49700000000001</v>
      </c>
      <c r="K12" s="275">
        <v>104.949</v>
      </c>
      <c r="L12" s="275">
        <v>500.44600000000003</v>
      </c>
      <c r="M12" s="275">
        <v>111.76900000000001</v>
      </c>
      <c r="N12" s="275">
        <v>0</v>
      </c>
      <c r="O12" s="275">
        <v>388.67700000000002</v>
      </c>
      <c r="P12" s="285">
        <v>387.755</v>
      </c>
      <c r="Q12" s="458"/>
      <c r="R12" s="459"/>
    </row>
    <row r="13" spans="1:18" x14ac:dyDescent="0.25">
      <c r="A13" s="8"/>
      <c r="B13" s="286" t="s">
        <v>4</v>
      </c>
      <c r="C13" s="275">
        <v>251.60900000000001</v>
      </c>
      <c r="D13" s="275">
        <v>86.552999999999997</v>
      </c>
      <c r="E13" s="275">
        <v>62.500999999999998</v>
      </c>
      <c r="F13" s="275">
        <v>12.763</v>
      </c>
      <c r="G13" s="275">
        <v>6.3E-2</v>
      </c>
      <c r="H13" s="275">
        <v>400.726</v>
      </c>
      <c r="I13" s="275">
        <v>0.85699999999999998</v>
      </c>
      <c r="J13" s="275">
        <v>401.58300000000003</v>
      </c>
      <c r="K13" s="275">
        <v>107.61799999999999</v>
      </c>
      <c r="L13" s="275">
        <v>509.20100000000002</v>
      </c>
      <c r="M13" s="275">
        <v>114.32299999999999</v>
      </c>
      <c r="N13" s="275">
        <v>0</v>
      </c>
      <c r="O13" s="275">
        <v>394.87799999999999</v>
      </c>
      <c r="P13" s="285">
        <v>395.28</v>
      </c>
      <c r="Q13" s="458"/>
      <c r="R13" s="459"/>
    </row>
    <row r="14" spans="1:18" x14ac:dyDescent="0.25">
      <c r="A14" s="8"/>
      <c r="B14" s="286" t="s">
        <v>5</v>
      </c>
      <c r="C14" s="275">
        <v>256.89</v>
      </c>
      <c r="D14" s="275">
        <v>86.725999999999999</v>
      </c>
      <c r="E14" s="275">
        <v>62.703000000000003</v>
      </c>
      <c r="F14" s="275">
        <v>12.646000000000001</v>
      </c>
      <c r="G14" s="275">
        <v>6.2E-2</v>
      </c>
      <c r="H14" s="275">
        <v>406.38099999999997</v>
      </c>
      <c r="I14" s="275">
        <v>2.145</v>
      </c>
      <c r="J14" s="275">
        <v>408.52600000000001</v>
      </c>
      <c r="K14" s="275">
        <v>113.858</v>
      </c>
      <c r="L14" s="275">
        <v>522.38400000000001</v>
      </c>
      <c r="M14" s="275">
        <v>120.79600000000001</v>
      </c>
      <c r="N14" s="275">
        <v>0</v>
      </c>
      <c r="O14" s="275">
        <v>401.58800000000002</v>
      </c>
      <c r="P14" s="285">
        <v>402.36900000000003</v>
      </c>
      <c r="Q14" s="458"/>
      <c r="R14" s="459"/>
    </row>
    <row r="15" spans="1:18" x14ac:dyDescent="0.25">
      <c r="A15" s="8"/>
      <c r="B15" s="286" t="s">
        <v>6</v>
      </c>
      <c r="C15" s="275">
        <v>259.07600000000002</v>
      </c>
      <c r="D15" s="275">
        <v>86.421999999999997</v>
      </c>
      <c r="E15" s="275">
        <v>64.831000000000003</v>
      </c>
      <c r="F15" s="275">
        <v>12.792</v>
      </c>
      <c r="G15" s="275">
        <v>0.67700000000000005</v>
      </c>
      <c r="H15" s="275">
        <v>411.00599999999997</v>
      </c>
      <c r="I15" s="275">
        <v>1.429</v>
      </c>
      <c r="J15" s="275">
        <v>412.435</v>
      </c>
      <c r="K15" s="275">
        <v>113.247</v>
      </c>
      <c r="L15" s="275">
        <v>525.68200000000002</v>
      </c>
      <c r="M15" s="275">
        <v>122.23099999999999</v>
      </c>
      <c r="N15" s="275">
        <v>0</v>
      </c>
      <c r="O15" s="275">
        <v>403.45100000000002</v>
      </c>
      <c r="P15" s="285">
        <v>402.91699999999997</v>
      </c>
      <c r="Q15" s="458"/>
      <c r="R15" s="459"/>
    </row>
    <row r="16" spans="1:18" x14ac:dyDescent="0.25">
      <c r="A16" s="8"/>
      <c r="B16" s="286" t="s">
        <v>7</v>
      </c>
      <c r="C16" s="275">
        <v>260.476</v>
      </c>
      <c r="D16" s="275">
        <v>87.873999999999995</v>
      </c>
      <c r="E16" s="275">
        <v>66.570999999999998</v>
      </c>
      <c r="F16" s="275">
        <v>12.335000000000001</v>
      </c>
      <c r="G16" s="275">
        <v>0.59099999999999997</v>
      </c>
      <c r="H16" s="275">
        <v>415.512</v>
      </c>
      <c r="I16" s="275">
        <v>-0.90600000000000003</v>
      </c>
      <c r="J16" s="275">
        <v>414.60599999999999</v>
      </c>
      <c r="K16" s="275">
        <v>118.98</v>
      </c>
      <c r="L16" s="275">
        <v>533.58600000000001</v>
      </c>
      <c r="M16" s="275">
        <v>127.476</v>
      </c>
      <c r="N16" s="275">
        <v>0</v>
      </c>
      <c r="O16" s="275">
        <v>406.11</v>
      </c>
      <c r="P16" s="285">
        <v>406.59300000000002</v>
      </c>
      <c r="Q16" s="458"/>
      <c r="R16" s="459"/>
    </row>
    <row r="17" spans="1:18" x14ac:dyDescent="0.25">
      <c r="A17" s="8"/>
      <c r="B17" s="286" t="s">
        <v>8</v>
      </c>
      <c r="C17" s="275">
        <v>263.87900000000002</v>
      </c>
      <c r="D17" s="275">
        <v>88.91</v>
      </c>
      <c r="E17" s="275">
        <v>63.819000000000003</v>
      </c>
      <c r="F17" s="275">
        <v>12.948</v>
      </c>
      <c r="G17" s="275">
        <v>-1.7030000000000001</v>
      </c>
      <c r="H17" s="275">
        <v>414.90499999999997</v>
      </c>
      <c r="I17" s="275">
        <v>2.4140000000000001</v>
      </c>
      <c r="J17" s="275">
        <v>417.31900000000002</v>
      </c>
      <c r="K17" s="275">
        <v>124.852</v>
      </c>
      <c r="L17" s="275">
        <v>542.17100000000005</v>
      </c>
      <c r="M17" s="275">
        <v>127.929</v>
      </c>
      <c r="N17" s="275">
        <v>0</v>
      </c>
      <c r="O17" s="275">
        <v>414.24200000000002</v>
      </c>
      <c r="P17" s="285">
        <v>416.10700000000003</v>
      </c>
      <c r="Q17" s="458"/>
      <c r="R17" s="459"/>
    </row>
    <row r="18" spans="1:18" x14ac:dyDescent="0.25">
      <c r="A18" s="8"/>
      <c r="B18" s="286" t="s">
        <v>9</v>
      </c>
      <c r="C18" s="275">
        <v>264.60199999999998</v>
      </c>
      <c r="D18" s="275">
        <v>86.003</v>
      </c>
      <c r="E18" s="275">
        <v>63.387</v>
      </c>
      <c r="F18" s="275">
        <v>11.699</v>
      </c>
      <c r="G18" s="275">
        <v>0.122</v>
      </c>
      <c r="H18" s="275">
        <v>414.11399999999998</v>
      </c>
      <c r="I18" s="275">
        <v>0.45700000000000002</v>
      </c>
      <c r="J18" s="275">
        <v>414.57100000000003</v>
      </c>
      <c r="K18" s="275">
        <v>127.142</v>
      </c>
      <c r="L18" s="275">
        <v>541.71299999999997</v>
      </c>
      <c r="M18" s="275">
        <v>129.95400000000001</v>
      </c>
      <c r="N18" s="275">
        <v>0</v>
      </c>
      <c r="O18" s="275">
        <v>411.75900000000001</v>
      </c>
      <c r="P18" s="285">
        <v>416.54300000000001</v>
      </c>
      <c r="Q18" s="458"/>
      <c r="R18" s="459"/>
    </row>
    <row r="19" spans="1:18" x14ac:dyDescent="0.25">
      <c r="A19" s="8"/>
      <c r="B19" s="286" t="s">
        <v>10</v>
      </c>
      <c r="C19" s="275">
        <v>266.59399999999999</v>
      </c>
      <c r="D19" s="275">
        <v>86.539000000000001</v>
      </c>
      <c r="E19" s="275">
        <v>64.965999999999994</v>
      </c>
      <c r="F19" s="275">
        <v>12.006</v>
      </c>
      <c r="G19" s="275">
        <v>1.252</v>
      </c>
      <c r="H19" s="275">
        <v>419.351</v>
      </c>
      <c r="I19" s="275">
        <v>0.61399999999999999</v>
      </c>
      <c r="J19" s="275">
        <v>419.96499999999997</v>
      </c>
      <c r="K19" s="275">
        <v>128.41499999999999</v>
      </c>
      <c r="L19" s="275">
        <v>548.38</v>
      </c>
      <c r="M19" s="275">
        <v>133.51599999999999</v>
      </c>
      <c r="N19" s="275">
        <v>0</v>
      </c>
      <c r="O19" s="275">
        <v>414.86399999999998</v>
      </c>
      <c r="P19" s="285">
        <v>414.19299999999998</v>
      </c>
      <c r="Q19" s="458"/>
      <c r="R19" s="459"/>
    </row>
    <row r="20" spans="1:18" x14ac:dyDescent="0.25">
      <c r="A20" s="8"/>
      <c r="B20" s="286" t="s">
        <v>11</v>
      </c>
      <c r="C20" s="275">
        <v>270.52100000000002</v>
      </c>
      <c r="D20" s="275">
        <v>87.412999999999997</v>
      </c>
      <c r="E20" s="275">
        <v>66.728999999999999</v>
      </c>
      <c r="F20" s="275">
        <v>11.634</v>
      </c>
      <c r="G20" s="275">
        <v>0.28799999999999998</v>
      </c>
      <c r="H20" s="275">
        <v>424.95100000000002</v>
      </c>
      <c r="I20" s="275">
        <v>-0.82799999999999996</v>
      </c>
      <c r="J20" s="275">
        <v>424.12299999999999</v>
      </c>
      <c r="K20" s="275">
        <v>129.48099999999999</v>
      </c>
      <c r="L20" s="275">
        <v>553.60400000000004</v>
      </c>
      <c r="M20" s="275">
        <v>134.328</v>
      </c>
      <c r="N20" s="275">
        <v>0</v>
      </c>
      <c r="O20" s="275">
        <v>419.27600000000001</v>
      </c>
      <c r="P20" s="285">
        <v>419.89299999999997</v>
      </c>
      <c r="Q20" s="458"/>
      <c r="R20" s="459"/>
    </row>
    <row r="21" spans="1:18" x14ac:dyDescent="0.25">
      <c r="A21" s="8"/>
      <c r="B21" s="286" t="s">
        <v>12</v>
      </c>
      <c r="C21" s="275">
        <v>272.51299999999998</v>
      </c>
      <c r="D21" s="275">
        <v>90.117000000000004</v>
      </c>
      <c r="E21" s="275">
        <v>67.653999999999996</v>
      </c>
      <c r="F21" s="275">
        <v>12.002000000000001</v>
      </c>
      <c r="G21" s="275">
        <v>-1.4910000000000001</v>
      </c>
      <c r="H21" s="275">
        <v>428.79300000000001</v>
      </c>
      <c r="I21" s="275">
        <v>-3.9340000000000002</v>
      </c>
      <c r="J21" s="275">
        <v>424.85899999999998</v>
      </c>
      <c r="K21" s="275">
        <v>131.25899999999999</v>
      </c>
      <c r="L21" s="275">
        <v>556.11800000000005</v>
      </c>
      <c r="M21" s="275">
        <v>134.67099999999999</v>
      </c>
      <c r="N21" s="275">
        <v>0</v>
      </c>
      <c r="O21" s="275">
        <v>421.447</v>
      </c>
      <c r="P21" s="285">
        <v>418.733</v>
      </c>
      <c r="Q21" s="458"/>
      <c r="R21" s="459"/>
    </row>
    <row r="22" spans="1:18" x14ac:dyDescent="0.25">
      <c r="A22" s="8"/>
      <c r="B22" s="286" t="s">
        <v>13</v>
      </c>
      <c r="C22" s="275">
        <v>275.315</v>
      </c>
      <c r="D22" s="275">
        <v>87.834000000000003</v>
      </c>
      <c r="E22" s="275">
        <v>66.066000000000003</v>
      </c>
      <c r="F22" s="275">
        <v>12.055999999999999</v>
      </c>
      <c r="G22" s="275">
        <v>0.59</v>
      </c>
      <c r="H22" s="275">
        <v>429.80500000000001</v>
      </c>
      <c r="I22" s="275">
        <v>2.04</v>
      </c>
      <c r="J22" s="275">
        <v>431.84500000000003</v>
      </c>
      <c r="K22" s="275">
        <v>125.985</v>
      </c>
      <c r="L22" s="275">
        <v>557.83000000000004</v>
      </c>
      <c r="M22" s="275">
        <v>134.13300000000001</v>
      </c>
      <c r="N22" s="275">
        <v>0</v>
      </c>
      <c r="O22" s="275">
        <v>423.697</v>
      </c>
      <c r="P22" s="285">
        <v>419.57400000000001</v>
      </c>
      <c r="Q22" s="458"/>
      <c r="R22" s="459"/>
    </row>
    <row r="23" spans="1:18" x14ac:dyDescent="0.25">
      <c r="A23" s="8"/>
      <c r="B23" s="286" t="s">
        <v>14</v>
      </c>
      <c r="C23" s="275">
        <v>276.315</v>
      </c>
      <c r="D23" s="275">
        <v>88.471999999999994</v>
      </c>
      <c r="E23" s="275">
        <v>65.64</v>
      </c>
      <c r="F23" s="275">
        <v>10.952999999999999</v>
      </c>
      <c r="G23" s="275">
        <v>0.20699999999999999</v>
      </c>
      <c r="H23" s="275">
        <v>430.63400000000001</v>
      </c>
      <c r="I23" s="275">
        <v>6.3440000000000003</v>
      </c>
      <c r="J23" s="275">
        <v>436.97800000000001</v>
      </c>
      <c r="K23" s="275">
        <v>128.71299999999999</v>
      </c>
      <c r="L23" s="275">
        <v>565.69100000000003</v>
      </c>
      <c r="M23" s="275">
        <v>133.06700000000001</v>
      </c>
      <c r="N23" s="275">
        <v>0</v>
      </c>
      <c r="O23" s="275">
        <v>432.62400000000002</v>
      </c>
      <c r="P23" s="285">
        <v>428.815</v>
      </c>
      <c r="Q23" s="458"/>
      <c r="R23" s="459"/>
    </row>
    <row r="24" spans="1:18" x14ac:dyDescent="0.25">
      <c r="A24" s="8"/>
      <c r="B24" s="286" t="s">
        <v>15</v>
      </c>
      <c r="C24" s="275">
        <v>279.84800000000001</v>
      </c>
      <c r="D24" s="275">
        <v>90.025000000000006</v>
      </c>
      <c r="E24" s="275">
        <v>69.623999999999995</v>
      </c>
      <c r="F24" s="275">
        <v>11.144</v>
      </c>
      <c r="G24" s="275">
        <v>0.21099999999999999</v>
      </c>
      <c r="H24" s="275">
        <v>439.70800000000003</v>
      </c>
      <c r="I24" s="275">
        <v>-0.43</v>
      </c>
      <c r="J24" s="275">
        <v>439.27800000000002</v>
      </c>
      <c r="K24" s="275">
        <v>127.36</v>
      </c>
      <c r="L24" s="275">
        <v>566.63800000000003</v>
      </c>
      <c r="M24" s="275">
        <v>132.636</v>
      </c>
      <c r="N24" s="275">
        <v>0</v>
      </c>
      <c r="O24" s="275">
        <v>434.00200000000001</v>
      </c>
      <c r="P24" s="285">
        <v>426.86700000000002</v>
      </c>
      <c r="Q24" s="458"/>
      <c r="R24" s="459"/>
    </row>
    <row r="25" spans="1:18" x14ac:dyDescent="0.25">
      <c r="A25" s="8"/>
      <c r="B25" s="286" t="s">
        <v>16</v>
      </c>
      <c r="C25" s="275">
        <v>285.065</v>
      </c>
      <c r="D25" s="275">
        <v>88.558000000000007</v>
      </c>
      <c r="E25" s="275">
        <v>67.298000000000002</v>
      </c>
      <c r="F25" s="275">
        <v>10.510999999999999</v>
      </c>
      <c r="G25" s="275">
        <v>0.17299999999999999</v>
      </c>
      <c r="H25" s="275">
        <v>441.09399999999999</v>
      </c>
      <c r="I25" s="275">
        <v>-2.6190000000000002</v>
      </c>
      <c r="J25" s="275">
        <v>438.47500000000002</v>
      </c>
      <c r="K25" s="275">
        <v>132.797</v>
      </c>
      <c r="L25" s="275">
        <v>571.27200000000005</v>
      </c>
      <c r="M25" s="275">
        <v>135.23699999999999</v>
      </c>
      <c r="N25" s="275">
        <v>0</v>
      </c>
      <c r="O25" s="275">
        <v>436.03500000000003</v>
      </c>
      <c r="P25" s="285">
        <v>423.464</v>
      </c>
      <c r="Q25" s="458"/>
      <c r="R25" s="459"/>
    </row>
    <row r="26" spans="1:18" x14ac:dyDescent="0.25">
      <c r="A26" s="8"/>
      <c r="B26" s="286" t="s">
        <v>17</v>
      </c>
      <c r="C26" s="275">
        <v>286.38600000000002</v>
      </c>
      <c r="D26" s="275">
        <v>89.903999999999996</v>
      </c>
      <c r="E26" s="275">
        <v>70.457999999999998</v>
      </c>
      <c r="F26" s="275">
        <v>11.180999999999999</v>
      </c>
      <c r="G26" s="275">
        <v>1.149</v>
      </c>
      <c r="H26" s="275">
        <v>447.89699999999999</v>
      </c>
      <c r="I26" s="275">
        <v>-3.6869999999999998</v>
      </c>
      <c r="J26" s="275">
        <v>444.21</v>
      </c>
      <c r="K26" s="275">
        <v>135.12700000000001</v>
      </c>
      <c r="L26" s="275">
        <v>579.33699999999999</v>
      </c>
      <c r="M26" s="275">
        <v>139.13399999999999</v>
      </c>
      <c r="N26" s="275">
        <v>0</v>
      </c>
      <c r="O26" s="275">
        <v>440.20299999999997</v>
      </c>
      <c r="P26" s="285">
        <v>434.505</v>
      </c>
      <c r="Q26" s="458"/>
      <c r="R26" s="459"/>
    </row>
    <row r="27" spans="1:18" x14ac:dyDescent="0.25">
      <c r="A27" s="8"/>
      <c r="B27" s="286" t="s">
        <v>18</v>
      </c>
      <c r="C27" s="275">
        <v>290.625</v>
      </c>
      <c r="D27" s="275">
        <v>88.915000000000006</v>
      </c>
      <c r="E27" s="275">
        <v>72.69</v>
      </c>
      <c r="F27" s="275">
        <v>11.74</v>
      </c>
      <c r="G27" s="275">
        <v>-0.998</v>
      </c>
      <c r="H27" s="275">
        <v>451.23200000000003</v>
      </c>
      <c r="I27" s="275">
        <v>3.9729999999999999</v>
      </c>
      <c r="J27" s="275">
        <v>455.20499999999998</v>
      </c>
      <c r="K27" s="275">
        <v>133.92400000000001</v>
      </c>
      <c r="L27" s="275">
        <v>589.12900000000002</v>
      </c>
      <c r="M27" s="275">
        <v>139.88800000000001</v>
      </c>
      <c r="N27" s="275">
        <v>0</v>
      </c>
      <c r="O27" s="275">
        <v>449.24099999999999</v>
      </c>
      <c r="P27" s="285">
        <v>440.25099999999998</v>
      </c>
      <c r="Q27" s="458"/>
      <c r="R27" s="459"/>
    </row>
    <row r="28" spans="1:18" x14ac:dyDescent="0.25">
      <c r="A28" s="8"/>
      <c r="B28" s="286" t="s">
        <v>19</v>
      </c>
      <c r="C28" s="275">
        <v>291.68599999999998</v>
      </c>
      <c r="D28" s="275">
        <v>91.72</v>
      </c>
      <c r="E28" s="275">
        <v>73.634</v>
      </c>
      <c r="F28" s="275">
        <v>12.227</v>
      </c>
      <c r="G28" s="275">
        <v>4.57</v>
      </c>
      <c r="H28" s="275">
        <v>461.61</v>
      </c>
      <c r="I28" s="275">
        <v>5.8419999999999996</v>
      </c>
      <c r="J28" s="275">
        <v>467.452</v>
      </c>
      <c r="K28" s="275">
        <v>129.94200000000001</v>
      </c>
      <c r="L28" s="275">
        <v>597.39400000000001</v>
      </c>
      <c r="M28" s="275">
        <v>142.53700000000001</v>
      </c>
      <c r="N28" s="275">
        <v>0</v>
      </c>
      <c r="O28" s="275">
        <v>454.85700000000003</v>
      </c>
      <c r="P28" s="285">
        <v>445.77300000000002</v>
      </c>
      <c r="Q28" s="458"/>
      <c r="R28" s="459"/>
    </row>
    <row r="29" spans="1:18" x14ac:dyDescent="0.25">
      <c r="A29" s="8"/>
      <c r="B29" s="286" t="s">
        <v>20</v>
      </c>
      <c r="C29" s="275">
        <v>295.71899999999999</v>
      </c>
      <c r="D29" s="275">
        <v>92.17</v>
      </c>
      <c r="E29" s="275">
        <v>76.084000000000003</v>
      </c>
      <c r="F29" s="275">
        <v>13.695</v>
      </c>
      <c r="G29" s="275">
        <v>0.17399999999999999</v>
      </c>
      <c r="H29" s="275">
        <v>464.14699999999999</v>
      </c>
      <c r="I29" s="275">
        <v>1.9039999999999999</v>
      </c>
      <c r="J29" s="275">
        <v>466.05099999999999</v>
      </c>
      <c r="K29" s="275">
        <v>129.40899999999999</v>
      </c>
      <c r="L29" s="275">
        <v>595.46</v>
      </c>
      <c r="M29" s="275">
        <v>135.869</v>
      </c>
      <c r="N29" s="275">
        <v>0</v>
      </c>
      <c r="O29" s="275">
        <v>459.59100000000001</v>
      </c>
      <c r="P29" s="285">
        <v>452.10199999999998</v>
      </c>
      <c r="Q29" s="458"/>
      <c r="R29" s="459"/>
    </row>
    <row r="30" spans="1:18" x14ac:dyDescent="0.25">
      <c r="A30" s="8"/>
      <c r="B30" s="286" t="s">
        <v>21</v>
      </c>
      <c r="C30" s="275">
        <v>298.56099999999998</v>
      </c>
      <c r="D30" s="275">
        <v>91.478999999999999</v>
      </c>
      <c r="E30" s="275">
        <v>76.212999999999994</v>
      </c>
      <c r="F30" s="275">
        <v>11.593</v>
      </c>
      <c r="G30" s="275">
        <v>-1.579</v>
      </c>
      <c r="H30" s="275">
        <v>464.67399999999998</v>
      </c>
      <c r="I30" s="275">
        <v>5.41</v>
      </c>
      <c r="J30" s="275">
        <v>470.084</v>
      </c>
      <c r="K30" s="275">
        <v>130.762</v>
      </c>
      <c r="L30" s="275">
        <v>600.846</v>
      </c>
      <c r="M30" s="275">
        <v>137.20500000000001</v>
      </c>
      <c r="N30" s="275">
        <v>0</v>
      </c>
      <c r="O30" s="275">
        <v>463.64100000000002</v>
      </c>
      <c r="P30" s="285">
        <v>455.685</v>
      </c>
      <c r="Q30" s="458"/>
      <c r="R30" s="459"/>
    </row>
    <row r="31" spans="1:18" x14ac:dyDescent="0.25">
      <c r="A31" s="8"/>
      <c r="B31" s="286" t="s">
        <v>22</v>
      </c>
      <c r="C31" s="275">
        <v>300.66899999999998</v>
      </c>
      <c r="D31" s="275">
        <v>93.494</v>
      </c>
      <c r="E31" s="275">
        <v>77.831000000000003</v>
      </c>
      <c r="F31" s="275">
        <v>12.563000000000001</v>
      </c>
      <c r="G31" s="275">
        <v>-0.85299999999999998</v>
      </c>
      <c r="H31" s="275">
        <v>471.14100000000002</v>
      </c>
      <c r="I31" s="275">
        <v>4.6059999999999999</v>
      </c>
      <c r="J31" s="275">
        <v>475.74700000000001</v>
      </c>
      <c r="K31" s="275">
        <v>130.798</v>
      </c>
      <c r="L31" s="275">
        <v>606.54499999999996</v>
      </c>
      <c r="M31" s="275">
        <v>137.58600000000001</v>
      </c>
      <c r="N31" s="275">
        <v>0</v>
      </c>
      <c r="O31" s="275">
        <v>468.959</v>
      </c>
      <c r="P31" s="285">
        <v>458.08600000000001</v>
      </c>
      <c r="Q31" s="458"/>
      <c r="R31" s="459"/>
    </row>
    <row r="32" spans="1:18" x14ac:dyDescent="0.25">
      <c r="A32" s="8"/>
      <c r="B32" s="286" t="s">
        <v>23</v>
      </c>
      <c r="C32" s="275">
        <v>303.03300000000002</v>
      </c>
      <c r="D32" s="275">
        <v>93.055999999999997</v>
      </c>
      <c r="E32" s="275">
        <v>79.66</v>
      </c>
      <c r="F32" s="275">
        <v>13.054</v>
      </c>
      <c r="G32" s="275">
        <v>2.0659999999999998</v>
      </c>
      <c r="H32" s="275">
        <v>477.815</v>
      </c>
      <c r="I32" s="275">
        <v>2.2440000000000002</v>
      </c>
      <c r="J32" s="275">
        <v>480.05900000000003</v>
      </c>
      <c r="K32" s="275">
        <v>134.35499999999999</v>
      </c>
      <c r="L32" s="275">
        <v>614.41399999999999</v>
      </c>
      <c r="M32" s="275">
        <v>143.59700000000001</v>
      </c>
      <c r="N32" s="275">
        <v>0</v>
      </c>
      <c r="O32" s="275">
        <v>470.81700000000001</v>
      </c>
      <c r="P32" s="285">
        <v>459.12400000000002</v>
      </c>
      <c r="Q32" s="458"/>
      <c r="R32" s="459"/>
    </row>
    <row r="33" spans="1:18" x14ac:dyDescent="0.25">
      <c r="A33" s="8"/>
      <c r="B33" s="286" t="s">
        <v>24</v>
      </c>
      <c r="C33" s="275">
        <v>303.66300000000001</v>
      </c>
      <c r="D33" s="275">
        <v>92.977000000000004</v>
      </c>
      <c r="E33" s="275">
        <v>81.457999999999998</v>
      </c>
      <c r="F33" s="275">
        <v>13.489000000000001</v>
      </c>
      <c r="G33" s="275">
        <v>2.5910000000000002</v>
      </c>
      <c r="H33" s="275">
        <v>480.68900000000002</v>
      </c>
      <c r="I33" s="275">
        <v>4.5</v>
      </c>
      <c r="J33" s="275">
        <v>485.18900000000002</v>
      </c>
      <c r="K33" s="275">
        <v>129.45500000000001</v>
      </c>
      <c r="L33" s="275">
        <v>614.64400000000001</v>
      </c>
      <c r="M33" s="275">
        <v>140.80600000000001</v>
      </c>
      <c r="N33" s="275">
        <v>0</v>
      </c>
      <c r="O33" s="275">
        <v>473.83800000000002</v>
      </c>
      <c r="P33" s="285">
        <v>463.43</v>
      </c>
      <c r="Q33" s="458"/>
      <c r="R33" s="459"/>
    </row>
    <row r="34" spans="1:18" x14ac:dyDescent="0.25">
      <c r="A34" s="8"/>
      <c r="B34" s="286" t="s">
        <v>25</v>
      </c>
      <c r="C34" s="275">
        <v>306.76799999999997</v>
      </c>
      <c r="D34" s="275">
        <v>93.194000000000003</v>
      </c>
      <c r="E34" s="275">
        <v>82.581000000000003</v>
      </c>
      <c r="F34" s="275">
        <v>13.057</v>
      </c>
      <c r="G34" s="275">
        <v>-0.26400000000000001</v>
      </c>
      <c r="H34" s="275">
        <v>482.279</v>
      </c>
      <c r="I34" s="275">
        <v>3.11</v>
      </c>
      <c r="J34" s="275">
        <v>485.38900000000001</v>
      </c>
      <c r="K34" s="275">
        <v>133.50700000000001</v>
      </c>
      <c r="L34" s="275">
        <v>618.89599999999996</v>
      </c>
      <c r="M34" s="275">
        <v>137.952</v>
      </c>
      <c r="N34" s="275">
        <v>0</v>
      </c>
      <c r="O34" s="275">
        <v>480.94400000000002</v>
      </c>
      <c r="P34" s="285">
        <v>474.49200000000002</v>
      </c>
      <c r="Q34" s="458"/>
      <c r="R34" s="459"/>
    </row>
    <row r="35" spans="1:18" x14ac:dyDescent="0.25">
      <c r="A35" s="8"/>
      <c r="B35" s="286" t="s">
        <v>26</v>
      </c>
      <c r="C35" s="275">
        <v>310.16300000000001</v>
      </c>
      <c r="D35" s="275">
        <v>94.650999999999996</v>
      </c>
      <c r="E35" s="275">
        <v>81.802000000000007</v>
      </c>
      <c r="F35" s="275">
        <v>12.35</v>
      </c>
      <c r="G35" s="275">
        <v>-0.51600000000000001</v>
      </c>
      <c r="H35" s="275">
        <v>486.1</v>
      </c>
      <c r="I35" s="275">
        <v>2.548</v>
      </c>
      <c r="J35" s="275">
        <v>488.64800000000002</v>
      </c>
      <c r="K35" s="275">
        <v>127.80800000000001</v>
      </c>
      <c r="L35" s="275">
        <v>616.45600000000002</v>
      </c>
      <c r="M35" s="275">
        <v>134.74299999999999</v>
      </c>
      <c r="N35" s="275">
        <v>0</v>
      </c>
      <c r="O35" s="275">
        <v>481.71300000000002</v>
      </c>
      <c r="P35" s="285">
        <v>472.76499999999999</v>
      </c>
      <c r="Q35" s="458"/>
      <c r="R35" s="459"/>
    </row>
    <row r="36" spans="1:18" x14ac:dyDescent="0.25">
      <c r="A36" s="8"/>
      <c r="B36" s="286" t="s">
        <v>27</v>
      </c>
      <c r="C36" s="275">
        <v>312.85199999999998</v>
      </c>
      <c r="D36" s="275">
        <v>93.828000000000003</v>
      </c>
      <c r="E36" s="275">
        <v>84.965999999999994</v>
      </c>
      <c r="F36" s="275">
        <v>12.262</v>
      </c>
      <c r="G36" s="275">
        <v>-2.1579999999999999</v>
      </c>
      <c r="H36" s="275">
        <v>489.488</v>
      </c>
      <c r="I36" s="275">
        <v>-0.80100000000000005</v>
      </c>
      <c r="J36" s="275">
        <v>488.68700000000001</v>
      </c>
      <c r="K36" s="275">
        <v>132.596</v>
      </c>
      <c r="L36" s="275">
        <v>621.28300000000002</v>
      </c>
      <c r="M36" s="275">
        <v>138.137</v>
      </c>
      <c r="N36" s="275">
        <v>0</v>
      </c>
      <c r="O36" s="275">
        <v>483.14600000000002</v>
      </c>
      <c r="P36" s="285">
        <v>464.666</v>
      </c>
      <c r="Q36" s="458"/>
      <c r="R36" s="459"/>
    </row>
    <row r="37" spans="1:18" x14ac:dyDescent="0.25">
      <c r="A37" s="8"/>
      <c r="B37" s="286" t="s">
        <v>28</v>
      </c>
      <c r="C37" s="275">
        <v>317.43299999999999</v>
      </c>
      <c r="D37" s="275">
        <v>94.903999999999996</v>
      </c>
      <c r="E37" s="275">
        <v>85.831999999999994</v>
      </c>
      <c r="F37" s="275">
        <v>12.377000000000001</v>
      </c>
      <c r="G37" s="275">
        <v>0.3</v>
      </c>
      <c r="H37" s="275">
        <v>498.46899999999999</v>
      </c>
      <c r="I37" s="275">
        <v>0.17</v>
      </c>
      <c r="J37" s="275">
        <v>498.63900000000001</v>
      </c>
      <c r="K37" s="275">
        <v>131.77699999999999</v>
      </c>
      <c r="L37" s="275">
        <v>630.41600000000005</v>
      </c>
      <c r="M37" s="275">
        <v>140.64599999999999</v>
      </c>
      <c r="N37" s="275">
        <v>0</v>
      </c>
      <c r="O37" s="275">
        <v>489.77</v>
      </c>
      <c r="P37" s="285">
        <v>474.68</v>
      </c>
      <c r="Q37" s="458"/>
      <c r="R37" s="459"/>
    </row>
    <row r="38" spans="1:18" x14ac:dyDescent="0.25">
      <c r="A38" s="8"/>
      <c r="B38" s="286" t="s">
        <v>31</v>
      </c>
      <c r="C38" s="275">
        <v>320.82600000000002</v>
      </c>
      <c r="D38" s="275">
        <v>95.162000000000006</v>
      </c>
      <c r="E38" s="275">
        <v>87.566000000000003</v>
      </c>
      <c r="F38" s="275">
        <v>13.162000000000001</v>
      </c>
      <c r="G38" s="275">
        <v>-1.234</v>
      </c>
      <c r="H38" s="275">
        <v>502.32</v>
      </c>
      <c r="I38" s="275">
        <v>0.6</v>
      </c>
      <c r="J38" s="275">
        <v>502.92</v>
      </c>
      <c r="K38" s="275">
        <v>138.87200000000001</v>
      </c>
      <c r="L38" s="275">
        <v>641.79200000000003</v>
      </c>
      <c r="M38" s="275">
        <v>144.61699999999999</v>
      </c>
      <c r="N38" s="275">
        <v>0</v>
      </c>
      <c r="O38" s="275">
        <v>497.17500000000001</v>
      </c>
      <c r="P38" s="285">
        <v>482.85700000000003</v>
      </c>
      <c r="Q38" s="458"/>
      <c r="R38" s="459"/>
    </row>
    <row r="39" spans="1:18" x14ac:dyDescent="0.25">
      <c r="A39" s="8"/>
      <c r="B39" s="286" t="s">
        <v>32</v>
      </c>
      <c r="C39" s="275">
        <v>325.92</v>
      </c>
      <c r="D39" s="275">
        <v>95.772999999999996</v>
      </c>
      <c r="E39" s="275">
        <v>89.888999999999996</v>
      </c>
      <c r="F39" s="275">
        <v>13.428000000000001</v>
      </c>
      <c r="G39" s="275">
        <v>2.7090000000000001</v>
      </c>
      <c r="H39" s="275">
        <v>514.29100000000005</v>
      </c>
      <c r="I39" s="275">
        <v>1.8009999999999999</v>
      </c>
      <c r="J39" s="275">
        <v>516.09199999999998</v>
      </c>
      <c r="K39" s="275">
        <v>140.55500000000001</v>
      </c>
      <c r="L39" s="275">
        <v>656.64700000000005</v>
      </c>
      <c r="M39" s="275">
        <v>156.03399999999999</v>
      </c>
      <c r="N39" s="275">
        <v>0</v>
      </c>
      <c r="O39" s="275">
        <v>500.613</v>
      </c>
      <c r="P39" s="285">
        <v>489.94</v>
      </c>
      <c r="Q39" s="458"/>
      <c r="R39" s="459"/>
    </row>
    <row r="40" spans="1:18" x14ac:dyDescent="0.25">
      <c r="A40" s="8"/>
      <c r="B40" s="286" t="s">
        <v>33</v>
      </c>
      <c r="C40" s="275">
        <v>328.77100000000002</v>
      </c>
      <c r="D40" s="275">
        <v>96.147999999999996</v>
      </c>
      <c r="E40" s="275">
        <v>89.930999999999997</v>
      </c>
      <c r="F40" s="275">
        <v>13.382999999999999</v>
      </c>
      <c r="G40" s="275">
        <v>-1.877</v>
      </c>
      <c r="H40" s="275">
        <v>512.97299999999996</v>
      </c>
      <c r="I40" s="275">
        <v>0.20100000000000001</v>
      </c>
      <c r="J40" s="275">
        <v>513.17399999999998</v>
      </c>
      <c r="K40" s="275">
        <v>152.04400000000001</v>
      </c>
      <c r="L40" s="275">
        <v>665.21799999999996</v>
      </c>
      <c r="M40" s="275">
        <v>158.06399999999999</v>
      </c>
      <c r="N40" s="275">
        <v>0</v>
      </c>
      <c r="O40" s="275">
        <v>507.154</v>
      </c>
      <c r="P40" s="285">
        <v>498.80599999999998</v>
      </c>
      <c r="Q40" s="458"/>
      <c r="R40" s="459"/>
    </row>
    <row r="41" spans="1:18" x14ac:dyDescent="0.25">
      <c r="A41" s="8"/>
      <c r="B41" s="286" t="s">
        <v>34</v>
      </c>
      <c r="C41" s="275">
        <v>330.37700000000001</v>
      </c>
      <c r="D41" s="275">
        <v>96.522999999999996</v>
      </c>
      <c r="E41" s="275">
        <v>90.7</v>
      </c>
      <c r="F41" s="275">
        <v>13.282</v>
      </c>
      <c r="G41" s="275">
        <v>-0.38500000000000001</v>
      </c>
      <c r="H41" s="275">
        <v>517.21500000000003</v>
      </c>
      <c r="I41" s="275">
        <v>3.3889999999999998</v>
      </c>
      <c r="J41" s="275">
        <v>520.60400000000004</v>
      </c>
      <c r="K41" s="275">
        <v>152.88300000000001</v>
      </c>
      <c r="L41" s="275">
        <v>673.48699999999997</v>
      </c>
      <c r="M41" s="275">
        <v>161.40199999999999</v>
      </c>
      <c r="N41" s="275">
        <v>0</v>
      </c>
      <c r="O41" s="275">
        <v>512.08500000000004</v>
      </c>
      <c r="P41" s="285">
        <v>507.17700000000002</v>
      </c>
      <c r="Q41" s="458"/>
      <c r="R41" s="459"/>
    </row>
    <row r="42" spans="1:18" x14ac:dyDescent="0.25">
      <c r="A42" s="8"/>
      <c r="B42" s="286" t="s">
        <v>38</v>
      </c>
      <c r="C42" s="275">
        <v>332.01900000000001</v>
      </c>
      <c r="D42" s="275">
        <v>96.007000000000005</v>
      </c>
      <c r="E42" s="275">
        <v>92.977000000000004</v>
      </c>
      <c r="F42" s="275">
        <v>14.018000000000001</v>
      </c>
      <c r="G42" s="275">
        <v>0.29299999999999998</v>
      </c>
      <c r="H42" s="275">
        <v>521.29600000000005</v>
      </c>
      <c r="I42" s="275">
        <v>0.64400000000000002</v>
      </c>
      <c r="J42" s="275">
        <v>521.94000000000005</v>
      </c>
      <c r="K42" s="275">
        <v>154.42599999999999</v>
      </c>
      <c r="L42" s="275">
        <v>676.36599999999999</v>
      </c>
      <c r="M42" s="275">
        <v>162.41300000000001</v>
      </c>
      <c r="N42" s="275">
        <v>0</v>
      </c>
      <c r="O42" s="275">
        <v>513.95299999999997</v>
      </c>
      <c r="P42" s="285">
        <v>504.66699999999997</v>
      </c>
      <c r="Q42" s="458"/>
      <c r="R42" s="459"/>
    </row>
    <row r="43" spans="1:18" x14ac:dyDescent="0.25">
      <c r="A43" s="8"/>
      <c r="B43" s="286" t="s">
        <v>39</v>
      </c>
      <c r="C43" s="275">
        <v>334.30500000000001</v>
      </c>
      <c r="D43" s="275">
        <v>96.87</v>
      </c>
      <c r="E43" s="275">
        <v>93.257999999999996</v>
      </c>
      <c r="F43" s="275">
        <v>13.789</v>
      </c>
      <c r="G43" s="275">
        <v>0.39100000000000001</v>
      </c>
      <c r="H43" s="275">
        <v>524.82399999999996</v>
      </c>
      <c r="I43" s="275">
        <v>-0.86099999999999999</v>
      </c>
      <c r="J43" s="275">
        <v>523.96299999999997</v>
      </c>
      <c r="K43" s="275">
        <v>157.773</v>
      </c>
      <c r="L43" s="275">
        <v>681.73599999999999</v>
      </c>
      <c r="M43" s="275">
        <v>164.25399999999999</v>
      </c>
      <c r="N43" s="275">
        <v>0</v>
      </c>
      <c r="O43" s="275">
        <v>517.48199999999997</v>
      </c>
      <c r="P43" s="285">
        <v>511.87099999999998</v>
      </c>
      <c r="Q43" s="458"/>
      <c r="R43" s="459"/>
    </row>
    <row r="44" spans="1:18" x14ac:dyDescent="0.25">
      <c r="A44" s="8"/>
      <c r="B44" s="286" t="s">
        <v>40</v>
      </c>
      <c r="C44" s="275">
        <v>337.69499999999999</v>
      </c>
      <c r="D44" s="275">
        <v>97.884</v>
      </c>
      <c r="E44" s="275">
        <v>95.397999999999996</v>
      </c>
      <c r="F44" s="275">
        <v>14.151</v>
      </c>
      <c r="G44" s="275">
        <v>0.85599999999999998</v>
      </c>
      <c r="H44" s="275">
        <v>531.83299999999997</v>
      </c>
      <c r="I44" s="275">
        <v>0.30599999999999999</v>
      </c>
      <c r="J44" s="275">
        <v>532.13900000000001</v>
      </c>
      <c r="K44" s="275">
        <v>157.786</v>
      </c>
      <c r="L44" s="275">
        <v>689.92499999999995</v>
      </c>
      <c r="M44" s="275">
        <v>164.68799999999999</v>
      </c>
      <c r="N44" s="275">
        <v>0</v>
      </c>
      <c r="O44" s="275">
        <v>525.23699999999997</v>
      </c>
      <c r="P44" s="285">
        <v>519.42999999999995</v>
      </c>
      <c r="Q44" s="458"/>
      <c r="R44" s="459"/>
    </row>
    <row r="45" spans="1:18" x14ac:dyDescent="0.25">
      <c r="A45" s="8"/>
      <c r="B45" s="286" t="s">
        <v>41</v>
      </c>
      <c r="C45" s="275">
        <v>342.51100000000002</v>
      </c>
      <c r="D45" s="275">
        <v>98.356999999999999</v>
      </c>
      <c r="E45" s="275">
        <v>94.460999999999999</v>
      </c>
      <c r="F45" s="275">
        <v>14.1</v>
      </c>
      <c r="G45" s="275">
        <v>0.49299999999999999</v>
      </c>
      <c r="H45" s="275">
        <v>535.822</v>
      </c>
      <c r="I45" s="275">
        <v>-2.629</v>
      </c>
      <c r="J45" s="275">
        <v>533.19299999999998</v>
      </c>
      <c r="K45" s="275">
        <v>161.059</v>
      </c>
      <c r="L45" s="275">
        <v>694.25199999999995</v>
      </c>
      <c r="M45" s="275">
        <v>166.38300000000001</v>
      </c>
      <c r="N45" s="275">
        <v>0</v>
      </c>
      <c r="O45" s="275">
        <v>527.86900000000003</v>
      </c>
      <c r="P45" s="285">
        <v>521.28300000000002</v>
      </c>
      <c r="Q45" s="458"/>
      <c r="R45" s="459"/>
    </row>
    <row r="46" spans="1:18" x14ac:dyDescent="0.25">
      <c r="A46" s="8"/>
      <c r="B46" s="286" t="s">
        <v>43</v>
      </c>
      <c r="C46" s="275">
        <v>345.32</v>
      </c>
      <c r="D46" s="275">
        <v>98.807000000000002</v>
      </c>
      <c r="E46" s="275">
        <v>94.867000000000004</v>
      </c>
      <c r="F46" s="275">
        <v>14.154</v>
      </c>
      <c r="G46" s="275">
        <v>1.2170000000000001</v>
      </c>
      <c r="H46" s="275">
        <v>540.21100000000001</v>
      </c>
      <c r="I46" s="275">
        <v>-1.2190000000000001</v>
      </c>
      <c r="J46" s="275">
        <v>538.99199999999996</v>
      </c>
      <c r="K46" s="275">
        <v>162.51599999999999</v>
      </c>
      <c r="L46" s="275">
        <v>701.50800000000004</v>
      </c>
      <c r="M46" s="275">
        <v>168.542</v>
      </c>
      <c r="N46" s="275">
        <v>0</v>
      </c>
      <c r="O46" s="275">
        <v>532.96600000000001</v>
      </c>
      <c r="P46" s="285">
        <v>527.202</v>
      </c>
      <c r="Q46" s="458"/>
      <c r="R46" s="459"/>
    </row>
    <row r="47" spans="1:18" x14ac:dyDescent="0.25">
      <c r="A47" s="8"/>
      <c r="B47" s="286" t="s">
        <v>44</v>
      </c>
      <c r="C47" s="275">
        <v>347.77699999999999</v>
      </c>
      <c r="D47" s="275">
        <v>100.053</v>
      </c>
      <c r="E47" s="275">
        <v>95.728999999999999</v>
      </c>
      <c r="F47" s="275">
        <v>14.505000000000001</v>
      </c>
      <c r="G47" s="275">
        <v>0.96499999999999997</v>
      </c>
      <c r="H47" s="275">
        <v>544.524</v>
      </c>
      <c r="I47" s="275">
        <v>-0.91800000000000004</v>
      </c>
      <c r="J47" s="275">
        <v>543.60599999999999</v>
      </c>
      <c r="K47" s="275">
        <v>168.09399999999999</v>
      </c>
      <c r="L47" s="275">
        <v>711.7</v>
      </c>
      <c r="M47" s="275">
        <v>172.41300000000001</v>
      </c>
      <c r="N47" s="275">
        <v>0</v>
      </c>
      <c r="O47" s="275">
        <v>539.28700000000003</v>
      </c>
      <c r="P47" s="285">
        <v>533.21199999999999</v>
      </c>
      <c r="Q47" s="458"/>
      <c r="R47" s="459"/>
    </row>
    <row r="48" spans="1:18" x14ac:dyDescent="0.25">
      <c r="A48" s="8"/>
      <c r="B48" s="286" t="s">
        <v>45</v>
      </c>
      <c r="C48" s="275">
        <v>350.08300000000003</v>
      </c>
      <c r="D48" s="275">
        <v>101.20399999999999</v>
      </c>
      <c r="E48" s="275">
        <v>96.191999999999993</v>
      </c>
      <c r="F48" s="275">
        <v>14.358000000000001</v>
      </c>
      <c r="G48" s="275">
        <v>-1E-3</v>
      </c>
      <c r="H48" s="275">
        <v>547.47799999999995</v>
      </c>
      <c r="I48" s="275">
        <v>4.01</v>
      </c>
      <c r="J48" s="275">
        <v>551.48800000000006</v>
      </c>
      <c r="K48" s="275">
        <v>169.93199999999999</v>
      </c>
      <c r="L48" s="275">
        <v>721.42</v>
      </c>
      <c r="M48" s="275">
        <v>179.75</v>
      </c>
      <c r="N48" s="275">
        <v>0</v>
      </c>
      <c r="O48" s="275">
        <v>541.66999999999996</v>
      </c>
      <c r="P48" s="285">
        <v>532.21699999999998</v>
      </c>
      <c r="Q48" s="458"/>
      <c r="R48" s="459"/>
    </row>
    <row r="49" spans="1:18" x14ac:dyDescent="0.25">
      <c r="A49" s="8"/>
      <c r="B49" s="286" t="s">
        <v>46</v>
      </c>
      <c r="C49" s="275">
        <v>351.64100000000002</v>
      </c>
      <c r="D49" s="275">
        <v>104.226</v>
      </c>
      <c r="E49" s="275">
        <v>99.316000000000003</v>
      </c>
      <c r="F49" s="275">
        <v>15.65</v>
      </c>
      <c r="G49" s="275">
        <v>10.849</v>
      </c>
      <c r="H49" s="275">
        <v>566.03200000000004</v>
      </c>
      <c r="I49" s="275">
        <v>7.49</v>
      </c>
      <c r="J49" s="275">
        <v>573.52200000000005</v>
      </c>
      <c r="K49" s="275">
        <v>164.268</v>
      </c>
      <c r="L49" s="275">
        <v>737.79</v>
      </c>
      <c r="M49" s="275">
        <v>188.96</v>
      </c>
      <c r="N49" s="275">
        <v>-2.8000000000000001E-2</v>
      </c>
      <c r="O49" s="275">
        <v>548.80200000000002</v>
      </c>
      <c r="P49" s="285">
        <v>546.11800000000005</v>
      </c>
      <c r="Q49" s="458"/>
      <c r="R49" s="459"/>
    </row>
    <row r="50" spans="1:18" x14ac:dyDescent="0.25">
      <c r="A50" s="8"/>
      <c r="B50" s="286" t="s">
        <v>61</v>
      </c>
      <c r="C50" s="275">
        <v>354.64100000000002</v>
      </c>
      <c r="D50" s="275">
        <v>104.104</v>
      </c>
      <c r="E50" s="275">
        <v>99.709000000000003</v>
      </c>
      <c r="F50" s="275">
        <v>15.114000000000001</v>
      </c>
      <c r="G50" s="275">
        <v>0.93799999999999994</v>
      </c>
      <c r="H50" s="275">
        <v>559.39200000000005</v>
      </c>
      <c r="I50" s="275">
        <v>3.1720000000000002</v>
      </c>
      <c r="J50" s="275">
        <v>562.56399999999996</v>
      </c>
      <c r="K50" s="275">
        <v>167.13399999999999</v>
      </c>
      <c r="L50" s="275">
        <v>729.69799999999998</v>
      </c>
      <c r="M50" s="275">
        <v>176.60300000000001</v>
      </c>
      <c r="N50" s="275">
        <v>-1.131</v>
      </c>
      <c r="O50" s="275">
        <v>551.96400000000006</v>
      </c>
      <c r="P50" s="285">
        <v>550.09900000000005</v>
      </c>
      <c r="Q50" s="458"/>
      <c r="R50" s="459"/>
    </row>
    <row r="51" spans="1:18" x14ac:dyDescent="0.25">
      <c r="A51" s="8"/>
      <c r="B51" s="286" t="s">
        <v>62</v>
      </c>
      <c r="C51" s="275">
        <v>357.4</v>
      </c>
      <c r="D51" s="275">
        <v>106.864</v>
      </c>
      <c r="E51" s="275">
        <v>100.58199999999999</v>
      </c>
      <c r="F51" s="275">
        <v>15.654</v>
      </c>
      <c r="G51" s="275">
        <v>0.55700000000000005</v>
      </c>
      <c r="H51" s="275">
        <v>565.40300000000002</v>
      </c>
      <c r="I51" s="275">
        <v>-0.86699999999999999</v>
      </c>
      <c r="J51" s="275">
        <v>564.53599999999994</v>
      </c>
      <c r="K51" s="275">
        <v>175.274</v>
      </c>
      <c r="L51" s="275">
        <v>739.81</v>
      </c>
      <c r="M51" s="275">
        <v>180.63900000000001</v>
      </c>
      <c r="N51" s="275">
        <v>-0.88500000000000001</v>
      </c>
      <c r="O51" s="275">
        <v>558.28599999999994</v>
      </c>
      <c r="P51" s="285">
        <v>552.34299999999996</v>
      </c>
      <c r="Q51" s="458"/>
      <c r="R51" s="459"/>
    </row>
    <row r="52" spans="1:18" x14ac:dyDescent="0.25">
      <c r="A52" s="8"/>
      <c r="B52" s="286" t="s">
        <v>63</v>
      </c>
      <c r="C52" s="275">
        <v>356.59500000000003</v>
      </c>
      <c r="D52" s="275">
        <v>107.93</v>
      </c>
      <c r="E52" s="275">
        <v>99.900999999999996</v>
      </c>
      <c r="F52" s="275">
        <v>15.574</v>
      </c>
      <c r="G52" s="275">
        <v>-12.81</v>
      </c>
      <c r="H52" s="275">
        <v>551.61599999999999</v>
      </c>
      <c r="I52" s="275">
        <v>-2.4430000000000001</v>
      </c>
      <c r="J52" s="275">
        <v>549.173</v>
      </c>
      <c r="K52" s="275">
        <v>182.59800000000001</v>
      </c>
      <c r="L52" s="275">
        <v>731.77099999999996</v>
      </c>
      <c r="M52" s="275">
        <v>170.542</v>
      </c>
      <c r="N52" s="275">
        <v>-1.8420000000000001</v>
      </c>
      <c r="O52" s="275">
        <v>559.38699999999994</v>
      </c>
      <c r="P52" s="285">
        <v>555.14099999999996</v>
      </c>
      <c r="Q52" s="458"/>
      <c r="R52" s="459"/>
    </row>
    <row r="53" spans="1:18" x14ac:dyDescent="0.25">
      <c r="A53" s="8"/>
      <c r="B53" s="286" t="s">
        <v>64</v>
      </c>
      <c r="C53" s="275">
        <v>349.90800000000002</v>
      </c>
      <c r="D53" s="275">
        <v>107.98699999999999</v>
      </c>
      <c r="E53" s="275">
        <v>99.12</v>
      </c>
      <c r="F53" s="275">
        <v>15.632</v>
      </c>
      <c r="G53" s="275">
        <v>-4.8000000000000001E-2</v>
      </c>
      <c r="H53" s="275">
        <v>556.96699999999998</v>
      </c>
      <c r="I53" s="275">
        <v>-2.0070000000000001</v>
      </c>
      <c r="J53" s="275">
        <v>554.96</v>
      </c>
      <c r="K53" s="275">
        <v>156.62299999999999</v>
      </c>
      <c r="L53" s="275">
        <v>711.58299999999997</v>
      </c>
      <c r="M53" s="275">
        <v>159.041</v>
      </c>
      <c r="N53" s="275">
        <v>-1.04</v>
      </c>
      <c r="O53" s="275">
        <v>551.50199999999995</v>
      </c>
      <c r="P53" s="285">
        <v>541.08600000000001</v>
      </c>
      <c r="Q53" s="458"/>
      <c r="R53" s="459"/>
    </row>
    <row r="54" spans="1:18" x14ac:dyDescent="0.25">
      <c r="A54" s="8"/>
      <c r="B54" s="286" t="s">
        <v>66</v>
      </c>
      <c r="C54" s="275">
        <v>277.15699999999998</v>
      </c>
      <c r="D54" s="275">
        <v>123.045</v>
      </c>
      <c r="E54" s="275">
        <v>78.899000000000001</v>
      </c>
      <c r="F54" s="275">
        <v>16.431999999999999</v>
      </c>
      <c r="G54" s="275">
        <v>-9.2729999999999997</v>
      </c>
      <c r="H54" s="275">
        <v>469.82799999999997</v>
      </c>
      <c r="I54" s="275">
        <v>-3.3439999999999999</v>
      </c>
      <c r="J54" s="275">
        <v>466.48399999999998</v>
      </c>
      <c r="K54" s="275">
        <v>137.255</v>
      </c>
      <c r="L54" s="275">
        <v>603.73900000000003</v>
      </c>
      <c r="M54" s="275">
        <v>125.224</v>
      </c>
      <c r="N54" s="275">
        <v>-1.266</v>
      </c>
      <c r="O54" s="275">
        <v>477.24900000000002</v>
      </c>
      <c r="P54" s="285">
        <v>459.762</v>
      </c>
      <c r="Q54" s="458"/>
      <c r="R54" s="459"/>
    </row>
    <row r="55" spans="1:18" x14ac:dyDescent="0.25">
      <c r="A55" s="8"/>
      <c r="B55" s="286" t="s">
        <v>67</v>
      </c>
      <c r="C55" s="275">
        <v>332.53899999999999</v>
      </c>
      <c r="D55" s="275">
        <v>123.27500000000001</v>
      </c>
      <c r="E55" s="275">
        <v>94.117999999999995</v>
      </c>
      <c r="F55" s="275">
        <v>16.317</v>
      </c>
      <c r="G55" s="275">
        <v>0.59</v>
      </c>
      <c r="H55" s="275">
        <v>550.52200000000005</v>
      </c>
      <c r="I55" s="275">
        <v>-5.6159999999999997</v>
      </c>
      <c r="J55" s="275">
        <v>544.90599999999995</v>
      </c>
      <c r="K55" s="275">
        <v>138.22300000000001</v>
      </c>
      <c r="L55" s="275">
        <v>683.12900000000002</v>
      </c>
      <c r="M55" s="275">
        <v>142.172</v>
      </c>
      <c r="N55" s="275">
        <v>-1.4319999999999999</v>
      </c>
      <c r="O55" s="275">
        <v>539.52499999999998</v>
      </c>
      <c r="P55" s="285">
        <v>534.24699999999996</v>
      </c>
      <c r="Q55" s="458"/>
      <c r="R55" s="459"/>
    </row>
    <row r="56" spans="1:18" x14ac:dyDescent="0.25">
      <c r="A56" s="8"/>
      <c r="B56" s="286" t="s">
        <v>68</v>
      </c>
      <c r="C56" s="275">
        <v>325.113</v>
      </c>
      <c r="D56" s="275">
        <v>127.471</v>
      </c>
      <c r="E56" s="275">
        <v>98.849000000000004</v>
      </c>
      <c r="F56" s="275">
        <v>17.015999999999998</v>
      </c>
      <c r="G56" s="275">
        <v>3.3039999999999998</v>
      </c>
      <c r="H56" s="275">
        <v>554.73699999999997</v>
      </c>
      <c r="I56" s="275">
        <v>3.69</v>
      </c>
      <c r="J56" s="275">
        <v>558.42700000000002</v>
      </c>
      <c r="K56" s="275">
        <v>145.887</v>
      </c>
      <c r="L56" s="275">
        <v>704.31399999999996</v>
      </c>
      <c r="M56" s="275">
        <v>159.108</v>
      </c>
      <c r="N56" s="275">
        <v>-1.4430000000000001</v>
      </c>
      <c r="O56" s="275">
        <v>543.76300000000003</v>
      </c>
      <c r="P56" s="285">
        <v>538.78499999999997</v>
      </c>
      <c r="Q56" s="458"/>
      <c r="R56" s="459"/>
    </row>
    <row r="57" spans="1:18" x14ac:dyDescent="0.25">
      <c r="A57" s="8"/>
      <c r="B57" s="286" t="s">
        <v>69</v>
      </c>
      <c r="C57" s="275">
        <v>315.339</v>
      </c>
      <c r="D57" s="275">
        <v>130.99600000000001</v>
      </c>
      <c r="E57" s="275">
        <v>97.218999999999994</v>
      </c>
      <c r="F57" s="275">
        <v>20.693000000000001</v>
      </c>
      <c r="G57" s="275">
        <v>-0.28399999999999997</v>
      </c>
      <c r="H57" s="275">
        <v>543.27</v>
      </c>
      <c r="I57" s="275">
        <v>1.4350000000000001</v>
      </c>
      <c r="J57" s="275">
        <v>544.70500000000004</v>
      </c>
      <c r="K57" s="275">
        <v>138.64599999999999</v>
      </c>
      <c r="L57" s="275">
        <v>683.351</v>
      </c>
      <c r="M57" s="275">
        <v>139.316</v>
      </c>
      <c r="N57" s="275">
        <v>-1.4279999999999999</v>
      </c>
      <c r="O57" s="275">
        <v>542.60699999999997</v>
      </c>
      <c r="P57" s="285">
        <v>534.02099999999996</v>
      </c>
      <c r="Q57" s="458"/>
      <c r="R57" s="459"/>
    </row>
    <row r="58" spans="1:18" x14ac:dyDescent="0.25">
      <c r="A58" s="8"/>
      <c r="B58" s="286" t="s">
        <v>70</v>
      </c>
      <c r="C58" s="275">
        <v>341.01400000000001</v>
      </c>
      <c r="D58" s="275">
        <v>129.61099999999999</v>
      </c>
      <c r="E58" s="275">
        <v>95.236999999999995</v>
      </c>
      <c r="F58" s="275">
        <v>17.023</v>
      </c>
      <c r="G58" s="275">
        <v>-0.67500000000000004</v>
      </c>
      <c r="H58" s="275">
        <v>565.18700000000001</v>
      </c>
      <c r="I58" s="275">
        <v>2.9950000000000001</v>
      </c>
      <c r="J58" s="275">
        <v>568.18200000000002</v>
      </c>
      <c r="K58" s="275">
        <v>146.40799999999999</v>
      </c>
      <c r="L58" s="275">
        <v>714.59</v>
      </c>
      <c r="M58" s="275">
        <v>150.85400000000001</v>
      </c>
      <c r="N58" s="275">
        <v>-1.488</v>
      </c>
      <c r="O58" s="275">
        <v>562.24800000000005</v>
      </c>
      <c r="P58" s="285">
        <v>554.65230799999995</v>
      </c>
      <c r="Q58" s="458"/>
      <c r="R58" s="459"/>
    </row>
    <row r="59" spans="1:18" x14ac:dyDescent="0.25">
      <c r="A59" s="8"/>
      <c r="B59" s="286" t="s">
        <v>71</v>
      </c>
      <c r="C59" s="275">
        <v>356.73986400000001</v>
      </c>
      <c r="D59" s="275">
        <v>128.55110000000002</v>
      </c>
      <c r="E59" s="275">
        <v>99.642104099999997</v>
      </c>
      <c r="F59" s="275">
        <v>18.238458099999999</v>
      </c>
      <c r="G59" s="275">
        <v>-0.28965563900000002</v>
      </c>
      <c r="H59" s="275">
        <v>584.64341246100003</v>
      </c>
      <c r="I59" s="275">
        <v>-4.8123113700000006</v>
      </c>
      <c r="J59" s="275">
        <v>579.83110109100005</v>
      </c>
      <c r="K59" s="275">
        <v>154.64942000000002</v>
      </c>
      <c r="L59" s="275">
        <v>734.48052099999995</v>
      </c>
      <c r="M59" s="275">
        <v>162.42295499999997</v>
      </c>
      <c r="N59" s="275">
        <v>-1.4858948199999999</v>
      </c>
      <c r="O59" s="275">
        <v>570.57167200000004</v>
      </c>
      <c r="P59" s="285">
        <v>562.88349500000004</v>
      </c>
      <c r="Q59" s="458"/>
      <c r="R59" s="459"/>
    </row>
    <row r="60" spans="1:18" x14ac:dyDescent="0.25">
      <c r="A60" s="8"/>
      <c r="B60" s="286" t="s">
        <v>72</v>
      </c>
      <c r="C60" s="275">
        <v>370.88088599999998</v>
      </c>
      <c r="D60" s="275">
        <v>128.44161</v>
      </c>
      <c r="E60" s="275">
        <v>102.65886</v>
      </c>
      <c r="F60" s="275">
        <v>18.183355299999999</v>
      </c>
      <c r="G60" s="275">
        <v>-0.29127398100000002</v>
      </c>
      <c r="H60" s="275">
        <v>601.6900820190001</v>
      </c>
      <c r="I60" s="275">
        <v>-1.2716669300000001</v>
      </c>
      <c r="J60" s="275">
        <v>600.41841508900018</v>
      </c>
      <c r="K60" s="275">
        <v>161.100933</v>
      </c>
      <c r="L60" s="275">
        <v>761.51934699999993</v>
      </c>
      <c r="M60" s="275">
        <v>174.156318</v>
      </c>
      <c r="N60" s="275">
        <v>-1.49789598</v>
      </c>
      <c r="O60" s="275">
        <v>585.86513300000001</v>
      </c>
      <c r="P60" s="285">
        <v>578.04684600000007</v>
      </c>
      <c r="Q60" s="458"/>
      <c r="R60" s="459"/>
    </row>
    <row r="61" spans="1:18" x14ac:dyDescent="0.25">
      <c r="A61" s="8"/>
      <c r="B61" s="286" t="s">
        <v>73</v>
      </c>
      <c r="C61" s="275">
        <v>382.12165700000003</v>
      </c>
      <c r="D61" s="275">
        <v>128.70317</v>
      </c>
      <c r="E61" s="275">
        <v>105.872687</v>
      </c>
      <c r="F61" s="275">
        <v>18.190578600000002</v>
      </c>
      <c r="G61" s="275">
        <v>-0.29245842699999997</v>
      </c>
      <c r="H61" s="275">
        <v>616.40505557300003</v>
      </c>
      <c r="I61" s="275">
        <v>0.399457169</v>
      </c>
      <c r="J61" s="275">
        <v>616.80451274199993</v>
      </c>
      <c r="K61" s="275">
        <v>164.287204</v>
      </c>
      <c r="L61" s="275">
        <v>781.0917169999999</v>
      </c>
      <c r="M61" s="275">
        <v>181.50091699999999</v>
      </c>
      <c r="N61" s="275">
        <v>-1.5106931800000001</v>
      </c>
      <c r="O61" s="275">
        <v>598.080107</v>
      </c>
      <c r="P61" s="285">
        <v>589.93203399999993</v>
      </c>
      <c r="Q61" s="458"/>
      <c r="R61" s="459"/>
    </row>
    <row r="62" spans="1:18" x14ac:dyDescent="0.25">
      <c r="A62" s="8"/>
      <c r="B62" s="286" t="s">
        <v>74</v>
      </c>
      <c r="C62" s="275">
        <v>392.86388599999998</v>
      </c>
      <c r="D62" s="275">
        <v>129.35346999999999</v>
      </c>
      <c r="E62" s="275">
        <v>108.12022999999999</v>
      </c>
      <c r="F62" s="275">
        <v>18.366922299999995</v>
      </c>
      <c r="G62" s="275">
        <v>-0.293552323</v>
      </c>
      <c r="H62" s="275">
        <v>630.04403367700002</v>
      </c>
      <c r="I62" s="275">
        <v>-0.105664855</v>
      </c>
      <c r="J62" s="275">
        <v>629.93836882200003</v>
      </c>
      <c r="K62" s="275">
        <v>166.32281800000001</v>
      </c>
      <c r="L62" s="275">
        <v>796.26118700000006</v>
      </c>
      <c r="M62" s="275">
        <v>186.127521</v>
      </c>
      <c r="N62" s="275">
        <v>-1.5224926599999999</v>
      </c>
      <c r="O62" s="275">
        <v>608.61117300000001</v>
      </c>
      <c r="P62" s="285">
        <v>599.98437799999999</v>
      </c>
      <c r="Q62" s="458"/>
      <c r="R62" s="459"/>
    </row>
    <row r="63" spans="1:18" x14ac:dyDescent="0.25">
      <c r="A63" s="8"/>
      <c r="B63" s="286" t="s">
        <v>75</v>
      </c>
      <c r="C63" s="275">
        <v>398.46251899999999</v>
      </c>
      <c r="D63" s="275">
        <v>130.12232</v>
      </c>
      <c r="E63" s="275">
        <v>110.835211</v>
      </c>
      <c r="F63" s="275">
        <v>18.9332025</v>
      </c>
      <c r="G63" s="275">
        <v>-0.29458662199999996</v>
      </c>
      <c r="H63" s="275">
        <v>639.12546337799995</v>
      </c>
      <c r="I63" s="275">
        <v>-0.94404770799999993</v>
      </c>
      <c r="J63" s="275">
        <v>638.18141566999986</v>
      </c>
      <c r="K63" s="275">
        <v>167.81162799999998</v>
      </c>
      <c r="L63" s="275">
        <v>805.99304299999994</v>
      </c>
      <c r="M63" s="275">
        <v>187.75412800000001</v>
      </c>
      <c r="N63" s="275">
        <v>-1.5317492500000001</v>
      </c>
      <c r="O63" s="275">
        <v>616.70716599999992</v>
      </c>
      <c r="P63" s="285">
        <v>607.78501100000005</v>
      </c>
      <c r="Q63" s="458"/>
      <c r="R63" s="459"/>
    </row>
    <row r="64" spans="1:18" x14ac:dyDescent="0.25">
      <c r="A64" s="8"/>
      <c r="B64" s="286" t="s">
        <v>76</v>
      </c>
      <c r="C64" s="275">
        <v>402.23972700000002</v>
      </c>
      <c r="D64" s="275">
        <v>131.01546999999999</v>
      </c>
      <c r="E64" s="275">
        <v>113.529729</v>
      </c>
      <c r="F64" s="275">
        <v>19.444801899999998</v>
      </c>
      <c r="G64" s="275">
        <v>-0.295887491</v>
      </c>
      <c r="H64" s="275">
        <v>646.48903850900012</v>
      </c>
      <c r="I64" s="275">
        <v>-2.0284390700000001</v>
      </c>
      <c r="J64" s="275">
        <v>644.46059943900013</v>
      </c>
      <c r="K64" s="275">
        <v>168.87267</v>
      </c>
      <c r="L64" s="275">
        <v>813.33326899999997</v>
      </c>
      <c r="M64" s="275">
        <v>187.43708100000001</v>
      </c>
      <c r="N64" s="275">
        <v>-1.5407188699999999</v>
      </c>
      <c r="O64" s="275">
        <v>624.35546900000008</v>
      </c>
      <c r="P64" s="285">
        <v>614.96025399999996</v>
      </c>
      <c r="Q64" s="458"/>
      <c r="R64" s="459"/>
    </row>
    <row r="65" spans="1:18" x14ac:dyDescent="0.25">
      <c r="A65" s="8"/>
      <c r="B65" s="76" t="s">
        <v>77</v>
      </c>
      <c r="C65" s="275">
        <v>404.75391200000001</v>
      </c>
      <c r="D65" s="275">
        <v>132.03873999999999</v>
      </c>
      <c r="E65" s="275">
        <v>116.145674</v>
      </c>
      <c r="F65" s="275">
        <v>19.899073300000001</v>
      </c>
      <c r="G65" s="275">
        <v>-0.297315736</v>
      </c>
      <c r="H65" s="275">
        <v>652.64101026399999</v>
      </c>
      <c r="I65" s="275">
        <v>-3.1288323099999999</v>
      </c>
      <c r="J65" s="275">
        <v>649.51217795400009</v>
      </c>
      <c r="K65" s="275">
        <v>169.59521799999999</v>
      </c>
      <c r="L65" s="275">
        <v>819.10739599999999</v>
      </c>
      <c r="M65" s="275">
        <v>186.80462499999999</v>
      </c>
      <c r="N65" s="275">
        <v>-1.54962161</v>
      </c>
      <c r="O65" s="275">
        <v>630.75314900000001</v>
      </c>
      <c r="P65" s="285">
        <v>621.12018799999998</v>
      </c>
      <c r="Q65" s="458"/>
      <c r="R65" s="459"/>
    </row>
    <row r="66" spans="1:18" x14ac:dyDescent="0.25">
      <c r="A66" s="8"/>
      <c r="B66" s="76" t="s">
        <v>79</v>
      </c>
      <c r="C66" s="275">
        <v>407.33493099999998</v>
      </c>
      <c r="D66" s="275">
        <v>133.19801999999999</v>
      </c>
      <c r="E66" s="275">
        <v>115.19326600000001</v>
      </c>
      <c r="F66" s="275">
        <v>20.2933409</v>
      </c>
      <c r="G66" s="275">
        <v>-0.29881279399999999</v>
      </c>
      <c r="H66" s="275">
        <v>655.42740420599989</v>
      </c>
      <c r="I66" s="275">
        <v>-0.81612368600000007</v>
      </c>
      <c r="J66" s="275">
        <v>654.61128051999992</v>
      </c>
      <c r="K66" s="275">
        <v>170.45414300000002</v>
      </c>
      <c r="L66" s="275">
        <v>825.0654229999999</v>
      </c>
      <c r="M66" s="275">
        <v>186.66899699999999</v>
      </c>
      <c r="N66" s="275">
        <v>-1.5582935899999999</v>
      </c>
      <c r="O66" s="275">
        <v>636.83813300000008</v>
      </c>
      <c r="P66" s="285">
        <v>627.29451199999994</v>
      </c>
      <c r="Q66" s="458"/>
      <c r="R66" s="459"/>
    </row>
    <row r="67" spans="1:18" x14ac:dyDescent="0.25">
      <c r="A67" s="8"/>
      <c r="B67" s="76" t="s">
        <v>80</v>
      </c>
      <c r="C67" s="275">
        <v>409.80719699999997</v>
      </c>
      <c r="D67" s="275">
        <v>134.20310000000001</v>
      </c>
      <c r="E67" s="275">
        <v>114.875063</v>
      </c>
      <c r="F67" s="275">
        <v>20.564619499999999</v>
      </c>
      <c r="G67" s="275">
        <v>-0.30032149399999997</v>
      </c>
      <c r="H67" s="275">
        <v>658.58503850599993</v>
      </c>
      <c r="I67" s="275">
        <v>0.68947086599999996</v>
      </c>
      <c r="J67" s="275">
        <v>659.27450937200001</v>
      </c>
      <c r="K67" s="275">
        <v>171.35454899999999</v>
      </c>
      <c r="L67" s="275">
        <v>830.62905899999998</v>
      </c>
      <c r="M67" s="275">
        <v>187.24608900000001</v>
      </c>
      <c r="N67" s="275">
        <v>-1.5658496500000001</v>
      </c>
      <c r="O67" s="275">
        <v>641.81712000000005</v>
      </c>
      <c r="P67" s="285">
        <v>632.22796300000005</v>
      </c>
      <c r="Q67" s="458"/>
      <c r="R67" s="459"/>
    </row>
    <row r="68" spans="1:18" x14ac:dyDescent="0.25">
      <c r="A68" s="8"/>
      <c r="B68" s="76" t="s">
        <v>81</v>
      </c>
      <c r="C68" s="275">
        <v>413.481109</v>
      </c>
      <c r="D68" s="275">
        <v>135.04784000000001</v>
      </c>
      <c r="E68" s="275">
        <v>115.134539</v>
      </c>
      <c r="F68" s="275">
        <v>20.707703900000002</v>
      </c>
      <c r="G68" s="275">
        <v>-0.30185293200000002</v>
      </c>
      <c r="H68" s="275">
        <v>663.36163506800006</v>
      </c>
      <c r="I68" s="275">
        <v>1.0254411600000004</v>
      </c>
      <c r="J68" s="275">
        <v>664.38707622800007</v>
      </c>
      <c r="K68" s="275">
        <v>172.09058100000001</v>
      </c>
      <c r="L68" s="275">
        <v>836.47765700000002</v>
      </c>
      <c r="M68" s="275">
        <v>187.726677</v>
      </c>
      <c r="N68" s="275">
        <v>-1.5738572799999999</v>
      </c>
      <c r="O68" s="275">
        <v>647.17712300000005</v>
      </c>
      <c r="P68" s="285">
        <v>637.41872699999999</v>
      </c>
      <c r="Q68" s="458"/>
      <c r="R68" s="459"/>
    </row>
    <row r="69" spans="1:18" x14ac:dyDescent="0.25">
      <c r="A69" s="8"/>
      <c r="B69" s="76" t="s">
        <v>82</v>
      </c>
      <c r="C69" s="275">
        <v>417.86656599999998</v>
      </c>
      <c r="D69" s="275">
        <v>135.72604000000001</v>
      </c>
      <c r="E69" s="275">
        <v>115.53596400000001</v>
      </c>
      <c r="F69" s="275">
        <v>20.717336700000001</v>
      </c>
      <c r="G69" s="275">
        <v>-0.303364097</v>
      </c>
      <c r="H69" s="275">
        <v>668.8252059030001</v>
      </c>
      <c r="I69" s="275">
        <v>0.53852853200000006</v>
      </c>
      <c r="J69" s="275">
        <v>669.36373443500008</v>
      </c>
      <c r="K69" s="275">
        <v>172.653674</v>
      </c>
      <c r="L69" s="275">
        <v>842.01740899999993</v>
      </c>
      <c r="M69" s="275">
        <v>188.10705799999999</v>
      </c>
      <c r="N69" s="275">
        <v>-1.5816382</v>
      </c>
      <c r="O69" s="275">
        <v>652.32871200000011</v>
      </c>
      <c r="P69" s="285">
        <v>642.34926699999994</v>
      </c>
      <c r="Q69" s="458"/>
      <c r="R69" s="459"/>
    </row>
    <row r="70" spans="1:18" x14ac:dyDescent="0.25">
      <c r="A70" s="8"/>
      <c r="B70" s="76" t="s">
        <v>358</v>
      </c>
      <c r="C70" s="275">
        <v>422.39415600000001</v>
      </c>
      <c r="D70" s="275">
        <v>136.23142000000001</v>
      </c>
      <c r="E70" s="275">
        <v>116.21198099999999</v>
      </c>
      <c r="F70" s="275">
        <v>20.588207399999998</v>
      </c>
      <c r="G70" s="275">
        <v>-0.30479181499999997</v>
      </c>
      <c r="H70" s="275">
        <v>674.53276518500002</v>
      </c>
      <c r="I70" s="275">
        <v>-8.2154206300000004E-2</v>
      </c>
      <c r="J70" s="275">
        <v>674.45061097869996</v>
      </c>
      <c r="K70" s="275">
        <v>173.23425500000002</v>
      </c>
      <c r="L70" s="275">
        <v>847.68486600000006</v>
      </c>
      <c r="M70" s="275">
        <v>188.73883799999999</v>
      </c>
      <c r="N70" s="275">
        <v>-1.5885353900000001</v>
      </c>
      <c r="O70" s="275">
        <v>657.35749299999998</v>
      </c>
      <c r="P70" s="285">
        <v>647.45995800000003</v>
      </c>
      <c r="Q70" s="458"/>
      <c r="R70" s="459"/>
    </row>
    <row r="71" spans="1:18" x14ac:dyDescent="0.25">
      <c r="A71" s="8"/>
      <c r="B71" s="76" t="s">
        <v>359</v>
      </c>
      <c r="C71" s="275">
        <v>427.125407</v>
      </c>
      <c r="D71" s="275">
        <v>136.94800000000001</v>
      </c>
      <c r="E71" s="275">
        <v>116.96075599999999</v>
      </c>
      <c r="F71" s="275">
        <v>20.567990900000002</v>
      </c>
      <c r="G71" s="275">
        <v>-0.306175523</v>
      </c>
      <c r="H71" s="275">
        <v>680.72798747699994</v>
      </c>
      <c r="I71" s="275">
        <v>-0.73234001100000001</v>
      </c>
      <c r="J71" s="275">
        <v>679.99564746599992</v>
      </c>
      <c r="K71" s="275">
        <v>173.84426199999999</v>
      </c>
      <c r="L71" s="275">
        <v>853.83990900000003</v>
      </c>
      <c r="M71" s="275">
        <v>189.62223</v>
      </c>
      <c r="N71" s="275">
        <v>-1.5952605200000001</v>
      </c>
      <c r="O71" s="275">
        <v>662.62241900000004</v>
      </c>
      <c r="P71" s="285">
        <v>652.62111100000004</v>
      </c>
      <c r="Q71" s="458"/>
      <c r="R71" s="459"/>
    </row>
    <row r="72" spans="1:18" x14ac:dyDescent="0.25">
      <c r="A72" s="8"/>
      <c r="B72" s="76" t="s">
        <v>360</v>
      </c>
      <c r="C72" s="275">
        <v>430.94866100000002</v>
      </c>
      <c r="D72" s="275">
        <v>137.88477</v>
      </c>
      <c r="E72" s="275">
        <v>118.26364</v>
      </c>
      <c r="F72" s="275">
        <v>20.661242300000005</v>
      </c>
      <c r="G72" s="275">
        <v>-0.30756942500000001</v>
      </c>
      <c r="H72" s="275">
        <v>686.78950157500003</v>
      </c>
      <c r="I72" s="275">
        <v>-0.77673818500000003</v>
      </c>
      <c r="J72" s="275">
        <v>686.01276339000003</v>
      </c>
      <c r="K72" s="275">
        <v>174.23704199999997</v>
      </c>
      <c r="L72" s="275">
        <v>860.24980600000004</v>
      </c>
      <c r="M72" s="275">
        <v>190.18450899999999</v>
      </c>
      <c r="N72" s="275">
        <v>-1.6030180000000001</v>
      </c>
      <c r="O72" s="275">
        <v>668.46227899999997</v>
      </c>
      <c r="P72" s="285">
        <v>658.297957</v>
      </c>
      <c r="Q72" s="458"/>
      <c r="R72" s="459"/>
    </row>
    <row r="73" spans="1:18" x14ac:dyDescent="0.25">
      <c r="A73" s="8"/>
      <c r="B73" s="76" t="s">
        <v>361</v>
      </c>
      <c r="C73" s="275">
        <v>434.08966399999997</v>
      </c>
      <c r="D73" s="275">
        <v>139.05079999999998</v>
      </c>
      <c r="E73" s="275">
        <v>119.87550400000001</v>
      </c>
      <c r="F73" s="275">
        <v>20.872559399999993</v>
      </c>
      <c r="G73" s="275">
        <v>-0.308922323</v>
      </c>
      <c r="H73" s="275">
        <v>692.70704567699988</v>
      </c>
      <c r="I73" s="275">
        <v>-0.378779431</v>
      </c>
      <c r="J73" s="275">
        <v>692.32826624599988</v>
      </c>
      <c r="K73" s="275">
        <v>174.56406700000002</v>
      </c>
      <c r="L73" s="275">
        <v>866.89233300000001</v>
      </c>
      <c r="M73" s="275">
        <v>190.58989499999998</v>
      </c>
      <c r="N73" s="275">
        <v>-1.61122012</v>
      </c>
      <c r="O73" s="275">
        <v>674.69121800000005</v>
      </c>
      <c r="P73" s="285">
        <v>664.340327</v>
      </c>
      <c r="Q73" s="458"/>
      <c r="R73" s="459"/>
    </row>
    <row r="74" spans="1:18" x14ac:dyDescent="0.25">
      <c r="A74" s="8"/>
      <c r="B74" s="76" t="s">
        <v>365</v>
      </c>
      <c r="C74" s="275">
        <v>437.06243599999999</v>
      </c>
      <c r="D74" s="275">
        <v>140.45526000000001</v>
      </c>
      <c r="E74" s="275">
        <v>121.697311</v>
      </c>
      <c r="F74" s="275">
        <v>21.206587800000001</v>
      </c>
      <c r="G74" s="275">
        <v>-0.31023243500000003</v>
      </c>
      <c r="H74" s="275">
        <v>698.90477456500003</v>
      </c>
      <c r="I74" s="275">
        <v>-0.20324566300000002</v>
      </c>
      <c r="J74" s="275">
        <v>698.70152890199995</v>
      </c>
      <c r="K74" s="275">
        <v>174.99250800000002</v>
      </c>
      <c r="L74" s="275">
        <v>873.69403699999998</v>
      </c>
      <c r="M74" s="275">
        <v>191.24325399999998</v>
      </c>
      <c r="N74" s="275">
        <v>-1.6192272000000001</v>
      </c>
      <c r="O74" s="275">
        <v>680.83155599999998</v>
      </c>
      <c r="P74" s="285">
        <v>670.62024699999995</v>
      </c>
      <c r="Q74" s="458"/>
      <c r="R74" s="459"/>
    </row>
    <row r="75" spans="1:18" x14ac:dyDescent="0.25">
      <c r="A75" s="8"/>
      <c r="B75" s="76" t="s">
        <v>366</v>
      </c>
      <c r="C75" s="275">
        <v>440.05386599999997</v>
      </c>
      <c r="D75" s="275">
        <v>141.89410999999998</v>
      </c>
      <c r="E75" s="275">
        <v>123.601151</v>
      </c>
      <c r="F75" s="275">
        <v>21.501750800000003</v>
      </c>
      <c r="G75" s="275">
        <v>-0.31153363100000003</v>
      </c>
      <c r="H75" s="275">
        <v>705.23759336900002</v>
      </c>
      <c r="I75" s="275">
        <v>-0.10332427499999999</v>
      </c>
      <c r="J75" s="275">
        <v>705.13426909399993</v>
      </c>
      <c r="K75" s="275">
        <v>175.538464</v>
      </c>
      <c r="L75" s="275">
        <v>880.67273299999999</v>
      </c>
      <c r="M75" s="275">
        <v>192.16008199999999</v>
      </c>
      <c r="N75" s="275">
        <v>-1.6268383799999999</v>
      </c>
      <c r="O75" s="275">
        <v>686.88581299999998</v>
      </c>
      <c r="P75" s="285">
        <v>676.57736</v>
      </c>
      <c r="Q75" s="458"/>
      <c r="R75" s="459"/>
    </row>
    <row r="76" spans="1:18" x14ac:dyDescent="0.25">
      <c r="A76" s="8"/>
      <c r="B76" s="76" t="s">
        <v>367</v>
      </c>
      <c r="C76" s="275">
        <v>443.32761200000004</v>
      </c>
      <c r="D76" s="275">
        <v>143.36860999999999</v>
      </c>
      <c r="E76" s="275">
        <v>125.389134</v>
      </c>
      <c r="F76" s="275">
        <v>21.756477900000004</v>
      </c>
      <c r="G76" s="275">
        <v>-0.31288912699999999</v>
      </c>
      <c r="H76" s="275">
        <v>711.77246687299998</v>
      </c>
      <c r="I76" s="275">
        <v>-4.7921970000000001E-2</v>
      </c>
      <c r="J76" s="275">
        <v>711.72454490300004</v>
      </c>
      <c r="K76" s="275">
        <v>175.970932</v>
      </c>
      <c r="L76" s="275">
        <v>887.69547699999998</v>
      </c>
      <c r="M76" s="275">
        <v>192.74879199999998</v>
      </c>
      <c r="N76" s="275">
        <v>-1.6352246399999999</v>
      </c>
      <c r="O76" s="275">
        <v>693.31146000000001</v>
      </c>
      <c r="P76" s="285">
        <v>682.77489800000001</v>
      </c>
      <c r="Q76" s="458"/>
      <c r="R76" s="459"/>
    </row>
    <row r="77" spans="1:18" x14ac:dyDescent="0.25">
      <c r="A77" s="8"/>
      <c r="B77" s="76" t="s">
        <v>368</v>
      </c>
      <c r="C77" s="275">
        <v>446.79174699999999</v>
      </c>
      <c r="D77" s="275">
        <v>144.88002</v>
      </c>
      <c r="E77" s="275">
        <v>127.146761</v>
      </c>
      <c r="F77" s="275">
        <v>21.9691835</v>
      </c>
      <c r="G77" s="275">
        <v>-0.31429642699999999</v>
      </c>
      <c r="H77" s="275">
        <v>718.50423157299997</v>
      </c>
      <c r="I77" s="275">
        <v>-0.14967872800000001</v>
      </c>
      <c r="J77" s="275">
        <v>718.35455284499994</v>
      </c>
      <c r="K77" s="275">
        <v>176.34319399999998</v>
      </c>
      <c r="L77" s="275">
        <v>894.69774800000005</v>
      </c>
      <c r="M77" s="275">
        <v>193.17975200000001</v>
      </c>
      <c r="N77" s="275">
        <v>-1.6440066</v>
      </c>
      <c r="O77" s="275">
        <v>699.87398899999994</v>
      </c>
      <c r="P77" s="285">
        <v>689.08541500000001</v>
      </c>
      <c r="Q77" s="458"/>
      <c r="R77" s="459"/>
    </row>
    <row r="78" spans="1:18" x14ac:dyDescent="0.25">
      <c r="A78" s="8"/>
      <c r="B78" s="76" t="s">
        <v>395</v>
      </c>
      <c r="C78" s="275">
        <v>450.33941100000004</v>
      </c>
      <c r="D78" s="275">
        <v>146.42963</v>
      </c>
      <c r="E78" s="275">
        <v>128.858825</v>
      </c>
      <c r="F78" s="275">
        <v>22.138269700000002</v>
      </c>
      <c r="G78" s="275">
        <v>-0.315732189</v>
      </c>
      <c r="H78" s="275">
        <v>725.31213381099997</v>
      </c>
      <c r="I78" s="275">
        <v>-0.133388758</v>
      </c>
      <c r="J78" s="275">
        <v>725.17874505299994</v>
      </c>
      <c r="K78" s="275">
        <v>176.80210399999999</v>
      </c>
      <c r="L78" s="275">
        <v>901.98085000000003</v>
      </c>
      <c r="M78" s="275">
        <v>193.850956</v>
      </c>
      <c r="N78" s="275">
        <v>-1.65245091</v>
      </c>
      <c r="O78" s="275">
        <v>706.47744299999999</v>
      </c>
      <c r="P78" s="285">
        <v>695.73802899999998</v>
      </c>
      <c r="Q78" s="458"/>
      <c r="R78" s="459"/>
    </row>
    <row r="79" spans="1:18" x14ac:dyDescent="0.25">
      <c r="A79" s="8"/>
      <c r="B79" s="76" t="s">
        <v>396</v>
      </c>
      <c r="C79" s="275">
        <v>453.803089</v>
      </c>
      <c r="D79" s="275">
        <v>148.01139999999998</v>
      </c>
      <c r="E79" s="275">
        <v>130.561227</v>
      </c>
      <c r="F79" s="275">
        <v>22.320248899999999</v>
      </c>
      <c r="G79" s="275">
        <v>-0.31712425999999999</v>
      </c>
      <c r="H79" s="275">
        <v>732.05859174</v>
      </c>
      <c r="I79" s="275">
        <v>-7.416601040000001E-2</v>
      </c>
      <c r="J79" s="275">
        <v>731.98442572959993</v>
      </c>
      <c r="K79" s="275">
        <v>177.359084</v>
      </c>
      <c r="L79" s="275">
        <v>909.34351000000004</v>
      </c>
      <c r="M79" s="275">
        <v>194.77038300000001</v>
      </c>
      <c r="N79" s="275">
        <v>-1.6604367799999999</v>
      </c>
      <c r="O79" s="275">
        <v>712.91269</v>
      </c>
      <c r="P79" s="285">
        <v>702.00253799999996</v>
      </c>
      <c r="Q79" s="458"/>
      <c r="R79" s="459"/>
    </row>
    <row r="80" spans="1:18" x14ac:dyDescent="0.25">
      <c r="A80" s="8"/>
      <c r="B80" s="76" t="s">
        <v>397</v>
      </c>
      <c r="C80" s="275">
        <v>457.35401999999999</v>
      </c>
      <c r="D80" s="275">
        <v>149.62637000000001</v>
      </c>
      <c r="E80" s="275">
        <v>132.28401099999999</v>
      </c>
      <c r="F80" s="275">
        <v>22.515615000000004</v>
      </c>
      <c r="G80" s="275">
        <v>-0.318532486</v>
      </c>
      <c r="H80" s="275">
        <v>738.94586851400004</v>
      </c>
      <c r="I80" s="275">
        <v>0.12617367699999998</v>
      </c>
      <c r="J80" s="275">
        <v>739.07204219100004</v>
      </c>
      <c r="K80" s="275">
        <v>177.79279300000002</v>
      </c>
      <c r="L80" s="275">
        <v>916.86483499999997</v>
      </c>
      <c r="M80" s="275">
        <v>195.36807199999998</v>
      </c>
      <c r="N80" s="275">
        <v>-1.6691293</v>
      </c>
      <c r="O80" s="275">
        <v>719.82763399999999</v>
      </c>
      <c r="P80" s="285">
        <v>708.64477399999998</v>
      </c>
      <c r="Q80" s="458"/>
      <c r="R80" s="459"/>
    </row>
    <row r="81" spans="1:18" x14ac:dyDescent="0.25">
      <c r="A81" s="8"/>
      <c r="B81" s="288" t="s">
        <v>398</v>
      </c>
      <c r="C81" s="340">
        <v>460.95351299999999</v>
      </c>
      <c r="D81" s="340">
        <v>151.27558999999999</v>
      </c>
      <c r="E81" s="340">
        <v>134.02945700000001</v>
      </c>
      <c r="F81" s="340">
        <v>22.7248664</v>
      </c>
      <c r="G81" s="340">
        <v>-0.319966111</v>
      </c>
      <c r="H81" s="340">
        <v>745.938593889</v>
      </c>
      <c r="I81" s="340">
        <v>0.37073601300000003</v>
      </c>
      <c r="J81" s="340">
        <v>746.30932990200006</v>
      </c>
      <c r="K81" s="340">
        <v>178.166144</v>
      </c>
      <c r="L81" s="340">
        <v>924.47547299999997</v>
      </c>
      <c r="M81" s="340">
        <v>195.838188</v>
      </c>
      <c r="N81" s="340">
        <v>-1.67813824</v>
      </c>
      <c r="O81" s="340">
        <v>726.95914700000003</v>
      </c>
      <c r="P81" s="266">
        <v>715.46151399999997</v>
      </c>
      <c r="Q81" s="458"/>
      <c r="R81" s="459"/>
    </row>
    <row r="82" spans="1:18" x14ac:dyDescent="0.25">
      <c r="A82" s="8"/>
      <c r="B82" s="76">
        <v>2008</v>
      </c>
      <c r="C82" s="275">
        <v>1020.924</v>
      </c>
      <c r="D82" s="275">
        <v>325.83999999999997</v>
      </c>
      <c r="E82" s="275">
        <v>277.63200000000001</v>
      </c>
      <c r="F82" s="275">
        <f ca="1">SUM(OFFSET(F$5,(ROW(F82)-ROW(F$82))*4,0):OFFSET(F$8,(ROW(F82)-ROW(F$82))*4,0))</f>
        <v>46.856000000000002</v>
      </c>
      <c r="G82" s="275">
        <v>0.317</v>
      </c>
      <c r="H82" s="275">
        <v>1624.713</v>
      </c>
      <c r="I82" s="275">
        <v>-0.76600000000000001</v>
      </c>
      <c r="J82" s="275">
        <v>1623.9469999999999</v>
      </c>
      <c r="K82" s="275">
        <v>429.839</v>
      </c>
      <c r="L82" s="275">
        <v>2053.7860000000001</v>
      </c>
      <c r="M82" s="275">
        <v>464.52699999999999</v>
      </c>
      <c r="N82" s="275">
        <v>0</v>
      </c>
      <c r="O82" s="275">
        <v>1589.259</v>
      </c>
      <c r="P82" s="20">
        <v>1574.527</v>
      </c>
      <c r="Q82" s="458"/>
      <c r="R82" s="459"/>
    </row>
    <row r="83" spans="1:18" x14ac:dyDescent="0.25">
      <c r="A83" s="8"/>
      <c r="B83" s="76">
        <v>2009</v>
      </c>
      <c r="C83" s="275">
        <v>997.72400000000005</v>
      </c>
      <c r="D83" s="275">
        <v>341.73200000000003</v>
      </c>
      <c r="E83" s="275">
        <v>248.84200000000001</v>
      </c>
      <c r="F83" s="275">
        <f ca="1">SUM(OFFSET(F$5,(ROW(F83)-ROW(F$82))*4,0):OFFSET(F$8,(ROW(F83)-ROW(F$82))*4,0))</f>
        <v>50.731999999999999</v>
      </c>
      <c r="G83" s="275">
        <v>3.085</v>
      </c>
      <c r="H83" s="275">
        <v>1591.383</v>
      </c>
      <c r="I83" s="275">
        <v>-17.998999999999999</v>
      </c>
      <c r="J83" s="275">
        <v>1573.384</v>
      </c>
      <c r="K83" s="275">
        <v>408.75099999999998</v>
      </c>
      <c r="L83" s="275">
        <v>1982.135</v>
      </c>
      <c r="M83" s="275">
        <v>433.62200000000001</v>
      </c>
      <c r="N83" s="275">
        <v>0</v>
      </c>
      <c r="O83" s="275">
        <v>1548.5129999999999</v>
      </c>
      <c r="P83" s="20">
        <v>1536.972</v>
      </c>
      <c r="Q83" s="458"/>
      <c r="R83" s="459"/>
    </row>
    <row r="84" spans="1:18" x14ac:dyDescent="0.25">
      <c r="A84" s="8"/>
      <c r="B84" s="76">
        <v>2010</v>
      </c>
      <c r="C84" s="275">
        <v>1028.0509999999999</v>
      </c>
      <c r="D84" s="275">
        <v>347.57499999999999</v>
      </c>
      <c r="E84" s="275">
        <v>256.60599999999999</v>
      </c>
      <c r="F84" s="275">
        <f ca="1">SUM(OFFSET(F$5,(ROW(F84)-ROW(F$82))*4,0):OFFSET(F$8,(ROW(F84)-ROW(F$82))*4,0))</f>
        <v>50.536000000000001</v>
      </c>
      <c r="G84" s="275">
        <v>1.393</v>
      </c>
      <c r="H84" s="275">
        <v>1633.625</v>
      </c>
      <c r="I84" s="275">
        <v>3.5249999999999999</v>
      </c>
      <c r="J84" s="275">
        <v>1637.15</v>
      </c>
      <c r="K84" s="275">
        <v>453.70299999999997</v>
      </c>
      <c r="L84" s="275">
        <v>2090.8530000000001</v>
      </c>
      <c r="M84" s="275">
        <v>484.82600000000002</v>
      </c>
      <c r="N84" s="275">
        <v>0</v>
      </c>
      <c r="O84" s="275">
        <v>1606.027</v>
      </c>
      <c r="P84" s="20">
        <v>1607.1590000000001</v>
      </c>
      <c r="Q84" s="458"/>
      <c r="R84" s="459"/>
    </row>
    <row r="85" spans="1:18" x14ac:dyDescent="0.25">
      <c r="A85" s="8"/>
      <c r="B85" s="76">
        <v>2011</v>
      </c>
      <c r="C85" s="275">
        <v>1065.596</v>
      </c>
      <c r="D85" s="275">
        <v>348.86500000000001</v>
      </c>
      <c r="E85" s="275">
        <v>258.90100000000001</v>
      </c>
      <c r="F85" s="275">
        <f ca="1">SUM(OFFSET(F$5,(ROW(F85)-ROW(F$82))*4,0):OFFSET(F$8,(ROW(F85)-ROW(F$82))*4,0))</f>
        <v>48.286999999999999</v>
      </c>
      <c r="G85" s="275">
        <v>-4.1000000000000002E-2</v>
      </c>
      <c r="H85" s="275">
        <v>1673.3209999999999</v>
      </c>
      <c r="I85" s="275">
        <v>2.657</v>
      </c>
      <c r="J85" s="275">
        <v>1675.9780000000001</v>
      </c>
      <c r="K85" s="275">
        <v>509.89</v>
      </c>
      <c r="L85" s="275">
        <v>2185.8679999999999</v>
      </c>
      <c r="M85" s="275">
        <v>525.72699999999998</v>
      </c>
      <c r="N85" s="275">
        <v>0</v>
      </c>
      <c r="O85" s="275">
        <v>1660.1410000000001</v>
      </c>
      <c r="P85" s="20">
        <v>1666.7360000000001</v>
      </c>
      <c r="Q85" s="458"/>
      <c r="R85" s="459"/>
    </row>
    <row r="86" spans="1:18" x14ac:dyDescent="0.25">
      <c r="A86" s="8"/>
      <c r="B86" s="76">
        <v>2012</v>
      </c>
      <c r="C86" s="275">
        <v>1103.991</v>
      </c>
      <c r="D86" s="275">
        <v>356.44799999999998</v>
      </c>
      <c r="E86" s="275">
        <v>268.98399999999998</v>
      </c>
      <c r="F86" s="275">
        <f ca="1">SUM(OFFSET(F$5,(ROW(F86)-ROW(F$82))*4,0):OFFSET(F$8,(ROW(F86)-ROW(F$82))*4,0))</f>
        <v>46.154999999999994</v>
      </c>
      <c r="G86" s="275">
        <v>-0.48299999999999998</v>
      </c>
      <c r="H86" s="275">
        <v>1728.94</v>
      </c>
      <c r="I86" s="275">
        <v>4.0199999999999996</v>
      </c>
      <c r="J86" s="275">
        <v>1732.96</v>
      </c>
      <c r="K86" s="275">
        <v>513.31700000000001</v>
      </c>
      <c r="L86" s="275">
        <v>2246.277</v>
      </c>
      <c r="M86" s="275">
        <v>534.50699999999995</v>
      </c>
      <c r="N86" s="275">
        <v>0</v>
      </c>
      <c r="O86" s="275">
        <v>1711.77</v>
      </c>
      <c r="P86" s="20">
        <v>1693.989</v>
      </c>
      <c r="Q86" s="458"/>
      <c r="R86" s="459"/>
    </row>
    <row r="87" spans="1:18" x14ac:dyDescent="0.25">
      <c r="A87" s="8"/>
      <c r="B87" s="76">
        <v>2013</v>
      </c>
      <c r="C87" s="275">
        <v>1153.7619999999999</v>
      </c>
      <c r="D87" s="275">
        <v>359.09699999999998</v>
      </c>
      <c r="E87" s="275">
        <v>284.08</v>
      </c>
      <c r="F87" s="275">
        <f ca="1">SUM(OFFSET(F$5,(ROW(F87)-ROW(F$82))*4,0):OFFSET(F$8,(ROW(F87)-ROW(F$82))*4,0))</f>
        <v>45.659000000000006</v>
      </c>
      <c r="G87" s="275">
        <v>4.8940000000000001</v>
      </c>
      <c r="H87" s="275">
        <v>1801.8330000000001</v>
      </c>
      <c r="I87" s="275">
        <v>3.5089999999999999</v>
      </c>
      <c r="J87" s="275">
        <v>1805.3420000000001</v>
      </c>
      <c r="K87" s="275">
        <v>531.79</v>
      </c>
      <c r="L87" s="275">
        <v>2337.1320000000001</v>
      </c>
      <c r="M87" s="275">
        <v>556.79600000000005</v>
      </c>
      <c r="N87" s="275">
        <v>0</v>
      </c>
      <c r="O87" s="275">
        <v>1780.336</v>
      </c>
      <c r="P87" s="20">
        <v>1743.9929999999999</v>
      </c>
    </row>
    <row r="88" spans="1:18" x14ac:dyDescent="0.25">
      <c r="A88" s="8"/>
      <c r="B88" s="294">
        <v>2014</v>
      </c>
      <c r="C88" s="275">
        <v>1197.982</v>
      </c>
      <c r="D88" s="275">
        <v>370.19900000000001</v>
      </c>
      <c r="E88" s="275">
        <v>309.78800000000001</v>
      </c>
      <c r="F88" s="275">
        <f ca="1">SUM(OFFSET(F$5,(ROW(F88)-ROW(F$82))*4,0):OFFSET(F$8,(ROW(F88)-ROW(F$82))*4,0))</f>
        <v>50.905000000000001</v>
      </c>
      <c r="G88" s="275">
        <v>-0.192</v>
      </c>
      <c r="H88" s="275">
        <v>1877.777</v>
      </c>
      <c r="I88" s="275">
        <v>14.164</v>
      </c>
      <c r="J88" s="275">
        <v>1891.941</v>
      </c>
      <c r="K88" s="275">
        <v>525.32399999999996</v>
      </c>
      <c r="L88" s="275">
        <v>2417.2649999999999</v>
      </c>
      <c r="M88" s="275">
        <v>554.25699999999995</v>
      </c>
      <c r="N88" s="275">
        <v>0</v>
      </c>
      <c r="O88" s="275">
        <v>1863.008</v>
      </c>
      <c r="P88" s="20">
        <v>1824.9970000000001</v>
      </c>
    </row>
    <row r="89" spans="1:18" x14ac:dyDescent="0.25">
      <c r="A89" s="8"/>
      <c r="B89" s="294">
        <v>2015</v>
      </c>
      <c r="C89" s="275">
        <v>1233.4459999999999</v>
      </c>
      <c r="D89" s="275">
        <v>374.65</v>
      </c>
      <c r="E89" s="275">
        <v>330.80700000000002</v>
      </c>
      <c r="F89" s="275">
        <f ca="1">SUM(OFFSET(F$5,(ROW(F89)-ROW(F$82))*4,0):OFFSET(F$8,(ROW(F89)-ROW(F$82))*4,0))</f>
        <v>51.158000000000001</v>
      </c>
      <c r="G89" s="275">
        <v>-0.34699999999999998</v>
      </c>
      <c r="H89" s="275">
        <v>1938.556</v>
      </c>
      <c r="I89" s="275">
        <v>9.3569999999999993</v>
      </c>
      <c r="J89" s="275">
        <v>1947.913</v>
      </c>
      <c r="K89" s="275">
        <v>523.36599999999999</v>
      </c>
      <c r="L89" s="275">
        <v>2471.279</v>
      </c>
      <c r="M89" s="275">
        <v>551.63800000000003</v>
      </c>
      <c r="N89" s="275">
        <v>0</v>
      </c>
      <c r="O89" s="275">
        <v>1919.6410000000001</v>
      </c>
      <c r="P89" s="20">
        <v>1875.3530000000001</v>
      </c>
    </row>
    <row r="90" spans="1:18" x14ac:dyDescent="0.25">
      <c r="A90" s="8"/>
      <c r="B90" s="294">
        <v>2016</v>
      </c>
      <c r="C90" s="275">
        <v>1292.95</v>
      </c>
      <c r="D90" s="275">
        <v>381.98700000000002</v>
      </c>
      <c r="E90" s="275">
        <v>353.21800000000002</v>
      </c>
      <c r="F90" s="275">
        <f ca="1">SUM(OFFSET(F$5,(ROW(F90)-ROW(F$82))*4,0):OFFSET(F$8,(ROW(F90)-ROW(F$82))*4,0))</f>
        <v>52.349999999999994</v>
      </c>
      <c r="G90" s="275">
        <v>-0.10199999999999999</v>
      </c>
      <c r="H90" s="275">
        <v>2028.0530000000001</v>
      </c>
      <c r="I90" s="275">
        <v>2.7719999999999998</v>
      </c>
      <c r="J90" s="275">
        <v>2030.825</v>
      </c>
      <c r="K90" s="275">
        <v>563.24800000000005</v>
      </c>
      <c r="L90" s="275">
        <v>2594.0729999999999</v>
      </c>
      <c r="M90" s="275">
        <v>599.36099999999999</v>
      </c>
      <c r="N90" s="275">
        <v>0</v>
      </c>
      <c r="O90" s="275">
        <v>1994.712</v>
      </c>
      <c r="P90" s="20">
        <v>1946.2829999999999</v>
      </c>
    </row>
    <row r="91" spans="1:18" x14ac:dyDescent="0.25">
      <c r="A91" s="8"/>
      <c r="B91" s="294">
        <v>2017</v>
      </c>
      <c r="C91" s="275">
        <v>1334.396</v>
      </c>
      <c r="D91" s="275">
        <v>387.28399999999999</v>
      </c>
      <c r="E91" s="275">
        <v>372.33300000000003</v>
      </c>
      <c r="F91" s="275">
        <f ca="1">SUM(OFFSET(F$5,(ROW(F91)-ROW(F$82))*4,0):OFFSET(F$8,(ROW(F91)-ROW(F$82))*4,0))</f>
        <v>55.239999999999995</v>
      </c>
      <c r="G91" s="275">
        <v>1.155</v>
      </c>
      <c r="H91" s="275">
        <v>2095.1680000000001</v>
      </c>
      <c r="I91" s="275">
        <v>3.4780000000000002</v>
      </c>
      <c r="J91" s="275">
        <v>2098.6460000000002</v>
      </c>
      <c r="K91" s="275">
        <v>622.86800000000005</v>
      </c>
      <c r="L91" s="275">
        <v>2721.5140000000001</v>
      </c>
      <c r="M91" s="275">
        <v>652.75699999999995</v>
      </c>
      <c r="N91" s="275">
        <v>0</v>
      </c>
      <c r="O91" s="275">
        <v>2068.7570000000001</v>
      </c>
      <c r="P91" s="20">
        <v>2043.145</v>
      </c>
    </row>
    <row r="92" spans="1:18" x14ac:dyDescent="0.25">
      <c r="A92" s="8"/>
      <c r="B92" s="294">
        <v>2018</v>
      </c>
      <c r="C92" s="275">
        <v>1385.691</v>
      </c>
      <c r="D92" s="275">
        <v>398.42099999999999</v>
      </c>
      <c r="E92" s="275">
        <v>381.24900000000002</v>
      </c>
      <c r="F92" s="275">
        <f ca="1">SUM(OFFSET(F$5,(ROW(F92)-ROW(F$82))*4,0):OFFSET(F$8,(ROW(F92)-ROW(F$82))*4,0))</f>
        <v>57.117000000000004</v>
      </c>
      <c r="G92" s="275">
        <v>2.6739999999999999</v>
      </c>
      <c r="H92" s="275">
        <v>2168.0349999999999</v>
      </c>
      <c r="I92" s="275">
        <v>-0.75600000000000001</v>
      </c>
      <c r="J92" s="275">
        <v>2167.279</v>
      </c>
      <c r="K92" s="275">
        <v>661.601</v>
      </c>
      <c r="L92" s="275">
        <v>2828.88</v>
      </c>
      <c r="M92" s="275">
        <v>687.08799999999997</v>
      </c>
      <c r="N92" s="275">
        <v>0</v>
      </c>
      <c r="O92" s="275">
        <v>2141.7919999999999</v>
      </c>
      <c r="P92" s="20">
        <v>2113.9140000000002</v>
      </c>
    </row>
    <row r="93" spans="1:18" x14ac:dyDescent="0.25">
      <c r="A93" s="8"/>
      <c r="B93" s="294">
        <v>2019</v>
      </c>
      <c r="C93" s="275">
        <v>1420.277</v>
      </c>
      <c r="D93" s="275">
        <v>423.12400000000002</v>
      </c>
      <c r="E93" s="275">
        <v>399.50799999999998</v>
      </c>
      <c r="F93" s="275">
        <f ca="1">SUM(OFFSET(F$5,(ROW(F93)-ROW(F$82))*4,0):OFFSET(F$8,(ROW(F93)-ROW(F$82))*4,0))</f>
        <v>61.992000000000004</v>
      </c>
      <c r="G93" s="275">
        <v>-0.46600000000000003</v>
      </c>
      <c r="H93" s="275">
        <v>2242.4430000000002</v>
      </c>
      <c r="I93" s="275">
        <v>7.3520000000000003</v>
      </c>
      <c r="J93" s="275">
        <v>2249.7950000000001</v>
      </c>
      <c r="K93" s="275">
        <v>689.274</v>
      </c>
      <c r="L93" s="275">
        <v>2939.069</v>
      </c>
      <c r="M93" s="275">
        <v>716.74400000000003</v>
      </c>
      <c r="N93" s="275">
        <v>-3.8860000000000001</v>
      </c>
      <c r="O93" s="275">
        <v>2218.4389999999999</v>
      </c>
      <c r="P93" s="20">
        <v>2203.701</v>
      </c>
    </row>
    <row r="94" spans="1:18" x14ac:dyDescent="0.25">
      <c r="A94" s="8"/>
      <c r="B94" s="294">
        <v>2020</v>
      </c>
      <c r="C94" s="275">
        <v>1284.7170000000001</v>
      </c>
      <c r="D94" s="275">
        <v>481.77800000000002</v>
      </c>
      <c r="E94" s="275">
        <v>370.98599999999999</v>
      </c>
      <c r="F94" s="275">
        <f ca="1">SUM(OFFSET(F$5,(ROW(F94)-ROW(F$82))*4,0):OFFSET(F$8,(ROW(F94)-ROW(F$82))*4,0))</f>
        <v>65.396999999999991</v>
      </c>
      <c r="G94" s="275">
        <v>-5.4269999999999996</v>
      </c>
      <c r="H94" s="275">
        <v>2132.0540000000001</v>
      </c>
      <c r="I94" s="275">
        <v>-7.2770000000000001</v>
      </c>
      <c r="J94" s="275">
        <v>2124.777</v>
      </c>
      <c r="K94" s="275">
        <v>577.98800000000006</v>
      </c>
      <c r="L94" s="275">
        <v>2702.7649999999999</v>
      </c>
      <c r="M94" s="275">
        <v>585.54499999999996</v>
      </c>
      <c r="N94" s="275">
        <v>-5.181</v>
      </c>
      <c r="O94" s="275">
        <v>2112.0390000000002</v>
      </c>
      <c r="P94" s="20">
        <v>2073.88</v>
      </c>
    </row>
    <row r="95" spans="1:18" x14ac:dyDescent="0.25">
      <c r="A95" s="8"/>
      <c r="B95" s="294">
        <v>2021</v>
      </c>
      <c r="C95" s="275">
        <v>1383.9737500000001</v>
      </c>
      <c r="D95" s="275">
        <v>517.59970999999996</v>
      </c>
      <c r="E95" s="275">
        <v>394.7569641</v>
      </c>
      <c r="F95" s="275">
        <f ca="1">SUM(OFFSET(F$5,(ROW(F95)-ROW(F$82))*4,0):OFFSET(F$8,(ROW(F95)-ROW(F$82))*4,0))</f>
        <v>74.137813399999999</v>
      </c>
      <c r="G95" s="275">
        <v>-1.5399296200000001</v>
      </c>
      <c r="H95" s="275">
        <v>2294.7904944799998</v>
      </c>
      <c r="I95" s="275">
        <v>-1.6539783000000003</v>
      </c>
      <c r="J95" s="275">
        <v>2293.1365161800004</v>
      </c>
      <c r="K95" s="275">
        <v>600.80435299999999</v>
      </c>
      <c r="L95" s="275">
        <v>2893.9408679999997</v>
      </c>
      <c r="M95" s="275">
        <v>626.7492729999999</v>
      </c>
      <c r="N95" s="275">
        <v>-5.8997907999999999</v>
      </c>
      <c r="O95" s="275">
        <v>2261.2918050000003</v>
      </c>
      <c r="P95" s="20">
        <v>2229.6036489999997</v>
      </c>
    </row>
    <row r="96" spans="1:18" x14ac:dyDescent="0.25">
      <c r="A96" s="8"/>
      <c r="B96" s="76">
        <v>2022</v>
      </c>
      <c r="C96" s="275">
        <v>1575.6877889999998</v>
      </c>
      <c r="D96" s="275">
        <v>519.19443000000001</v>
      </c>
      <c r="E96" s="275">
        <v>438.35785700000002</v>
      </c>
      <c r="F96" s="275">
        <f ca="1">SUM(OFFSET(F$5,(ROW(F96)-ROW(F$82))*4,0):OFFSET(F$8,(ROW(F96)-ROW(F$82))*4,0))</f>
        <v>74.935505299999988</v>
      </c>
      <c r="G96" s="275">
        <v>-1.176484863</v>
      </c>
      <c r="H96" s="275">
        <v>2532.063591137</v>
      </c>
      <c r="I96" s="275">
        <v>-2.6786944639999999</v>
      </c>
      <c r="J96" s="275">
        <v>2529.3848966729997</v>
      </c>
      <c r="K96" s="275">
        <v>667.29432000000008</v>
      </c>
      <c r="L96" s="275">
        <v>3196.679216</v>
      </c>
      <c r="M96" s="275">
        <v>742.81964700000003</v>
      </c>
      <c r="N96" s="275">
        <v>-6.1056539599999997</v>
      </c>
      <c r="O96" s="275">
        <v>2447.7539150000002</v>
      </c>
      <c r="P96" s="20">
        <v>2412.6616770000001</v>
      </c>
    </row>
    <row r="97" spans="1:16" x14ac:dyDescent="0.25">
      <c r="A97" s="8"/>
      <c r="B97" s="294">
        <v>2023</v>
      </c>
      <c r="C97" s="275">
        <v>1635.3771489999999</v>
      </c>
      <c r="D97" s="275">
        <v>534.4876999999999</v>
      </c>
      <c r="E97" s="275">
        <v>461.34854200000001</v>
      </c>
      <c r="F97" s="275">
        <f ca="1">SUM(OFFSET(F$5,(ROW(F97)-ROW(F$82))*4,0):OFFSET(F$8,(ROW(F97)-ROW(F$82))*4,0))</f>
        <v>81.464737600000007</v>
      </c>
      <c r="G97" s="275">
        <v>-1.198302956</v>
      </c>
      <c r="H97" s="275">
        <v>2630.0150880439996</v>
      </c>
      <c r="I97" s="275">
        <v>-2.2300439699999992</v>
      </c>
      <c r="J97" s="275">
        <v>2627.7850440740003</v>
      </c>
      <c r="K97" s="275">
        <v>683.49449100000004</v>
      </c>
      <c r="L97" s="275">
        <v>3311.2795350000001</v>
      </c>
      <c r="M97" s="275">
        <v>748.44638800000007</v>
      </c>
      <c r="N97" s="275">
        <v>-6.2476221299999999</v>
      </c>
      <c r="O97" s="275">
        <v>2556.5855250000004</v>
      </c>
      <c r="P97" s="20">
        <v>2518.0613899999998</v>
      </c>
    </row>
    <row r="98" spans="1:16" x14ac:dyDescent="0.25">
      <c r="A98" s="8"/>
      <c r="B98" s="76">
        <v>2024</v>
      </c>
      <c r="C98" s="275">
        <v>1698.3347900000003</v>
      </c>
      <c r="D98" s="275">
        <v>546.79022999999995</v>
      </c>
      <c r="E98" s="275">
        <v>466.97234100000003</v>
      </c>
      <c r="F98" s="275">
        <f ca="1">SUM(OFFSET(F$5,(ROW(F98)-ROW(F$82))*4,0):OFFSET(F$8,(ROW(F98)-ROW(F$82))*4,0))</f>
        <v>82.534777300000002</v>
      </c>
      <c r="G98" s="275">
        <v>-1.2219008599999999</v>
      </c>
      <c r="H98" s="275">
        <v>2710.8754601400001</v>
      </c>
      <c r="I98" s="275">
        <v>-1.0527038703</v>
      </c>
      <c r="J98" s="275">
        <v>2709.8227562696998</v>
      </c>
      <c r="K98" s="275">
        <v>693.96923300000003</v>
      </c>
      <c r="L98" s="275">
        <v>3403.7919899999997</v>
      </c>
      <c r="M98" s="275">
        <v>756.65263499999992</v>
      </c>
      <c r="N98" s="275">
        <v>-6.3684521099999998</v>
      </c>
      <c r="O98" s="275">
        <v>2640.7709030000001</v>
      </c>
      <c r="P98" s="20">
        <v>2600.7282930000001</v>
      </c>
    </row>
    <row r="99" spans="1:16" x14ac:dyDescent="0.25">
      <c r="A99" s="8"/>
      <c r="B99" s="76">
        <v>2025</v>
      </c>
      <c r="C99" s="275">
        <v>1754.533578</v>
      </c>
      <c r="D99" s="275">
        <v>564.76877999999999</v>
      </c>
      <c r="E99" s="275">
        <v>490.56310000000002</v>
      </c>
      <c r="F99" s="275">
        <f ca="1">SUM(OFFSET(F$5,(ROW(F99)-ROW(F$82))*4,0):OFFSET(F$8,(ROW(F99)-ROW(F$82))*4,0))</f>
        <v>85.337375899999998</v>
      </c>
      <c r="G99" s="275">
        <v>-1.243577516</v>
      </c>
      <c r="H99" s="275">
        <v>2808.621880484</v>
      </c>
      <c r="I99" s="275">
        <v>-0.73327133899999997</v>
      </c>
      <c r="J99" s="275">
        <v>2807.8886091449995</v>
      </c>
      <c r="K99" s="275">
        <v>701.06597099999999</v>
      </c>
      <c r="L99" s="275">
        <v>3508.9545800000001</v>
      </c>
      <c r="M99" s="275">
        <v>766.7420229999999</v>
      </c>
      <c r="N99" s="275">
        <v>-6.4925103400000008</v>
      </c>
      <c r="O99" s="275">
        <v>2735.7200469999998</v>
      </c>
      <c r="P99" s="20">
        <v>2694.3128320000001</v>
      </c>
    </row>
    <row r="100" spans="1:16" x14ac:dyDescent="0.25">
      <c r="A100" s="8"/>
      <c r="B100" s="288">
        <v>2026</v>
      </c>
      <c r="C100" s="340">
        <v>1808.2882669999999</v>
      </c>
      <c r="D100" s="340">
        <v>588.94742000000008</v>
      </c>
      <c r="E100" s="340">
        <v>518.85082399999999</v>
      </c>
      <c r="F100" s="340">
        <f ca="1">SUM(OFFSET(F$5,(ROW(F100)-ROW(F$82))*4,0):OFFSET(F$8,(ROW(F100)-ROW(F$82))*4,0))</f>
        <v>88.943317100000002</v>
      </c>
      <c r="G100" s="340">
        <v>-1.2656853620000001</v>
      </c>
      <c r="H100" s="340">
        <v>2914.8208256379999</v>
      </c>
      <c r="I100" s="340">
        <v>-0.23105981940000003</v>
      </c>
      <c r="J100" s="340">
        <v>2914.5897658186</v>
      </c>
      <c r="K100" s="340">
        <v>708.29717500000004</v>
      </c>
      <c r="L100" s="340">
        <v>3622.886943</v>
      </c>
      <c r="M100" s="340">
        <v>777.16916299999991</v>
      </c>
      <c r="N100" s="340">
        <v>-6.6260235900000009</v>
      </c>
      <c r="O100" s="340">
        <v>2839.0917560000003</v>
      </c>
      <c r="P100" s="266">
        <v>2795.4707560000002</v>
      </c>
    </row>
    <row r="101" spans="1:16" x14ac:dyDescent="0.25">
      <c r="A101" s="8"/>
      <c r="B101" s="460" t="s">
        <v>337</v>
      </c>
      <c r="C101" s="275">
        <v>1014.825</v>
      </c>
      <c r="D101" s="275">
        <v>330.17099999999999</v>
      </c>
      <c r="E101" s="275">
        <v>272.08999999999997</v>
      </c>
      <c r="F101" s="275">
        <f ca="1">SUM(OFFSET(F$6,(ROW(F101)-ROW(F$101))*4,0):OFFSET(F$9,(ROW(F101)-ROW(F$101))*4,0))</f>
        <v>48.469000000000001</v>
      </c>
      <c r="G101" s="275">
        <v>1.224</v>
      </c>
      <c r="H101" s="275">
        <v>1618.31</v>
      </c>
      <c r="I101" s="275">
        <v>-15.101000000000001</v>
      </c>
      <c r="J101" s="275">
        <v>1603.2090000000001</v>
      </c>
      <c r="K101" s="275">
        <v>428.899</v>
      </c>
      <c r="L101" s="275">
        <v>2032.1079999999999</v>
      </c>
      <c r="M101" s="275">
        <v>459.096</v>
      </c>
      <c r="N101" s="275">
        <v>0</v>
      </c>
      <c r="O101" s="275">
        <v>1573.0119999999999</v>
      </c>
      <c r="P101" s="285">
        <v>1551.213</v>
      </c>
    </row>
    <row r="102" spans="1:16" x14ac:dyDescent="0.25">
      <c r="A102" s="8"/>
      <c r="B102" s="294" t="s">
        <v>338</v>
      </c>
      <c r="C102" s="275">
        <v>999.40499999999997</v>
      </c>
      <c r="D102" s="275">
        <v>344.29399999999998</v>
      </c>
      <c r="E102" s="275">
        <v>247.06399999999999</v>
      </c>
      <c r="F102" s="275">
        <f ca="1">SUM(OFFSET(F$6,(ROW(F102)-ROW(F$101))*4,0):OFFSET(F$9,(ROW(F102)-ROW(F$101))*4,0))</f>
        <v>50.879999999999995</v>
      </c>
      <c r="G102" s="275">
        <v>1.7849999999999999</v>
      </c>
      <c r="H102" s="275">
        <v>1592.548</v>
      </c>
      <c r="I102" s="275">
        <v>-8.5220000000000002</v>
      </c>
      <c r="J102" s="275">
        <v>1584.0260000000001</v>
      </c>
      <c r="K102" s="275">
        <v>414.42599999999999</v>
      </c>
      <c r="L102" s="275">
        <v>1998.452</v>
      </c>
      <c r="M102" s="275">
        <v>439.50200000000001</v>
      </c>
      <c r="N102" s="275">
        <v>0</v>
      </c>
      <c r="O102" s="275">
        <v>1558.95</v>
      </c>
      <c r="P102" s="285">
        <v>1553.9970000000001</v>
      </c>
    </row>
    <row r="103" spans="1:16" x14ac:dyDescent="0.25">
      <c r="A103" s="8"/>
      <c r="B103" s="294" t="s">
        <v>339</v>
      </c>
      <c r="C103" s="275">
        <v>1040.3209999999999</v>
      </c>
      <c r="D103" s="275">
        <v>349.93200000000002</v>
      </c>
      <c r="E103" s="275">
        <v>257.92399999999998</v>
      </c>
      <c r="F103" s="275">
        <f ca="1">SUM(OFFSET(F$6,(ROW(F103)-ROW(F$101))*4,0):OFFSET(F$9,(ROW(F103)-ROW(F$101))*4,0))</f>
        <v>50.721000000000004</v>
      </c>
      <c r="G103" s="275">
        <v>-0.373</v>
      </c>
      <c r="H103" s="275">
        <v>1647.8040000000001</v>
      </c>
      <c r="I103" s="275">
        <v>5.0819999999999999</v>
      </c>
      <c r="J103" s="275">
        <v>1652.886</v>
      </c>
      <c r="K103" s="275">
        <v>470.93700000000001</v>
      </c>
      <c r="L103" s="275">
        <v>2123.8229999999999</v>
      </c>
      <c r="M103" s="275">
        <v>498.43200000000002</v>
      </c>
      <c r="N103" s="275">
        <v>0</v>
      </c>
      <c r="O103" s="275">
        <v>1625.3910000000001</v>
      </c>
      <c r="P103" s="285">
        <v>1627.9860000000001</v>
      </c>
    </row>
    <row r="104" spans="1:16" x14ac:dyDescent="0.25">
      <c r="A104" s="8"/>
      <c r="B104" s="294" t="s">
        <v>85</v>
      </c>
      <c r="C104" s="275">
        <v>1074.23</v>
      </c>
      <c r="D104" s="275">
        <v>350.072</v>
      </c>
      <c r="E104" s="275">
        <v>262.73599999999999</v>
      </c>
      <c r="F104" s="275">
        <f ca="1">SUM(OFFSET(F$6,(ROW(F104)-ROW(F$101))*4,0):OFFSET(F$9,(ROW(F104)-ROW(F$101))*4,0))</f>
        <v>47.341000000000001</v>
      </c>
      <c r="G104" s="275">
        <v>0.17100000000000001</v>
      </c>
      <c r="H104" s="275">
        <v>1687.2090000000001</v>
      </c>
      <c r="I104" s="275">
        <v>-3.6909999999999998</v>
      </c>
      <c r="J104" s="275">
        <v>1683.518</v>
      </c>
      <c r="K104" s="275">
        <v>516.29700000000003</v>
      </c>
      <c r="L104" s="275">
        <v>2199.8150000000001</v>
      </c>
      <c r="M104" s="275">
        <v>532.46900000000005</v>
      </c>
      <c r="N104" s="275">
        <v>0</v>
      </c>
      <c r="O104" s="275">
        <v>1667.346</v>
      </c>
      <c r="P104" s="285">
        <v>1669.3620000000001</v>
      </c>
    </row>
    <row r="105" spans="1:16" x14ac:dyDescent="0.25">
      <c r="A105" s="8"/>
      <c r="B105" s="294" t="s">
        <v>86</v>
      </c>
      <c r="C105" s="275">
        <v>1116.5429999999999</v>
      </c>
      <c r="D105" s="275">
        <v>354.88900000000001</v>
      </c>
      <c r="E105" s="275">
        <v>268.62799999999999</v>
      </c>
      <c r="F105" s="275">
        <f ca="1">SUM(OFFSET(F$6,(ROW(F105)-ROW(F$101))*4,0):OFFSET(F$9,(ROW(F105)-ROW(F$101))*4,0))</f>
        <v>44.664000000000001</v>
      </c>
      <c r="G105" s="275">
        <v>1.181</v>
      </c>
      <c r="H105" s="275">
        <v>1741.241</v>
      </c>
      <c r="I105" s="275">
        <v>5.335</v>
      </c>
      <c r="J105" s="275">
        <v>1746.576</v>
      </c>
      <c r="K105" s="275">
        <v>514.85500000000002</v>
      </c>
      <c r="L105" s="275">
        <v>2261.431</v>
      </c>
      <c r="M105" s="275">
        <v>535.07299999999998</v>
      </c>
      <c r="N105" s="275">
        <v>0</v>
      </c>
      <c r="O105" s="275">
        <v>1726.3579999999999</v>
      </c>
      <c r="P105" s="285">
        <v>1698.72</v>
      </c>
    </row>
    <row r="106" spans="1:16" x14ac:dyDescent="0.25">
      <c r="B106" s="294" t="s">
        <v>87</v>
      </c>
      <c r="C106" s="275">
        <v>1164.4159999999999</v>
      </c>
      <c r="D106" s="275">
        <v>362.709</v>
      </c>
      <c r="E106" s="275">
        <v>292.86599999999999</v>
      </c>
      <c r="F106" s="275">
        <f ca="1">SUM(OFFSET(F$6,(ROW(F106)-ROW(F$101))*4,0):OFFSET(F$9,(ROW(F106)-ROW(F$101))*4,0))</f>
        <v>48.842999999999996</v>
      </c>
      <c r="G106" s="275">
        <v>4.8949999999999996</v>
      </c>
      <c r="H106" s="275">
        <v>1824.886</v>
      </c>
      <c r="I106" s="275">
        <v>8.032</v>
      </c>
      <c r="J106" s="275">
        <v>1832.9179999999999</v>
      </c>
      <c r="K106" s="275">
        <v>528.40200000000004</v>
      </c>
      <c r="L106" s="275">
        <v>2361.3200000000002</v>
      </c>
      <c r="M106" s="275">
        <v>557.428</v>
      </c>
      <c r="N106" s="275">
        <v>0</v>
      </c>
      <c r="O106" s="275">
        <v>1803.8920000000001</v>
      </c>
      <c r="P106" s="285">
        <v>1772.6310000000001</v>
      </c>
    </row>
    <row r="107" spans="1:16" x14ac:dyDescent="0.25">
      <c r="B107" s="294" t="s">
        <v>88</v>
      </c>
      <c r="C107" s="275">
        <v>1205.9259999999999</v>
      </c>
      <c r="D107" s="275">
        <v>371.00599999999997</v>
      </c>
      <c r="E107" s="275">
        <v>315.16199999999998</v>
      </c>
      <c r="F107" s="275">
        <f ca="1">SUM(OFFSET(F$6,(ROW(F107)-ROW(F$101))*4,0):OFFSET(F$9,(ROW(F107)-ROW(F$101))*4,0))</f>
        <v>50.698999999999998</v>
      </c>
      <c r="G107" s="275">
        <v>2.2250000000000001</v>
      </c>
      <c r="H107" s="275">
        <v>1894.319</v>
      </c>
      <c r="I107" s="275">
        <v>16.760000000000002</v>
      </c>
      <c r="J107" s="275">
        <v>1911.079</v>
      </c>
      <c r="K107" s="275">
        <v>525.37</v>
      </c>
      <c r="L107" s="275">
        <v>2436.4490000000001</v>
      </c>
      <c r="M107" s="275">
        <v>559.19399999999996</v>
      </c>
      <c r="N107" s="275">
        <v>0</v>
      </c>
      <c r="O107" s="275">
        <v>1877.2550000000001</v>
      </c>
      <c r="P107" s="285">
        <v>1836.325</v>
      </c>
    </row>
    <row r="108" spans="1:16" x14ac:dyDescent="0.25">
      <c r="B108" s="294" t="s">
        <v>89</v>
      </c>
      <c r="C108" s="275">
        <v>1247.2159999999999</v>
      </c>
      <c r="D108" s="275">
        <v>376.577</v>
      </c>
      <c r="E108" s="275">
        <v>335.18099999999998</v>
      </c>
      <c r="F108" s="275">
        <f ca="1">SUM(OFFSET(F$6,(ROW(F108)-ROW(F$101))*4,0):OFFSET(F$9,(ROW(F108)-ROW(F$101))*4,0))</f>
        <v>50.045999999999999</v>
      </c>
      <c r="G108" s="275">
        <v>-2.6379999999999999</v>
      </c>
      <c r="H108" s="275">
        <v>1956.336</v>
      </c>
      <c r="I108" s="275">
        <v>5.0270000000000001</v>
      </c>
      <c r="J108" s="275">
        <v>1961.3630000000001</v>
      </c>
      <c r="K108" s="275">
        <v>525.68799999999999</v>
      </c>
      <c r="L108" s="275">
        <v>2487.0509999999999</v>
      </c>
      <c r="M108" s="275">
        <v>551.47799999999995</v>
      </c>
      <c r="N108" s="275">
        <v>0</v>
      </c>
      <c r="O108" s="275">
        <v>1935.5730000000001</v>
      </c>
      <c r="P108" s="285">
        <v>1886.6030000000001</v>
      </c>
    </row>
    <row r="109" spans="1:16" x14ac:dyDescent="0.25">
      <c r="B109" s="294" t="s">
        <v>90</v>
      </c>
      <c r="C109" s="275">
        <v>1305.894</v>
      </c>
      <c r="D109" s="275">
        <v>383.60599999999999</v>
      </c>
      <c r="E109" s="275">
        <v>358.08600000000001</v>
      </c>
      <c r="F109" s="275">
        <f ca="1">SUM(OFFSET(F$6,(ROW(F109)-ROW(F$101))*4,0):OFFSET(F$9,(ROW(F109)-ROW(F$101))*4,0))</f>
        <v>53.254999999999995</v>
      </c>
      <c r="G109" s="275">
        <v>-0.78700000000000003</v>
      </c>
      <c r="H109" s="275">
        <v>2046.799</v>
      </c>
      <c r="I109" s="275">
        <v>5.9909999999999997</v>
      </c>
      <c r="J109" s="275">
        <v>2052.79</v>
      </c>
      <c r="K109" s="275">
        <v>584.35400000000004</v>
      </c>
      <c r="L109" s="275">
        <v>2637.1439999999998</v>
      </c>
      <c r="M109" s="275">
        <v>620.11699999999996</v>
      </c>
      <c r="N109" s="275">
        <v>0</v>
      </c>
      <c r="O109" s="275">
        <v>2017.027</v>
      </c>
      <c r="P109" s="285">
        <v>1978.78</v>
      </c>
    </row>
    <row r="110" spans="1:16" x14ac:dyDescent="0.25">
      <c r="B110" s="294" t="s">
        <v>91</v>
      </c>
      <c r="C110" s="275">
        <v>1346.53</v>
      </c>
      <c r="D110" s="275">
        <v>389.11799999999999</v>
      </c>
      <c r="E110" s="275">
        <v>376.09399999999999</v>
      </c>
      <c r="F110" s="275">
        <f ca="1">SUM(OFFSET(F$6,(ROW(F110)-ROW(F$101))*4,0):OFFSET(F$9,(ROW(F110)-ROW(F$101))*4,0))</f>
        <v>56.058</v>
      </c>
      <c r="G110" s="275">
        <v>2.0329999999999999</v>
      </c>
      <c r="H110" s="275">
        <v>2113.7750000000001</v>
      </c>
      <c r="I110" s="275">
        <v>-2.54</v>
      </c>
      <c r="J110" s="275">
        <v>2111.2350000000001</v>
      </c>
      <c r="K110" s="275">
        <v>631.04399999999998</v>
      </c>
      <c r="L110" s="275">
        <v>2742.279</v>
      </c>
      <c r="M110" s="275">
        <v>657.73800000000006</v>
      </c>
      <c r="N110" s="275">
        <v>0</v>
      </c>
      <c r="O110" s="275">
        <v>2084.5410000000002</v>
      </c>
      <c r="P110" s="285">
        <v>2057.2510000000002</v>
      </c>
    </row>
    <row r="111" spans="1:16" x14ac:dyDescent="0.25">
      <c r="B111" s="294" t="s">
        <v>92</v>
      </c>
      <c r="C111" s="275">
        <v>1394.8209999999999</v>
      </c>
      <c r="D111" s="275">
        <v>404.29</v>
      </c>
      <c r="E111" s="275">
        <v>386.10399999999998</v>
      </c>
      <c r="F111" s="275">
        <f ca="1">SUM(OFFSET(F$6,(ROW(F111)-ROW(F$101))*4,0):OFFSET(F$9,(ROW(F111)-ROW(F$101))*4,0))</f>
        <v>58.666999999999994</v>
      </c>
      <c r="G111" s="275">
        <v>13.03</v>
      </c>
      <c r="H111" s="275">
        <v>2198.2449999999999</v>
      </c>
      <c r="I111" s="275">
        <v>9.3629999999999995</v>
      </c>
      <c r="J111" s="275">
        <v>2207.6080000000002</v>
      </c>
      <c r="K111" s="275">
        <v>664.81</v>
      </c>
      <c r="L111" s="275">
        <v>2872.4180000000001</v>
      </c>
      <c r="M111" s="275">
        <v>709.66499999999996</v>
      </c>
      <c r="N111" s="275">
        <v>-2.8000000000000001E-2</v>
      </c>
      <c r="O111" s="275">
        <v>2162.7249999999999</v>
      </c>
      <c r="P111" s="285">
        <v>2138.7489999999998</v>
      </c>
    </row>
    <row r="112" spans="1:16" x14ac:dyDescent="0.25">
      <c r="B112" s="294" t="s">
        <v>93</v>
      </c>
      <c r="C112" s="275">
        <v>1418.5440000000001</v>
      </c>
      <c r="D112" s="275">
        <v>426.88499999999999</v>
      </c>
      <c r="E112" s="275">
        <v>399.31200000000001</v>
      </c>
      <c r="F112" s="275">
        <f ca="1">SUM(OFFSET(F$6,(ROW(F112)-ROW(F$101))*4,0):OFFSET(F$9,(ROW(F112)-ROW(F$101))*4,0))</f>
        <v>61.973999999999997</v>
      </c>
      <c r="G112" s="275">
        <v>-11.363</v>
      </c>
      <c r="H112" s="275">
        <v>2233.3780000000002</v>
      </c>
      <c r="I112" s="275">
        <v>-2.145</v>
      </c>
      <c r="J112" s="275">
        <v>2231.2330000000002</v>
      </c>
      <c r="K112" s="275">
        <v>681.62900000000002</v>
      </c>
      <c r="L112" s="275">
        <v>2912.8620000000001</v>
      </c>
      <c r="M112" s="275">
        <v>686.82500000000005</v>
      </c>
      <c r="N112" s="275">
        <v>-4.8979999999999997</v>
      </c>
      <c r="O112" s="275">
        <v>2221.1390000000001</v>
      </c>
      <c r="P112" s="285">
        <v>2198.6689999999999</v>
      </c>
    </row>
    <row r="113" spans="2:16" x14ac:dyDescent="0.25">
      <c r="B113" s="294" t="s">
        <v>94</v>
      </c>
      <c r="C113" s="275">
        <v>1250.1479999999999</v>
      </c>
      <c r="D113" s="275">
        <v>504.78699999999998</v>
      </c>
      <c r="E113" s="275">
        <v>369.08499999999998</v>
      </c>
      <c r="F113" s="275">
        <f ca="1">SUM(OFFSET(F$6,(ROW(F113)-ROW(F$101))*4,0):OFFSET(F$9,(ROW(F113)-ROW(F$101))*4,0))</f>
        <v>70.457999999999998</v>
      </c>
      <c r="G113" s="275">
        <v>-5.6630000000000003</v>
      </c>
      <c r="H113" s="275">
        <v>2118.357</v>
      </c>
      <c r="I113" s="275">
        <v>-3.835</v>
      </c>
      <c r="J113" s="275">
        <v>2114.5219999999999</v>
      </c>
      <c r="K113" s="275">
        <v>560.01099999999997</v>
      </c>
      <c r="L113" s="275">
        <v>2674.5329999999999</v>
      </c>
      <c r="M113" s="275">
        <v>565.82000000000005</v>
      </c>
      <c r="N113" s="275">
        <v>-5.569</v>
      </c>
      <c r="O113" s="275">
        <v>2103.1439999999998</v>
      </c>
      <c r="P113" s="285">
        <v>2066.8150000000001</v>
      </c>
    </row>
    <row r="114" spans="2:16" x14ac:dyDescent="0.25">
      <c r="B114" s="294" t="s">
        <v>95</v>
      </c>
      <c r="C114" s="275">
        <v>1450.7564070000001</v>
      </c>
      <c r="D114" s="275">
        <v>515.30687999999998</v>
      </c>
      <c r="E114" s="275">
        <v>403.4106511</v>
      </c>
      <c r="F114" s="275">
        <f ca="1">SUM(OFFSET(F$6,(ROW(F114)-ROW(F$101))*4,0):OFFSET(F$9,(ROW(F114)-ROW(F$101))*4,0))</f>
        <v>71.635391999999996</v>
      </c>
      <c r="G114" s="275">
        <v>-1.5483880470000002</v>
      </c>
      <c r="H114" s="275">
        <v>2367.9255500529998</v>
      </c>
      <c r="I114" s="275">
        <v>-2.6895211310000002</v>
      </c>
      <c r="J114" s="275">
        <v>2365.2360289220001</v>
      </c>
      <c r="K114" s="275">
        <v>626.44555700000001</v>
      </c>
      <c r="L114" s="275">
        <v>2991.6815849999998</v>
      </c>
      <c r="M114" s="275">
        <v>668.93418999999994</v>
      </c>
      <c r="N114" s="275">
        <v>-5.9824839799999996</v>
      </c>
      <c r="O114" s="275">
        <v>2316.7649120000001</v>
      </c>
      <c r="P114" s="285">
        <v>2285.5146829999999</v>
      </c>
    </row>
    <row r="115" spans="2:16" x14ac:dyDescent="0.25">
      <c r="B115" s="294" t="s">
        <v>96</v>
      </c>
      <c r="C115" s="275">
        <v>1598.3200440000001</v>
      </c>
      <c r="D115" s="275">
        <v>522.53</v>
      </c>
      <c r="E115" s="275">
        <v>448.63084399999997</v>
      </c>
      <c r="F115" s="275">
        <f ca="1">SUM(OFFSET(F$6,(ROW(F115)-ROW(F$101))*4,0):OFFSET(F$9,(ROW(F115)-ROW(F$101))*4,0))</f>
        <v>76.643999999999991</v>
      </c>
      <c r="G115" s="275">
        <v>-1.1813421719999999</v>
      </c>
      <c r="H115" s="275">
        <v>2568.2995458280002</v>
      </c>
      <c r="I115" s="275">
        <v>-6.2069839429999991</v>
      </c>
      <c r="J115" s="275">
        <v>2562.0925618850001</v>
      </c>
      <c r="K115" s="275">
        <v>672.60233400000004</v>
      </c>
      <c r="L115" s="275">
        <v>3234.6948949999996</v>
      </c>
      <c r="M115" s="275">
        <v>748.12335499999995</v>
      </c>
      <c r="N115" s="275">
        <v>-6.1445823899999992</v>
      </c>
      <c r="O115" s="275">
        <v>2480.4269570000001</v>
      </c>
      <c r="P115" s="285">
        <v>2443.849831</v>
      </c>
    </row>
    <row r="116" spans="2:16" x14ac:dyDescent="0.25">
      <c r="B116" s="294" t="s">
        <v>97</v>
      </c>
      <c r="C116" s="275">
        <v>1648.4898029999999</v>
      </c>
      <c r="D116" s="275">
        <v>538.17499999999995</v>
      </c>
      <c r="E116" s="275">
        <v>460.73883200000006</v>
      </c>
      <c r="F116" s="275">
        <f ca="1">SUM(OFFSET(F$6,(ROW(F116)-ROW(F$101))*4,0):OFFSET(F$9,(ROW(F116)-ROW(F$101))*4,0))</f>
        <v>82.283000999999999</v>
      </c>
      <c r="G116" s="275">
        <v>-1.2043513170000002</v>
      </c>
      <c r="H116" s="275">
        <v>2646.199283683</v>
      </c>
      <c r="I116" s="275">
        <v>1.4373168720000002</v>
      </c>
      <c r="J116" s="275">
        <v>2647.6366005549999</v>
      </c>
      <c r="K116" s="275">
        <v>686.55294700000002</v>
      </c>
      <c r="L116" s="275">
        <v>3334.1895479999998</v>
      </c>
      <c r="M116" s="275">
        <v>749.74882100000002</v>
      </c>
      <c r="N116" s="275">
        <v>-6.2796387200000012</v>
      </c>
      <c r="O116" s="275">
        <v>2578.1610880000003</v>
      </c>
      <c r="P116" s="285">
        <v>2539.290469</v>
      </c>
    </row>
    <row r="117" spans="2:16" x14ac:dyDescent="0.25">
      <c r="B117" s="294" t="s">
        <v>362</v>
      </c>
      <c r="C117" s="275">
        <v>1714.5578880000003</v>
      </c>
      <c r="D117" s="275">
        <v>550.11499000000003</v>
      </c>
      <c r="E117" s="275">
        <v>471.31188099999997</v>
      </c>
      <c r="F117" s="275">
        <f ca="1">SUM(OFFSET(F$6,(ROW(F117)-ROW(F$101))*4,0):OFFSET(F$9,(ROW(F117)-ROW(F$101))*4,0))</f>
        <v>82.69</v>
      </c>
      <c r="G117" s="275">
        <v>-1.2274590859999999</v>
      </c>
      <c r="H117" s="275">
        <v>2734.7572999139998</v>
      </c>
      <c r="I117" s="275">
        <v>-1.9700118333000001</v>
      </c>
      <c r="J117" s="275">
        <v>2732.7872880806999</v>
      </c>
      <c r="K117" s="275">
        <v>695.87962600000003</v>
      </c>
      <c r="L117" s="275">
        <v>3428.6669139999999</v>
      </c>
      <c r="M117" s="275">
        <v>759.13547199999994</v>
      </c>
      <c r="N117" s="275">
        <v>-6.3980340299999998</v>
      </c>
      <c r="O117" s="275">
        <v>2663.133409</v>
      </c>
      <c r="P117" s="285">
        <v>2622.719353</v>
      </c>
    </row>
    <row r="118" spans="2:16" x14ac:dyDescent="0.25">
      <c r="B118" s="294" t="s">
        <v>369</v>
      </c>
      <c r="C118" s="275">
        <v>1767.2356609999999</v>
      </c>
      <c r="D118" s="275">
        <v>570.59799999999996</v>
      </c>
      <c r="E118" s="275">
        <v>497.83435700000001</v>
      </c>
      <c r="F118" s="275">
        <f ca="1">SUM(OFFSET(F$6,(ROW(F118)-ROW(F$101))*4,0):OFFSET(F$9,(ROW(F118)-ROW(F$101))*4,0))</f>
        <v>86.434000000000012</v>
      </c>
      <c r="G118" s="275">
        <v>-1.2489516200000002</v>
      </c>
      <c r="H118" s="275">
        <v>2834.41906638</v>
      </c>
      <c r="I118" s="275">
        <v>-0.50417063599999989</v>
      </c>
      <c r="J118" s="275">
        <v>2833.9148957439998</v>
      </c>
      <c r="K118" s="275">
        <v>702.84509800000001</v>
      </c>
      <c r="L118" s="275">
        <v>3536.7599949999999</v>
      </c>
      <c r="M118" s="275">
        <v>769.33187999999996</v>
      </c>
      <c r="N118" s="275">
        <v>-6.5252968199999994</v>
      </c>
      <c r="O118" s="275">
        <v>2760.902818</v>
      </c>
      <c r="P118" s="285">
        <v>2719.0579199999997</v>
      </c>
    </row>
    <row r="119" spans="2:16" x14ac:dyDescent="0.25">
      <c r="B119" s="461" t="s">
        <v>399</v>
      </c>
      <c r="C119" s="275">
        <v>1822.4500330000001</v>
      </c>
      <c r="D119" s="275">
        <v>595.34298999999999</v>
      </c>
      <c r="E119" s="275">
        <v>525.73352</v>
      </c>
      <c r="F119" s="275">
        <f ca="1">SUM(OFFSET(F$6,(ROW(F119)-ROW(F$101))*4,0):OFFSET(F$9,(ROW(F119)-ROW(F$101))*4,0))</f>
        <v>89.699000000000012</v>
      </c>
      <c r="G119" s="275">
        <v>-1.2713550459999998</v>
      </c>
      <c r="H119" s="275">
        <v>2942.2551879539997</v>
      </c>
      <c r="I119" s="275">
        <v>0.28935492160000004</v>
      </c>
      <c r="J119" s="275">
        <v>2942.5445428756002</v>
      </c>
      <c r="K119" s="275">
        <v>710.12012499999992</v>
      </c>
      <c r="L119" s="275">
        <v>3652.6646679999994</v>
      </c>
      <c r="M119" s="275">
        <v>779.82759900000008</v>
      </c>
      <c r="N119" s="275">
        <v>-6.66015523</v>
      </c>
      <c r="O119" s="275">
        <v>2866.1769139999997</v>
      </c>
      <c r="P119" s="285">
        <v>2821.8468549999998</v>
      </c>
    </row>
    <row r="120" spans="2:16" x14ac:dyDescent="0.25">
      <c r="B120" s="526" t="s">
        <v>29</v>
      </c>
      <c r="C120" s="527"/>
      <c r="D120" s="527"/>
      <c r="E120" s="527"/>
      <c r="F120" s="527"/>
      <c r="G120" s="527"/>
      <c r="H120" s="527"/>
      <c r="I120" s="527"/>
      <c r="J120" s="527"/>
      <c r="K120" s="527"/>
      <c r="L120" s="527"/>
      <c r="M120" s="527"/>
      <c r="N120" s="527"/>
      <c r="O120" s="527"/>
      <c r="P120" s="543"/>
    </row>
    <row r="121" spans="2:16" x14ac:dyDescent="0.25">
      <c r="B121" s="520" t="s">
        <v>458</v>
      </c>
      <c r="C121" s="521"/>
      <c r="D121" s="521"/>
      <c r="E121" s="521"/>
      <c r="F121" s="521"/>
      <c r="G121" s="521"/>
      <c r="H121" s="521"/>
      <c r="I121" s="521"/>
      <c r="J121" s="521"/>
      <c r="K121" s="521"/>
      <c r="L121" s="521"/>
      <c r="M121" s="521"/>
      <c r="N121" s="521"/>
      <c r="O121" s="521"/>
      <c r="P121" s="535"/>
    </row>
    <row r="122" spans="2:16" x14ac:dyDescent="0.25">
      <c r="B122" s="520" t="s">
        <v>604</v>
      </c>
      <c r="C122" s="521"/>
      <c r="D122" s="521"/>
      <c r="E122" s="521"/>
      <c r="F122" s="521"/>
      <c r="G122" s="521"/>
      <c r="H122" s="521"/>
      <c r="I122" s="521"/>
      <c r="J122" s="521"/>
      <c r="K122" s="521"/>
      <c r="L122" s="521"/>
      <c r="M122" s="521"/>
      <c r="N122" s="521"/>
      <c r="O122" s="521"/>
      <c r="P122" s="535"/>
    </row>
    <row r="123" spans="2:16" x14ac:dyDescent="0.25">
      <c r="B123" s="520" t="s">
        <v>605</v>
      </c>
      <c r="C123" s="521"/>
      <c r="D123" s="521"/>
      <c r="E123" s="521"/>
      <c r="F123" s="521"/>
      <c r="G123" s="521"/>
      <c r="H123" s="521"/>
      <c r="I123" s="521"/>
      <c r="J123" s="521"/>
      <c r="K123" s="521"/>
      <c r="L123" s="521"/>
      <c r="M123" s="521"/>
      <c r="N123" s="521"/>
      <c r="O123" s="521"/>
      <c r="P123" s="535"/>
    </row>
    <row r="124" spans="2:16" x14ac:dyDescent="0.25">
      <c r="B124" s="219" t="s">
        <v>606</v>
      </c>
      <c r="C124" s="220"/>
      <c r="D124" s="220"/>
      <c r="E124" s="220"/>
      <c r="F124" s="220"/>
      <c r="G124" s="220"/>
      <c r="H124" s="220"/>
      <c r="I124" s="220"/>
      <c r="J124" s="220"/>
      <c r="K124" s="220"/>
      <c r="L124" s="220"/>
      <c r="M124" s="220"/>
      <c r="N124" s="220"/>
      <c r="O124" s="220"/>
      <c r="P124" s="462"/>
    </row>
    <row r="125" spans="2:16" x14ac:dyDescent="0.25">
      <c r="B125" s="520" t="s">
        <v>607</v>
      </c>
      <c r="C125" s="521"/>
      <c r="D125" s="521"/>
      <c r="E125" s="521"/>
      <c r="F125" s="521"/>
      <c r="G125" s="521"/>
      <c r="H125" s="521"/>
      <c r="I125" s="521"/>
      <c r="J125" s="521"/>
      <c r="K125" s="521"/>
      <c r="L125" s="521"/>
      <c r="M125" s="521"/>
      <c r="N125" s="521"/>
      <c r="O125" s="521"/>
      <c r="P125" s="535"/>
    </row>
    <row r="126" spans="2:16" x14ac:dyDescent="0.25">
      <c r="B126" s="529" t="s">
        <v>588</v>
      </c>
      <c r="C126" s="530"/>
      <c r="D126" s="530"/>
      <c r="E126" s="530"/>
      <c r="F126" s="530"/>
      <c r="G126" s="530"/>
      <c r="H126" s="530"/>
      <c r="I126" s="530"/>
      <c r="J126" s="530"/>
      <c r="K126" s="530"/>
      <c r="L126" s="530"/>
      <c r="M126" s="530"/>
      <c r="N126" s="530"/>
      <c r="O126" s="530"/>
      <c r="P126" s="545"/>
    </row>
    <row r="127" spans="2:16" x14ac:dyDescent="0.25">
      <c r="B127" s="520" t="s">
        <v>608</v>
      </c>
      <c r="C127" s="521"/>
      <c r="D127" s="521"/>
      <c r="E127" s="521"/>
      <c r="F127" s="521"/>
      <c r="G127" s="521"/>
      <c r="H127" s="521"/>
      <c r="I127" s="521"/>
      <c r="J127" s="521"/>
      <c r="K127" s="521"/>
      <c r="L127" s="521"/>
      <c r="M127" s="521"/>
      <c r="N127" s="521"/>
      <c r="O127" s="521"/>
      <c r="P127" s="535"/>
    </row>
    <row r="128" spans="2:16" x14ac:dyDescent="0.25">
      <c r="B128" s="520" t="s">
        <v>590</v>
      </c>
      <c r="C128" s="521"/>
      <c r="D128" s="521"/>
      <c r="E128" s="521"/>
      <c r="F128" s="521"/>
      <c r="G128" s="521"/>
      <c r="H128" s="521"/>
      <c r="I128" s="521"/>
      <c r="J128" s="521"/>
      <c r="K128" s="521"/>
      <c r="L128" s="521"/>
      <c r="M128" s="521"/>
      <c r="N128" s="521"/>
      <c r="O128" s="521"/>
      <c r="P128" s="535"/>
    </row>
    <row r="129" spans="2:16" x14ac:dyDescent="0.25">
      <c r="B129" s="520" t="s">
        <v>609</v>
      </c>
      <c r="C129" s="521"/>
      <c r="D129" s="521"/>
      <c r="E129" s="521"/>
      <c r="F129" s="521"/>
      <c r="G129" s="521"/>
      <c r="H129" s="521"/>
      <c r="I129" s="521"/>
      <c r="J129" s="521"/>
      <c r="K129" s="521"/>
      <c r="L129" s="521"/>
      <c r="M129" s="521"/>
      <c r="N129" s="521"/>
      <c r="O129" s="521"/>
      <c r="P129" s="535"/>
    </row>
    <row r="130" spans="2:16" x14ac:dyDescent="0.25">
      <c r="B130" s="520" t="s">
        <v>610</v>
      </c>
      <c r="C130" s="521"/>
      <c r="D130" s="521"/>
      <c r="E130" s="521"/>
      <c r="F130" s="521"/>
      <c r="G130" s="521"/>
      <c r="H130" s="521"/>
      <c r="I130" s="521"/>
      <c r="J130" s="521"/>
      <c r="K130" s="521"/>
      <c r="L130" s="521"/>
      <c r="M130" s="521"/>
      <c r="N130" s="521"/>
      <c r="O130" s="521"/>
      <c r="P130" s="535"/>
    </row>
    <row r="131" spans="2:16" x14ac:dyDescent="0.25">
      <c r="B131" s="520" t="s">
        <v>611</v>
      </c>
      <c r="C131" s="521"/>
      <c r="D131" s="521"/>
      <c r="E131" s="521"/>
      <c r="F131" s="521"/>
      <c r="G131" s="521"/>
      <c r="H131" s="521"/>
      <c r="I131" s="521"/>
      <c r="J131" s="521"/>
      <c r="K131" s="521"/>
      <c r="L131" s="521"/>
      <c r="M131" s="521"/>
      <c r="N131" s="521"/>
      <c r="O131" s="521"/>
      <c r="P131" s="535"/>
    </row>
    <row r="132" spans="2:16" x14ac:dyDescent="0.25">
      <c r="B132" s="520" t="s">
        <v>612</v>
      </c>
      <c r="C132" s="521"/>
      <c r="D132" s="521"/>
      <c r="E132" s="521"/>
      <c r="F132" s="521"/>
      <c r="G132" s="521"/>
      <c r="H132" s="521"/>
      <c r="I132" s="521"/>
      <c r="J132" s="521"/>
      <c r="K132" s="521"/>
      <c r="L132" s="521"/>
      <c r="M132" s="521"/>
      <c r="N132" s="521"/>
      <c r="O132" s="521"/>
      <c r="P132" s="535"/>
    </row>
    <row r="133" spans="2:16" x14ac:dyDescent="0.25">
      <c r="B133" s="520" t="s">
        <v>613</v>
      </c>
      <c r="C133" s="521"/>
      <c r="D133" s="521"/>
      <c r="E133" s="521"/>
      <c r="F133" s="521"/>
      <c r="G133" s="521"/>
      <c r="H133" s="521"/>
      <c r="I133" s="521"/>
      <c r="J133" s="521"/>
      <c r="K133" s="521"/>
      <c r="L133" s="521"/>
      <c r="M133" s="521"/>
      <c r="N133" s="521"/>
      <c r="O133" s="521"/>
      <c r="P133" s="535"/>
    </row>
    <row r="134" spans="2:16" ht="16.5" thickBot="1" x14ac:dyDescent="0.3">
      <c r="B134" s="532" t="s">
        <v>614</v>
      </c>
      <c r="C134" s="533"/>
      <c r="D134" s="533"/>
      <c r="E134" s="533"/>
      <c r="F134" s="533"/>
      <c r="G134" s="533"/>
      <c r="H134" s="533"/>
      <c r="I134" s="533"/>
      <c r="J134" s="533"/>
      <c r="K134" s="533"/>
      <c r="L134" s="533"/>
      <c r="M134" s="533"/>
      <c r="N134" s="533"/>
      <c r="O134" s="533"/>
      <c r="P134" s="544"/>
    </row>
    <row r="135" spans="2:16" x14ac:dyDescent="0.25">
      <c r="C135" s="463"/>
      <c r="D135" s="463"/>
      <c r="E135" s="463"/>
      <c r="F135" s="463"/>
      <c r="G135" s="463"/>
      <c r="H135" s="463"/>
      <c r="I135" s="463"/>
      <c r="J135" s="463"/>
      <c r="K135" s="463"/>
      <c r="L135" s="463"/>
      <c r="M135" s="463"/>
      <c r="N135" s="463"/>
      <c r="O135" s="463"/>
      <c r="P135" s="463"/>
    </row>
    <row r="136" spans="2:16" x14ac:dyDescent="0.25">
      <c r="C136" s="463"/>
      <c r="D136" s="463"/>
      <c r="E136" s="463"/>
      <c r="F136" s="463"/>
      <c r="G136" s="463"/>
      <c r="H136" s="463"/>
      <c r="I136" s="463"/>
      <c r="J136" s="463"/>
      <c r="K136" s="463"/>
      <c r="L136" s="463"/>
      <c r="M136" s="463"/>
      <c r="N136" s="463"/>
      <c r="O136" s="463"/>
      <c r="P136" s="463"/>
    </row>
    <row r="137" spans="2:16" x14ac:dyDescent="0.25">
      <c r="C137" s="463"/>
      <c r="D137" s="463"/>
      <c r="E137" s="463"/>
      <c r="F137" s="463"/>
      <c r="G137" s="463"/>
      <c r="H137" s="463"/>
      <c r="I137" s="463"/>
      <c r="J137" s="463"/>
      <c r="K137" s="463"/>
      <c r="L137" s="463"/>
      <c r="M137" s="463"/>
      <c r="N137" s="463"/>
      <c r="O137" s="463"/>
      <c r="P137" s="463"/>
    </row>
    <row r="138" spans="2:16" x14ac:dyDescent="0.25">
      <c r="C138" s="463"/>
      <c r="D138" s="463"/>
      <c r="E138" s="463"/>
      <c r="F138" s="463"/>
      <c r="G138" s="463"/>
      <c r="H138" s="463"/>
      <c r="I138" s="463"/>
      <c r="J138" s="463"/>
      <c r="K138" s="463"/>
      <c r="L138" s="463"/>
      <c r="M138" s="463"/>
      <c r="N138" s="463"/>
      <c r="O138" s="463"/>
      <c r="P138" s="463"/>
    </row>
    <row r="139" spans="2:16" x14ac:dyDescent="0.25">
      <c r="C139" s="463"/>
      <c r="D139" s="463"/>
      <c r="E139" s="463"/>
      <c r="F139" s="463"/>
      <c r="G139" s="463"/>
      <c r="H139" s="463"/>
      <c r="I139" s="463"/>
      <c r="J139" s="463"/>
      <c r="K139" s="463"/>
      <c r="L139" s="463"/>
      <c r="M139" s="463"/>
      <c r="N139" s="463"/>
      <c r="O139" s="463"/>
      <c r="P139" s="463"/>
    </row>
    <row r="140" spans="2:16" x14ac:dyDescent="0.25">
      <c r="C140" s="463"/>
      <c r="D140" s="463"/>
      <c r="E140" s="463"/>
      <c r="F140" s="463"/>
      <c r="G140" s="463"/>
      <c r="H140" s="463"/>
      <c r="I140" s="463"/>
      <c r="J140" s="463"/>
      <c r="K140" s="463"/>
      <c r="L140" s="463"/>
      <c r="M140" s="463"/>
      <c r="N140" s="463"/>
      <c r="O140" s="463"/>
      <c r="P140" s="463"/>
    </row>
    <row r="141" spans="2:16" x14ac:dyDescent="0.25">
      <c r="C141" s="463"/>
      <c r="D141" s="463"/>
      <c r="E141" s="463"/>
      <c r="F141" s="463"/>
      <c r="G141" s="463"/>
      <c r="H141" s="463"/>
      <c r="I141" s="463"/>
      <c r="J141" s="463"/>
      <c r="K141" s="463"/>
      <c r="L141" s="463"/>
      <c r="M141" s="463"/>
      <c r="N141" s="463"/>
      <c r="O141" s="463"/>
      <c r="P141" s="463"/>
    </row>
    <row r="142" spans="2:16" x14ac:dyDescent="0.25">
      <c r="C142" s="463"/>
      <c r="D142" s="463"/>
      <c r="E142" s="463"/>
      <c r="F142" s="463"/>
      <c r="G142" s="463"/>
      <c r="H142" s="463"/>
      <c r="I142" s="463"/>
      <c r="J142" s="463"/>
      <c r="K142" s="463"/>
      <c r="L142" s="463"/>
      <c r="M142" s="463"/>
      <c r="N142" s="463"/>
      <c r="O142" s="463"/>
      <c r="P142" s="463"/>
    </row>
    <row r="143" spans="2:16" x14ac:dyDescent="0.25">
      <c r="C143" s="463"/>
      <c r="D143" s="463"/>
      <c r="E143" s="463"/>
      <c r="F143" s="463"/>
      <c r="G143" s="463"/>
      <c r="H143" s="463"/>
      <c r="I143" s="463"/>
      <c r="J143" s="463"/>
      <c r="K143" s="463"/>
      <c r="L143" s="463"/>
      <c r="M143" s="463"/>
      <c r="N143" s="463"/>
      <c r="O143" s="463"/>
      <c r="P143" s="463"/>
    </row>
    <row r="144" spans="2:16" x14ac:dyDescent="0.25">
      <c r="C144" s="463"/>
      <c r="D144" s="463"/>
      <c r="E144" s="463"/>
      <c r="F144" s="463"/>
      <c r="G144" s="463"/>
      <c r="H144" s="463"/>
      <c r="I144" s="463"/>
      <c r="J144" s="463"/>
      <c r="K144" s="463"/>
      <c r="L144" s="463"/>
      <c r="M144" s="463"/>
      <c r="N144" s="463"/>
      <c r="O144" s="463"/>
      <c r="P144" s="463"/>
    </row>
    <row r="145" spans="3:16" x14ac:dyDescent="0.25">
      <c r="C145" s="463"/>
      <c r="D145" s="463"/>
      <c r="E145" s="463"/>
      <c r="F145" s="463"/>
      <c r="G145" s="463"/>
      <c r="H145" s="463"/>
      <c r="I145" s="463"/>
      <c r="J145" s="463"/>
      <c r="K145" s="463"/>
      <c r="L145" s="463"/>
      <c r="M145" s="463"/>
      <c r="N145" s="463"/>
      <c r="O145" s="463"/>
      <c r="P145" s="463"/>
    </row>
    <row r="146" spans="3:16" x14ac:dyDescent="0.25">
      <c r="C146" s="463"/>
      <c r="D146" s="463"/>
      <c r="E146" s="463"/>
      <c r="F146" s="463"/>
      <c r="G146" s="463"/>
      <c r="H146" s="463"/>
      <c r="I146" s="463"/>
      <c r="J146" s="463"/>
      <c r="K146" s="463"/>
      <c r="L146" s="463"/>
      <c r="M146" s="463"/>
      <c r="N146" s="463"/>
      <c r="O146" s="463"/>
      <c r="P146" s="463"/>
    </row>
    <row r="147" spans="3:16" x14ac:dyDescent="0.25">
      <c r="C147" s="463"/>
      <c r="D147" s="463"/>
      <c r="E147" s="463"/>
      <c r="F147" s="463"/>
      <c r="G147" s="463"/>
      <c r="H147" s="463"/>
      <c r="I147" s="463"/>
      <c r="J147" s="463"/>
      <c r="K147" s="463"/>
      <c r="L147" s="463"/>
      <c r="M147" s="463"/>
      <c r="N147" s="463"/>
      <c r="O147" s="463"/>
      <c r="P147" s="463"/>
    </row>
    <row r="148" spans="3:16" x14ac:dyDescent="0.25">
      <c r="C148" s="463"/>
      <c r="D148" s="463"/>
      <c r="E148" s="463"/>
      <c r="F148" s="463"/>
      <c r="G148" s="463"/>
      <c r="H148" s="463"/>
      <c r="I148" s="463"/>
      <c r="J148" s="463"/>
      <c r="K148" s="463"/>
      <c r="L148" s="463"/>
      <c r="M148" s="463"/>
      <c r="N148" s="463"/>
      <c r="O148" s="463"/>
      <c r="P148" s="463"/>
    </row>
    <row r="149" spans="3:16" x14ac:dyDescent="0.25">
      <c r="C149" s="463"/>
      <c r="D149" s="463"/>
      <c r="E149" s="463"/>
      <c r="F149" s="463"/>
      <c r="G149" s="463"/>
      <c r="H149" s="463"/>
      <c r="I149" s="463"/>
      <c r="J149" s="463"/>
      <c r="K149" s="463"/>
      <c r="L149" s="463"/>
      <c r="M149" s="463"/>
      <c r="N149" s="463"/>
      <c r="O149" s="463"/>
      <c r="P149" s="463"/>
    </row>
  </sheetData>
  <mergeCells count="28">
    <mergeCell ref="B134:P134"/>
    <mergeCell ref="B122:P122"/>
    <mergeCell ref="B123:P123"/>
    <mergeCell ref="B125:P125"/>
    <mergeCell ref="B126:P126"/>
    <mergeCell ref="B127:P127"/>
    <mergeCell ref="B128:P128"/>
    <mergeCell ref="B129:P129"/>
    <mergeCell ref="B130:P130"/>
    <mergeCell ref="B131:P131"/>
    <mergeCell ref="B132:P132"/>
    <mergeCell ref="B133:P133"/>
    <mergeCell ref="B121:P121"/>
    <mergeCell ref="B2:P2"/>
    <mergeCell ref="B3:B4"/>
    <mergeCell ref="C3:C4"/>
    <mergeCell ref="D3:D4"/>
    <mergeCell ref="G3:G4"/>
    <mergeCell ref="H3:H4"/>
    <mergeCell ref="I3:I4"/>
    <mergeCell ref="J3:J4"/>
    <mergeCell ref="K3:K4"/>
    <mergeCell ref="L3:L4"/>
    <mergeCell ref="M3:M4"/>
    <mergeCell ref="N3:N4"/>
    <mergeCell ref="O3:O4"/>
    <mergeCell ref="P3:P4"/>
    <mergeCell ref="B120:P120"/>
  </mergeCells>
  <hyperlinks>
    <hyperlink ref="A1" location="Contents!A1" display="Back to contents" xr:uid="{4330AFB5-A144-450A-A04B-20BC17BB7EA2}"/>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4A205-9D73-41F5-AAA1-7DA7C469A777}">
  <sheetPr>
    <pageSetUpPr fitToPage="1"/>
  </sheetPr>
  <dimension ref="A1:U145"/>
  <sheetViews>
    <sheetView showGridLines="0" zoomScaleNormal="100" zoomScaleSheetLayoutView="25" workbookViewId="0"/>
  </sheetViews>
  <sheetFormatPr defaultColWidth="8.88671875" defaultRowHeight="15.75" x14ac:dyDescent="0.25"/>
  <cols>
    <col min="1" max="1" width="9.33203125" style="2" customWidth="1"/>
    <col min="2" max="2" width="10.33203125" style="2" customWidth="1"/>
    <col min="3" max="3" width="11.88671875" style="2" customWidth="1"/>
    <col min="4" max="4" width="16.6640625" style="2" customWidth="1"/>
    <col min="5" max="5" width="8.109375" style="2" customWidth="1"/>
    <col min="6" max="6" width="13.109375" style="2" customWidth="1"/>
    <col min="7" max="7" width="20.21875" style="2" customWidth="1"/>
    <col min="8" max="8" width="14.88671875" style="2" customWidth="1"/>
    <col min="9" max="9" width="14.21875" style="2" customWidth="1"/>
    <col min="10" max="10" width="17.21875" style="2" customWidth="1"/>
    <col min="11" max="16384" width="8.88671875" style="2"/>
  </cols>
  <sheetData>
    <row r="1" spans="1:21" ht="33.75" customHeight="1" thickBot="1" x14ac:dyDescent="0.3">
      <c r="A1" s="10" t="s">
        <v>42</v>
      </c>
      <c r="B1" s="29"/>
      <c r="C1" s="29"/>
      <c r="D1" s="29"/>
      <c r="E1" s="29"/>
      <c r="F1" s="29"/>
      <c r="G1" s="29"/>
      <c r="H1" s="29"/>
      <c r="I1" s="29"/>
      <c r="J1" s="29"/>
      <c r="K1" s="8"/>
      <c r="L1" s="8"/>
      <c r="M1" s="8"/>
      <c r="N1" s="8"/>
    </row>
    <row r="2" spans="1:21" s="278" customFormat="1" ht="19.5" thickBot="1" x14ac:dyDescent="0.35">
      <c r="A2" s="276"/>
      <c r="B2" s="536" t="s">
        <v>464</v>
      </c>
      <c r="C2" s="537"/>
      <c r="D2" s="537"/>
      <c r="E2" s="537"/>
      <c r="F2" s="537"/>
      <c r="G2" s="537"/>
      <c r="H2" s="537"/>
      <c r="I2" s="549"/>
      <c r="J2" s="277"/>
      <c r="K2" s="276"/>
      <c r="L2" s="276"/>
      <c r="M2" s="276"/>
      <c r="N2" s="276"/>
    </row>
    <row r="3" spans="1:21" s="282" customFormat="1" ht="52.5" customHeight="1" x14ac:dyDescent="0.25">
      <c r="A3" s="279"/>
      <c r="B3" s="280" t="s">
        <v>465</v>
      </c>
      <c r="C3" s="108" t="s">
        <v>466</v>
      </c>
      <c r="D3" s="108" t="s">
        <v>467</v>
      </c>
      <c r="E3" s="108" t="s">
        <v>468</v>
      </c>
      <c r="F3" s="108" t="s">
        <v>469</v>
      </c>
      <c r="G3" s="108" t="s">
        <v>470</v>
      </c>
      <c r="H3" s="232" t="s">
        <v>471</v>
      </c>
      <c r="I3" s="281" t="s">
        <v>472</v>
      </c>
      <c r="J3" s="279"/>
      <c r="K3" s="279"/>
      <c r="L3" s="279"/>
      <c r="M3" s="279"/>
      <c r="N3" s="279"/>
    </row>
    <row r="4" spans="1:21" x14ac:dyDescent="0.25">
      <c r="A4" s="8"/>
      <c r="B4" s="283" t="s">
        <v>57</v>
      </c>
      <c r="C4" s="275">
        <v>203.87</v>
      </c>
      <c r="D4" s="275">
        <v>81.324794100000005</v>
      </c>
      <c r="E4" s="284">
        <v>73.150205900000003</v>
      </c>
      <c r="F4" s="107">
        <v>358.34500000000003</v>
      </c>
      <c r="G4" s="275">
        <v>42.343000000000004</v>
      </c>
      <c r="H4" s="275">
        <v>0</v>
      </c>
      <c r="I4" s="285">
        <v>400.68799999999999</v>
      </c>
      <c r="J4" s="79"/>
      <c r="K4" s="8"/>
      <c r="L4" s="8"/>
      <c r="M4" s="8"/>
      <c r="N4" s="8"/>
      <c r="Q4" s="3"/>
      <c r="R4" s="3"/>
      <c r="S4" s="3"/>
      <c r="T4" s="3"/>
      <c r="U4" s="3"/>
    </row>
    <row r="5" spans="1:21" x14ac:dyDescent="0.25">
      <c r="A5" s="8"/>
      <c r="B5" s="283" t="s">
        <v>58</v>
      </c>
      <c r="C5" s="275">
        <v>198.74700000000001</v>
      </c>
      <c r="D5" s="275">
        <v>81.074996500000012</v>
      </c>
      <c r="E5" s="284">
        <v>74.301003500000007</v>
      </c>
      <c r="F5" s="107">
        <v>354.12299999999999</v>
      </c>
      <c r="G5" s="275">
        <v>44.792000000000002</v>
      </c>
      <c r="H5" s="275">
        <v>0</v>
      </c>
      <c r="I5" s="285">
        <v>398.91500000000002</v>
      </c>
      <c r="J5" s="79"/>
      <c r="K5" s="8"/>
      <c r="L5" s="8"/>
      <c r="M5" s="8"/>
      <c r="N5" s="8"/>
      <c r="Q5" s="3"/>
      <c r="R5" s="3"/>
      <c r="S5" s="3"/>
      <c r="T5" s="3"/>
      <c r="U5" s="3"/>
    </row>
    <row r="6" spans="1:21" x14ac:dyDescent="0.25">
      <c r="A6" s="8"/>
      <c r="B6" s="283" t="s">
        <v>59</v>
      </c>
      <c r="C6" s="275">
        <v>197.898</v>
      </c>
      <c r="D6" s="275">
        <v>82.981736100000006</v>
      </c>
      <c r="E6" s="284">
        <v>74.523263900000003</v>
      </c>
      <c r="F6" s="107">
        <v>355.40300000000002</v>
      </c>
      <c r="G6" s="275">
        <v>41.784999999999997</v>
      </c>
      <c r="H6" s="275">
        <v>0</v>
      </c>
      <c r="I6" s="285">
        <v>397.18799999999999</v>
      </c>
      <c r="J6" s="79"/>
      <c r="K6" s="8"/>
      <c r="L6" s="8"/>
      <c r="M6" s="8"/>
      <c r="N6" s="8"/>
      <c r="Q6" s="3"/>
      <c r="R6" s="3"/>
      <c r="S6" s="3"/>
      <c r="T6" s="3"/>
      <c r="U6" s="3"/>
    </row>
    <row r="7" spans="1:21" x14ac:dyDescent="0.25">
      <c r="A7" s="8"/>
      <c r="B7" s="283" t="s">
        <v>65</v>
      </c>
      <c r="C7" s="275">
        <v>196.672</v>
      </c>
      <c r="D7" s="275">
        <v>79.991877799999997</v>
      </c>
      <c r="E7" s="284">
        <v>76.005122200000002</v>
      </c>
      <c r="F7" s="107">
        <v>352.66899999999998</v>
      </c>
      <c r="G7" s="275">
        <v>39.798999999999999</v>
      </c>
      <c r="H7" s="275">
        <v>0</v>
      </c>
      <c r="I7" s="285">
        <v>392.46800000000002</v>
      </c>
      <c r="J7" s="79"/>
      <c r="K7" s="8"/>
      <c r="L7" s="8"/>
      <c r="M7" s="8"/>
      <c r="N7" s="8"/>
      <c r="Q7" s="3"/>
      <c r="R7" s="3"/>
      <c r="S7" s="3"/>
      <c r="T7" s="3"/>
      <c r="U7" s="3"/>
    </row>
    <row r="8" spans="1:21" x14ac:dyDescent="0.25">
      <c r="A8" s="8"/>
      <c r="B8" s="283" t="s">
        <v>0</v>
      </c>
      <c r="C8" s="275">
        <v>195.09399999999999</v>
      </c>
      <c r="D8" s="275">
        <v>79.550389699999997</v>
      </c>
      <c r="E8" s="284">
        <v>73.153610299999997</v>
      </c>
      <c r="F8" s="107">
        <v>347.798</v>
      </c>
      <c r="G8" s="275">
        <v>36.643000000000001</v>
      </c>
      <c r="H8" s="275">
        <v>0</v>
      </c>
      <c r="I8" s="285">
        <v>384.44099999999997</v>
      </c>
      <c r="J8" s="79"/>
      <c r="K8" s="8"/>
      <c r="L8" s="8"/>
      <c r="M8" s="8"/>
      <c r="N8" s="8"/>
      <c r="Q8" s="3"/>
      <c r="R8" s="3"/>
      <c r="S8" s="3"/>
      <c r="T8" s="3"/>
      <c r="U8" s="3"/>
    </row>
    <row r="9" spans="1:21" x14ac:dyDescent="0.25">
      <c r="A9" s="8"/>
      <c r="B9" s="283" t="s">
        <v>1</v>
      </c>
      <c r="C9" s="275">
        <v>196.71899999999999</v>
      </c>
      <c r="D9" s="275">
        <v>78.14434270000001</v>
      </c>
      <c r="E9" s="284">
        <v>71.519657300000006</v>
      </c>
      <c r="F9" s="107">
        <v>346.38299999999998</v>
      </c>
      <c r="G9" s="275">
        <v>39.235999999999997</v>
      </c>
      <c r="H9" s="275">
        <v>0</v>
      </c>
      <c r="I9" s="285">
        <v>385.61900000000003</v>
      </c>
      <c r="J9" s="79"/>
      <c r="K9" s="8"/>
      <c r="L9" s="8"/>
      <c r="M9" s="8"/>
      <c r="N9" s="8"/>
      <c r="Q9" s="3"/>
      <c r="R9" s="3"/>
      <c r="S9" s="3"/>
      <c r="T9" s="3"/>
      <c r="U9" s="3"/>
    </row>
    <row r="10" spans="1:21" x14ac:dyDescent="0.25">
      <c r="A10" s="8"/>
      <c r="B10" s="283" t="s">
        <v>2</v>
      </c>
      <c r="C10" s="275">
        <v>196.87100000000001</v>
      </c>
      <c r="D10" s="275">
        <v>82.259276400000005</v>
      </c>
      <c r="E10" s="284">
        <v>70.390723600000001</v>
      </c>
      <c r="F10" s="107">
        <v>349.52100000000002</v>
      </c>
      <c r="G10" s="275">
        <v>40.255000000000003</v>
      </c>
      <c r="H10" s="275">
        <v>0</v>
      </c>
      <c r="I10" s="285">
        <v>389.77600000000001</v>
      </c>
      <c r="J10" s="79"/>
      <c r="K10" s="8"/>
      <c r="L10" s="8"/>
      <c r="M10" s="8"/>
      <c r="N10" s="8"/>
      <c r="Q10" s="3"/>
      <c r="R10" s="3"/>
      <c r="S10" s="3"/>
      <c r="T10" s="3"/>
      <c r="U10" s="3"/>
    </row>
    <row r="11" spans="1:21" x14ac:dyDescent="0.25">
      <c r="A11" s="8"/>
      <c r="B11" s="283" t="s">
        <v>3</v>
      </c>
      <c r="C11" s="275">
        <v>200.67400000000001</v>
      </c>
      <c r="D11" s="275">
        <v>77.246803799999995</v>
      </c>
      <c r="E11" s="284">
        <v>69.913196200000002</v>
      </c>
      <c r="F11" s="107">
        <v>347.834</v>
      </c>
      <c r="G11" s="275">
        <v>40.843000000000004</v>
      </c>
      <c r="H11" s="275">
        <v>0</v>
      </c>
      <c r="I11" s="285">
        <v>388.67700000000002</v>
      </c>
      <c r="J11" s="79"/>
      <c r="K11" s="8"/>
      <c r="L11" s="8"/>
      <c r="M11" s="8"/>
      <c r="N11" s="8"/>
      <c r="Q11" s="3"/>
      <c r="R11" s="3"/>
      <c r="S11" s="3"/>
      <c r="T11" s="3"/>
      <c r="U11" s="3"/>
    </row>
    <row r="12" spans="1:21" x14ac:dyDescent="0.25">
      <c r="A12" s="8"/>
      <c r="B12" s="283" t="s">
        <v>4</v>
      </c>
      <c r="C12" s="275">
        <v>201.88200000000001</v>
      </c>
      <c r="D12" s="275">
        <v>79.71857709999999</v>
      </c>
      <c r="E12" s="284">
        <v>69.728422899999998</v>
      </c>
      <c r="F12" s="107">
        <v>351.32900000000001</v>
      </c>
      <c r="G12" s="275">
        <v>43.548999999999999</v>
      </c>
      <c r="H12" s="275">
        <v>0</v>
      </c>
      <c r="I12" s="285">
        <v>394.87799999999999</v>
      </c>
      <c r="J12" s="79"/>
      <c r="K12" s="8"/>
      <c r="L12" s="8"/>
      <c r="M12" s="8"/>
      <c r="N12" s="8"/>
      <c r="Q12" s="3"/>
      <c r="R12" s="3"/>
      <c r="S12" s="3"/>
      <c r="T12" s="3"/>
      <c r="U12" s="3"/>
    </row>
    <row r="13" spans="1:21" x14ac:dyDescent="0.25">
      <c r="A13" s="8"/>
      <c r="B13" s="283" t="s">
        <v>5</v>
      </c>
      <c r="C13" s="275">
        <v>202.322</v>
      </c>
      <c r="D13" s="275">
        <v>78.777287099999995</v>
      </c>
      <c r="E13" s="284">
        <v>71.091712900000005</v>
      </c>
      <c r="F13" s="107">
        <v>352.19099999999997</v>
      </c>
      <c r="G13" s="275">
        <v>49.396999999999998</v>
      </c>
      <c r="H13" s="275">
        <v>0</v>
      </c>
      <c r="I13" s="285">
        <v>401.58800000000002</v>
      </c>
      <c r="J13" s="79"/>
      <c r="K13" s="8"/>
      <c r="L13" s="8"/>
      <c r="M13" s="8"/>
      <c r="N13" s="8"/>
      <c r="Q13" s="3"/>
      <c r="R13" s="3"/>
      <c r="S13" s="3"/>
      <c r="T13" s="3"/>
      <c r="U13" s="3"/>
    </row>
    <row r="14" spans="1:21" x14ac:dyDescent="0.25">
      <c r="A14" s="8"/>
      <c r="B14" s="283" t="s">
        <v>6</v>
      </c>
      <c r="C14" s="275">
        <v>203.43700000000001</v>
      </c>
      <c r="D14" s="275">
        <v>83.569074599999993</v>
      </c>
      <c r="E14" s="284">
        <v>71.347925400000008</v>
      </c>
      <c r="F14" s="107">
        <v>358.35399999999998</v>
      </c>
      <c r="G14" s="275">
        <v>45.097000000000001</v>
      </c>
      <c r="H14" s="275">
        <v>0</v>
      </c>
      <c r="I14" s="285">
        <v>403.45100000000002</v>
      </c>
      <c r="J14" s="79"/>
      <c r="K14" s="8"/>
      <c r="L14" s="8"/>
      <c r="M14" s="8"/>
      <c r="N14" s="8"/>
      <c r="Q14" s="3"/>
      <c r="R14" s="3"/>
      <c r="S14" s="3"/>
      <c r="T14" s="3"/>
      <c r="U14" s="3"/>
    </row>
    <row r="15" spans="1:21" x14ac:dyDescent="0.25">
      <c r="A15" s="8"/>
      <c r="B15" s="283" t="s">
        <v>7</v>
      </c>
      <c r="C15" s="275">
        <v>203.82599999999999</v>
      </c>
      <c r="D15" s="275">
        <v>84.554106499999989</v>
      </c>
      <c r="E15" s="284">
        <v>72.347893500000012</v>
      </c>
      <c r="F15" s="107">
        <v>360.72800000000001</v>
      </c>
      <c r="G15" s="275">
        <v>45.381999999999998</v>
      </c>
      <c r="H15" s="275">
        <v>0</v>
      </c>
      <c r="I15" s="285">
        <v>406.11</v>
      </c>
      <c r="J15" s="79"/>
      <c r="K15" s="8"/>
      <c r="L15" s="8"/>
      <c r="M15" s="8"/>
      <c r="N15" s="8"/>
      <c r="Q15" s="3"/>
      <c r="R15" s="3"/>
      <c r="S15" s="3"/>
      <c r="T15" s="3"/>
      <c r="U15" s="3"/>
    </row>
    <row r="16" spans="1:21" x14ac:dyDescent="0.25">
      <c r="A16" s="8"/>
      <c r="B16" s="283" t="s">
        <v>8</v>
      </c>
      <c r="C16" s="275">
        <v>208.405</v>
      </c>
      <c r="D16" s="275">
        <v>84.585531799999998</v>
      </c>
      <c r="E16" s="284">
        <v>72.223468199999999</v>
      </c>
      <c r="F16" s="107">
        <v>365.214</v>
      </c>
      <c r="G16" s="275">
        <v>49.027999999999999</v>
      </c>
      <c r="H16" s="275">
        <v>0</v>
      </c>
      <c r="I16" s="285">
        <v>414.24200000000002</v>
      </c>
      <c r="J16" s="79"/>
      <c r="K16" s="8"/>
      <c r="L16" s="8"/>
      <c r="M16" s="8"/>
      <c r="N16" s="8"/>
      <c r="Q16" s="3"/>
      <c r="R16" s="3"/>
      <c r="S16" s="3"/>
      <c r="T16" s="3"/>
      <c r="U16" s="3"/>
    </row>
    <row r="17" spans="1:21" x14ac:dyDescent="0.25">
      <c r="A17" s="8"/>
      <c r="B17" s="283" t="s">
        <v>9</v>
      </c>
      <c r="C17" s="275">
        <v>206.18799999999999</v>
      </c>
      <c r="D17" s="275">
        <v>82.940480799999989</v>
      </c>
      <c r="E17" s="284">
        <v>72.6435192</v>
      </c>
      <c r="F17" s="107">
        <v>361.77199999999999</v>
      </c>
      <c r="G17" s="275">
        <v>49.987000000000002</v>
      </c>
      <c r="H17" s="275">
        <v>0</v>
      </c>
      <c r="I17" s="285">
        <v>411.75900000000001</v>
      </c>
      <c r="J17" s="79"/>
      <c r="K17" s="8"/>
      <c r="L17" s="8"/>
      <c r="M17" s="8"/>
      <c r="N17" s="8"/>
      <c r="Q17" s="3"/>
      <c r="R17" s="3"/>
      <c r="S17" s="3"/>
      <c r="T17" s="3"/>
      <c r="U17" s="3"/>
    </row>
    <row r="18" spans="1:21" x14ac:dyDescent="0.25">
      <c r="A18" s="8"/>
      <c r="B18" s="283" t="s">
        <v>10</v>
      </c>
      <c r="C18" s="275">
        <v>205.12100000000001</v>
      </c>
      <c r="D18" s="275">
        <v>84.769661099999993</v>
      </c>
      <c r="E18" s="284">
        <v>73.921338900000009</v>
      </c>
      <c r="F18" s="107">
        <v>363.81200000000001</v>
      </c>
      <c r="G18" s="275">
        <v>51.052</v>
      </c>
      <c r="H18" s="275">
        <v>0</v>
      </c>
      <c r="I18" s="285">
        <v>414.86399999999998</v>
      </c>
      <c r="J18" s="79"/>
      <c r="K18" s="8"/>
      <c r="L18" s="8"/>
      <c r="M18" s="8"/>
      <c r="N18" s="8"/>
      <c r="Q18" s="3"/>
      <c r="R18" s="3"/>
      <c r="S18" s="3"/>
      <c r="T18" s="3"/>
      <c r="U18" s="3"/>
    </row>
    <row r="19" spans="1:21" x14ac:dyDescent="0.25">
      <c r="A19" s="8"/>
      <c r="B19" s="283" t="s">
        <v>11</v>
      </c>
      <c r="C19" s="275">
        <v>207.98400000000001</v>
      </c>
      <c r="D19" s="275">
        <v>86.734891399999995</v>
      </c>
      <c r="E19" s="284">
        <v>74.254108600000009</v>
      </c>
      <c r="F19" s="107">
        <v>368.97300000000001</v>
      </c>
      <c r="G19" s="275">
        <v>50.302999999999997</v>
      </c>
      <c r="H19" s="275">
        <v>0</v>
      </c>
      <c r="I19" s="285">
        <v>419.27600000000001</v>
      </c>
      <c r="J19" s="79"/>
      <c r="K19" s="8"/>
      <c r="L19" s="8"/>
      <c r="M19" s="8"/>
      <c r="N19" s="8"/>
      <c r="Q19" s="3"/>
      <c r="R19" s="3"/>
      <c r="S19" s="3"/>
      <c r="T19" s="3"/>
      <c r="U19" s="3"/>
    </row>
    <row r="20" spans="1:21" x14ac:dyDescent="0.25">
      <c r="A20" s="8"/>
      <c r="B20" s="283" t="s">
        <v>12</v>
      </c>
      <c r="C20" s="275">
        <v>211.27099999999999</v>
      </c>
      <c r="D20" s="275">
        <v>82.491966599999998</v>
      </c>
      <c r="E20" s="284">
        <v>76.792033399999994</v>
      </c>
      <c r="F20" s="107">
        <v>370.55500000000001</v>
      </c>
      <c r="G20" s="275">
        <v>50.892000000000003</v>
      </c>
      <c r="H20" s="275">
        <v>0</v>
      </c>
      <c r="I20" s="285">
        <v>421.447</v>
      </c>
      <c r="J20" s="79"/>
      <c r="K20" s="8"/>
      <c r="L20" s="8"/>
      <c r="M20" s="8"/>
      <c r="N20" s="8"/>
      <c r="Q20" s="3"/>
      <c r="R20" s="3"/>
      <c r="S20" s="3"/>
      <c r="T20" s="3"/>
      <c r="U20" s="3"/>
    </row>
    <row r="21" spans="1:21" x14ac:dyDescent="0.25">
      <c r="A21" s="8"/>
      <c r="B21" s="283" t="s">
        <v>13</v>
      </c>
      <c r="C21" s="275">
        <v>209.47900000000001</v>
      </c>
      <c r="D21" s="275">
        <v>85.111657600000001</v>
      </c>
      <c r="E21" s="284">
        <v>77.981342399999988</v>
      </c>
      <c r="F21" s="107">
        <v>372.572</v>
      </c>
      <c r="G21" s="275">
        <v>51.125</v>
      </c>
      <c r="H21" s="275">
        <v>0</v>
      </c>
      <c r="I21" s="285">
        <v>423.697</v>
      </c>
      <c r="J21" s="79"/>
      <c r="K21" s="8"/>
      <c r="L21" s="8"/>
      <c r="M21" s="8"/>
      <c r="N21" s="8"/>
      <c r="Q21" s="3"/>
      <c r="R21" s="3"/>
      <c r="S21" s="3"/>
      <c r="T21" s="3"/>
      <c r="U21" s="3"/>
    </row>
    <row r="22" spans="1:21" x14ac:dyDescent="0.25">
      <c r="A22" s="8"/>
      <c r="B22" s="283" t="s">
        <v>14</v>
      </c>
      <c r="C22" s="275">
        <v>211.68299999999999</v>
      </c>
      <c r="D22" s="275">
        <v>92.119108800000006</v>
      </c>
      <c r="E22" s="284">
        <v>77.533891199999999</v>
      </c>
      <c r="F22" s="107">
        <v>381.33600000000001</v>
      </c>
      <c r="G22" s="275">
        <v>51.287999999999997</v>
      </c>
      <c r="H22" s="275">
        <v>0</v>
      </c>
      <c r="I22" s="285">
        <v>432.62400000000002</v>
      </c>
      <c r="J22" s="79"/>
      <c r="K22" s="8"/>
      <c r="L22" s="8"/>
      <c r="M22" s="8"/>
      <c r="N22" s="8"/>
      <c r="Q22" s="3"/>
      <c r="R22" s="3"/>
      <c r="S22" s="3"/>
      <c r="T22" s="3"/>
      <c r="U22" s="3"/>
    </row>
    <row r="23" spans="1:21" x14ac:dyDescent="0.25">
      <c r="A23" s="8"/>
      <c r="B23" s="283" t="s">
        <v>15</v>
      </c>
      <c r="C23" s="275">
        <v>210.66</v>
      </c>
      <c r="D23" s="275">
        <v>93.462643299999996</v>
      </c>
      <c r="E23" s="284">
        <v>77.098356700000011</v>
      </c>
      <c r="F23" s="107">
        <v>381.221</v>
      </c>
      <c r="G23" s="275">
        <v>52.780999999999999</v>
      </c>
      <c r="H23" s="275">
        <v>0</v>
      </c>
      <c r="I23" s="285">
        <v>434.00200000000001</v>
      </c>
      <c r="J23" s="79"/>
      <c r="K23" s="8"/>
      <c r="L23" s="8"/>
      <c r="M23" s="8"/>
      <c r="N23" s="8"/>
      <c r="Q23" s="3"/>
      <c r="R23" s="3"/>
      <c r="S23" s="3"/>
      <c r="T23" s="3"/>
      <c r="U23" s="3"/>
    </row>
    <row r="24" spans="1:21" x14ac:dyDescent="0.25">
      <c r="A24" s="8"/>
      <c r="B24" s="283" t="s">
        <v>16</v>
      </c>
      <c r="C24" s="275">
        <v>214.78700000000001</v>
      </c>
      <c r="D24" s="275">
        <v>90.103590299999993</v>
      </c>
      <c r="E24" s="284">
        <v>78.443409700000004</v>
      </c>
      <c r="F24" s="107">
        <v>383.334</v>
      </c>
      <c r="G24" s="275">
        <v>52.701000000000001</v>
      </c>
      <c r="H24" s="275">
        <v>0</v>
      </c>
      <c r="I24" s="285">
        <v>436.03500000000003</v>
      </c>
      <c r="J24" s="79"/>
      <c r="K24" s="8"/>
      <c r="L24" s="8"/>
      <c r="M24" s="8"/>
      <c r="N24" s="8"/>
      <c r="Q24" s="3"/>
      <c r="R24" s="3"/>
      <c r="S24" s="3"/>
      <c r="T24" s="3"/>
      <c r="U24" s="3"/>
    </row>
    <row r="25" spans="1:21" x14ac:dyDescent="0.25">
      <c r="A25" s="8"/>
      <c r="B25" s="286" t="s">
        <v>17</v>
      </c>
      <c r="C25" s="275">
        <v>220.495</v>
      </c>
      <c r="D25" s="275">
        <v>86.604285199999993</v>
      </c>
      <c r="E25" s="284">
        <v>79.147714800000003</v>
      </c>
      <c r="F25" s="107">
        <v>386.24700000000001</v>
      </c>
      <c r="G25" s="275">
        <v>53.956000000000003</v>
      </c>
      <c r="H25" s="275">
        <v>0</v>
      </c>
      <c r="I25" s="285">
        <v>440.20299999999997</v>
      </c>
      <c r="J25" s="30"/>
      <c r="K25" s="8"/>
      <c r="L25" s="8"/>
      <c r="M25" s="8"/>
      <c r="N25" s="8"/>
      <c r="Q25" s="3"/>
      <c r="R25" s="3"/>
      <c r="S25" s="3"/>
      <c r="T25" s="3"/>
      <c r="U25" s="3"/>
    </row>
    <row r="26" spans="1:21" x14ac:dyDescent="0.25">
      <c r="A26" s="8"/>
      <c r="B26" s="286" t="s">
        <v>18</v>
      </c>
      <c r="C26" s="275">
        <v>221.22300000000001</v>
      </c>
      <c r="D26" s="275">
        <v>92.894436499999998</v>
      </c>
      <c r="E26" s="284">
        <v>80.011563500000008</v>
      </c>
      <c r="F26" s="107">
        <v>394.12900000000002</v>
      </c>
      <c r="G26" s="275">
        <v>55.112000000000002</v>
      </c>
      <c r="H26" s="275">
        <v>0</v>
      </c>
      <c r="I26" s="285">
        <v>449.24099999999999</v>
      </c>
      <c r="J26" s="30"/>
      <c r="K26" s="8"/>
      <c r="L26" s="8"/>
      <c r="M26" s="8"/>
      <c r="N26" s="8"/>
      <c r="Q26" s="3"/>
      <c r="R26" s="3"/>
      <c r="S26" s="3"/>
      <c r="T26" s="3"/>
      <c r="U26" s="3"/>
    </row>
    <row r="27" spans="1:21" x14ac:dyDescent="0.25">
      <c r="A27" s="8"/>
      <c r="B27" s="286" t="s">
        <v>19</v>
      </c>
      <c r="C27" s="275">
        <v>224.494</v>
      </c>
      <c r="D27" s="275">
        <v>93.653069299999999</v>
      </c>
      <c r="E27" s="284">
        <v>81.30293069999999</v>
      </c>
      <c r="F27" s="107">
        <v>399.45</v>
      </c>
      <c r="G27" s="275">
        <v>55.406999999999996</v>
      </c>
      <c r="H27" s="275">
        <v>0</v>
      </c>
      <c r="I27" s="285">
        <v>454.85700000000003</v>
      </c>
      <c r="J27" s="30"/>
      <c r="K27" s="8"/>
      <c r="L27" s="8"/>
      <c r="M27" s="8"/>
      <c r="N27" s="8"/>
      <c r="Q27" s="3"/>
      <c r="R27" s="3"/>
      <c r="S27" s="3"/>
      <c r="T27" s="3"/>
      <c r="U27" s="3"/>
    </row>
    <row r="28" spans="1:21" x14ac:dyDescent="0.25">
      <c r="A28" s="8"/>
      <c r="B28" s="286" t="s">
        <v>20</v>
      </c>
      <c r="C28" s="275">
        <v>226.678</v>
      </c>
      <c r="D28" s="275">
        <v>93.224209000000002</v>
      </c>
      <c r="E28" s="284">
        <v>83.331790999999996</v>
      </c>
      <c r="F28" s="107">
        <v>403.23399999999998</v>
      </c>
      <c r="G28" s="275">
        <v>56.356999999999999</v>
      </c>
      <c r="H28" s="275">
        <v>0</v>
      </c>
      <c r="I28" s="285">
        <v>459.59100000000001</v>
      </c>
      <c r="J28" s="30"/>
      <c r="K28" s="8"/>
      <c r="L28" s="8"/>
      <c r="M28" s="8"/>
      <c r="N28" s="8"/>
      <c r="Q28" s="3"/>
      <c r="R28" s="3"/>
      <c r="S28" s="3"/>
      <c r="T28" s="3"/>
      <c r="U28" s="3"/>
    </row>
    <row r="29" spans="1:21" x14ac:dyDescent="0.25">
      <c r="A29" s="8"/>
      <c r="B29" s="286" t="s">
        <v>21</v>
      </c>
      <c r="C29" s="275">
        <v>224.113</v>
      </c>
      <c r="D29" s="275">
        <v>96.9158817</v>
      </c>
      <c r="E29" s="284">
        <v>85.493118300000006</v>
      </c>
      <c r="F29" s="107">
        <v>406.52199999999999</v>
      </c>
      <c r="G29" s="275">
        <v>57.119</v>
      </c>
      <c r="H29" s="275">
        <v>0</v>
      </c>
      <c r="I29" s="285">
        <v>463.64100000000002</v>
      </c>
      <c r="J29" s="30"/>
      <c r="K29" s="8"/>
      <c r="L29" s="8"/>
      <c r="M29" s="8"/>
      <c r="N29" s="8"/>
      <c r="Q29" s="3"/>
      <c r="R29" s="3"/>
      <c r="S29" s="3"/>
      <c r="T29" s="3"/>
      <c r="U29" s="3"/>
    </row>
    <row r="30" spans="1:21" x14ac:dyDescent="0.25">
      <c r="A30" s="8"/>
      <c r="B30" s="286" t="s">
        <v>22</v>
      </c>
      <c r="C30" s="275">
        <v>225.63300000000001</v>
      </c>
      <c r="D30" s="275">
        <v>100.7946666</v>
      </c>
      <c r="E30" s="284">
        <v>85.855333400000006</v>
      </c>
      <c r="F30" s="107">
        <v>412.28300000000002</v>
      </c>
      <c r="G30" s="275">
        <v>56.676000000000002</v>
      </c>
      <c r="H30" s="275">
        <v>0</v>
      </c>
      <c r="I30" s="285">
        <v>468.959</v>
      </c>
      <c r="J30" s="30"/>
      <c r="K30" s="8"/>
      <c r="L30" s="8"/>
      <c r="M30" s="8"/>
      <c r="N30" s="8"/>
      <c r="Q30" s="3"/>
      <c r="R30" s="3"/>
      <c r="S30" s="3"/>
      <c r="T30" s="3"/>
      <c r="U30" s="3"/>
    </row>
    <row r="31" spans="1:21" x14ac:dyDescent="0.25">
      <c r="A31" s="8"/>
      <c r="B31" s="286" t="s">
        <v>23</v>
      </c>
      <c r="C31" s="275">
        <v>227.25</v>
      </c>
      <c r="D31" s="275">
        <v>99.655626499999997</v>
      </c>
      <c r="E31" s="284">
        <v>86.201373500000003</v>
      </c>
      <c r="F31" s="107">
        <v>413.10700000000003</v>
      </c>
      <c r="G31" s="275">
        <v>57.71</v>
      </c>
      <c r="H31" s="275">
        <v>0</v>
      </c>
      <c r="I31" s="285">
        <v>470.81700000000001</v>
      </c>
      <c r="J31" s="30"/>
      <c r="K31" s="8"/>
      <c r="L31" s="8"/>
      <c r="M31" s="8"/>
      <c r="N31" s="8"/>
      <c r="Q31" s="3"/>
      <c r="R31" s="3"/>
      <c r="S31" s="3"/>
      <c r="T31" s="3"/>
      <c r="U31" s="3"/>
    </row>
    <row r="32" spans="1:21" x14ac:dyDescent="0.25">
      <c r="A32" s="8"/>
      <c r="B32" s="286" t="s">
        <v>24</v>
      </c>
      <c r="C32" s="275">
        <v>231.82900000000001</v>
      </c>
      <c r="D32" s="275">
        <v>97.828825299999991</v>
      </c>
      <c r="E32" s="284">
        <v>87.084174700000005</v>
      </c>
      <c r="F32" s="107">
        <v>416.74200000000002</v>
      </c>
      <c r="G32" s="275">
        <v>57.095999999999997</v>
      </c>
      <c r="H32" s="275">
        <v>0</v>
      </c>
      <c r="I32" s="285">
        <v>473.83800000000002</v>
      </c>
      <c r="J32" s="30"/>
      <c r="K32" s="8"/>
      <c r="L32" s="8"/>
      <c r="M32" s="8"/>
      <c r="N32" s="8"/>
      <c r="Q32" s="3"/>
      <c r="R32" s="3"/>
      <c r="S32" s="3"/>
      <c r="T32" s="3"/>
      <c r="U32" s="3"/>
    </row>
    <row r="33" spans="1:21" x14ac:dyDescent="0.25">
      <c r="A33" s="8"/>
      <c r="B33" s="286" t="s">
        <v>25</v>
      </c>
      <c r="C33" s="275">
        <v>231.393</v>
      </c>
      <c r="D33" s="275">
        <v>101.8393277</v>
      </c>
      <c r="E33" s="284">
        <v>89.448672300000013</v>
      </c>
      <c r="F33" s="107">
        <v>422.68099999999998</v>
      </c>
      <c r="G33" s="275">
        <v>58.262999999999998</v>
      </c>
      <c r="H33" s="275">
        <v>0</v>
      </c>
      <c r="I33" s="285">
        <v>480.94400000000002</v>
      </c>
      <c r="J33" s="30"/>
      <c r="K33" s="8"/>
      <c r="L33" s="8"/>
      <c r="M33" s="8"/>
      <c r="N33" s="8"/>
      <c r="Q33" s="3"/>
      <c r="R33" s="3"/>
      <c r="S33" s="3"/>
      <c r="T33" s="3"/>
      <c r="U33" s="3"/>
    </row>
    <row r="34" spans="1:21" x14ac:dyDescent="0.25">
      <c r="A34" s="8"/>
      <c r="B34" s="286" t="s">
        <v>26</v>
      </c>
      <c r="C34" s="275">
        <v>232.184</v>
      </c>
      <c r="D34" s="275">
        <v>99.069693999999998</v>
      </c>
      <c r="E34" s="284">
        <v>91.423305999999997</v>
      </c>
      <c r="F34" s="107">
        <v>422.67700000000002</v>
      </c>
      <c r="G34" s="275">
        <v>59.036000000000001</v>
      </c>
      <c r="H34" s="275">
        <v>0</v>
      </c>
      <c r="I34" s="285">
        <v>481.71300000000002</v>
      </c>
      <c r="J34" s="30"/>
      <c r="K34" s="8"/>
      <c r="L34" s="8"/>
      <c r="M34" s="8"/>
      <c r="N34" s="8"/>
      <c r="Q34" s="3"/>
      <c r="R34" s="3"/>
      <c r="S34" s="3"/>
      <c r="T34" s="3"/>
      <c r="U34" s="3"/>
    </row>
    <row r="35" spans="1:21" x14ac:dyDescent="0.25">
      <c r="A35" s="8"/>
      <c r="B35" s="286" t="s">
        <v>27</v>
      </c>
      <c r="C35" s="275">
        <v>234.29300000000001</v>
      </c>
      <c r="D35" s="275">
        <v>97.781532499999997</v>
      </c>
      <c r="E35" s="284">
        <v>91.7834675</v>
      </c>
      <c r="F35" s="107">
        <v>423.858</v>
      </c>
      <c r="G35" s="275">
        <v>59.287999999999997</v>
      </c>
      <c r="H35" s="275">
        <v>0</v>
      </c>
      <c r="I35" s="285">
        <v>483.14600000000002</v>
      </c>
      <c r="J35" s="3"/>
      <c r="Q35" s="3"/>
      <c r="R35" s="3"/>
      <c r="S35" s="3"/>
      <c r="T35" s="3"/>
      <c r="U35" s="3"/>
    </row>
    <row r="36" spans="1:21" x14ac:dyDescent="0.25">
      <c r="A36" s="8"/>
      <c r="B36" s="286" t="s">
        <v>28</v>
      </c>
      <c r="C36" s="275">
        <v>236.33099999999999</v>
      </c>
      <c r="D36" s="275">
        <v>100.8114458</v>
      </c>
      <c r="E36" s="284">
        <v>92.594554200000005</v>
      </c>
      <c r="F36" s="107">
        <v>429.73700000000002</v>
      </c>
      <c r="G36" s="275">
        <v>60.033000000000001</v>
      </c>
      <c r="H36" s="275">
        <v>0</v>
      </c>
      <c r="I36" s="285">
        <v>489.77</v>
      </c>
      <c r="J36" s="3"/>
      <c r="Q36" s="3"/>
      <c r="R36" s="3"/>
      <c r="S36" s="3"/>
      <c r="T36" s="3"/>
      <c r="U36" s="3"/>
    </row>
    <row r="37" spans="1:21" x14ac:dyDescent="0.25">
      <c r="A37" s="8"/>
      <c r="B37" s="286" t="s">
        <v>31</v>
      </c>
      <c r="C37" s="275">
        <v>241.11600000000001</v>
      </c>
      <c r="D37" s="275">
        <v>101.56503049999999</v>
      </c>
      <c r="E37" s="284">
        <v>94.400969500000002</v>
      </c>
      <c r="F37" s="107">
        <v>437.08199999999999</v>
      </c>
      <c r="G37" s="275">
        <v>60.093000000000004</v>
      </c>
      <c r="H37" s="275">
        <v>0</v>
      </c>
      <c r="I37" s="285">
        <v>497.17500000000001</v>
      </c>
      <c r="J37" s="3"/>
      <c r="Q37" s="3"/>
      <c r="R37" s="3"/>
      <c r="S37" s="3"/>
      <c r="T37" s="3"/>
      <c r="U37" s="3"/>
    </row>
    <row r="38" spans="1:21" x14ac:dyDescent="0.25">
      <c r="A38" s="8"/>
      <c r="B38" s="286" t="s">
        <v>32</v>
      </c>
      <c r="C38" s="275">
        <v>243.81200000000001</v>
      </c>
      <c r="D38" s="275">
        <v>101.8304844</v>
      </c>
      <c r="E38" s="284">
        <v>94.608515600000004</v>
      </c>
      <c r="F38" s="107">
        <v>440.25099999999998</v>
      </c>
      <c r="G38" s="275">
        <v>60.362000000000002</v>
      </c>
      <c r="H38" s="275">
        <v>0</v>
      </c>
      <c r="I38" s="285">
        <v>500.613</v>
      </c>
      <c r="J38" s="3"/>
      <c r="Q38" s="3"/>
      <c r="R38" s="3"/>
      <c r="S38" s="3"/>
      <c r="T38" s="3"/>
      <c r="U38" s="3"/>
    </row>
    <row r="39" spans="1:21" x14ac:dyDescent="0.25">
      <c r="A39" s="8"/>
      <c r="B39" s="286" t="s">
        <v>33</v>
      </c>
      <c r="C39" s="275">
        <v>245.56200000000001</v>
      </c>
      <c r="D39" s="275">
        <v>104.75353530000001</v>
      </c>
      <c r="E39" s="284">
        <v>95.235464699999994</v>
      </c>
      <c r="F39" s="107">
        <v>445.55099999999999</v>
      </c>
      <c r="G39" s="275">
        <v>61.603000000000002</v>
      </c>
      <c r="H39" s="275">
        <v>0</v>
      </c>
      <c r="I39" s="285">
        <v>507.154</v>
      </c>
      <c r="J39" s="3"/>
      <c r="Q39" s="3"/>
      <c r="R39" s="3"/>
      <c r="S39" s="3"/>
      <c r="T39" s="3"/>
      <c r="U39" s="3"/>
    </row>
    <row r="40" spans="1:21" x14ac:dyDescent="0.25">
      <c r="A40" s="8"/>
      <c r="B40" s="286" t="s">
        <v>34</v>
      </c>
      <c r="C40" s="275">
        <v>248.42099999999999</v>
      </c>
      <c r="D40" s="275">
        <v>106.7969499</v>
      </c>
      <c r="E40" s="284">
        <v>95.254050099999986</v>
      </c>
      <c r="F40" s="107">
        <v>450.47199999999998</v>
      </c>
      <c r="G40" s="275">
        <v>61.613</v>
      </c>
      <c r="H40" s="275">
        <v>0</v>
      </c>
      <c r="I40" s="285">
        <v>512.08500000000004</v>
      </c>
      <c r="J40" s="3"/>
      <c r="Q40" s="3"/>
      <c r="R40" s="3"/>
      <c r="S40" s="3"/>
      <c r="T40" s="3"/>
      <c r="U40" s="3"/>
    </row>
    <row r="41" spans="1:21" x14ac:dyDescent="0.25">
      <c r="A41" s="8"/>
      <c r="B41" s="286" t="s">
        <v>38</v>
      </c>
      <c r="C41" s="275">
        <v>250.70699999999999</v>
      </c>
      <c r="D41" s="275">
        <v>105.1115343</v>
      </c>
      <c r="E41" s="284">
        <v>95.6984657</v>
      </c>
      <c r="F41" s="107">
        <v>451.517</v>
      </c>
      <c r="G41" s="275">
        <v>62.436</v>
      </c>
      <c r="H41" s="275">
        <v>0</v>
      </c>
      <c r="I41" s="285">
        <v>513.95299999999997</v>
      </c>
      <c r="J41" s="3"/>
      <c r="Q41" s="3"/>
      <c r="R41" s="3"/>
      <c r="S41" s="3"/>
      <c r="T41" s="3"/>
      <c r="U41" s="3"/>
    </row>
    <row r="42" spans="1:21" x14ac:dyDescent="0.25">
      <c r="A42" s="8"/>
      <c r="B42" s="286" t="s">
        <v>39</v>
      </c>
      <c r="C42" s="275">
        <v>253.28</v>
      </c>
      <c r="D42" s="275">
        <v>105.08702040000001</v>
      </c>
      <c r="E42" s="284">
        <v>95.434979600000005</v>
      </c>
      <c r="F42" s="107">
        <v>453.80200000000002</v>
      </c>
      <c r="G42" s="275">
        <v>63.68</v>
      </c>
      <c r="H42" s="275">
        <v>0</v>
      </c>
      <c r="I42" s="285">
        <v>517.48199999999997</v>
      </c>
      <c r="J42" s="3"/>
      <c r="Q42" s="3"/>
      <c r="R42" s="3"/>
      <c r="S42" s="3"/>
      <c r="T42" s="3"/>
      <c r="U42" s="3"/>
    </row>
    <row r="43" spans="1:21" x14ac:dyDescent="0.25">
      <c r="A43" s="8"/>
      <c r="B43" s="286" t="s">
        <v>40</v>
      </c>
      <c r="C43" s="275">
        <v>254.56200000000001</v>
      </c>
      <c r="D43" s="275">
        <v>111.2700688</v>
      </c>
      <c r="E43" s="284">
        <v>95.835931200000005</v>
      </c>
      <c r="F43" s="107">
        <v>461.66800000000001</v>
      </c>
      <c r="G43" s="275">
        <v>63.569000000000003</v>
      </c>
      <c r="H43" s="275">
        <v>0</v>
      </c>
      <c r="I43" s="285">
        <v>525.23699999999997</v>
      </c>
      <c r="J43" s="3"/>
      <c r="Q43" s="3"/>
      <c r="R43" s="3"/>
      <c r="S43" s="3"/>
      <c r="T43" s="3"/>
      <c r="U43" s="3"/>
    </row>
    <row r="44" spans="1:21" x14ac:dyDescent="0.25">
      <c r="A44" s="8"/>
      <c r="B44" s="286" t="s">
        <v>41</v>
      </c>
      <c r="C44" s="275">
        <v>257.29500000000002</v>
      </c>
      <c r="D44" s="275">
        <v>111.87637649999999</v>
      </c>
      <c r="E44" s="284">
        <v>96.142623499999999</v>
      </c>
      <c r="F44" s="107">
        <v>465.31400000000002</v>
      </c>
      <c r="G44" s="275">
        <v>62.555</v>
      </c>
      <c r="H44" s="275">
        <v>0</v>
      </c>
      <c r="I44" s="285">
        <v>527.86900000000003</v>
      </c>
      <c r="J44" s="3"/>
      <c r="Q44" s="3"/>
      <c r="R44" s="3"/>
      <c r="S44" s="3"/>
      <c r="T44" s="3"/>
      <c r="U44" s="3"/>
    </row>
    <row r="45" spans="1:21" x14ac:dyDescent="0.25">
      <c r="A45" s="8"/>
      <c r="B45" s="286" t="s">
        <v>43</v>
      </c>
      <c r="C45" s="275">
        <v>259.26900000000001</v>
      </c>
      <c r="D45" s="275">
        <v>110.32067660000001</v>
      </c>
      <c r="E45" s="284">
        <v>97.606323399999994</v>
      </c>
      <c r="F45" s="107">
        <v>467.19600000000003</v>
      </c>
      <c r="G45" s="275">
        <v>65.77</v>
      </c>
      <c r="H45" s="275">
        <v>0</v>
      </c>
      <c r="I45" s="285">
        <v>532.96600000000001</v>
      </c>
      <c r="J45" s="3"/>
      <c r="Q45" s="3"/>
      <c r="R45" s="3"/>
      <c r="S45" s="3"/>
      <c r="T45" s="3"/>
      <c r="U45" s="3"/>
    </row>
    <row r="46" spans="1:21" x14ac:dyDescent="0.25">
      <c r="A46" s="8"/>
      <c r="B46" s="286" t="s">
        <v>44</v>
      </c>
      <c r="C46" s="275">
        <v>263.87599999999998</v>
      </c>
      <c r="D46" s="275">
        <v>112.016504</v>
      </c>
      <c r="E46" s="284">
        <v>98.443495999999996</v>
      </c>
      <c r="F46" s="107">
        <v>474.33600000000001</v>
      </c>
      <c r="G46" s="275">
        <v>64.950999999999993</v>
      </c>
      <c r="H46" s="275">
        <v>0</v>
      </c>
      <c r="I46" s="285">
        <v>539.28700000000003</v>
      </c>
      <c r="J46" s="3"/>
      <c r="Q46" s="3"/>
      <c r="R46" s="3"/>
      <c r="S46" s="3"/>
      <c r="T46" s="3"/>
      <c r="U46" s="3"/>
    </row>
    <row r="47" spans="1:21" x14ac:dyDescent="0.25">
      <c r="A47" s="8"/>
      <c r="B47" s="286" t="s">
        <v>45</v>
      </c>
      <c r="C47" s="275">
        <v>267.80399999999997</v>
      </c>
      <c r="D47" s="275">
        <v>108.6271227</v>
      </c>
      <c r="E47" s="284">
        <v>99.925877299999996</v>
      </c>
      <c r="F47" s="107">
        <v>476.35700000000003</v>
      </c>
      <c r="G47" s="275">
        <v>65.313000000000002</v>
      </c>
      <c r="H47" s="275">
        <v>0</v>
      </c>
      <c r="I47" s="285">
        <v>541.66999999999996</v>
      </c>
      <c r="J47" s="3"/>
      <c r="Q47" s="3"/>
      <c r="R47" s="3"/>
      <c r="S47" s="3"/>
      <c r="T47" s="3"/>
      <c r="U47" s="3"/>
    </row>
    <row r="48" spans="1:21" x14ac:dyDescent="0.25">
      <c r="A48" s="8"/>
      <c r="B48" s="286" t="s">
        <v>46</v>
      </c>
      <c r="C48" s="275">
        <v>268.21199999999999</v>
      </c>
      <c r="D48" s="275">
        <v>114.9196967</v>
      </c>
      <c r="E48" s="284">
        <v>101.1433033</v>
      </c>
      <c r="F48" s="107">
        <v>484.29399999999998</v>
      </c>
      <c r="G48" s="275">
        <v>64.507999999999996</v>
      </c>
      <c r="H48" s="275">
        <v>1.9E-2</v>
      </c>
      <c r="I48" s="285">
        <v>548.80200000000002</v>
      </c>
      <c r="J48" s="3"/>
      <c r="Q48" s="3"/>
      <c r="R48" s="3"/>
      <c r="S48" s="3"/>
      <c r="T48" s="3"/>
      <c r="U48" s="3"/>
    </row>
    <row r="49" spans="1:21" x14ac:dyDescent="0.25">
      <c r="A49" s="8"/>
      <c r="B49" s="286" t="s">
        <v>61</v>
      </c>
      <c r="C49" s="275">
        <v>274.02499999999998</v>
      </c>
      <c r="D49" s="275">
        <v>108.5792904</v>
      </c>
      <c r="E49" s="284">
        <v>100.9787096</v>
      </c>
      <c r="F49" s="107">
        <v>483.90699999999998</v>
      </c>
      <c r="G49" s="275">
        <v>68.057000000000002</v>
      </c>
      <c r="H49" s="275">
        <v>0.32400000000000001</v>
      </c>
      <c r="I49" s="285">
        <v>551.96400000000006</v>
      </c>
      <c r="J49" s="3"/>
      <c r="Q49" s="3"/>
      <c r="R49" s="3"/>
      <c r="S49" s="3"/>
      <c r="T49" s="3"/>
      <c r="U49" s="3"/>
    </row>
    <row r="50" spans="1:21" x14ac:dyDescent="0.25">
      <c r="A50" s="8"/>
      <c r="B50" s="286" t="s">
        <v>62</v>
      </c>
      <c r="C50" s="275">
        <v>276.863</v>
      </c>
      <c r="D50" s="275">
        <v>114.32164780000001</v>
      </c>
      <c r="E50" s="284">
        <v>100.6593522</v>
      </c>
      <c r="F50" s="107">
        <v>491.53100000000001</v>
      </c>
      <c r="G50" s="275">
        <v>66.754999999999995</v>
      </c>
      <c r="H50" s="275">
        <v>-0.313</v>
      </c>
      <c r="I50" s="285">
        <v>558.28599999999994</v>
      </c>
      <c r="J50" s="3"/>
      <c r="Q50" s="3"/>
      <c r="R50" s="3"/>
      <c r="S50" s="3"/>
      <c r="T50" s="3"/>
      <c r="U50" s="3"/>
    </row>
    <row r="51" spans="1:21" x14ac:dyDescent="0.25">
      <c r="A51" s="8"/>
      <c r="B51" s="286" t="s">
        <v>63</v>
      </c>
      <c r="C51" s="275">
        <v>279.476</v>
      </c>
      <c r="D51" s="275">
        <v>112.5252856</v>
      </c>
      <c r="E51" s="284">
        <v>101.43471439999999</v>
      </c>
      <c r="F51" s="107">
        <v>493.94099999999997</v>
      </c>
      <c r="G51" s="275">
        <v>65.445999999999998</v>
      </c>
      <c r="H51" s="275">
        <v>0.505</v>
      </c>
      <c r="I51" s="285">
        <v>559.38699999999994</v>
      </c>
      <c r="J51" s="3"/>
      <c r="Q51" s="3"/>
      <c r="R51" s="3"/>
      <c r="S51" s="3"/>
      <c r="T51" s="3"/>
      <c r="U51" s="3"/>
    </row>
    <row r="52" spans="1:21" x14ac:dyDescent="0.25">
      <c r="A52" s="8"/>
      <c r="B52" s="286" t="s">
        <v>64</v>
      </c>
      <c r="C52" s="275">
        <v>281.38799999999998</v>
      </c>
      <c r="D52" s="275">
        <v>110.2637762</v>
      </c>
      <c r="E52" s="284">
        <v>100.08922380000001</v>
      </c>
      <c r="F52" s="107">
        <v>492.68</v>
      </c>
      <c r="G52" s="275">
        <v>58.822000000000003</v>
      </c>
      <c r="H52" s="275">
        <v>0.93899999999999995</v>
      </c>
      <c r="I52" s="285">
        <v>551.50199999999995</v>
      </c>
      <c r="J52" s="3"/>
      <c r="Q52" s="3"/>
      <c r="R52" s="3"/>
      <c r="S52" s="3"/>
      <c r="T52" s="3"/>
      <c r="U52" s="3"/>
    </row>
    <row r="53" spans="1:21" x14ac:dyDescent="0.25">
      <c r="A53" s="8"/>
      <c r="B53" s="286" t="s">
        <v>66</v>
      </c>
      <c r="C53" s="275">
        <v>272.92399999999998</v>
      </c>
      <c r="D53" s="275">
        <v>101.44274739999999</v>
      </c>
      <c r="E53" s="284">
        <v>97.038252600000007</v>
      </c>
      <c r="F53" s="107">
        <v>476.70600000000002</v>
      </c>
      <c r="G53" s="275">
        <v>0.54300000000000004</v>
      </c>
      <c r="H53" s="275">
        <v>5.3010000000000002</v>
      </c>
      <c r="I53" s="285">
        <v>477.24900000000002</v>
      </c>
      <c r="J53" s="3"/>
      <c r="Q53" s="3"/>
      <c r="R53" s="3"/>
      <c r="S53" s="3"/>
      <c r="T53" s="3"/>
      <c r="U53" s="3"/>
    </row>
    <row r="54" spans="1:21" x14ac:dyDescent="0.25">
      <c r="A54" s="8"/>
      <c r="B54" s="286" t="s">
        <v>67</v>
      </c>
      <c r="C54" s="275">
        <v>282.73099999999999</v>
      </c>
      <c r="D54" s="275">
        <v>115.97499979999999</v>
      </c>
      <c r="E54" s="284">
        <v>99.589000200000001</v>
      </c>
      <c r="F54" s="107">
        <v>504.28500000000003</v>
      </c>
      <c r="G54" s="275">
        <v>35.24</v>
      </c>
      <c r="H54" s="275">
        <v>5.99</v>
      </c>
      <c r="I54" s="285">
        <v>539.52499999999998</v>
      </c>
      <c r="J54" s="3"/>
      <c r="Q54" s="3"/>
      <c r="R54" s="3"/>
      <c r="S54" s="3"/>
      <c r="T54" s="3"/>
      <c r="U54" s="3"/>
    </row>
    <row r="55" spans="1:21" x14ac:dyDescent="0.25">
      <c r="A55" s="8"/>
      <c r="B55" s="286" t="s">
        <v>68</v>
      </c>
      <c r="C55" s="275">
        <v>289.91300000000001</v>
      </c>
      <c r="D55" s="275">
        <v>111.2802131</v>
      </c>
      <c r="E55" s="284">
        <v>98.2847869</v>
      </c>
      <c r="F55" s="107">
        <v>505.524</v>
      </c>
      <c r="G55" s="275">
        <v>38.238999999999997</v>
      </c>
      <c r="H55" s="275">
        <v>6.0460000000000003</v>
      </c>
      <c r="I55" s="285">
        <v>543.76300000000003</v>
      </c>
      <c r="J55" s="3"/>
      <c r="Q55" s="3"/>
      <c r="R55" s="3"/>
      <c r="S55" s="3"/>
      <c r="T55" s="3"/>
      <c r="U55" s="3"/>
    </row>
    <row r="56" spans="1:21" x14ac:dyDescent="0.25">
      <c r="A56" s="8"/>
      <c r="B56" s="286" t="s">
        <v>69</v>
      </c>
      <c r="C56" s="275">
        <v>288.245</v>
      </c>
      <c r="D56" s="275">
        <v>114.2480396</v>
      </c>
      <c r="E56" s="284">
        <v>99.556960399999994</v>
      </c>
      <c r="F56" s="107">
        <v>508.09500000000003</v>
      </c>
      <c r="G56" s="275">
        <v>34.512</v>
      </c>
      <c r="H56" s="275">
        <v>6.0449999999999999</v>
      </c>
      <c r="I56" s="285">
        <v>542.60699999999997</v>
      </c>
      <c r="J56" s="3"/>
      <c r="Q56" s="3"/>
      <c r="R56" s="3"/>
      <c r="S56" s="3"/>
      <c r="T56" s="3"/>
      <c r="U56" s="3"/>
    </row>
    <row r="57" spans="1:21" x14ac:dyDescent="0.25">
      <c r="A57" s="8"/>
      <c r="B57" s="283" t="s">
        <v>70</v>
      </c>
      <c r="C57" s="275">
        <v>293.13499999999999</v>
      </c>
      <c r="D57" s="275">
        <v>114.7677393</v>
      </c>
      <c r="E57" s="284">
        <v>101.79768070000002</v>
      </c>
      <c r="F57" s="107">
        <v>515.98</v>
      </c>
      <c r="G57" s="275">
        <v>46.268000000000001</v>
      </c>
      <c r="H57" s="275">
        <v>6.28</v>
      </c>
      <c r="I57" s="285">
        <v>562.24800000000005</v>
      </c>
      <c r="J57" s="3"/>
      <c r="Q57" s="3"/>
      <c r="R57" s="3"/>
      <c r="S57" s="3"/>
      <c r="T57" s="3"/>
      <c r="U57" s="3"/>
    </row>
    <row r="58" spans="1:21" x14ac:dyDescent="0.25">
      <c r="A58" s="8"/>
      <c r="B58" s="283" t="s">
        <v>71</v>
      </c>
      <c r="C58" s="275">
        <v>296.11999660000004</v>
      </c>
      <c r="D58" s="275">
        <v>116.81485909999999</v>
      </c>
      <c r="E58" s="284">
        <v>102.98446290000001</v>
      </c>
      <c r="F58" s="107">
        <v>517.40331802000003</v>
      </c>
      <c r="G58" s="275">
        <v>53.168353480000007</v>
      </c>
      <c r="H58" s="275">
        <v>1.484</v>
      </c>
      <c r="I58" s="285">
        <v>570.57167200000004</v>
      </c>
      <c r="J58" s="3"/>
      <c r="Q58" s="3"/>
      <c r="R58" s="3"/>
      <c r="S58" s="3"/>
      <c r="T58" s="3"/>
      <c r="U58" s="3"/>
    </row>
    <row r="59" spans="1:21" x14ac:dyDescent="0.25">
      <c r="A59" s="8"/>
      <c r="B59" s="283" t="s">
        <v>72</v>
      </c>
      <c r="C59" s="275">
        <v>297.38367040000003</v>
      </c>
      <c r="D59" s="275">
        <v>119.68772560000001</v>
      </c>
      <c r="E59" s="284">
        <v>105.33655459999999</v>
      </c>
      <c r="F59" s="107">
        <v>523.89195081999992</v>
      </c>
      <c r="G59" s="275">
        <v>61.973182480000006</v>
      </c>
      <c r="H59" s="275">
        <v>1.484</v>
      </c>
      <c r="I59" s="285">
        <v>585.86513300000001</v>
      </c>
      <c r="J59" s="3"/>
      <c r="Q59" s="3"/>
      <c r="R59" s="3"/>
      <c r="S59" s="3"/>
      <c r="T59" s="3"/>
      <c r="U59" s="3"/>
    </row>
    <row r="60" spans="1:21" x14ac:dyDescent="0.25">
      <c r="A60" s="8"/>
      <c r="B60" s="283" t="s">
        <v>73</v>
      </c>
      <c r="C60" s="275">
        <v>301.45724009999998</v>
      </c>
      <c r="D60" s="275">
        <v>121.49197620000001</v>
      </c>
      <c r="E60" s="284">
        <v>107.8936326</v>
      </c>
      <c r="F60" s="107">
        <v>532.32684922999988</v>
      </c>
      <c r="G60" s="275">
        <v>65.753258169999995</v>
      </c>
      <c r="H60" s="275">
        <v>1.484</v>
      </c>
      <c r="I60" s="285">
        <v>598.080107</v>
      </c>
      <c r="J60" s="3"/>
      <c r="Q60" s="3"/>
      <c r="R60" s="3"/>
      <c r="S60" s="3"/>
      <c r="T60" s="3"/>
      <c r="U60" s="3"/>
    </row>
    <row r="61" spans="1:21" x14ac:dyDescent="0.25">
      <c r="A61" s="8"/>
      <c r="B61" s="283" t="s">
        <v>74</v>
      </c>
      <c r="C61" s="275">
        <v>307.59571820000002</v>
      </c>
      <c r="D61" s="275">
        <v>119.22500070000002</v>
      </c>
      <c r="E61" s="284">
        <v>110.58881029999998</v>
      </c>
      <c r="F61" s="107">
        <v>538.89352869000004</v>
      </c>
      <c r="G61" s="275">
        <v>69.717644109999995</v>
      </c>
      <c r="H61" s="275">
        <v>1.484</v>
      </c>
      <c r="I61" s="285">
        <v>608.61117300000001</v>
      </c>
      <c r="J61" s="3"/>
      <c r="Q61" s="3"/>
      <c r="R61" s="3"/>
      <c r="S61" s="3"/>
      <c r="T61" s="3"/>
      <c r="U61" s="3"/>
    </row>
    <row r="62" spans="1:21" x14ac:dyDescent="0.25">
      <c r="A62" s="8"/>
      <c r="B62" s="283" t="s">
        <v>75</v>
      </c>
      <c r="C62" s="275">
        <v>311.91563049999996</v>
      </c>
      <c r="D62" s="275">
        <v>118.94599069999998</v>
      </c>
      <c r="E62" s="287">
        <v>113.0402507</v>
      </c>
      <c r="F62" s="107">
        <v>545.38587198000005</v>
      </c>
      <c r="G62" s="275">
        <v>71.321293920000002</v>
      </c>
      <c r="H62" s="275">
        <v>1.484</v>
      </c>
      <c r="I62" s="285">
        <v>616.70716599999992</v>
      </c>
      <c r="J62" s="3"/>
      <c r="Q62" s="3"/>
      <c r="R62" s="3"/>
      <c r="S62" s="3"/>
      <c r="T62" s="3"/>
      <c r="U62" s="3"/>
    </row>
    <row r="63" spans="1:21" x14ac:dyDescent="0.25">
      <c r="A63" s="8"/>
      <c r="B63" s="283" t="s">
        <v>76</v>
      </c>
      <c r="C63" s="275">
        <v>315.72573519999997</v>
      </c>
      <c r="D63" s="275">
        <v>119.53022800000001</v>
      </c>
      <c r="E63" s="287">
        <v>115.2016065</v>
      </c>
      <c r="F63" s="107">
        <v>551.94157008000002</v>
      </c>
      <c r="G63" s="275">
        <v>72.413899420000007</v>
      </c>
      <c r="H63" s="275">
        <v>1.484</v>
      </c>
      <c r="I63" s="285">
        <v>624.35546900000008</v>
      </c>
      <c r="J63" s="3"/>
      <c r="Q63" s="3"/>
      <c r="R63" s="3"/>
      <c r="S63" s="3"/>
      <c r="T63" s="3"/>
      <c r="U63" s="3"/>
    </row>
    <row r="64" spans="1:21" x14ac:dyDescent="0.25">
      <c r="A64" s="8"/>
      <c r="B64" s="283" t="s">
        <v>77</v>
      </c>
      <c r="C64" s="275">
        <v>318.83698429999998</v>
      </c>
      <c r="D64" s="275">
        <v>120.63706770000002</v>
      </c>
      <c r="E64" s="287">
        <v>116.7842058</v>
      </c>
      <c r="F64" s="107">
        <v>557.74225710000007</v>
      </c>
      <c r="G64" s="275">
        <v>73.010892099999978</v>
      </c>
      <c r="H64" s="275">
        <v>1.484</v>
      </c>
      <c r="I64" s="285">
        <v>630.75314900000001</v>
      </c>
      <c r="J64" s="3"/>
      <c r="Q64" s="3"/>
      <c r="R64" s="3"/>
      <c r="S64" s="3"/>
      <c r="T64" s="3"/>
      <c r="U64" s="3"/>
    </row>
    <row r="65" spans="1:21" x14ac:dyDescent="0.25">
      <c r="A65" s="8"/>
      <c r="B65" s="283" t="s">
        <v>79</v>
      </c>
      <c r="C65" s="275">
        <v>320.34053319999998</v>
      </c>
      <c r="D65" s="275">
        <v>123.79002710000002</v>
      </c>
      <c r="E65" s="287">
        <v>117.9544018</v>
      </c>
      <c r="F65" s="107">
        <v>563.56896275000008</v>
      </c>
      <c r="G65" s="275">
        <v>73.269170550000013</v>
      </c>
      <c r="H65" s="275">
        <v>1.484</v>
      </c>
      <c r="I65" s="285">
        <v>636.83813300000008</v>
      </c>
      <c r="J65" s="3"/>
      <c r="Q65" s="3"/>
      <c r="R65" s="3"/>
      <c r="S65" s="3"/>
      <c r="T65" s="3"/>
      <c r="U65" s="3"/>
    </row>
    <row r="66" spans="1:21" x14ac:dyDescent="0.25">
      <c r="A66" s="8"/>
      <c r="B66" s="283" t="s">
        <v>80</v>
      </c>
      <c r="C66" s="275">
        <v>322.083395</v>
      </c>
      <c r="D66" s="275">
        <v>125.17347570000001</v>
      </c>
      <c r="E66" s="287">
        <v>118.89908160000002</v>
      </c>
      <c r="F66" s="107">
        <v>567.63995259000001</v>
      </c>
      <c r="G66" s="275">
        <v>74.177167709999992</v>
      </c>
      <c r="H66" s="275">
        <v>1.484</v>
      </c>
      <c r="I66" s="285">
        <v>641.81712000000005</v>
      </c>
      <c r="J66" s="3"/>
      <c r="Q66" s="3"/>
      <c r="R66" s="3"/>
      <c r="S66" s="3"/>
      <c r="T66" s="3"/>
      <c r="U66" s="3"/>
    </row>
    <row r="67" spans="1:21" x14ac:dyDescent="0.25">
      <c r="A67" s="8"/>
      <c r="B67" s="283" t="s">
        <v>81</v>
      </c>
      <c r="C67" s="275">
        <v>323.82250270000003</v>
      </c>
      <c r="D67" s="275">
        <v>126.32639380000001</v>
      </c>
      <c r="E67" s="287">
        <v>120.67444889999999</v>
      </c>
      <c r="F67" s="107">
        <v>572.30734411000003</v>
      </c>
      <c r="G67" s="275">
        <v>74.869778490000002</v>
      </c>
      <c r="H67" s="275">
        <v>1.484</v>
      </c>
      <c r="I67" s="285">
        <v>647.17712300000005</v>
      </c>
      <c r="J67" s="3"/>
      <c r="Q67" s="3"/>
      <c r="R67" s="3"/>
      <c r="S67" s="3"/>
      <c r="T67" s="3"/>
      <c r="U67" s="3"/>
    </row>
    <row r="68" spans="1:21" x14ac:dyDescent="0.25">
      <c r="A68" s="8"/>
      <c r="B68" s="283" t="s">
        <v>82</v>
      </c>
      <c r="C68" s="275">
        <v>325.55800569999997</v>
      </c>
      <c r="D68" s="275">
        <v>127.23905230000001</v>
      </c>
      <c r="E68" s="287">
        <v>122.70359099999999</v>
      </c>
      <c r="F68" s="107">
        <v>576.98464909000006</v>
      </c>
      <c r="G68" s="275">
        <v>75.344063309999981</v>
      </c>
      <c r="H68" s="275">
        <v>1.484</v>
      </c>
      <c r="I68" s="285">
        <v>652.32871200000011</v>
      </c>
      <c r="J68" s="3"/>
      <c r="Q68" s="3"/>
      <c r="R68" s="3"/>
      <c r="S68" s="3"/>
      <c r="T68" s="3"/>
      <c r="U68" s="3"/>
    </row>
    <row r="69" spans="1:21" x14ac:dyDescent="0.25">
      <c r="A69" s="8"/>
      <c r="B69" s="283" t="s">
        <v>358</v>
      </c>
      <c r="C69" s="275">
        <v>326.69157239999998</v>
      </c>
      <c r="D69" s="275">
        <v>129.07121439999997</v>
      </c>
      <c r="E69" s="287">
        <v>124.5118561</v>
      </c>
      <c r="F69" s="107">
        <v>581.75864323000008</v>
      </c>
      <c r="G69" s="275">
        <v>75.59885027</v>
      </c>
      <c r="H69" s="275">
        <v>1.484</v>
      </c>
      <c r="I69" s="285">
        <v>657.35749299999998</v>
      </c>
      <c r="J69" s="3"/>
      <c r="Q69" s="3"/>
      <c r="R69" s="3"/>
      <c r="S69" s="3"/>
      <c r="T69" s="3"/>
      <c r="U69" s="3"/>
    </row>
    <row r="70" spans="1:21" x14ac:dyDescent="0.25">
      <c r="A70" s="8"/>
      <c r="B70" s="283" t="s">
        <v>359</v>
      </c>
      <c r="C70" s="275">
        <v>328.92081009999998</v>
      </c>
      <c r="D70" s="275">
        <v>129.84641409999998</v>
      </c>
      <c r="E70" s="287">
        <v>126.35969550000003</v>
      </c>
      <c r="F70" s="107">
        <v>586.61091969000006</v>
      </c>
      <c r="G70" s="275">
        <v>76.011499409999985</v>
      </c>
      <c r="H70" s="275">
        <v>1.484</v>
      </c>
      <c r="I70" s="285">
        <v>662.62241900000004</v>
      </c>
      <c r="J70" s="3"/>
      <c r="Q70" s="3"/>
      <c r="R70" s="3"/>
      <c r="S70" s="3"/>
      <c r="T70" s="3"/>
      <c r="U70" s="3"/>
    </row>
    <row r="71" spans="1:21" x14ac:dyDescent="0.25">
      <c r="A71" s="8"/>
      <c r="B71" s="283" t="s">
        <v>360</v>
      </c>
      <c r="C71" s="275">
        <v>331.32396970000002</v>
      </c>
      <c r="D71" s="275">
        <v>130.98839310000002</v>
      </c>
      <c r="E71" s="287">
        <v>128.22924909999998</v>
      </c>
      <c r="F71" s="107">
        <v>592.02561160000005</v>
      </c>
      <c r="G71" s="275">
        <v>76.436667299999996</v>
      </c>
      <c r="H71" s="275">
        <v>1.484</v>
      </c>
      <c r="I71" s="285">
        <v>668.46227899999997</v>
      </c>
      <c r="J71" s="3"/>
      <c r="Q71" s="3"/>
      <c r="R71" s="3"/>
      <c r="S71" s="3"/>
      <c r="T71" s="3"/>
      <c r="U71" s="3"/>
    </row>
    <row r="72" spans="1:21" x14ac:dyDescent="0.25">
      <c r="A72" s="8"/>
      <c r="B72" s="283" t="s">
        <v>361</v>
      </c>
      <c r="C72" s="275">
        <v>333.82608050000005</v>
      </c>
      <c r="D72" s="275">
        <v>132.54129930000002</v>
      </c>
      <c r="E72" s="287">
        <v>129.96491920000003</v>
      </c>
      <c r="F72" s="107">
        <v>597.81629806000001</v>
      </c>
      <c r="G72" s="275">
        <v>76.874919739999996</v>
      </c>
      <c r="H72" s="275">
        <v>1.484</v>
      </c>
      <c r="I72" s="285">
        <v>674.69121800000005</v>
      </c>
      <c r="J72" s="3"/>
      <c r="Q72" s="3"/>
      <c r="R72" s="3"/>
      <c r="S72" s="3"/>
      <c r="T72" s="3"/>
      <c r="U72" s="3"/>
    </row>
    <row r="73" spans="1:21" x14ac:dyDescent="0.25">
      <c r="A73" s="8"/>
      <c r="B73" s="76" t="s">
        <v>365</v>
      </c>
      <c r="C73" s="275">
        <v>336.14210379999997</v>
      </c>
      <c r="D73" s="275">
        <v>134.37694330000002</v>
      </c>
      <c r="E73" s="287">
        <v>131.58370679999999</v>
      </c>
      <c r="F73" s="107">
        <v>603.58675393999999</v>
      </c>
      <c r="G73" s="275">
        <v>77.244802160000006</v>
      </c>
      <c r="H73" s="275">
        <v>1.484</v>
      </c>
      <c r="I73" s="285">
        <v>680.83155599999998</v>
      </c>
      <c r="J73" s="3"/>
      <c r="Q73" s="3"/>
      <c r="R73" s="3"/>
      <c r="S73" s="3"/>
      <c r="T73" s="3"/>
      <c r="U73" s="3"/>
    </row>
    <row r="74" spans="1:21" x14ac:dyDescent="0.25">
      <c r="A74" s="8"/>
      <c r="B74" s="76" t="s">
        <v>366</v>
      </c>
      <c r="C74" s="275">
        <v>339.08690960000001</v>
      </c>
      <c r="D74" s="275">
        <v>135.51332890000003</v>
      </c>
      <c r="E74" s="287">
        <v>133.12372849999997</v>
      </c>
      <c r="F74" s="107">
        <v>609.20796698000004</v>
      </c>
      <c r="G74" s="275">
        <v>77.677846519999989</v>
      </c>
      <c r="H74" s="275">
        <v>1.484</v>
      </c>
      <c r="I74" s="285">
        <v>686.88581299999998</v>
      </c>
      <c r="J74" s="3"/>
      <c r="Q74" s="3"/>
      <c r="R74" s="3"/>
      <c r="S74" s="3"/>
      <c r="T74" s="3"/>
      <c r="U74" s="3"/>
    </row>
    <row r="75" spans="1:21" x14ac:dyDescent="0.25">
      <c r="A75" s="8"/>
      <c r="B75" s="76" t="s">
        <v>367</v>
      </c>
      <c r="C75" s="275">
        <v>342.40106890000004</v>
      </c>
      <c r="D75" s="275">
        <v>136.52501230000001</v>
      </c>
      <c r="E75" s="287">
        <v>134.72994979999999</v>
      </c>
      <c r="F75" s="107">
        <v>615.14003160000016</v>
      </c>
      <c r="G75" s="275">
        <v>78.17142849999999</v>
      </c>
      <c r="H75" s="275">
        <v>1.484</v>
      </c>
      <c r="I75" s="285">
        <v>693.31146000000001</v>
      </c>
      <c r="J75" s="3"/>
      <c r="Q75" s="3"/>
      <c r="R75" s="3"/>
      <c r="S75" s="3"/>
      <c r="T75" s="3"/>
      <c r="U75" s="3"/>
    </row>
    <row r="76" spans="1:21" x14ac:dyDescent="0.25">
      <c r="A76" s="8"/>
      <c r="B76" s="76" t="s">
        <v>368</v>
      </c>
      <c r="C76" s="275">
        <v>345.51229519999998</v>
      </c>
      <c r="D76" s="275">
        <v>137.84779230000004</v>
      </c>
      <c r="E76" s="287">
        <v>136.30518310000002</v>
      </c>
      <c r="F76" s="107">
        <v>621.14927062000004</v>
      </c>
      <c r="G76" s="275">
        <v>78.724718479999993</v>
      </c>
      <c r="H76" s="275">
        <v>1.484</v>
      </c>
      <c r="I76" s="285">
        <v>699.87398899999994</v>
      </c>
      <c r="J76" s="3"/>
      <c r="Q76" s="3"/>
      <c r="R76" s="3"/>
      <c r="S76" s="3"/>
      <c r="T76" s="3"/>
      <c r="U76" s="3"/>
    </row>
    <row r="77" spans="1:21" x14ac:dyDescent="0.25">
      <c r="A77" s="8"/>
      <c r="B77" s="76" t="s">
        <v>395</v>
      </c>
      <c r="C77" s="275">
        <v>348.65644020000002</v>
      </c>
      <c r="D77" s="275">
        <v>139.0175811</v>
      </c>
      <c r="E77" s="287">
        <v>137.8393825</v>
      </c>
      <c r="F77" s="107">
        <v>626.99740314999985</v>
      </c>
      <c r="G77" s="275">
        <v>79.480039449999992</v>
      </c>
      <c r="H77" s="275">
        <v>1.484</v>
      </c>
      <c r="I77" s="285">
        <v>706.47744299999999</v>
      </c>
      <c r="J77" s="3"/>
      <c r="Q77" s="3"/>
      <c r="R77" s="3"/>
      <c r="S77" s="3"/>
      <c r="T77" s="3"/>
      <c r="U77" s="3"/>
    </row>
    <row r="78" spans="1:21" x14ac:dyDescent="0.25">
      <c r="A78" s="8"/>
      <c r="B78" s="76" t="s">
        <v>396</v>
      </c>
      <c r="C78" s="275">
        <v>351.92875150000003</v>
      </c>
      <c r="D78" s="275">
        <v>140.22231099999999</v>
      </c>
      <c r="E78" s="287">
        <v>139.38642810000002</v>
      </c>
      <c r="F78" s="107">
        <v>633.02149061999989</v>
      </c>
      <c r="G78" s="275">
        <v>79.891199279999995</v>
      </c>
      <c r="H78" s="275">
        <v>1.484</v>
      </c>
      <c r="I78" s="285">
        <v>712.91269</v>
      </c>
      <c r="J78" s="3"/>
      <c r="Q78" s="3"/>
      <c r="R78" s="3"/>
      <c r="S78" s="3"/>
      <c r="T78" s="3"/>
      <c r="U78" s="3"/>
    </row>
    <row r="79" spans="1:21" x14ac:dyDescent="0.25">
      <c r="A79" s="8"/>
      <c r="B79" s="76" t="s">
        <v>397</v>
      </c>
      <c r="C79" s="275">
        <v>355.48322999999999</v>
      </c>
      <c r="D79" s="275">
        <v>141.53515420000002</v>
      </c>
      <c r="E79" s="287">
        <v>140.91005139999999</v>
      </c>
      <c r="F79" s="107">
        <v>639.41243595000003</v>
      </c>
      <c r="G79" s="275">
        <v>80.415198549999999</v>
      </c>
      <c r="H79" s="275">
        <v>1.484</v>
      </c>
      <c r="I79" s="285">
        <v>719.82763399999999</v>
      </c>
      <c r="J79" s="3"/>
      <c r="Q79" s="3"/>
      <c r="R79" s="3"/>
      <c r="S79" s="3"/>
      <c r="T79" s="3"/>
      <c r="U79" s="3"/>
    </row>
    <row r="80" spans="1:21" x14ac:dyDescent="0.25">
      <c r="A80" s="8"/>
      <c r="B80" s="288" t="s">
        <v>398</v>
      </c>
      <c r="C80" s="275">
        <v>358.67371010000005</v>
      </c>
      <c r="D80" s="275">
        <v>143.28574399999999</v>
      </c>
      <c r="E80" s="287">
        <v>142.4460436</v>
      </c>
      <c r="F80" s="107">
        <v>645.88949775000003</v>
      </c>
      <c r="G80" s="275">
        <v>81.069649350000006</v>
      </c>
      <c r="H80" s="275">
        <v>1.484</v>
      </c>
      <c r="I80" s="285">
        <v>726.95914700000003</v>
      </c>
      <c r="J80" s="3"/>
      <c r="Q80" s="3"/>
      <c r="R80" s="3"/>
      <c r="S80" s="3"/>
      <c r="T80" s="3"/>
      <c r="U80" s="3"/>
    </row>
    <row r="81" spans="1:10" x14ac:dyDescent="0.25">
      <c r="A81" s="8"/>
      <c r="B81" s="289">
        <v>2008</v>
      </c>
      <c r="C81" s="290">
        <v>797.18700000000001</v>
      </c>
      <c r="D81" s="290">
        <v>325.37340449999999</v>
      </c>
      <c r="E81" s="291">
        <v>297.97959550000002</v>
      </c>
      <c r="F81" s="290">
        <f ca="1">SUM(OFFSET(F$4,4*(ROW()-ROW(F$81)),0, 4, 1))</f>
        <v>1420.54</v>
      </c>
      <c r="G81" s="290">
        <v>168.71899999999999</v>
      </c>
      <c r="H81" s="290">
        <v>0</v>
      </c>
      <c r="I81" s="292">
        <v>1589.259</v>
      </c>
      <c r="J81" s="293"/>
    </row>
    <row r="82" spans="1:10" x14ac:dyDescent="0.25">
      <c r="A82" s="8"/>
      <c r="B82" s="76">
        <v>2009</v>
      </c>
      <c r="C82" s="275">
        <v>789.35799999999995</v>
      </c>
      <c r="D82" s="275">
        <v>317.20081260000001</v>
      </c>
      <c r="E82" s="287">
        <v>284.97718739999999</v>
      </c>
      <c r="F82" s="275">
        <f t="shared" ref="F82:F99" ca="1" si="0">SUM(OFFSET(F$4,4*(ROW()-ROW(F$81)),0, 4, 1))</f>
        <v>1391.5360000000001</v>
      </c>
      <c r="G82" s="275">
        <v>156.977</v>
      </c>
      <c r="H82" s="275">
        <v>0</v>
      </c>
      <c r="I82" s="285">
        <v>1548.5129999999999</v>
      </c>
      <c r="J82" s="293"/>
    </row>
    <row r="83" spans="1:10" x14ac:dyDescent="0.25">
      <c r="A83" s="8"/>
      <c r="B83" s="76">
        <v>2010</v>
      </c>
      <c r="C83" s="275">
        <v>811.46699999999998</v>
      </c>
      <c r="D83" s="275">
        <v>326.61904529999998</v>
      </c>
      <c r="E83" s="287">
        <v>284.51595470000001</v>
      </c>
      <c r="F83" s="275">
        <f t="shared" ca="1" si="0"/>
        <v>1422.6020000000001</v>
      </c>
      <c r="G83" s="275">
        <v>183.42500000000001</v>
      </c>
      <c r="H83" s="275">
        <v>0</v>
      </c>
      <c r="I83" s="285">
        <v>1606.027</v>
      </c>
      <c r="J83" s="293"/>
    </row>
    <row r="84" spans="1:10" x14ac:dyDescent="0.25">
      <c r="A84" s="8"/>
      <c r="B84" s="76">
        <v>2011</v>
      </c>
      <c r="C84" s="275">
        <v>827.69799999999998</v>
      </c>
      <c r="D84" s="275">
        <v>339.03056509999999</v>
      </c>
      <c r="E84" s="287">
        <v>293.04243489999999</v>
      </c>
      <c r="F84" s="275">
        <f t="shared" ca="1" si="0"/>
        <v>1459.771</v>
      </c>
      <c r="G84" s="275">
        <v>200.37</v>
      </c>
      <c r="H84" s="275">
        <v>0</v>
      </c>
      <c r="I84" s="285">
        <v>1660.1410000000001</v>
      </c>
      <c r="J84" s="293"/>
    </row>
    <row r="85" spans="1:10" x14ac:dyDescent="0.25">
      <c r="A85" s="8"/>
      <c r="B85" s="76">
        <v>2012</v>
      </c>
      <c r="C85" s="275">
        <v>843.09299999999996</v>
      </c>
      <c r="D85" s="275">
        <v>353.18537630000003</v>
      </c>
      <c r="E85" s="287">
        <v>309.40562369999998</v>
      </c>
      <c r="F85" s="275">
        <f t="shared" ca="1" si="0"/>
        <v>1505.684</v>
      </c>
      <c r="G85" s="275">
        <v>206.08600000000001</v>
      </c>
      <c r="H85" s="275">
        <v>0</v>
      </c>
      <c r="I85" s="285">
        <v>1711.77</v>
      </c>
      <c r="J85" s="293"/>
    </row>
    <row r="86" spans="1:10" x14ac:dyDescent="0.25">
      <c r="A86" s="8"/>
      <c r="B86" s="76">
        <v>2013</v>
      </c>
      <c r="C86" s="275">
        <v>880.99900000000002</v>
      </c>
      <c r="D86" s="275">
        <v>363.25538130000001</v>
      </c>
      <c r="E86" s="287">
        <v>318.90561869999999</v>
      </c>
      <c r="F86" s="275">
        <f t="shared" ca="1" si="0"/>
        <v>1563.16</v>
      </c>
      <c r="G86" s="275">
        <v>217.17599999999999</v>
      </c>
      <c r="H86" s="275">
        <v>0</v>
      </c>
      <c r="I86" s="285">
        <v>1780.336</v>
      </c>
      <c r="J86" s="293"/>
    </row>
    <row r="87" spans="1:10" x14ac:dyDescent="0.25">
      <c r="A87" s="8"/>
      <c r="B87" s="294">
        <v>2014</v>
      </c>
      <c r="C87" s="275">
        <v>903.67399999999998</v>
      </c>
      <c r="D87" s="275">
        <v>390.59038379999998</v>
      </c>
      <c r="E87" s="287">
        <v>340.8816162</v>
      </c>
      <c r="F87" s="275">
        <f t="shared" ca="1" si="0"/>
        <v>1635.146</v>
      </c>
      <c r="G87" s="275">
        <v>227.86199999999999</v>
      </c>
      <c r="H87" s="275">
        <v>0</v>
      </c>
      <c r="I87" s="285">
        <v>1863.008</v>
      </c>
      <c r="J87" s="293"/>
    </row>
    <row r="88" spans="1:10" x14ac:dyDescent="0.25">
      <c r="A88" s="8"/>
      <c r="B88" s="294">
        <v>2015</v>
      </c>
      <c r="C88" s="275">
        <v>929.69899999999996</v>
      </c>
      <c r="D88" s="275">
        <v>396.51937950000001</v>
      </c>
      <c r="E88" s="287">
        <v>359.7396205</v>
      </c>
      <c r="F88" s="275">
        <f t="shared" ca="1" si="0"/>
        <v>1685.9579999999999</v>
      </c>
      <c r="G88" s="275">
        <v>233.68299999999999</v>
      </c>
      <c r="H88" s="275">
        <v>0</v>
      </c>
      <c r="I88" s="285">
        <v>1919.6410000000001</v>
      </c>
      <c r="J88" s="293"/>
    </row>
    <row r="89" spans="1:10" x14ac:dyDescent="0.25">
      <c r="B89" s="294">
        <v>2016</v>
      </c>
      <c r="C89" s="275">
        <v>966.82100000000003</v>
      </c>
      <c r="D89" s="275">
        <v>408.96049599999998</v>
      </c>
      <c r="E89" s="287">
        <v>376.83950400000003</v>
      </c>
      <c r="F89" s="275">
        <f t="shared" ca="1" si="0"/>
        <v>1752.6209999999999</v>
      </c>
      <c r="G89" s="275">
        <v>242.09100000000001</v>
      </c>
      <c r="H89" s="275">
        <v>0</v>
      </c>
      <c r="I89" s="285">
        <v>1994.712</v>
      </c>
      <c r="J89" s="295"/>
    </row>
    <row r="90" spans="1:10" x14ac:dyDescent="0.25">
      <c r="B90" s="294">
        <v>2017</v>
      </c>
      <c r="C90" s="275">
        <v>1006.97</v>
      </c>
      <c r="D90" s="275">
        <v>428.26557339999999</v>
      </c>
      <c r="E90" s="287">
        <v>382.22342659999998</v>
      </c>
      <c r="F90" s="275">
        <f t="shared" ca="1" si="0"/>
        <v>1817.4590000000003</v>
      </c>
      <c r="G90" s="275">
        <v>251.298</v>
      </c>
      <c r="H90" s="275">
        <v>0</v>
      </c>
      <c r="I90" s="285">
        <v>2068.7570000000001</v>
      </c>
      <c r="J90" s="295"/>
    </row>
    <row r="91" spans="1:10" x14ac:dyDescent="0.25">
      <c r="B91" s="294">
        <v>2018</v>
      </c>
      <c r="C91" s="275">
        <v>1048.2439999999999</v>
      </c>
      <c r="D91" s="275">
        <v>442.84067980000003</v>
      </c>
      <c r="E91" s="287">
        <v>392.11832020000003</v>
      </c>
      <c r="F91" s="275">
        <f t="shared" ca="1" si="0"/>
        <v>1883.203</v>
      </c>
      <c r="G91" s="275">
        <v>258.589</v>
      </c>
      <c r="H91" s="275">
        <v>0</v>
      </c>
      <c r="I91" s="285">
        <v>2141.7919999999999</v>
      </c>
      <c r="J91" s="295"/>
    </row>
    <row r="92" spans="1:10" x14ac:dyDescent="0.25">
      <c r="B92" s="294">
        <v>2019</v>
      </c>
      <c r="C92" s="275">
        <v>1098.576</v>
      </c>
      <c r="D92" s="275">
        <v>450.34592050000003</v>
      </c>
      <c r="E92" s="287">
        <v>404.21607949999998</v>
      </c>
      <c r="F92" s="275">
        <f t="shared" ca="1" si="0"/>
        <v>1953.673</v>
      </c>
      <c r="G92" s="275">
        <v>264.76600000000002</v>
      </c>
      <c r="H92" s="275">
        <v>0.53500000000000003</v>
      </c>
      <c r="I92" s="285">
        <v>2218.4389999999999</v>
      </c>
      <c r="J92" s="295"/>
    </row>
    <row r="93" spans="1:10" x14ac:dyDescent="0.25">
      <c r="B93" s="294">
        <v>2020</v>
      </c>
      <c r="C93" s="275">
        <v>1126.9559999999999</v>
      </c>
      <c r="D93" s="275">
        <v>438.96173649999992</v>
      </c>
      <c r="E93" s="287">
        <v>395.00126349999999</v>
      </c>
      <c r="F93" s="275">
        <f t="shared" ca="1" si="0"/>
        <v>1979.1950000000002</v>
      </c>
      <c r="G93" s="275">
        <v>132.84399999999999</v>
      </c>
      <c r="H93" s="275">
        <v>18.276</v>
      </c>
      <c r="I93" s="285">
        <v>2112.0390000000002</v>
      </c>
      <c r="J93" s="295"/>
    </row>
    <row r="94" spans="1:10" x14ac:dyDescent="0.25">
      <c r="B94" s="294">
        <v>2021</v>
      </c>
      <c r="C94" s="275">
        <v>1174.8836669999998</v>
      </c>
      <c r="D94" s="275">
        <v>465.51836359999999</v>
      </c>
      <c r="E94" s="287">
        <v>409.67565860000002</v>
      </c>
      <c r="F94" s="275">
        <f t="shared" ca="1" si="0"/>
        <v>2065.3702688399999</v>
      </c>
      <c r="G94" s="275">
        <v>195.92153596</v>
      </c>
      <c r="H94" s="275">
        <v>15.292999999999999</v>
      </c>
      <c r="I94" s="285">
        <v>2261.2918050000003</v>
      </c>
      <c r="J94" s="295"/>
    </row>
    <row r="95" spans="1:10" x14ac:dyDescent="0.25">
      <c r="B95" s="294">
        <v>2022</v>
      </c>
      <c r="C95" s="275">
        <v>1236.6943240000001</v>
      </c>
      <c r="D95" s="275">
        <v>479.19319559999997</v>
      </c>
      <c r="E95" s="287">
        <v>446.72430009999999</v>
      </c>
      <c r="F95" s="275">
        <f t="shared" ca="1" si="0"/>
        <v>2168.54781998</v>
      </c>
      <c r="G95" s="275">
        <v>279.20609562000004</v>
      </c>
      <c r="H95" s="275">
        <v>5.9359999999999999</v>
      </c>
      <c r="I95" s="20">
        <v>2447.7539150000002</v>
      </c>
      <c r="J95" s="295"/>
    </row>
    <row r="96" spans="1:10" x14ac:dyDescent="0.25">
      <c r="B96" s="294">
        <v>2023</v>
      </c>
      <c r="C96" s="275">
        <v>1285.0834152000002</v>
      </c>
      <c r="D96" s="275">
        <v>495.92696430000007</v>
      </c>
      <c r="E96" s="287">
        <v>474.31213809999997</v>
      </c>
      <c r="F96" s="275">
        <f t="shared" ca="1" si="0"/>
        <v>2261.2585165500004</v>
      </c>
      <c r="G96" s="275">
        <v>295.32700884999997</v>
      </c>
      <c r="H96" s="275">
        <v>5.9359999999999999</v>
      </c>
      <c r="I96" s="20">
        <v>2556.5855250000004</v>
      </c>
      <c r="J96" s="295"/>
    </row>
    <row r="97" spans="2:10" x14ac:dyDescent="0.25">
      <c r="B97" s="294">
        <v>2024</v>
      </c>
      <c r="C97" s="275">
        <v>1312.4943579000001</v>
      </c>
      <c r="D97" s="275">
        <v>517.14507389999994</v>
      </c>
      <c r="E97" s="287">
        <v>501.8043917</v>
      </c>
      <c r="F97" s="275">
        <f t="shared" ca="1" si="0"/>
        <v>2337.3798236100001</v>
      </c>
      <c r="G97" s="275">
        <v>303.39108028999993</v>
      </c>
      <c r="H97" s="275">
        <v>5.9359999999999999</v>
      </c>
      <c r="I97" s="20">
        <v>2640.7709030000001</v>
      </c>
      <c r="J97" s="295"/>
    </row>
    <row r="98" spans="2:10" x14ac:dyDescent="0.25">
      <c r="B98" s="294">
        <v>2025</v>
      </c>
      <c r="C98" s="275">
        <v>1351.4561628000001</v>
      </c>
      <c r="D98" s="275">
        <v>538.95658379999998</v>
      </c>
      <c r="E98" s="287">
        <v>529.40230429999997</v>
      </c>
      <c r="F98" s="275">
        <f t="shared" ca="1" si="0"/>
        <v>2425.7510505800001</v>
      </c>
      <c r="G98" s="275">
        <v>309.96899692</v>
      </c>
      <c r="H98" s="275">
        <v>5.9359999999999999</v>
      </c>
      <c r="I98" s="20">
        <v>2735.7200469999998</v>
      </c>
      <c r="J98" s="295"/>
    </row>
    <row r="99" spans="2:10" x14ac:dyDescent="0.25">
      <c r="B99" s="294">
        <v>2026</v>
      </c>
      <c r="C99" s="275">
        <v>1401.5807169</v>
      </c>
      <c r="D99" s="275">
        <v>558.62283860000002</v>
      </c>
      <c r="E99" s="287">
        <v>554.4410451</v>
      </c>
      <c r="F99" s="275">
        <f t="shared" ca="1" si="0"/>
        <v>2520.5806003399998</v>
      </c>
      <c r="G99" s="275">
        <v>318.51115576000001</v>
      </c>
      <c r="H99" s="275">
        <v>5.9359999999999999</v>
      </c>
      <c r="I99" s="20">
        <v>2839.0917560000003</v>
      </c>
      <c r="J99" s="295"/>
    </row>
    <row r="100" spans="2:10" x14ac:dyDescent="0.25">
      <c r="B100" s="296" t="s">
        <v>337</v>
      </c>
      <c r="C100" s="290">
        <v>788.41099999999994</v>
      </c>
      <c r="D100" s="290">
        <v>323.59900010000001</v>
      </c>
      <c r="E100" s="290">
        <v>297.98299989999998</v>
      </c>
      <c r="F100" s="290">
        <f ca="1">SUM(OFFSET(F$5,4*(ROW()-ROW(F$100)),0, 4, 1))</f>
        <v>1409.9930000000002</v>
      </c>
      <c r="G100" s="290">
        <v>163.01900000000001</v>
      </c>
      <c r="H100" s="290">
        <v>0</v>
      </c>
      <c r="I100" s="297">
        <v>1573.0119999999999</v>
      </c>
      <c r="J100" s="295"/>
    </row>
    <row r="101" spans="2:10" x14ac:dyDescent="0.25">
      <c r="B101" s="294" t="s">
        <v>338</v>
      </c>
      <c r="C101" s="275">
        <v>796.14599999999996</v>
      </c>
      <c r="D101" s="275">
        <v>317.36900000000003</v>
      </c>
      <c r="E101" s="275">
        <v>281.55200000000002</v>
      </c>
      <c r="F101" s="275">
        <f t="shared" ref="F101:F118" ca="1" si="1">SUM(OFFSET(F$5,4*(ROW()-ROW(F$100)),0, 4, 1))</f>
        <v>1395.067</v>
      </c>
      <c r="G101" s="275">
        <v>163.88300000000001</v>
      </c>
      <c r="H101" s="275">
        <v>0</v>
      </c>
      <c r="I101" s="20">
        <v>1558.95</v>
      </c>
      <c r="J101" s="295"/>
    </row>
    <row r="102" spans="2:10" x14ac:dyDescent="0.25">
      <c r="B102" s="294" t="s">
        <v>339</v>
      </c>
      <c r="C102" s="275">
        <v>817.99</v>
      </c>
      <c r="D102" s="275">
        <v>331.48599999999999</v>
      </c>
      <c r="E102" s="275">
        <v>287.01100000000002</v>
      </c>
      <c r="F102" s="275">
        <f t="shared" ca="1" si="1"/>
        <v>1436.4869999999999</v>
      </c>
      <c r="G102" s="275">
        <v>188.904</v>
      </c>
      <c r="H102" s="275">
        <v>0</v>
      </c>
      <c r="I102" s="20">
        <v>1625.3910000000001</v>
      </c>
      <c r="J102" s="295"/>
    </row>
    <row r="103" spans="2:10" x14ac:dyDescent="0.25">
      <c r="B103" s="294" t="s">
        <v>85</v>
      </c>
      <c r="C103" s="275">
        <v>830.56399999999996</v>
      </c>
      <c r="D103" s="275">
        <v>336.93699989999999</v>
      </c>
      <c r="E103" s="275">
        <v>297.61100010000001</v>
      </c>
      <c r="F103" s="275">
        <f t="shared" ca="1" si="1"/>
        <v>1465.1120000000001</v>
      </c>
      <c r="G103" s="275">
        <v>202.23400000000001</v>
      </c>
      <c r="H103" s="275">
        <v>0</v>
      </c>
      <c r="I103" s="20">
        <v>1667.346</v>
      </c>
      <c r="J103" s="295"/>
    </row>
    <row r="104" spans="2:10" x14ac:dyDescent="0.25">
      <c r="B104" s="294" t="s">
        <v>86</v>
      </c>
      <c r="C104" s="275">
        <v>846.60900000000004</v>
      </c>
      <c r="D104" s="275">
        <v>360.79700000000003</v>
      </c>
      <c r="E104" s="275">
        <v>311.05700000000002</v>
      </c>
      <c r="F104" s="275">
        <f t="shared" ca="1" si="1"/>
        <v>1518.463</v>
      </c>
      <c r="G104" s="275">
        <v>207.89500000000001</v>
      </c>
      <c r="H104" s="275">
        <v>0</v>
      </c>
      <c r="I104" s="20">
        <v>1726.3579999999999</v>
      </c>
      <c r="J104" s="295"/>
    </row>
    <row r="105" spans="2:10" x14ac:dyDescent="0.25">
      <c r="B105" s="294" t="s">
        <v>87</v>
      </c>
      <c r="C105" s="275">
        <v>892.89</v>
      </c>
      <c r="D105" s="275">
        <v>366.37599999999998</v>
      </c>
      <c r="E105" s="287">
        <v>323.79399999999998</v>
      </c>
      <c r="F105" s="275">
        <f t="shared" ca="1" si="1"/>
        <v>1583.06</v>
      </c>
      <c r="G105" s="275">
        <v>220.83199999999999</v>
      </c>
      <c r="H105" s="275">
        <v>0</v>
      </c>
      <c r="I105" s="20">
        <v>1803.8920000000001</v>
      </c>
      <c r="J105" s="295"/>
    </row>
    <row r="106" spans="2:10" x14ac:dyDescent="0.25">
      <c r="B106" s="294" t="s">
        <v>88</v>
      </c>
      <c r="C106" s="275">
        <v>908.82500000000005</v>
      </c>
      <c r="D106" s="275">
        <v>395.19500009999996</v>
      </c>
      <c r="E106" s="287">
        <v>344.63399989999999</v>
      </c>
      <c r="F106" s="275">
        <f t="shared" ca="1" si="1"/>
        <v>1648.654</v>
      </c>
      <c r="G106" s="275">
        <v>228.601</v>
      </c>
      <c r="H106" s="275">
        <v>0</v>
      </c>
      <c r="I106" s="20">
        <v>1877.2550000000001</v>
      </c>
      <c r="J106" s="295"/>
    </row>
    <row r="107" spans="2:10" x14ac:dyDescent="0.25">
      <c r="B107" s="294" t="s">
        <v>89</v>
      </c>
      <c r="C107" s="275">
        <v>934.20100000000002</v>
      </c>
      <c r="D107" s="275">
        <v>399.50200000000001</v>
      </c>
      <c r="E107" s="287">
        <v>365.25</v>
      </c>
      <c r="F107" s="275">
        <f t="shared" ca="1" si="1"/>
        <v>1698.953</v>
      </c>
      <c r="G107" s="275">
        <v>236.62</v>
      </c>
      <c r="H107" s="275">
        <v>0</v>
      </c>
      <c r="I107" s="20">
        <v>1935.5730000000001</v>
      </c>
      <c r="J107" s="295"/>
    </row>
    <row r="108" spans="2:10" x14ac:dyDescent="0.25">
      <c r="B108" s="294" t="s">
        <v>90</v>
      </c>
      <c r="C108" s="275">
        <v>978.91099999999994</v>
      </c>
      <c r="D108" s="275">
        <v>414.94600009999999</v>
      </c>
      <c r="E108" s="287">
        <v>379.4989999</v>
      </c>
      <c r="F108" s="275">
        <f t="shared" ca="1" si="1"/>
        <v>1773.356</v>
      </c>
      <c r="G108" s="275">
        <v>243.67099999999999</v>
      </c>
      <c r="H108" s="275">
        <v>0</v>
      </c>
      <c r="I108" s="20">
        <v>2017.027</v>
      </c>
      <c r="J108" s="295"/>
    </row>
    <row r="109" spans="2:10" x14ac:dyDescent="0.25">
      <c r="B109" s="294" t="s">
        <v>91</v>
      </c>
      <c r="C109" s="275">
        <v>1015.8440000000001</v>
      </c>
      <c r="D109" s="275">
        <v>433.34500000000003</v>
      </c>
      <c r="E109" s="287">
        <v>383.11200000000002</v>
      </c>
      <c r="F109" s="275">
        <f t="shared" ca="1" si="1"/>
        <v>1832.3010000000002</v>
      </c>
      <c r="G109" s="275">
        <v>252.24</v>
      </c>
      <c r="H109" s="275">
        <v>0</v>
      </c>
      <c r="I109" s="285">
        <v>2084.5410000000002</v>
      </c>
      <c r="J109" s="295"/>
    </row>
    <row r="110" spans="2:10" x14ac:dyDescent="0.25">
      <c r="B110" s="294" t="s">
        <v>92</v>
      </c>
      <c r="C110" s="275">
        <v>1059.1610000000001</v>
      </c>
      <c r="D110" s="275">
        <v>445.88400000000001</v>
      </c>
      <c r="E110" s="287">
        <v>397.11900000000003</v>
      </c>
      <c r="F110" s="275">
        <f t="shared" ca="1" si="1"/>
        <v>1902.183</v>
      </c>
      <c r="G110" s="275">
        <v>260.54199999999997</v>
      </c>
      <c r="H110" s="275">
        <v>1.9E-2</v>
      </c>
      <c r="I110" s="285">
        <v>2162.7249999999999</v>
      </c>
      <c r="J110" s="295"/>
    </row>
    <row r="111" spans="2:10" x14ac:dyDescent="0.25">
      <c r="B111" s="294" t="s">
        <v>93</v>
      </c>
      <c r="C111" s="275">
        <v>1111.752</v>
      </c>
      <c r="D111" s="275">
        <v>445.69</v>
      </c>
      <c r="E111" s="287">
        <v>403.16199999999998</v>
      </c>
      <c r="F111" s="275">
        <f t="shared" ca="1" si="1"/>
        <v>1962.059</v>
      </c>
      <c r="G111" s="275">
        <v>259.08</v>
      </c>
      <c r="H111" s="275">
        <v>1.4550000000000001</v>
      </c>
      <c r="I111" s="285">
        <v>2221.1390000000001</v>
      </c>
      <c r="J111" s="295"/>
    </row>
    <row r="112" spans="2:10" ht="17.25" customHeight="1" x14ac:dyDescent="0.25">
      <c r="B112" s="294" t="s">
        <v>94</v>
      </c>
      <c r="C112" s="275">
        <v>1133.8130000000001</v>
      </c>
      <c r="D112" s="275">
        <v>442.9459999</v>
      </c>
      <c r="E112" s="287">
        <v>394.46900010000002</v>
      </c>
      <c r="F112" s="275">
        <f t="shared" ca="1" si="1"/>
        <v>1994.61</v>
      </c>
      <c r="G112" s="275">
        <v>108.53400000000001</v>
      </c>
      <c r="H112" s="275">
        <v>23.382000000000001</v>
      </c>
      <c r="I112" s="285">
        <v>2103.1439999999998</v>
      </c>
    </row>
    <row r="113" spans="2:9" x14ac:dyDescent="0.25">
      <c r="B113" s="294" t="s">
        <v>95</v>
      </c>
      <c r="C113" s="275">
        <v>1188.0959071</v>
      </c>
      <c r="D113" s="275">
        <v>472.76230020000008</v>
      </c>
      <c r="E113" s="287">
        <v>418.01233080000003</v>
      </c>
      <c r="F113" s="275">
        <f t="shared" ca="1" si="1"/>
        <v>2089.60211807</v>
      </c>
      <c r="G113" s="275">
        <v>227.16279413000001</v>
      </c>
      <c r="H113" s="275">
        <v>10.731999999999999</v>
      </c>
      <c r="I113" s="285">
        <v>2316.7649120000001</v>
      </c>
    </row>
    <row r="114" spans="2:9" x14ac:dyDescent="0.25">
      <c r="B114" s="294" t="s">
        <v>96</v>
      </c>
      <c r="C114" s="275">
        <v>1254.0740682000001</v>
      </c>
      <c r="D114" s="275">
        <v>478.3382871</v>
      </c>
      <c r="E114" s="287">
        <v>455.6148733</v>
      </c>
      <c r="F114" s="275">
        <f t="shared" ca="1" si="1"/>
        <v>2193.9632278500003</v>
      </c>
      <c r="G114" s="275">
        <v>286.46372954999998</v>
      </c>
      <c r="H114" s="275">
        <v>5.9359999999999999</v>
      </c>
      <c r="I114" s="285">
        <v>2480.4269570000001</v>
      </c>
    </row>
    <row r="115" spans="2:9" x14ac:dyDescent="0.25">
      <c r="B115" s="294" t="s">
        <v>97</v>
      </c>
      <c r="C115" s="275">
        <v>1291.8044366000001</v>
      </c>
      <c r="D115" s="275">
        <v>502.5289489000001</v>
      </c>
      <c r="E115" s="287">
        <v>480.23152330000005</v>
      </c>
      <c r="F115" s="275">
        <f t="shared" ca="1" si="1"/>
        <v>2280.5009085400002</v>
      </c>
      <c r="G115" s="275">
        <v>297.66018005999996</v>
      </c>
      <c r="H115" s="275">
        <v>5.9359999999999999</v>
      </c>
      <c r="I115" s="285">
        <v>2578.1610880000003</v>
      </c>
    </row>
    <row r="116" spans="2:9" x14ac:dyDescent="0.25">
      <c r="B116" s="294" t="s">
        <v>362</v>
      </c>
      <c r="C116" s="275">
        <v>1320.7624327000003</v>
      </c>
      <c r="D116" s="275">
        <v>522.44732090000002</v>
      </c>
      <c r="E116" s="287">
        <v>509.06571989999998</v>
      </c>
      <c r="F116" s="275">
        <f t="shared" ca="1" si="1"/>
        <v>2358.2114725800002</v>
      </c>
      <c r="G116" s="275">
        <v>304.92193672000002</v>
      </c>
      <c r="H116" s="275">
        <v>5.9359999999999999</v>
      </c>
      <c r="I116" s="285">
        <v>2663.133409</v>
      </c>
    </row>
    <row r="117" spans="2:9" x14ac:dyDescent="0.25">
      <c r="B117" s="294" t="s">
        <v>369</v>
      </c>
      <c r="C117" s="275">
        <v>1363.1423775000001</v>
      </c>
      <c r="D117" s="275">
        <v>544.26307680000002</v>
      </c>
      <c r="E117" s="287">
        <v>535.74256819999994</v>
      </c>
      <c r="F117" s="275">
        <f t="shared" ca="1" si="1"/>
        <v>2449.0840231400002</v>
      </c>
      <c r="G117" s="275">
        <v>311.81879565999998</v>
      </c>
      <c r="H117" s="275">
        <v>5.9359999999999999</v>
      </c>
      <c r="I117" s="285">
        <v>2760.902818</v>
      </c>
    </row>
    <row r="118" spans="2:9" x14ac:dyDescent="0.25">
      <c r="B118" s="294" t="s">
        <v>399</v>
      </c>
      <c r="C118" s="275">
        <v>1414.7421318000002</v>
      </c>
      <c r="D118" s="275">
        <v>564.06079030000001</v>
      </c>
      <c r="E118" s="287">
        <v>560.58190560000003</v>
      </c>
      <c r="F118" s="275">
        <f t="shared" ca="1" si="1"/>
        <v>2545.3208274699996</v>
      </c>
      <c r="G118" s="275">
        <v>320.85608662999999</v>
      </c>
      <c r="H118" s="275">
        <v>5.9359999999999999</v>
      </c>
      <c r="I118" s="285">
        <v>2866.1769139999997</v>
      </c>
    </row>
    <row r="119" spans="2:9" x14ac:dyDescent="0.25">
      <c r="B119" s="526" t="s">
        <v>29</v>
      </c>
      <c r="C119" s="527"/>
      <c r="D119" s="527"/>
      <c r="E119" s="527"/>
      <c r="F119" s="527"/>
      <c r="G119" s="527"/>
      <c r="H119" s="527"/>
      <c r="I119" s="543"/>
    </row>
    <row r="120" spans="2:9" x14ac:dyDescent="0.25">
      <c r="B120" s="529" t="s">
        <v>473</v>
      </c>
      <c r="C120" s="530"/>
      <c r="D120" s="530"/>
      <c r="E120" s="530"/>
      <c r="F120" s="530"/>
      <c r="G120" s="530"/>
      <c r="H120" s="530"/>
      <c r="I120" s="545"/>
    </row>
    <row r="121" spans="2:9" ht="17.25" customHeight="1" x14ac:dyDescent="0.25">
      <c r="B121" s="529" t="s">
        <v>474</v>
      </c>
      <c r="C121" s="530"/>
      <c r="D121" s="530"/>
      <c r="E121" s="530"/>
      <c r="F121" s="530"/>
      <c r="G121" s="530"/>
      <c r="H121" s="530"/>
      <c r="I121" s="545"/>
    </row>
    <row r="122" spans="2:9" ht="27" customHeight="1" x14ac:dyDescent="0.25">
      <c r="B122" s="550" t="s">
        <v>475</v>
      </c>
      <c r="C122" s="551"/>
      <c r="D122" s="551"/>
      <c r="E122" s="551"/>
      <c r="F122" s="551"/>
      <c r="G122" s="551"/>
      <c r="H122" s="551"/>
      <c r="I122" s="552"/>
    </row>
    <row r="123" spans="2:9" x14ac:dyDescent="0.25">
      <c r="B123" s="529" t="s">
        <v>476</v>
      </c>
      <c r="C123" s="530"/>
      <c r="D123" s="530"/>
      <c r="E123" s="530"/>
      <c r="F123" s="530"/>
      <c r="G123" s="530"/>
      <c r="H123" s="530"/>
      <c r="I123" s="545"/>
    </row>
    <row r="124" spans="2:9" x14ac:dyDescent="0.25">
      <c r="B124" s="529" t="s">
        <v>477</v>
      </c>
      <c r="C124" s="530"/>
      <c r="D124" s="530"/>
      <c r="E124" s="530"/>
      <c r="F124" s="530"/>
      <c r="G124" s="530"/>
      <c r="H124" s="530"/>
      <c r="I124" s="545"/>
    </row>
    <row r="125" spans="2:9" x14ac:dyDescent="0.25">
      <c r="B125" s="529" t="s">
        <v>478</v>
      </c>
      <c r="C125" s="530"/>
      <c r="D125" s="530"/>
      <c r="E125" s="530"/>
      <c r="F125" s="530"/>
      <c r="G125" s="530"/>
      <c r="H125" s="530"/>
      <c r="I125" s="545"/>
    </row>
    <row r="126" spans="2:9" ht="16.5" thickBot="1" x14ac:dyDescent="0.3">
      <c r="B126" s="546" t="s">
        <v>479</v>
      </c>
      <c r="C126" s="547"/>
      <c r="D126" s="547"/>
      <c r="E126" s="547"/>
      <c r="F126" s="547"/>
      <c r="G126" s="547"/>
      <c r="H126" s="547"/>
      <c r="I126" s="548"/>
    </row>
    <row r="127" spans="2:9" x14ac:dyDescent="0.25">
      <c r="B127" s="298"/>
      <c r="C127" s="299"/>
      <c r="D127" s="299"/>
      <c r="E127" s="299"/>
      <c r="F127" s="299"/>
      <c r="G127" s="299"/>
      <c r="H127" s="299"/>
      <c r="I127" s="299"/>
    </row>
    <row r="128" spans="2:9" x14ac:dyDescent="0.25">
      <c r="B128" s="300"/>
      <c r="C128" s="295"/>
      <c r="D128" s="295"/>
      <c r="E128" s="295"/>
      <c r="F128" s="295"/>
      <c r="G128" s="295"/>
      <c r="H128" s="295"/>
      <c r="I128" s="295"/>
    </row>
    <row r="129" spans="2:9" x14ac:dyDescent="0.25">
      <c r="B129" s="300"/>
      <c r="C129" s="295"/>
      <c r="D129" s="295"/>
      <c r="E129" s="295"/>
      <c r="F129" s="295"/>
      <c r="G129" s="295"/>
      <c r="H129" s="295"/>
      <c r="I129" s="295"/>
    </row>
    <row r="130" spans="2:9" x14ac:dyDescent="0.25">
      <c r="B130" s="300"/>
      <c r="C130" s="295"/>
      <c r="D130" s="295"/>
      <c r="E130" s="295"/>
      <c r="F130" s="295"/>
      <c r="G130" s="295"/>
      <c r="H130" s="295"/>
      <c r="I130" s="295"/>
    </row>
    <row r="131" spans="2:9" x14ac:dyDescent="0.25">
      <c r="B131" s="300"/>
      <c r="C131" s="295"/>
      <c r="D131" s="295"/>
      <c r="E131" s="295"/>
      <c r="F131" s="295"/>
      <c r="G131" s="295"/>
      <c r="H131" s="295"/>
      <c r="I131" s="295"/>
    </row>
    <row r="132" spans="2:9" x14ac:dyDescent="0.25">
      <c r="B132" s="300"/>
      <c r="C132" s="295"/>
      <c r="D132" s="295"/>
      <c r="E132" s="295"/>
      <c r="F132" s="295"/>
      <c r="G132" s="295"/>
      <c r="H132" s="295"/>
      <c r="I132" s="295"/>
    </row>
    <row r="133" spans="2:9" x14ac:dyDescent="0.25">
      <c r="B133" s="300"/>
      <c r="C133" s="295"/>
      <c r="D133" s="295"/>
      <c r="E133" s="295"/>
      <c r="F133" s="295"/>
      <c r="G133" s="295"/>
      <c r="H133" s="295"/>
      <c r="I133" s="295"/>
    </row>
    <row r="134" spans="2:9" x14ac:dyDescent="0.25">
      <c r="B134" s="300"/>
      <c r="C134" s="295"/>
      <c r="D134" s="295"/>
      <c r="E134" s="295"/>
      <c r="F134" s="295"/>
      <c r="G134" s="295"/>
      <c r="H134" s="295"/>
      <c r="I134" s="295"/>
    </row>
    <row r="135" spans="2:9" x14ac:dyDescent="0.25">
      <c r="B135" s="300"/>
      <c r="C135" s="295"/>
      <c r="D135" s="295"/>
      <c r="E135" s="295"/>
      <c r="F135" s="295"/>
      <c r="G135" s="295"/>
      <c r="H135" s="295"/>
      <c r="I135" s="295"/>
    </row>
    <row r="136" spans="2:9" x14ac:dyDescent="0.25">
      <c r="B136" s="300"/>
      <c r="C136" s="295"/>
      <c r="D136" s="295"/>
      <c r="E136" s="295"/>
      <c r="F136" s="295"/>
      <c r="G136" s="295"/>
      <c r="H136" s="295"/>
      <c r="I136" s="295"/>
    </row>
    <row r="137" spans="2:9" x14ac:dyDescent="0.25">
      <c r="B137" s="300"/>
      <c r="C137" s="295"/>
      <c r="D137" s="295"/>
      <c r="E137" s="295"/>
      <c r="F137" s="295"/>
      <c r="G137" s="295"/>
      <c r="H137" s="295"/>
      <c r="I137" s="295"/>
    </row>
    <row r="138" spans="2:9" x14ac:dyDescent="0.25">
      <c r="B138" s="300"/>
      <c r="C138" s="295"/>
      <c r="D138" s="295"/>
      <c r="E138" s="295"/>
      <c r="F138" s="295"/>
      <c r="G138" s="295"/>
      <c r="H138" s="295"/>
      <c r="I138" s="295"/>
    </row>
    <row r="139" spans="2:9" x14ac:dyDescent="0.25">
      <c r="C139" s="295"/>
      <c r="D139" s="295"/>
      <c r="E139" s="295"/>
      <c r="F139" s="295"/>
      <c r="G139" s="295"/>
      <c r="H139" s="295"/>
      <c r="I139" s="295"/>
    </row>
    <row r="140" spans="2:9" x14ac:dyDescent="0.25">
      <c r="C140" s="295"/>
      <c r="D140" s="295"/>
      <c r="E140" s="295"/>
      <c r="F140" s="295"/>
      <c r="G140" s="295"/>
      <c r="H140" s="295"/>
      <c r="I140" s="295"/>
    </row>
    <row r="141" spans="2:9" x14ac:dyDescent="0.25">
      <c r="C141" s="295"/>
      <c r="D141" s="295"/>
      <c r="E141" s="295"/>
      <c r="F141" s="295"/>
      <c r="G141" s="295"/>
      <c r="H141" s="295"/>
      <c r="I141" s="295"/>
    </row>
    <row r="142" spans="2:9" x14ac:dyDescent="0.25">
      <c r="C142" s="295"/>
      <c r="D142" s="295"/>
      <c r="E142" s="295"/>
      <c r="F142" s="295"/>
      <c r="G142" s="295"/>
      <c r="H142" s="295"/>
      <c r="I142" s="295"/>
    </row>
    <row r="143" spans="2:9" x14ac:dyDescent="0.25">
      <c r="C143" s="295"/>
      <c r="D143" s="295"/>
      <c r="E143" s="295"/>
      <c r="F143" s="295"/>
      <c r="G143" s="295"/>
      <c r="H143" s="295"/>
      <c r="I143" s="295"/>
    </row>
    <row r="144" spans="2:9" x14ac:dyDescent="0.25">
      <c r="C144" s="295"/>
      <c r="D144" s="295"/>
      <c r="E144" s="295"/>
      <c r="F144" s="295"/>
      <c r="G144" s="295"/>
      <c r="H144" s="295"/>
      <c r="I144" s="295"/>
    </row>
    <row r="145" spans="3:9" x14ac:dyDescent="0.25">
      <c r="C145" s="295"/>
      <c r="D145" s="295"/>
      <c r="E145" s="295"/>
      <c r="F145" s="295"/>
      <c r="G145" s="295"/>
      <c r="H145" s="295"/>
      <c r="I145" s="295"/>
    </row>
  </sheetData>
  <mergeCells count="9">
    <mergeCell ref="B124:I124"/>
    <mergeCell ref="B125:I125"/>
    <mergeCell ref="B126:I126"/>
    <mergeCell ref="B2:I2"/>
    <mergeCell ref="B119:I119"/>
    <mergeCell ref="B120:I120"/>
    <mergeCell ref="B121:I121"/>
    <mergeCell ref="B122:I122"/>
    <mergeCell ref="B123:I123"/>
  </mergeCells>
  <hyperlinks>
    <hyperlink ref="A1" location="Contents!A1" display="Back to contents" xr:uid="{3010582C-9140-428E-900F-FEF8664EE405}"/>
  </hyperlinks>
  <pageMargins left="0.70866141732283472" right="0.70866141732283472" top="0.74803149606299213" bottom="0.74803149606299213" header="0.31496062992125984" footer="0.31496062992125984"/>
  <pageSetup paperSize="9" scale="37" orientation="portrait" r:id="rId1"/>
  <headerFooter>
    <oddHeader>&amp;C&amp;8March 2018 Economic and fiscal outlook: Supplementary economy tables</oddHeader>
  </headerFooter>
  <rowBreaks count="1" manualBreakCount="1">
    <brk id="80" max="8"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41A12-9E73-483D-BA5A-18AC9582FA66}">
  <sheetPr>
    <pageSetUpPr fitToPage="1"/>
  </sheetPr>
  <dimension ref="A1:N121"/>
  <sheetViews>
    <sheetView zoomScaleNormal="100" zoomScaleSheetLayoutView="100" workbookViewId="0"/>
  </sheetViews>
  <sheetFormatPr defaultColWidth="8.88671875" defaultRowHeight="15" x14ac:dyDescent="0.25"/>
  <cols>
    <col min="1" max="1" width="9.44140625" style="197" customWidth="1"/>
    <col min="2" max="3" width="15" style="197" customWidth="1"/>
    <col min="4" max="16384" width="8.88671875" style="197"/>
  </cols>
  <sheetData>
    <row r="1" spans="1:14" ht="33.75" customHeight="1" thickBot="1" x14ac:dyDescent="0.3">
      <c r="A1" s="26" t="s">
        <v>42</v>
      </c>
      <c r="B1" s="301"/>
      <c r="C1" s="302"/>
      <c r="D1" s="24"/>
      <c r="E1" s="24"/>
      <c r="F1" s="24"/>
      <c r="G1" s="24"/>
      <c r="H1" s="24"/>
      <c r="I1" s="24"/>
      <c r="J1" s="24"/>
      <c r="K1" s="24"/>
      <c r="L1" s="24"/>
      <c r="M1" s="24"/>
      <c r="N1" s="24"/>
    </row>
    <row r="2" spans="1:14" ht="40.5" customHeight="1" thickBot="1" x14ac:dyDescent="0.3">
      <c r="A2" s="25"/>
      <c r="B2" s="553" t="s">
        <v>480</v>
      </c>
      <c r="C2" s="554"/>
      <c r="D2" s="24"/>
      <c r="E2" s="24"/>
      <c r="F2" s="24"/>
      <c r="G2" s="24"/>
      <c r="H2" s="24"/>
      <c r="I2" s="24"/>
      <c r="J2" s="24"/>
      <c r="K2" s="24"/>
      <c r="L2" s="24"/>
      <c r="M2" s="24"/>
      <c r="N2" s="24"/>
    </row>
    <row r="3" spans="1:14" ht="15.75" customHeight="1" x14ac:dyDescent="0.25">
      <c r="A3" s="24"/>
      <c r="B3" s="7" t="s">
        <v>57</v>
      </c>
      <c r="C3" s="258">
        <v>404.14400000000001</v>
      </c>
      <c r="D3" s="24"/>
      <c r="E3" s="24"/>
      <c r="F3" s="24"/>
      <c r="G3" s="24"/>
      <c r="H3" s="24"/>
      <c r="I3" s="24"/>
      <c r="J3" s="24"/>
      <c r="K3" s="24"/>
      <c r="L3" s="24"/>
      <c r="M3" s="24"/>
      <c r="N3" s="24"/>
    </row>
    <row r="4" spans="1:14" ht="15.75" customHeight="1" x14ac:dyDescent="0.25">
      <c r="A4" s="24"/>
      <c r="B4" s="7" t="s">
        <v>58</v>
      </c>
      <c r="C4" s="258">
        <v>394.61700000000002</v>
      </c>
      <c r="E4" s="24"/>
      <c r="F4" s="24"/>
      <c r="G4" s="24"/>
      <c r="H4" s="24"/>
      <c r="I4" s="24"/>
      <c r="J4" s="24"/>
      <c r="K4" s="24"/>
      <c r="L4" s="24"/>
      <c r="M4" s="24"/>
      <c r="N4" s="24"/>
    </row>
    <row r="5" spans="1:14" ht="15.75" customHeight="1" x14ac:dyDescent="0.25">
      <c r="A5" s="24"/>
      <c r="B5" s="7" t="s">
        <v>59</v>
      </c>
      <c r="C5" s="258">
        <v>395.00599999999997</v>
      </c>
      <c r="E5" s="24"/>
      <c r="F5" s="24"/>
      <c r="G5" s="24"/>
      <c r="H5" s="24"/>
      <c r="I5" s="24"/>
      <c r="J5" s="24"/>
      <c r="K5" s="24"/>
      <c r="L5" s="24"/>
      <c r="M5" s="24"/>
      <c r="N5" s="24"/>
    </row>
    <row r="6" spans="1:14" ht="15.75" customHeight="1" x14ac:dyDescent="0.25">
      <c r="A6" s="24"/>
      <c r="B6" s="7" t="s">
        <v>65</v>
      </c>
      <c r="C6" s="258">
        <v>395.49200000000002</v>
      </c>
      <c r="D6" s="27"/>
      <c r="E6" s="24"/>
      <c r="F6" s="24"/>
      <c r="G6" s="24"/>
      <c r="H6" s="24"/>
      <c r="I6" s="24"/>
      <c r="J6" s="24"/>
      <c r="K6" s="24"/>
      <c r="L6" s="24"/>
      <c r="M6" s="24"/>
      <c r="N6" s="24"/>
    </row>
    <row r="7" spans="1:14" x14ac:dyDescent="0.25">
      <c r="A7" s="24"/>
      <c r="B7" s="7" t="s">
        <v>0</v>
      </c>
      <c r="C7" s="258">
        <v>387.70699999999999</v>
      </c>
      <c r="D7" s="27"/>
      <c r="E7" s="24"/>
      <c r="F7" s="24"/>
      <c r="G7" s="24"/>
      <c r="H7" s="24"/>
      <c r="I7" s="24"/>
      <c r="J7" s="24"/>
      <c r="K7" s="24"/>
      <c r="L7" s="24"/>
      <c r="M7" s="24"/>
      <c r="N7" s="24"/>
    </row>
    <row r="8" spans="1:14" x14ac:dyDescent="0.25">
      <c r="A8" s="24"/>
      <c r="B8" s="7" t="s">
        <v>1</v>
      </c>
      <c r="C8" s="258">
        <v>379.4</v>
      </c>
      <c r="D8" s="24"/>
      <c r="E8" s="24"/>
      <c r="F8" s="24"/>
      <c r="G8" s="24"/>
      <c r="H8" s="24"/>
      <c r="I8" s="24"/>
      <c r="J8" s="24"/>
      <c r="K8" s="24"/>
      <c r="L8" s="24"/>
      <c r="M8" s="24"/>
      <c r="N8" s="24"/>
    </row>
    <row r="9" spans="1:14" x14ac:dyDescent="0.25">
      <c r="A9" s="24"/>
      <c r="B9" s="7" t="s">
        <v>2</v>
      </c>
      <c r="C9" s="258">
        <v>388.66800000000001</v>
      </c>
      <c r="D9" s="24"/>
      <c r="E9" s="24"/>
      <c r="F9" s="24"/>
      <c r="G9" s="24"/>
      <c r="H9" s="24"/>
      <c r="I9" s="24"/>
      <c r="J9" s="24"/>
      <c r="K9" s="24"/>
      <c r="L9" s="24"/>
      <c r="M9" s="24"/>
      <c r="N9" s="24"/>
    </row>
    <row r="10" spans="1:14" x14ac:dyDescent="0.25">
      <c r="A10" s="24"/>
      <c r="B10" s="7" t="s">
        <v>3</v>
      </c>
      <c r="C10" s="258">
        <v>392.738</v>
      </c>
      <c r="D10" s="27"/>
      <c r="E10" s="24"/>
      <c r="F10" s="24"/>
      <c r="G10" s="24"/>
      <c r="H10" s="24"/>
      <c r="I10" s="24"/>
      <c r="J10" s="24"/>
      <c r="K10" s="24"/>
      <c r="L10" s="24"/>
      <c r="M10" s="24"/>
      <c r="N10" s="24"/>
    </row>
    <row r="11" spans="1:14" x14ac:dyDescent="0.25">
      <c r="A11" s="24"/>
      <c r="B11" s="7" t="s">
        <v>4</v>
      </c>
      <c r="C11" s="258">
        <v>398.64800000000002</v>
      </c>
      <c r="D11" s="24"/>
      <c r="E11" s="24"/>
      <c r="F11" s="24"/>
      <c r="G11" s="24"/>
      <c r="H11" s="24"/>
      <c r="I11" s="24"/>
      <c r="J11" s="24"/>
      <c r="K11" s="24"/>
      <c r="L11" s="24"/>
      <c r="M11" s="24"/>
      <c r="N11" s="24"/>
    </row>
    <row r="12" spans="1:14" x14ac:dyDescent="0.25">
      <c r="A12" s="24"/>
      <c r="B12" s="7" t="s">
        <v>5</v>
      </c>
      <c r="C12" s="258">
        <v>396.80099999999999</v>
      </c>
      <c r="D12" s="24"/>
      <c r="E12" s="24"/>
      <c r="F12" s="24"/>
      <c r="G12" s="24"/>
      <c r="H12" s="24"/>
      <c r="I12" s="24"/>
      <c r="J12" s="24"/>
      <c r="K12" s="24"/>
      <c r="L12" s="24"/>
      <c r="M12" s="24"/>
      <c r="N12" s="24"/>
    </row>
    <row r="13" spans="1:14" x14ac:dyDescent="0.25">
      <c r="A13" s="24"/>
      <c r="B13" s="7" t="s">
        <v>6</v>
      </c>
      <c r="C13" s="258">
        <v>401.55500000000001</v>
      </c>
      <c r="D13" s="24"/>
      <c r="E13" s="24"/>
      <c r="F13" s="24"/>
      <c r="G13" s="24"/>
      <c r="H13" s="24"/>
      <c r="I13" s="24"/>
      <c r="J13" s="24"/>
      <c r="K13" s="24"/>
      <c r="L13" s="24"/>
      <c r="M13" s="24"/>
      <c r="N13" s="24"/>
    </row>
    <row r="14" spans="1:14" x14ac:dyDescent="0.25">
      <c r="A14" s="24"/>
      <c r="B14" s="7" t="s">
        <v>7</v>
      </c>
      <c r="C14" s="258">
        <v>409.02300000000002</v>
      </c>
      <c r="D14" s="27"/>
      <c r="E14" s="24"/>
      <c r="F14" s="24"/>
      <c r="G14" s="24"/>
      <c r="H14" s="24"/>
      <c r="I14" s="24"/>
      <c r="J14" s="24"/>
      <c r="K14" s="24"/>
      <c r="L14" s="24"/>
      <c r="M14" s="24"/>
      <c r="N14" s="24"/>
    </row>
    <row r="15" spans="1:14" x14ac:dyDescent="0.25">
      <c r="A15" s="24"/>
      <c r="B15" s="7" t="s">
        <v>8</v>
      </c>
      <c r="C15" s="258">
        <v>417.202</v>
      </c>
      <c r="D15" s="24"/>
      <c r="E15" s="24"/>
      <c r="F15" s="24"/>
      <c r="G15" s="24"/>
      <c r="H15" s="24"/>
      <c r="I15" s="24"/>
      <c r="J15" s="24"/>
      <c r="K15" s="24"/>
      <c r="L15" s="24"/>
      <c r="M15" s="24"/>
      <c r="N15" s="24"/>
    </row>
    <row r="16" spans="1:14" x14ac:dyDescent="0.25">
      <c r="A16" s="24"/>
      <c r="B16" s="7" t="s">
        <v>9</v>
      </c>
      <c r="C16" s="258">
        <v>407.83699999999999</v>
      </c>
      <c r="D16" s="24"/>
      <c r="E16" s="24"/>
      <c r="F16" s="24"/>
      <c r="G16" s="24"/>
      <c r="H16" s="24"/>
      <c r="I16" s="24"/>
      <c r="J16" s="24"/>
      <c r="K16" s="24"/>
      <c r="L16" s="24"/>
      <c r="M16" s="24"/>
      <c r="N16" s="24"/>
    </row>
    <row r="17" spans="1:14" x14ac:dyDescent="0.25">
      <c r="A17" s="24"/>
      <c r="B17" s="7" t="s">
        <v>10</v>
      </c>
      <c r="C17" s="258">
        <v>412.07400000000001</v>
      </c>
      <c r="D17" s="24"/>
      <c r="E17" s="24"/>
      <c r="F17" s="24"/>
      <c r="G17" s="24"/>
      <c r="H17" s="24"/>
      <c r="I17" s="24"/>
      <c r="J17" s="24"/>
      <c r="K17" s="24"/>
      <c r="L17" s="24"/>
      <c r="M17" s="24"/>
      <c r="N17" s="24"/>
    </row>
    <row r="18" spans="1:14" x14ac:dyDescent="0.25">
      <c r="A18" s="24"/>
      <c r="B18" s="7" t="s">
        <v>11</v>
      </c>
      <c r="C18" s="258">
        <v>423.02800000000002</v>
      </c>
      <c r="D18" s="24"/>
      <c r="E18" s="24"/>
      <c r="F18" s="24"/>
      <c r="G18" s="24"/>
      <c r="H18" s="24"/>
      <c r="I18" s="24"/>
      <c r="J18" s="24"/>
      <c r="K18" s="24"/>
      <c r="L18" s="24"/>
      <c r="M18" s="24"/>
      <c r="N18" s="24"/>
    </row>
    <row r="19" spans="1:14" x14ac:dyDescent="0.25">
      <c r="A19" s="24"/>
      <c r="B19" s="7" t="s">
        <v>12</v>
      </c>
      <c r="C19" s="258">
        <v>427.202</v>
      </c>
      <c r="D19" s="24"/>
      <c r="E19" s="24"/>
      <c r="F19" s="24"/>
      <c r="G19" s="24"/>
      <c r="H19" s="24"/>
      <c r="I19" s="24"/>
      <c r="J19" s="24"/>
      <c r="K19" s="24"/>
      <c r="L19" s="24"/>
      <c r="M19" s="24"/>
      <c r="N19" s="24"/>
    </row>
    <row r="20" spans="1:14" x14ac:dyDescent="0.25">
      <c r="A20" s="24"/>
      <c r="B20" s="7" t="s">
        <v>13</v>
      </c>
      <c r="C20" s="258">
        <v>418.92599999999999</v>
      </c>
      <c r="D20" s="24"/>
      <c r="E20" s="24"/>
      <c r="F20" s="24"/>
      <c r="G20" s="24"/>
      <c r="H20" s="24"/>
      <c r="I20" s="24"/>
      <c r="J20" s="24"/>
      <c r="K20" s="24"/>
      <c r="L20" s="24"/>
      <c r="M20" s="24"/>
      <c r="N20" s="24"/>
    </row>
    <row r="21" spans="1:14" x14ac:dyDescent="0.25">
      <c r="A21" s="24"/>
      <c r="B21" s="7" t="s">
        <v>14</v>
      </c>
      <c r="C21" s="258">
        <v>427.92500000000001</v>
      </c>
      <c r="D21" s="24"/>
      <c r="E21" s="24"/>
      <c r="F21" s="24"/>
      <c r="G21" s="24"/>
      <c r="H21" s="24"/>
      <c r="I21" s="24"/>
      <c r="J21" s="24"/>
      <c r="K21" s="24"/>
      <c r="L21" s="24"/>
      <c r="M21" s="24"/>
      <c r="N21" s="24"/>
    </row>
    <row r="22" spans="1:14" x14ac:dyDescent="0.25">
      <c r="A22" s="24"/>
      <c r="B22" s="7" t="s">
        <v>15</v>
      </c>
      <c r="C22" s="258">
        <v>437.71699999999998</v>
      </c>
      <c r="D22" s="24"/>
      <c r="E22" s="24"/>
      <c r="F22" s="24"/>
      <c r="G22" s="24"/>
      <c r="H22" s="24"/>
      <c r="I22" s="24"/>
      <c r="J22" s="24"/>
      <c r="K22" s="24"/>
      <c r="L22" s="24"/>
      <c r="M22" s="24"/>
      <c r="N22" s="24"/>
    </row>
    <row r="23" spans="1:14" x14ac:dyDescent="0.25">
      <c r="A23" s="24"/>
      <c r="B23" s="7" t="s">
        <v>16</v>
      </c>
      <c r="C23" s="258">
        <v>439.58199999999999</v>
      </c>
      <c r="D23" s="24"/>
      <c r="E23" s="24"/>
      <c r="F23" s="24"/>
      <c r="G23" s="24"/>
      <c r="H23" s="24"/>
      <c r="I23" s="24"/>
      <c r="J23" s="24"/>
      <c r="K23" s="24"/>
      <c r="L23" s="24"/>
      <c r="M23" s="24"/>
      <c r="N23" s="24"/>
    </row>
    <row r="24" spans="1:14" x14ac:dyDescent="0.25">
      <c r="A24" s="24"/>
      <c r="B24" s="7" t="s">
        <v>17</v>
      </c>
      <c r="C24" s="258">
        <v>438.76</v>
      </c>
      <c r="D24" s="24"/>
      <c r="E24" s="24"/>
      <c r="F24" s="24"/>
      <c r="G24" s="24"/>
      <c r="H24" s="24"/>
      <c r="I24" s="24"/>
      <c r="J24" s="24"/>
      <c r="K24" s="24"/>
      <c r="L24" s="24"/>
      <c r="M24" s="24"/>
      <c r="N24" s="24"/>
    </row>
    <row r="25" spans="1:14" x14ac:dyDescent="0.25">
      <c r="A25" s="24"/>
      <c r="B25" s="7" t="s">
        <v>18</v>
      </c>
      <c r="C25" s="258">
        <v>444.28500000000003</v>
      </c>
      <c r="D25" s="24"/>
      <c r="E25" s="24"/>
      <c r="F25" s="24"/>
      <c r="G25" s="24"/>
      <c r="H25" s="24"/>
      <c r="I25" s="24"/>
      <c r="J25" s="24"/>
      <c r="K25" s="24"/>
      <c r="L25" s="24"/>
      <c r="M25" s="24"/>
      <c r="N25" s="24"/>
    </row>
    <row r="26" spans="1:14" x14ac:dyDescent="0.25">
      <c r="A26" s="24"/>
      <c r="B26" s="7" t="s">
        <v>19</v>
      </c>
      <c r="C26" s="258">
        <v>457.709</v>
      </c>
      <c r="D26" s="24"/>
      <c r="E26" s="24"/>
      <c r="F26" s="24"/>
      <c r="G26" s="24"/>
      <c r="H26" s="24"/>
      <c r="I26" s="24"/>
      <c r="J26" s="24"/>
      <c r="K26" s="24"/>
      <c r="L26" s="24"/>
      <c r="M26" s="24"/>
      <c r="N26" s="24"/>
    </row>
    <row r="27" spans="1:14" x14ac:dyDescent="0.25">
      <c r="A27" s="24"/>
      <c r="B27" s="7" t="s">
        <v>20</v>
      </c>
      <c r="C27" s="258">
        <v>465.01400000000001</v>
      </c>
      <c r="D27" s="24"/>
      <c r="E27" s="24"/>
      <c r="F27" s="24"/>
      <c r="G27" s="24"/>
      <c r="H27" s="24"/>
      <c r="I27" s="24"/>
      <c r="J27" s="24"/>
      <c r="K27" s="24"/>
      <c r="L27" s="24"/>
      <c r="M27" s="24"/>
      <c r="N27" s="24"/>
    </row>
    <row r="28" spans="1:14" x14ac:dyDescent="0.25">
      <c r="A28" s="24"/>
      <c r="B28" s="7" t="s">
        <v>21</v>
      </c>
      <c r="C28" s="258">
        <v>461.38299999999998</v>
      </c>
      <c r="D28" s="24"/>
      <c r="E28" s="24"/>
      <c r="F28" s="24"/>
      <c r="G28" s="24"/>
      <c r="H28" s="24"/>
      <c r="I28" s="24"/>
      <c r="J28" s="24"/>
      <c r="K28" s="24"/>
      <c r="L28" s="24"/>
      <c r="M28" s="24"/>
      <c r="N28" s="24"/>
    </row>
    <row r="29" spans="1:14" x14ac:dyDescent="0.25">
      <c r="A29" s="24"/>
      <c r="B29" s="7" t="s">
        <v>22</v>
      </c>
      <c r="C29" s="258">
        <v>463.49299999999999</v>
      </c>
      <c r="D29" s="24"/>
      <c r="E29" s="24"/>
      <c r="F29" s="24"/>
      <c r="G29" s="24"/>
      <c r="H29" s="24"/>
      <c r="I29" s="24"/>
      <c r="J29" s="24"/>
      <c r="K29" s="24"/>
      <c r="L29" s="24"/>
      <c r="M29" s="24"/>
      <c r="N29" s="24"/>
    </row>
    <row r="30" spans="1:14" x14ac:dyDescent="0.25">
      <c r="A30" s="24"/>
      <c r="B30" s="7" t="s">
        <v>23</v>
      </c>
      <c r="C30" s="258">
        <v>473.11799999999999</v>
      </c>
      <c r="D30" s="24"/>
      <c r="E30" s="24"/>
      <c r="F30" s="24"/>
      <c r="G30" s="24"/>
      <c r="H30" s="24"/>
      <c r="I30" s="24"/>
      <c r="J30" s="24"/>
      <c r="K30" s="24"/>
      <c r="L30" s="24"/>
      <c r="M30" s="24"/>
      <c r="N30" s="24"/>
    </row>
    <row r="31" spans="1:14" x14ac:dyDescent="0.25">
      <c r="A31" s="24"/>
      <c r="B31" s="7" t="s">
        <v>24</v>
      </c>
      <c r="C31" s="258">
        <v>475.839</v>
      </c>
      <c r="E31" s="24"/>
      <c r="F31" s="24"/>
    </row>
    <row r="32" spans="1:14" x14ac:dyDescent="0.25">
      <c r="A32" s="24"/>
      <c r="B32" s="7" t="s">
        <v>25</v>
      </c>
      <c r="C32" s="258">
        <v>477.09399999999999</v>
      </c>
      <c r="E32" s="24"/>
      <c r="F32" s="24"/>
    </row>
    <row r="33" spans="1:6" x14ac:dyDescent="0.25">
      <c r="A33" s="24"/>
      <c r="B33" s="7" t="s">
        <v>26</v>
      </c>
      <c r="C33" s="258">
        <v>477.69</v>
      </c>
      <c r="E33" s="24"/>
      <c r="F33" s="24"/>
    </row>
    <row r="34" spans="1:6" x14ac:dyDescent="0.25">
      <c r="A34" s="24"/>
      <c r="B34" s="7" t="s">
        <v>27</v>
      </c>
      <c r="C34" s="258">
        <v>489.01799999999997</v>
      </c>
      <c r="E34" s="24"/>
      <c r="F34" s="24"/>
    </row>
    <row r="35" spans="1:6" x14ac:dyDescent="0.25">
      <c r="A35" s="24"/>
      <c r="B35" s="7" t="s">
        <v>28</v>
      </c>
      <c r="C35" s="258">
        <v>492.99299999999999</v>
      </c>
      <c r="E35" s="24"/>
      <c r="F35" s="24"/>
    </row>
    <row r="36" spans="1:6" x14ac:dyDescent="0.25">
      <c r="A36" s="24"/>
      <c r="B36" s="7" t="s">
        <v>31</v>
      </c>
      <c r="C36" s="258">
        <v>496.45100000000002</v>
      </c>
      <c r="E36" s="24"/>
      <c r="F36" s="24"/>
    </row>
    <row r="37" spans="1:6" x14ac:dyDescent="0.25">
      <c r="A37" s="24"/>
      <c r="B37" s="7" t="s">
        <v>32</v>
      </c>
      <c r="C37" s="258">
        <v>494.29599999999999</v>
      </c>
      <c r="E37" s="24"/>
      <c r="F37" s="24"/>
    </row>
    <row r="38" spans="1:6" x14ac:dyDescent="0.25">
      <c r="A38" s="24"/>
      <c r="B38" s="7" t="s">
        <v>33</v>
      </c>
      <c r="C38" s="258">
        <v>510.97199999999998</v>
      </c>
      <c r="E38" s="24"/>
      <c r="F38" s="24"/>
    </row>
    <row r="39" spans="1:6" x14ac:dyDescent="0.25">
      <c r="A39" s="24"/>
      <c r="B39" s="7" t="s">
        <v>34</v>
      </c>
      <c r="C39" s="258">
        <v>514.96199999999999</v>
      </c>
      <c r="E39" s="24"/>
      <c r="F39" s="24"/>
    </row>
    <row r="40" spans="1:6" x14ac:dyDescent="0.25">
      <c r="A40" s="24"/>
      <c r="B40" s="7" t="s">
        <v>38</v>
      </c>
      <c r="C40" s="258">
        <v>510.91199999999998</v>
      </c>
      <c r="E40" s="24"/>
      <c r="F40" s="24"/>
    </row>
    <row r="41" spans="1:6" x14ac:dyDescent="0.25">
      <c r="A41" s="24"/>
      <c r="B41" s="7" t="s">
        <v>39</v>
      </c>
      <c r="C41" s="258">
        <v>513.83000000000004</v>
      </c>
      <c r="E41" s="24"/>
      <c r="F41" s="24"/>
    </row>
    <row r="42" spans="1:6" x14ac:dyDescent="0.25">
      <c r="A42" s="24"/>
      <c r="B42" s="7" t="s">
        <v>40</v>
      </c>
      <c r="C42" s="258">
        <v>529.053</v>
      </c>
      <c r="E42" s="24"/>
      <c r="F42" s="24"/>
    </row>
    <row r="43" spans="1:6" x14ac:dyDescent="0.25">
      <c r="A43" s="24"/>
      <c r="B43" s="7" t="s">
        <v>41</v>
      </c>
      <c r="C43" s="258">
        <v>528.68799999999999</v>
      </c>
      <c r="E43" s="24"/>
      <c r="F43" s="24"/>
    </row>
    <row r="44" spans="1:6" x14ac:dyDescent="0.25">
      <c r="A44" s="24"/>
      <c r="B44" s="7" t="s">
        <v>43</v>
      </c>
      <c r="C44" s="258">
        <v>530.06299999999999</v>
      </c>
      <c r="E44" s="24"/>
      <c r="F44" s="24"/>
    </row>
    <row r="45" spans="1:6" x14ac:dyDescent="0.25">
      <c r="A45" s="24"/>
      <c r="B45" s="7" t="s">
        <v>44</v>
      </c>
      <c r="C45" s="258">
        <v>534.82299999999998</v>
      </c>
      <c r="E45" s="24"/>
      <c r="F45" s="24"/>
    </row>
    <row r="46" spans="1:6" x14ac:dyDescent="0.25">
      <c r="A46" s="24"/>
      <c r="B46" s="7" t="s">
        <v>45</v>
      </c>
      <c r="C46" s="258">
        <v>548.21799999999996</v>
      </c>
      <c r="E46" s="24"/>
      <c r="F46" s="24"/>
    </row>
    <row r="47" spans="1:6" x14ac:dyDescent="0.25">
      <c r="A47" s="24"/>
      <c r="B47" s="7" t="s">
        <v>46</v>
      </c>
      <c r="C47" s="258">
        <v>550.64599999999996</v>
      </c>
      <c r="E47" s="24"/>
      <c r="F47" s="24"/>
    </row>
    <row r="48" spans="1:6" x14ac:dyDescent="0.25">
      <c r="A48" s="24"/>
      <c r="B48" s="7" t="s">
        <v>61</v>
      </c>
      <c r="C48" s="258">
        <v>545.53899999999999</v>
      </c>
      <c r="E48" s="24"/>
      <c r="F48" s="24"/>
    </row>
    <row r="49" spans="1:6" x14ac:dyDescent="0.25">
      <c r="A49" s="24"/>
      <c r="B49" s="7" t="s">
        <v>62</v>
      </c>
      <c r="C49" s="258">
        <v>552.69100000000003</v>
      </c>
      <c r="E49" s="24"/>
      <c r="F49" s="24"/>
    </row>
    <row r="50" spans="1:6" x14ac:dyDescent="0.25">
      <c r="A50" s="24"/>
      <c r="B50" s="7" t="s">
        <v>63</v>
      </c>
      <c r="C50" s="258">
        <v>568.91099999999994</v>
      </c>
      <c r="E50" s="24"/>
      <c r="F50" s="24"/>
    </row>
    <row r="51" spans="1:6" x14ac:dyDescent="0.25">
      <c r="A51" s="24"/>
      <c r="B51" s="7" t="s">
        <v>64</v>
      </c>
      <c r="C51" s="258">
        <v>556.45399999999995</v>
      </c>
      <c r="E51" s="24"/>
      <c r="F51" s="24"/>
    </row>
    <row r="52" spans="1:6" x14ac:dyDescent="0.25">
      <c r="A52" s="24"/>
      <c r="B52" s="7" t="s">
        <v>66</v>
      </c>
      <c r="C52" s="258">
        <v>474.84800000000001</v>
      </c>
      <c r="E52" s="24"/>
      <c r="F52" s="24"/>
    </row>
    <row r="53" spans="1:6" x14ac:dyDescent="0.25">
      <c r="A53" s="24"/>
      <c r="B53" s="7" t="s">
        <v>67</v>
      </c>
      <c r="C53" s="258">
        <v>530.61300000000006</v>
      </c>
      <c r="E53" s="24"/>
      <c r="F53" s="24"/>
    </row>
    <row r="54" spans="1:6" x14ac:dyDescent="0.25">
      <c r="A54" s="24"/>
      <c r="B54" s="7" t="s">
        <v>68</v>
      </c>
      <c r="C54" s="258">
        <v>550.12400000000002</v>
      </c>
      <c r="E54" s="24"/>
      <c r="F54" s="24"/>
    </row>
    <row r="55" spans="1:6" x14ac:dyDescent="0.25">
      <c r="A55" s="24"/>
      <c r="B55" s="7" t="s">
        <v>69</v>
      </c>
      <c r="C55" s="258">
        <v>543.17600000000004</v>
      </c>
      <c r="E55" s="24"/>
      <c r="F55" s="24"/>
    </row>
    <row r="56" spans="1:6" x14ac:dyDescent="0.25">
      <c r="A56" s="24"/>
      <c r="B56" s="7" t="s">
        <v>70</v>
      </c>
      <c r="C56" s="258">
        <v>551.78899999999999</v>
      </c>
      <c r="E56" s="24"/>
      <c r="F56" s="24"/>
    </row>
    <row r="57" spans="1:6" x14ac:dyDescent="0.25">
      <c r="A57" s="24"/>
      <c r="B57" s="7" t="s">
        <v>71</v>
      </c>
      <c r="C57" s="258">
        <v>565.74908800000003</v>
      </c>
      <c r="E57" s="24"/>
      <c r="F57" s="24"/>
    </row>
    <row r="58" spans="1:6" x14ac:dyDescent="0.25">
      <c r="A58" s="24"/>
      <c r="B58" s="7" t="s">
        <v>72</v>
      </c>
      <c r="C58" s="258">
        <v>600.57771699999989</v>
      </c>
      <c r="E58" s="24"/>
      <c r="F58" s="24"/>
    </row>
    <row r="59" spans="1:6" x14ac:dyDescent="0.25">
      <c r="A59" s="24"/>
      <c r="B59" s="7" t="s">
        <v>73</v>
      </c>
      <c r="C59" s="258">
        <v>599.26833399999998</v>
      </c>
      <c r="E59" s="24"/>
      <c r="F59" s="24"/>
    </row>
    <row r="60" spans="1:6" x14ac:dyDescent="0.25">
      <c r="A60" s="24"/>
      <c r="B60" s="7" t="s">
        <v>74</v>
      </c>
      <c r="C60" s="258">
        <v>601.63661399999989</v>
      </c>
      <c r="E60" s="24"/>
      <c r="F60" s="24"/>
    </row>
    <row r="61" spans="1:6" x14ac:dyDescent="0.25">
      <c r="A61" s="24"/>
      <c r="B61" s="7" t="s">
        <v>75</v>
      </c>
      <c r="C61" s="258">
        <v>611.20787800000005</v>
      </c>
      <c r="E61" s="24"/>
      <c r="F61" s="24"/>
    </row>
    <row r="62" spans="1:6" x14ac:dyDescent="0.25">
      <c r="A62" s="25"/>
      <c r="B62" s="7" t="s">
        <v>76</v>
      </c>
      <c r="C62" s="258">
        <v>635.64108900000008</v>
      </c>
      <c r="E62" s="24"/>
      <c r="F62" s="24"/>
    </row>
    <row r="63" spans="1:6" x14ac:dyDescent="0.25">
      <c r="A63" s="25"/>
      <c r="B63" s="7" t="s">
        <v>77</v>
      </c>
      <c r="C63" s="258">
        <v>632.09779299999991</v>
      </c>
      <c r="E63" s="24"/>
      <c r="F63" s="24"/>
    </row>
    <row r="64" spans="1:6" x14ac:dyDescent="0.25">
      <c r="A64" s="24"/>
      <c r="B64" s="7" t="s">
        <v>79</v>
      </c>
      <c r="C64" s="258">
        <v>628.36381299999994</v>
      </c>
      <c r="E64" s="24"/>
      <c r="F64" s="24"/>
    </row>
    <row r="65" spans="1:6" x14ac:dyDescent="0.25">
      <c r="A65" s="24"/>
      <c r="B65" s="7" t="s">
        <v>80</v>
      </c>
      <c r="C65" s="258">
        <v>635.95708999999999</v>
      </c>
      <c r="E65" s="24"/>
      <c r="F65" s="24"/>
    </row>
    <row r="66" spans="1:6" x14ac:dyDescent="0.25">
      <c r="A66" s="24"/>
      <c r="B66" s="7" t="s">
        <v>81</v>
      </c>
      <c r="C66" s="258">
        <v>660.16682900000001</v>
      </c>
      <c r="E66" s="24"/>
      <c r="F66" s="24"/>
    </row>
    <row r="67" spans="1:6" x14ac:dyDescent="0.25">
      <c r="A67" s="24"/>
      <c r="B67" s="7" t="s">
        <v>82</v>
      </c>
      <c r="C67" s="258">
        <v>653.45227999999997</v>
      </c>
      <c r="E67" s="24"/>
      <c r="F67" s="24"/>
    </row>
    <row r="68" spans="1:6" x14ac:dyDescent="0.25">
      <c r="A68" s="24"/>
      <c r="B68" s="7" t="s">
        <v>358</v>
      </c>
      <c r="C68" s="258">
        <v>647.9914960000001</v>
      </c>
      <c r="E68" s="24"/>
      <c r="F68" s="24"/>
    </row>
    <row r="69" spans="1:6" x14ac:dyDescent="0.25">
      <c r="A69" s="24"/>
      <c r="B69" s="7" t="s">
        <v>359</v>
      </c>
      <c r="C69" s="258">
        <v>656.76930900000002</v>
      </c>
      <c r="E69" s="24"/>
      <c r="F69" s="24"/>
    </row>
    <row r="70" spans="1:6" x14ac:dyDescent="0.25">
      <c r="A70" s="24"/>
      <c r="B70" s="7" t="s">
        <v>360</v>
      </c>
      <c r="C70" s="258">
        <v>682.557818</v>
      </c>
      <c r="E70" s="24"/>
      <c r="F70" s="24"/>
    </row>
    <row r="71" spans="1:6" x14ac:dyDescent="0.25">
      <c r="A71" s="24"/>
      <c r="B71" s="7" t="s">
        <v>361</v>
      </c>
      <c r="C71" s="258">
        <v>676.00482799999997</v>
      </c>
      <c r="E71" s="24"/>
      <c r="F71" s="24"/>
    </row>
    <row r="72" spans="1:6" x14ac:dyDescent="0.25">
      <c r="A72" s="24"/>
      <c r="B72" s="7" t="s">
        <v>365</v>
      </c>
      <c r="C72" s="258">
        <v>671.98354399999994</v>
      </c>
      <c r="E72" s="24"/>
      <c r="F72" s="24"/>
    </row>
    <row r="73" spans="1:6" x14ac:dyDescent="0.25">
      <c r="A73" s="24"/>
      <c r="B73" s="7" t="s">
        <v>366</v>
      </c>
      <c r="C73" s="258">
        <v>680.731132</v>
      </c>
      <c r="E73" s="24"/>
      <c r="F73" s="24"/>
    </row>
    <row r="74" spans="1:6" x14ac:dyDescent="0.25">
      <c r="A74" s="24"/>
      <c r="B74" s="7" t="s">
        <v>367</v>
      </c>
      <c r="C74" s="258">
        <v>707.00054299999999</v>
      </c>
      <c r="E74" s="24"/>
      <c r="F74" s="24"/>
    </row>
    <row r="75" spans="1:6" x14ac:dyDescent="0.25">
      <c r="A75" s="24"/>
      <c r="B75" s="7" t="s">
        <v>368</v>
      </c>
      <c r="C75" s="258">
        <v>701.22735499999999</v>
      </c>
      <c r="E75" s="24"/>
      <c r="F75" s="24"/>
    </row>
    <row r="76" spans="1:6" x14ac:dyDescent="0.25">
      <c r="A76" s="24"/>
      <c r="B76" s="7" t="s">
        <v>395</v>
      </c>
      <c r="C76" s="258">
        <v>696.90914399999997</v>
      </c>
      <c r="E76" s="24"/>
      <c r="F76" s="24"/>
    </row>
    <row r="77" spans="1:6" x14ac:dyDescent="0.25">
      <c r="A77" s="24"/>
      <c r="B77" s="7" t="s">
        <v>396</v>
      </c>
      <c r="C77" s="258">
        <v>706.51456200000007</v>
      </c>
      <c r="E77" s="24"/>
      <c r="F77" s="24"/>
    </row>
    <row r="78" spans="1:6" x14ac:dyDescent="0.25">
      <c r="A78" s="24"/>
      <c r="B78" s="7" t="s">
        <v>397</v>
      </c>
      <c r="C78" s="258">
        <v>734.440696</v>
      </c>
      <c r="E78" s="24"/>
      <c r="F78" s="24"/>
    </row>
    <row r="79" spans="1:6" x14ac:dyDescent="0.25">
      <c r="A79" s="24"/>
      <c r="B79" s="7" t="s">
        <v>398</v>
      </c>
      <c r="C79" s="258">
        <v>728.31688899999995</v>
      </c>
      <c r="E79" s="24"/>
      <c r="F79" s="24"/>
    </row>
    <row r="80" spans="1:6" ht="15.75" x14ac:dyDescent="0.25">
      <c r="B80" s="555" t="s">
        <v>481</v>
      </c>
      <c r="C80" s="556"/>
    </row>
    <row r="81" spans="2:5" x14ac:dyDescent="0.25">
      <c r="B81" s="19">
        <v>2008</v>
      </c>
      <c r="C81" s="20">
        <v>1589.259</v>
      </c>
    </row>
    <row r="82" spans="2:5" x14ac:dyDescent="0.25">
      <c r="B82" s="19">
        <v>2009</v>
      </c>
      <c r="C82" s="20">
        <v>1548.5129999999999</v>
      </c>
    </row>
    <row r="83" spans="2:5" x14ac:dyDescent="0.25">
      <c r="B83" s="19">
        <v>2010</v>
      </c>
      <c r="C83" s="20">
        <v>1606.027</v>
      </c>
    </row>
    <row r="84" spans="2:5" x14ac:dyDescent="0.25">
      <c r="B84" s="19">
        <v>2011</v>
      </c>
      <c r="C84" s="20">
        <v>1660.1410000000001</v>
      </c>
    </row>
    <row r="85" spans="2:5" x14ac:dyDescent="0.25">
      <c r="B85" s="19">
        <v>2012</v>
      </c>
      <c r="C85" s="20">
        <v>1711.77</v>
      </c>
    </row>
    <row r="86" spans="2:5" x14ac:dyDescent="0.25">
      <c r="B86" s="19">
        <v>2013</v>
      </c>
      <c r="C86" s="20">
        <v>1780.336</v>
      </c>
    </row>
    <row r="87" spans="2:5" x14ac:dyDescent="0.25">
      <c r="B87" s="19">
        <v>2014</v>
      </c>
      <c r="C87" s="20">
        <v>1863.008</v>
      </c>
    </row>
    <row r="88" spans="2:5" x14ac:dyDescent="0.25">
      <c r="B88" s="19">
        <v>2015</v>
      </c>
      <c r="C88" s="20">
        <v>1919.6410000000001</v>
      </c>
    </row>
    <row r="89" spans="2:5" x14ac:dyDescent="0.25">
      <c r="B89" s="19">
        <v>2016</v>
      </c>
      <c r="C89" s="20">
        <v>1994.712</v>
      </c>
    </row>
    <row r="90" spans="2:5" x14ac:dyDescent="0.25">
      <c r="B90" s="19">
        <v>2017</v>
      </c>
      <c r="C90" s="20">
        <v>2068.7570000000001</v>
      </c>
    </row>
    <row r="91" spans="2:5" x14ac:dyDescent="0.25">
      <c r="B91" s="19">
        <v>2018</v>
      </c>
      <c r="C91" s="20">
        <v>2141.7919999999999</v>
      </c>
      <c r="E91" s="28"/>
    </row>
    <row r="92" spans="2:5" x14ac:dyDescent="0.25">
      <c r="B92" s="19">
        <v>2019</v>
      </c>
      <c r="C92" s="20">
        <v>2217.7869999999998</v>
      </c>
      <c r="D92" s="27"/>
      <c r="E92" s="28"/>
    </row>
    <row r="93" spans="2:5" x14ac:dyDescent="0.25">
      <c r="B93" s="19">
        <v>2020</v>
      </c>
      <c r="C93" s="20">
        <v>2112.0390000000002</v>
      </c>
      <c r="D93" s="27"/>
      <c r="E93" s="28"/>
    </row>
    <row r="94" spans="2:5" x14ac:dyDescent="0.25">
      <c r="B94" s="19">
        <v>2021</v>
      </c>
      <c r="C94" s="20">
        <v>2261.2918049999998</v>
      </c>
      <c r="E94" s="28"/>
    </row>
    <row r="95" spans="2:5" x14ac:dyDescent="0.25">
      <c r="B95" s="19">
        <v>2022</v>
      </c>
      <c r="C95" s="20">
        <v>2447.7539150000002</v>
      </c>
      <c r="E95" s="28"/>
    </row>
    <row r="96" spans="2:5" x14ac:dyDescent="0.25">
      <c r="B96" s="19">
        <v>2023</v>
      </c>
      <c r="C96" s="20">
        <v>2556.585525</v>
      </c>
      <c r="E96" s="28"/>
    </row>
    <row r="97" spans="2:5" x14ac:dyDescent="0.25">
      <c r="B97" s="19">
        <v>2024</v>
      </c>
      <c r="C97" s="20">
        <v>2640.7709030000001</v>
      </c>
      <c r="E97" s="28"/>
    </row>
    <row r="98" spans="2:5" x14ac:dyDescent="0.25">
      <c r="B98" s="19">
        <v>2025</v>
      </c>
      <c r="C98" s="20">
        <v>2735.7200469999998</v>
      </c>
      <c r="E98" s="28"/>
    </row>
    <row r="99" spans="2:5" x14ac:dyDescent="0.25">
      <c r="B99" s="19">
        <v>2026</v>
      </c>
      <c r="C99" s="20">
        <v>2839.0917569999997</v>
      </c>
      <c r="E99" s="28"/>
    </row>
    <row r="100" spans="2:5" ht="15.75" x14ac:dyDescent="0.25">
      <c r="B100" s="555" t="s">
        <v>482</v>
      </c>
      <c r="C100" s="556"/>
    </row>
    <row r="101" spans="2:5" x14ac:dyDescent="0.25">
      <c r="B101" s="7" t="s">
        <v>337</v>
      </c>
      <c r="C101" s="20">
        <f t="shared" ref="C101:C118" ca="1" si="0">SUM(OFFSET(C$6,4*(ROW()-ROW(C$101)),0, 4, 1))</f>
        <v>1551.2670000000003</v>
      </c>
      <c r="D101" s="28"/>
    </row>
    <row r="102" spans="2:5" x14ac:dyDescent="0.25">
      <c r="B102" s="7" t="s">
        <v>338</v>
      </c>
      <c r="C102" s="20">
        <f t="shared" ca="1" si="0"/>
        <v>1589.742</v>
      </c>
      <c r="D102" s="28"/>
    </row>
    <row r="103" spans="2:5" x14ac:dyDescent="0.25">
      <c r="B103" s="7" t="s">
        <v>339</v>
      </c>
      <c r="C103" s="20">
        <f t="shared" ca="1" si="0"/>
        <v>1646.136</v>
      </c>
    </row>
    <row r="104" spans="2:5" x14ac:dyDescent="0.25">
      <c r="B104" s="7" t="s">
        <v>85</v>
      </c>
      <c r="C104" s="20">
        <f t="shared" ca="1" si="0"/>
        <v>1697.0809999999999</v>
      </c>
    </row>
    <row r="105" spans="2:5" x14ac:dyDescent="0.25">
      <c r="B105" s="7" t="s">
        <v>86</v>
      </c>
      <c r="C105" s="20">
        <f t="shared" ca="1" si="0"/>
        <v>1760.3440000000001</v>
      </c>
    </row>
    <row r="106" spans="2:5" x14ac:dyDescent="0.25">
      <c r="B106" s="7" t="s">
        <v>87</v>
      </c>
      <c r="C106" s="20">
        <f t="shared" ca="1" si="0"/>
        <v>1847.5989999999999</v>
      </c>
      <c r="D106" s="28"/>
    </row>
    <row r="107" spans="2:5" x14ac:dyDescent="0.25">
      <c r="B107" s="7" t="s">
        <v>88</v>
      </c>
      <c r="C107" s="20">
        <f t="shared" ca="1" si="0"/>
        <v>1903.741</v>
      </c>
    </row>
    <row r="108" spans="2:5" x14ac:dyDescent="0.25">
      <c r="B108" s="7" t="s">
        <v>89</v>
      </c>
      <c r="C108" s="20">
        <f t="shared" ca="1" si="0"/>
        <v>1972.758</v>
      </c>
      <c r="D108" s="28"/>
    </row>
    <row r="109" spans="2:5" x14ac:dyDescent="0.25">
      <c r="B109" s="7" t="s">
        <v>90</v>
      </c>
      <c r="C109" s="20">
        <f t="shared" ca="1" si="0"/>
        <v>2050.6759999999999</v>
      </c>
    </row>
    <row r="110" spans="2:5" x14ac:dyDescent="0.25">
      <c r="B110" s="7" t="s">
        <v>91</v>
      </c>
      <c r="C110" s="20">
        <f t="shared" ca="1" si="0"/>
        <v>2122.627</v>
      </c>
      <c r="D110" s="28"/>
    </row>
    <row r="111" spans="2:5" x14ac:dyDescent="0.25">
      <c r="B111" s="7" t="s">
        <v>92</v>
      </c>
      <c r="C111" s="20">
        <f t="shared" ca="1" si="0"/>
        <v>2197.0940000000001</v>
      </c>
      <c r="D111" s="28"/>
    </row>
    <row r="112" spans="2:5" x14ac:dyDescent="0.25">
      <c r="B112" s="7" t="s">
        <v>93</v>
      </c>
      <c r="C112" s="20">
        <f t="shared" ca="1" si="0"/>
        <v>2130.826</v>
      </c>
    </row>
    <row r="113" spans="2:5" x14ac:dyDescent="0.25">
      <c r="B113" s="7" t="s">
        <v>94</v>
      </c>
      <c r="C113" s="20">
        <f t="shared" ca="1" si="0"/>
        <v>2210.8380880000004</v>
      </c>
    </row>
    <row r="114" spans="2:5" x14ac:dyDescent="0.25">
      <c r="B114" s="7" t="s">
        <v>95</v>
      </c>
      <c r="C114" s="20">
        <f t="shared" ca="1" si="0"/>
        <v>2412.6905430000002</v>
      </c>
    </row>
    <row r="115" spans="2:5" x14ac:dyDescent="0.25">
      <c r="B115" s="19" t="s">
        <v>96</v>
      </c>
      <c r="C115" s="20">
        <f t="shared" ca="1" si="0"/>
        <v>2532.0597849999999</v>
      </c>
      <c r="D115" s="28"/>
      <c r="E115" s="303"/>
    </row>
    <row r="116" spans="2:5" x14ac:dyDescent="0.25">
      <c r="B116" s="19" t="s">
        <v>97</v>
      </c>
      <c r="C116" s="20">
        <f t="shared" ca="1" si="0"/>
        <v>2618.3799140000001</v>
      </c>
      <c r="D116" s="28"/>
      <c r="E116" s="303"/>
    </row>
    <row r="117" spans="2:5" x14ac:dyDescent="0.25">
      <c r="B117" s="19" t="s">
        <v>362</v>
      </c>
      <c r="C117" s="109">
        <f t="shared" ca="1" si="0"/>
        <v>2711.2773219999999</v>
      </c>
      <c r="D117" s="28"/>
      <c r="E117" s="303"/>
    </row>
    <row r="118" spans="2:5" x14ac:dyDescent="0.25">
      <c r="B118" s="19" t="s">
        <v>369</v>
      </c>
      <c r="C118" s="109">
        <f t="shared" ca="1" si="0"/>
        <v>2811.6516040000006</v>
      </c>
      <c r="D118" s="28"/>
      <c r="E118" s="303"/>
    </row>
    <row r="119" spans="2:5" x14ac:dyDescent="0.25">
      <c r="B119" s="304" t="s">
        <v>399</v>
      </c>
      <c r="C119" s="110">
        <v>2918.8231946887795</v>
      </c>
      <c r="D119" s="28"/>
      <c r="E119" s="303"/>
    </row>
    <row r="120" spans="2:5" x14ac:dyDescent="0.25">
      <c r="B120" s="557" t="s">
        <v>29</v>
      </c>
      <c r="C120" s="558"/>
    </row>
    <row r="121" spans="2:5" ht="15.75" thickBot="1" x14ac:dyDescent="0.3">
      <c r="B121" s="559" t="s">
        <v>483</v>
      </c>
      <c r="C121" s="560"/>
    </row>
  </sheetData>
  <mergeCells count="5">
    <mergeCell ref="B2:C2"/>
    <mergeCell ref="B80:C80"/>
    <mergeCell ref="B100:C100"/>
    <mergeCell ref="B120:C120"/>
    <mergeCell ref="B121:C121"/>
  </mergeCells>
  <hyperlinks>
    <hyperlink ref="A1" location="Contents!A1" display="Back to contents" xr:uid="{FB2BCF1E-657B-436F-8709-DD5B78A6DB15}"/>
  </hyperlinks>
  <pageMargins left="0.70866141732283472" right="0.70866141732283472" top="0.74803149606299213" bottom="0.74803149606299213" header="0.31496062992125984" footer="0.31496062992125984"/>
  <pageSetup paperSize="9" scale="49" orientation="portrait" r:id="rId1"/>
  <headerFooter>
    <oddHeader>&amp;C&amp;8March 2018 Economic and fiscal outlook: Supplementary economy tables</oddHeader>
  </headerFooter>
  <rowBreaks count="1" manualBreakCount="1">
    <brk id="79"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BED7C-312C-41B7-9E62-7929CBE980B2}">
  <sheetPr codeName="Sheet6"/>
  <dimension ref="A1:K128"/>
  <sheetViews>
    <sheetView zoomScaleNormal="100" zoomScaleSheetLayoutView="100" workbookViewId="0"/>
  </sheetViews>
  <sheetFormatPr defaultColWidth="8.88671875" defaultRowHeight="12.75" x14ac:dyDescent="0.2"/>
  <cols>
    <col min="1" max="1" width="16.5546875" style="57" customWidth="1"/>
    <col min="2" max="2" width="8.88671875" style="57"/>
    <col min="3" max="10" width="11.44140625" style="57" customWidth="1"/>
    <col min="11" max="11" width="10.109375" style="57" bestFit="1" customWidth="1"/>
    <col min="12" max="16384" width="8.88671875" style="57"/>
  </cols>
  <sheetData>
    <row r="1" spans="1:11" ht="33.75" customHeight="1" thickBot="1" x14ac:dyDescent="0.25">
      <c r="A1" s="10" t="s">
        <v>42</v>
      </c>
      <c r="B1" s="56"/>
      <c r="C1" s="56"/>
      <c r="D1" s="56"/>
      <c r="E1" s="56"/>
      <c r="F1" s="56"/>
    </row>
    <row r="2" spans="1:11" ht="18.75" customHeight="1" thickBot="1" x14ac:dyDescent="0.35">
      <c r="A2" s="58"/>
      <c r="B2" s="574" t="s">
        <v>102</v>
      </c>
      <c r="C2" s="575"/>
      <c r="D2" s="575"/>
      <c r="E2" s="575"/>
      <c r="F2" s="575"/>
      <c r="G2" s="575"/>
      <c r="H2" s="575"/>
      <c r="I2" s="575"/>
      <c r="J2" s="576"/>
    </row>
    <row r="3" spans="1:11" ht="18.75" customHeight="1" thickBot="1" x14ac:dyDescent="0.35">
      <c r="A3" s="58"/>
      <c r="B3" s="114"/>
      <c r="C3" s="575" t="s">
        <v>103</v>
      </c>
      <c r="D3" s="575"/>
      <c r="E3" s="575"/>
      <c r="F3" s="575"/>
      <c r="G3" s="575" t="s">
        <v>104</v>
      </c>
      <c r="H3" s="575"/>
      <c r="I3" s="575"/>
      <c r="J3" s="576"/>
    </row>
    <row r="4" spans="1:11" ht="21.75" customHeight="1" x14ac:dyDescent="0.25">
      <c r="A4" s="58"/>
      <c r="B4" s="59"/>
      <c r="C4" s="577" t="s">
        <v>105</v>
      </c>
      <c r="D4" s="577"/>
      <c r="E4" s="577"/>
      <c r="F4" s="578"/>
      <c r="G4" s="577" t="s">
        <v>105</v>
      </c>
      <c r="H4" s="577"/>
      <c r="I4" s="577"/>
      <c r="J4" s="578"/>
    </row>
    <row r="5" spans="1:11" ht="63" x14ac:dyDescent="0.25">
      <c r="A5" s="58"/>
      <c r="B5" s="59"/>
      <c r="C5" s="60" t="s">
        <v>106</v>
      </c>
      <c r="D5" s="60" t="s">
        <v>107</v>
      </c>
      <c r="E5" s="60" t="s">
        <v>108</v>
      </c>
      <c r="F5" s="61" t="s">
        <v>109</v>
      </c>
      <c r="G5" s="60" t="s">
        <v>106</v>
      </c>
      <c r="H5" s="98" t="s">
        <v>107</v>
      </c>
      <c r="I5" s="60" t="s">
        <v>108</v>
      </c>
      <c r="J5" s="61" t="s">
        <v>109</v>
      </c>
      <c r="K5" s="115"/>
    </row>
    <row r="6" spans="1:11" x14ac:dyDescent="0.2">
      <c r="A6" s="58"/>
      <c r="B6" s="62" t="s">
        <v>57</v>
      </c>
      <c r="C6" s="63">
        <f>100</f>
        <v>100</v>
      </c>
      <c r="D6" s="63">
        <v>100</v>
      </c>
      <c r="E6" s="63">
        <v>100</v>
      </c>
      <c r="F6" s="64">
        <v>100</v>
      </c>
      <c r="G6" s="65">
        <f>100</f>
        <v>100</v>
      </c>
      <c r="H6" s="63">
        <v>100</v>
      </c>
      <c r="I6" s="63">
        <v>100</v>
      </c>
      <c r="J6" s="64">
        <v>100</v>
      </c>
    </row>
    <row r="7" spans="1:11" x14ac:dyDescent="0.2">
      <c r="A7" s="58"/>
      <c r="B7" s="62" t="s">
        <v>58</v>
      </c>
      <c r="C7" s="63">
        <v>99.923949844155516</v>
      </c>
      <c r="D7" s="63">
        <v>100.48837114486986</v>
      </c>
      <c r="E7" s="63">
        <v>99.035837501264169</v>
      </c>
      <c r="F7" s="63">
        <v>99.237737534438253</v>
      </c>
      <c r="G7" s="65">
        <v>99.888430670103588</v>
      </c>
      <c r="H7" s="63">
        <v>100.45265134045405</v>
      </c>
      <c r="I7" s="63">
        <v>99.000634017464023</v>
      </c>
      <c r="J7" s="64">
        <v>99.202462282834375</v>
      </c>
    </row>
    <row r="8" spans="1:11" x14ac:dyDescent="0.2">
      <c r="A8" s="58"/>
      <c r="B8" s="62" t="s">
        <v>59</v>
      </c>
      <c r="C8" s="63">
        <v>99.271530007738605</v>
      </c>
      <c r="D8" s="63">
        <v>98.368097233477002</v>
      </c>
      <c r="E8" s="63">
        <v>97.260530693683378</v>
      </c>
      <c r="F8" s="63">
        <v>97.515254179247663</v>
      </c>
      <c r="G8" s="65">
        <v>99.201996843532029</v>
      </c>
      <c r="H8" s="63">
        <v>98.299196864387426</v>
      </c>
      <c r="I8" s="63">
        <v>97.192406101959904</v>
      </c>
      <c r="J8" s="64">
        <v>97.446951170510275</v>
      </c>
    </row>
    <row r="9" spans="1:11" x14ac:dyDescent="0.2">
      <c r="A9" s="58"/>
      <c r="B9" s="62" t="s">
        <v>65</v>
      </c>
      <c r="C9" s="63">
        <v>98.922915153507503</v>
      </c>
      <c r="D9" s="63">
        <v>99.19798604573117</v>
      </c>
      <c r="E9" s="63">
        <v>95.473668207041158</v>
      </c>
      <c r="F9" s="63">
        <v>95.338146466135981</v>
      </c>
      <c r="G9" s="65">
        <v>98.831617889124246</v>
      </c>
      <c r="H9" s="63">
        <v>99.106434914789972</v>
      </c>
      <c r="I9" s="63">
        <v>95.385554298201995</v>
      </c>
      <c r="J9" s="64">
        <v>95.250157632100667</v>
      </c>
    </row>
    <row r="10" spans="1:11" x14ac:dyDescent="0.2">
      <c r="A10" s="58"/>
      <c r="B10" s="62" t="s">
        <v>0</v>
      </c>
      <c r="C10" s="63">
        <v>98.207654065568221</v>
      </c>
      <c r="D10" s="63">
        <v>98.492008180033423</v>
      </c>
      <c r="E10" s="63">
        <v>94.455567033704668</v>
      </c>
      <c r="F10" s="63">
        <v>93.563674762475827</v>
      </c>
      <c r="G10" s="65">
        <v>98.095254087113517</v>
      </c>
      <c r="H10" s="63">
        <v>98.37928275447743</v>
      </c>
      <c r="I10" s="63">
        <v>94.347461369227346</v>
      </c>
      <c r="J10" s="64">
        <v>93.45658988067602</v>
      </c>
    </row>
    <row r="11" spans="1:11" x14ac:dyDescent="0.2">
      <c r="A11" s="58"/>
      <c r="B11" s="62" t="s">
        <v>1</v>
      </c>
      <c r="C11" s="63">
        <v>97.102743935526036</v>
      </c>
      <c r="D11" s="63">
        <v>101.1420366320973</v>
      </c>
      <c r="E11" s="63">
        <v>93.954053385364517</v>
      </c>
      <c r="F11" s="63">
        <v>93.221017274903332</v>
      </c>
      <c r="G11" s="65">
        <v>96.973683563532632</v>
      </c>
      <c r="H11" s="63">
        <v>101.00760758979779</v>
      </c>
      <c r="I11" s="63">
        <v>93.829177974137664</v>
      </c>
      <c r="J11" s="64">
        <v>93.097116150388331</v>
      </c>
    </row>
    <row r="12" spans="1:11" x14ac:dyDescent="0.2">
      <c r="A12" s="58"/>
      <c r="B12" s="62" t="s">
        <v>2</v>
      </c>
      <c r="C12" s="63">
        <v>96.849766000379901</v>
      </c>
      <c r="D12" s="63">
        <v>100.75189400520973</v>
      </c>
      <c r="E12" s="63">
        <v>94.651452917394238</v>
      </c>
      <c r="F12" s="63">
        <v>93.150776346865072</v>
      </c>
      <c r="G12" s="65">
        <v>96.703583175675519</v>
      </c>
      <c r="H12" s="63">
        <v>100.5998213976214</v>
      </c>
      <c r="I12" s="63">
        <v>94.508588176246747</v>
      </c>
      <c r="J12" s="64">
        <v>93.010176692656927</v>
      </c>
    </row>
    <row r="13" spans="1:11" x14ac:dyDescent="0.2">
      <c r="A13" s="58"/>
      <c r="B13" s="62" t="s">
        <v>3</v>
      </c>
      <c r="C13" s="63">
        <v>96.765824353967773</v>
      </c>
      <c r="D13" s="63">
        <v>101.79259509729739</v>
      </c>
      <c r="E13" s="63">
        <v>95.234744424398144</v>
      </c>
      <c r="F13" s="63">
        <v>93.282879705918788</v>
      </c>
      <c r="G13" s="65">
        <v>96.596206712305104</v>
      </c>
      <c r="H13" s="63">
        <v>101.61416619396923</v>
      </c>
      <c r="I13" s="63">
        <v>95.067810562557369</v>
      </c>
      <c r="J13" s="64">
        <v>93.119367203763645</v>
      </c>
    </row>
    <row r="14" spans="1:11" x14ac:dyDescent="0.2">
      <c r="A14" s="58"/>
      <c r="B14" s="62" t="s">
        <v>4</v>
      </c>
      <c r="C14" s="63">
        <v>96.27737029667982</v>
      </c>
      <c r="D14" s="63">
        <v>100.50697984019196</v>
      </c>
      <c r="E14" s="63">
        <v>94.115677259133406</v>
      </c>
      <c r="F14" s="63">
        <v>93.693861759885792</v>
      </c>
      <c r="G14" s="65">
        <v>96.087191251879645</v>
      </c>
      <c r="H14" s="63">
        <v>100.30844594419068</v>
      </c>
      <c r="I14" s="63">
        <v>93.929768259472226</v>
      </c>
      <c r="J14" s="64">
        <v>93.508785982699223</v>
      </c>
    </row>
    <row r="15" spans="1:11" x14ac:dyDescent="0.2">
      <c r="A15" s="58"/>
      <c r="B15" s="62" t="s">
        <v>5</v>
      </c>
      <c r="C15" s="63">
        <v>96.678427685579337</v>
      </c>
      <c r="D15" s="63">
        <v>100.4801939257428</v>
      </c>
      <c r="E15" s="63">
        <v>95.343108932436351</v>
      </c>
      <c r="F15" s="63">
        <v>94.470232340734839</v>
      </c>
      <c r="G15" s="65">
        <v>96.464121444516437</v>
      </c>
      <c r="H15" s="63">
        <v>100.25746034207793</v>
      </c>
      <c r="I15" s="63">
        <v>95.131762680995294</v>
      </c>
      <c r="J15" s="64">
        <v>94.260820987344545</v>
      </c>
    </row>
    <row r="16" spans="1:11" x14ac:dyDescent="0.2">
      <c r="A16" s="58"/>
      <c r="B16" s="62" t="s">
        <v>6</v>
      </c>
      <c r="C16" s="63">
        <v>97.114897925166829</v>
      </c>
      <c r="D16" s="63">
        <v>99.793550406027535</v>
      </c>
      <c r="E16" s="63">
        <v>95.099192368592</v>
      </c>
      <c r="F16" s="63">
        <v>94.96126525549316</v>
      </c>
      <c r="G16" s="65">
        <v>96.883604097640969</v>
      </c>
      <c r="H16" s="63">
        <v>99.555876962210618</v>
      </c>
      <c r="I16" s="63">
        <v>94.872699248921535</v>
      </c>
      <c r="J16" s="64">
        <v>94.735100630117458</v>
      </c>
    </row>
    <row r="17" spans="1:10" x14ac:dyDescent="0.2">
      <c r="A17" s="58"/>
      <c r="B17" s="62" t="s">
        <v>7</v>
      </c>
      <c r="C17" s="63">
        <v>96.711850389994979</v>
      </c>
      <c r="D17" s="63">
        <v>99.427015222614358</v>
      </c>
      <c r="E17" s="63">
        <v>95.046110063207578</v>
      </c>
      <c r="F17" s="63">
        <v>94.79565763931663</v>
      </c>
      <c r="G17" s="65">
        <v>96.461805173101695</v>
      </c>
      <c r="H17" s="63">
        <v>99.169950038915204</v>
      </c>
      <c r="I17" s="63">
        <v>94.800371561568127</v>
      </c>
      <c r="J17" s="64">
        <v>94.550566673944928</v>
      </c>
    </row>
    <row r="18" spans="1:10" x14ac:dyDescent="0.2">
      <c r="A18" s="58"/>
      <c r="B18" s="62" t="s">
        <v>8</v>
      </c>
      <c r="C18" s="63">
        <v>96.894774817316801</v>
      </c>
      <c r="D18" s="63">
        <v>97.199950021243581</v>
      </c>
      <c r="E18" s="63">
        <v>94.201313965781551</v>
      </c>
      <c r="F18" s="63">
        <v>94.939081175607441</v>
      </c>
      <c r="G18" s="65">
        <v>96.62804152275497</v>
      </c>
      <c r="H18" s="63">
        <v>96.932376636101878</v>
      </c>
      <c r="I18" s="63">
        <v>93.941995268013571</v>
      </c>
      <c r="J18" s="64">
        <v>94.677731541920849</v>
      </c>
    </row>
    <row r="19" spans="1:10" x14ac:dyDescent="0.2">
      <c r="A19" s="58"/>
      <c r="B19" s="62" t="s">
        <v>9</v>
      </c>
      <c r="C19" s="63">
        <v>96.71390858641891</v>
      </c>
      <c r="D19" s="63">
        <v>97.792513901295337</v>
      </c>
      <c r="E19" s="63">
        <v>93.858517473065277</v>
      </c>
      <c r="F19" s="63">
        <v>94.823712357887459</v>
      </c>
      <c r="G19" s="65">
        <v>96.430037487383203</v>
      </c>
      <c r="H19" s="63">
        <v>97.505476919703185</v>
      </c>
      <c r="I19" s="63">
        <v>93.583027412758838</v>
      </c>
      <c r="J19" s="64">
        <v>94.545389293137831</v>
      </c>
    </row>
    <row r="20" spans="1:10" x14ac:dyDescent="0.2">
      <c r="A20" s="58"/>
      <c r="B20" s="62" t="s">
        <v>10</v>
      </c>
      <c r="C20" s="63">
        <v>96.009413367738475</v>
      </c>
      <c r="D20" s="63">
        <v>97.944371931523293</v>
      </c>
      <c r="E20" s="63">
        <v>93.968394507132814</v>
      </c>
      <c r="F20" s="63">
        <v>94.985056622605555</v>
      </c>
      <c r="G20" s="65">
        <v>95.716228334563979</v>
      </c>
      <c r="H20" s="63">
        <v>97.645278093463773</v>
      </c>
      <c r="I20" s="63">
        <v>93.681442156373109</v>
      </c>
      <c r="J20" s="64">
        <v>94.694999679227266</v>
      </c>
    </row>
    <row r="21" spans="1:10" x14ac:dyDescent="0.2">
      <c r="A21" s="58"/>
      <c r="B21" s="62" t="s">
        <v>11</v>
      </c>
      <c r="C21" s="63">
        <v>96.050327167719459</v>
      </c>
      <c r="D21" s="63">
        <v>96.94990258861263</v>
      </c>
      <c r="E21" s="63">
        <v>94.171795112733619</v>
      </c>
      <c r="F21" s="63">
        <v>94.952143506638635</v>
      </c>
      <c r="G21" s="65">
        <v>95.768297397242236</v>
      </c>
      <c r="H21" s="63">
        <v>96.665231421099463</v>
      </c>
      <c r="I21" s="63">
        <v>93.89528122106617</v>
      </c>
      <c r="J21" s="64">
        <v>94.673338300772471</v>
      </c>
    </row>
    <row r="22" spans="1:10" x14ac:dyDescent="0.2">
      <c r="A22" s="58"/>
      <c r="B22" s="62" t="s">
        <v>12</v>
      </c>
      <c r="C22" s="63">
        <v>96.257777520702248</v>
      </c>
      <c r="D22" s="63">
        <v>99.024533546255526</v>
      </c>
      <c r="E22" s="63">
        <v>94.404505719426908</v>
      </c>
      <c r="F22" s="63">
        <v>95.452108353323723</v>
      </c>
      <c r="G22" s="65">
        <v>95.986408508627008</v>
      </c>
      <c r="H22" s="63">
        <v>98.745364521873242</v>
      </c>
      <c r="I22" s="63">
        <v>94.138361433610342</v>
      </c>
      <c r="J22" s="64">
        <v>95.183010676112332</v>
      </c>
    </row>
    <row r="23" spans="1:10" x14ac:dyDescent="0.2">
      <c r="A23" s="58"/>
      <c r="B23" s="62" t="s">
        <v>13</v>
      </c>
      <c r="C23" s="63">
        <v>96.794075207760116</v>
      </c>
      <c r="D23" s="63">
        <v>99.529621721416419</v>
      </c>
      <c r="E23" s="63">
        <v>94.701669876259615</v>
      </c>
      <c r="F23" s="63">
        <v>95.154704623866337</v>
      </c>
      <c r="G23" s="65">
        <v>96.532492240143668</v>
      </c>
      <c r="H23" s="63">
        <v>99.260646024714433</v>
      </c>
      <c r="I23" s="63">
        <v>94.445741568754229</v>
      </c>
      <c r="J23" s="64">
        <v>94.897552004093242</v>
      </c>
    </row>
    <row r="24" spans="1:10" x14ac:dyDescent="0.2">
      <c r="A24" s="58"/>
      <c r="B24" s="62" t="s">
        <v>14</v>
      </c>
      <c r="C24" s="63">
        <v>96.94206881880244</v>
      </c>
      <c r="D24" s="63">
        <v>99.305658678203159</v>
      </c>
      <c r="E24" s="63">
        <v>95.306669889816334</v>
      </c>
      <c r="F24" s="63">
        <v>96.163674898981526</v>
      </c>
      <c r="G24" s="65">
        <v>96.681894798338092</v>
      </c>
      <c r="H24" s="63">
        <v>99.039141233424218</v>
      </c>
      <c r="I24" s="63">
        <v>95.050884968115753</v>
      </c>
      <c r="J24" s="64">
        <v>95.905589939314822</v>
      </c>
    </row>
    <row r="25" spans="1:10" x14ac:dyDescent="0.2">
      <c r="A25" s="58"/>
      <c r="B25" s="62" t="s">
        <v>15</v>
      </c>
      <c r="C25" s="63">
        <v>97.274990276263694</v>
      </c>
      <c r="D25" s="63">
        <v>98.786959970051953</v>
      </c>
      <c r="E25" s="63">
        <v>95.706246397644136</v>
      </c>
      <c r="F25" s="63">
        <v>95.805244117324563</v>
      </c>
      <c r="G25" s="65">
        <v>97.013833482940498</v>
      </c>
      <c r="H25" s="63">
        <v>98.521743950860795</v>
      </c>
      <c r="I25" s="63">
        <v>95.449301253376007</v>
      </c>
      <c r="J25" s="64">
        <v>95.548033191204894</v>
      </c>
    </row>
    <row r="26" spans="1:10" x14ac:dyDescent="0.2">
      <c r="A26" s="58"/>
      <c r="B26" s="62" t="s">
        <v>16</v>
      </c>
      <c r="C26" s="63">
        <v>96.897426002244018</v>
      </c>
      <c r="D26" s="63">
        <v>98.02652696765719</v>
      </c>
      <c r="E26" s="63">
        <v>96.320079873036363</v>
      </c>
      <c r="F26" s="63">
        <v>96.160185604890302</v>
      </c>
      <c r="G26" s="65">
        <v>96.638704053510281</v>
      </c>
      <c r="H26" s="63">
        <v>97.76479025151275</v>
      </c>
      <c r="I26" s="63">
        <v>96.06289947315274</v>
      </c>
      <c r="J26" s="64">
        <v>95.903432132308538</v>
      </c>
    </row>
    <row r="27" spans="1:10" x14ac:dyDescent="0.2">
      <c r="A27" s="58"/>
      <c r="B27" s="62" t="s">
        <v>17</v>
      </c>
      <c r="C27" s="63">
        <v>97.067259445264227</v>
      </c>
      <c r="D27" s="63">
        <v>100.17600754619069</v>
      </c>
      <c r="E27" s="63">
        <v>96.471035426977778</v>
      </c>
      <c r="F27" s="63">
        <v>96.782099568072908</v>
      </c>
      <c r="G27" s="65">
        <v>96.806104389314783</v>
      </c>
      <c r="H27" s="63">
        <v>99.906488544572312</v>
      </c>
      <c r="I27" s="63">
        <v>96.211484484688668</v>
      </c>
      <c r="J27" s="64">
        <v>96.521711721830371</v>
      </c>
    </row>
    <row r="28" spans="1:10" x14ac:dyDescent="0.2">
      <c r="A28" s="58"/>
      <c r="B28" s="62" t="s">
        <v>18</v>
      </c>
      <c r="C28" s="63">
        <v>97.42654954539428</v>
      </c>
      <c r="D28" s="63">
        <v>101.87921443309519</v>
      </c>
      <c r="E28" s="63">
        <v>97.339699223609401</v>
      </c>
      <c r="F28" s="63">
        <v>97.501252894108049</v>
      </c>
      <c r="G28" s="65">
        <v>97.178702628441897</v>
      </c>
      <c r="H28" s="63">
        <v>101.62004022117249</v>
      </c>
      <c r="I28" s="63">
        <v>97.092073248326244</v>
      </c>
      <c r="J28" s="64">
        <v>97.253215936609578</v>
      </c>
    </row>
    <row r="29" spans="1:10" x14ac:dyDescent="0.2">
      <c r="A29" s="58"/>
      <c r="B29" s="62" t="s">
        <v>19</v>
      </c>
      <c r="C29" s="63">
        <v>97.834636663738706</v>
      </c>
      <c r="D29" s="63">
        <v>101.53794337644847</v>
      </c>
      <c r="E29" s="63">
        <v>97.46243849470639</v>
      </c>
      <c r="F29" s="63">
        <v>97.939608700389087</v>
      </c>
      <c r="G29" s="65">
        <v>97.588271537629851</v>
      </c>
      <c r="H29" s="63">
        <v>101.28225266119847</v>
      </c>
      <c r="I29" s="63">
        <v>97.217010630205181</v>
      </c>
      <c r="J29" s="64">
        <v>97.692979235903337</v>
      </c>
    </row>
    <row r="30" spans="1:10" x14ac:dyDescent="0.2">
      <c r="A30" s="58"/>
      <c r="B30" s="62" t="s">
        <v>20</v>
      </c>
      <c r="C30" s="63">
        <v>98.428145388667886</v>
      </c>
      <c r="D30" s="63">
        <v>101.20260292899883</v>
      </c>
      <c r="E30" s="63">
        <v>98.063204746160906</v>
      </c>
      <c r="F30" s="63">
        <v>98.503546464032738</v>
      </c>
      <c r="G30" s="65">
        <v>98.182811383889799</v>
      </c>
      <c r="H30" s="63">
        <v>100.95035353658676</v>
      </c>
      <c r="I30" s="63">
        <v>97.818780362802329</v>
      </c>
      <c r="J30" s="64">
        <v>98.258024520655184</v>
      </c>
    </row>
    <row r="31" spans="1:10" x14ac:dyDescent="0.2">
      <c r="A31" s="58"/>
      <c r="B31" s="62" t="s">
        <v>21</v>
      </c>
      <c r="C31" s="63">
        <v>98.797377319762475</v>
      </c>
      <c r="D31" s="63">
        <v>101.4176654017476</v>
      </c>
      <c r="E31" s="63">
        <v>98.013821712968792</v>
      </c>
      <c r="F31" s="63">
        <v>98.956014705931196</v>
      </c>
      <c r="G31" s="65">
        <v>98.553648629770152</v>
      </c>
      <c r="H31" s="63">
        <v>101.16747257881019</v>
      </c>
      <c r="I31" s="63">
        <v>97.772026019446187</v>
      </c>
      <c r="J31" s="64">
        <v>98.71189466463612</v>
      </c>
    </row>
    <row r="32" spans="1:10" x14ac:dyDescent="0.2">
      <c r="A32" s="58"/>
      <c r="B32" s="62" t="s">
        <v>22</v>
      </c>
      <c r="C32" s="63">
        <v>99.013038224336853</v>
      </c>
      <c r="D32" s="63">
        <v>101.43133865770957</v>
      </c>
      <c r="E32" s="63">
        <v>98.717759481633422</v>
      </c>
      <c r="F32" s="63">
        <v>99.317552226053394</v>
      </c>
      <c r="G32" s="65">
        <v>98.775111174908204</v>
      </c>
      <c r="H32" s="63">
        <v>101.18760046363714</v>
      </c>
      <c r="I32" s="63">
        <v>98.480541983201974</v>
      </c>
      <c r="J32" s="64">
        <v>99.078893433419537</v>
      </c>
    </row>
    <row r="33" spans="1:10" x14ac:dyDescent="0.2">
      <c r="A33" s="58"/>
      <c r="B33" s="62" t="s">
        <v>23</v>
      </c>
      <c r="C33" s="63">
        <v>99.173364015944841</v>
      </c>
      <c r="D33" s="63">
        <v>102.36156549176171</v>
      </c>
      <c r="E33" s="63">
        <v>98.872344439636606</v>
      </c>
      <c r="F33" s="63">
        <v>99.701816483816884</v>
      </c>
      <c r="G33" s="65">
        <v>98.93564528951633</v>
      </c>
      <c r="H33" s="63">
        <v>102.11620464083791</v>
      </c>
      <c r="I33" s="63">
        <v>98.63534725765723</v>
      </c>
      <c r="J33" s="64">
        <v>99.462831055901546</v>
      </c>
    </row>
    <row r="34" spans="1:10" x14ac:dyDescent="0.2">
      <c r="A34" s="58"/>
      <c r="B34" s="62" t="s">
        <v>24</v>
      </c>
      <c r="C34" s="63">
        <v>99.654584930801079</v>
      </c>
      <c r="D34" s="63">
        <v>105.02273702471133</v>
      </c>
      <c r="E34" s="63">
        <v>99.439009865145493</v>
      </c>
      <c r="F34" s="63">
        <v>100.04232326577022</v>
      </c>
      <c r="G34" s="65">
        <v>99.423579479575494</v>
      </c>
      <c r="H34" s="63">
        <v>104.77928786708168</v>
      </c>
      <c r="I34" s="63">
        <v>99.208504130168251</v>
      </c>
      <c r="J34" s="64">
        <v>99.81041901325915</v>
      </c>
    </row>
    <row r="35" spans="1:10" x14ac:dyDescent="0.2">
      <c r="A35" s="58"/>
      <c r="B35" s="62" t="s">
        <v>25</v>
      </c>
      <c r="C35" s="63">
        <v>99.311828721189514</v>
      </c>
      <c r="D35" s="63">
        <v>106.57900224367961</v>
      </c>
      <c r="E35" s="63">
        <v>100.33204740719053</v>
      </c>
      <c r="F35" s="63">
        <v>100.59126682628957</v>
      </c>
      <c r="G35" s="65">
        <v>99.084097456730433</v>
      </c>
      <c r="H35" s="63">
        <v>106.33460667410573</v>
      </c>
      <c r="I35" s="63">
        <v>100.10197668635065</v>
      </c>
      <c r="J35" s="64">
        <v>100.36060169120061</v>
      </c>
    </row>
    <row r="36" spans="1:10" x14ac:dyDescent="0.2">
      <c r="A36" s="58"/>
      <c r="B36" s="62" t="s">
        <v>26</v>
      </c>
      <c r="C36" s="63">
        <v>99.816745686180326</v>
      </c>
      <c r="D36" s="63">
        <v>108.73075336444465</v>
      </c>
      <c r="E36" s="63">
        <v>101.34546655083001</v>
      </c>
      <c r="F36" s="63">
        <v>100.7717972117772</v>
      </c>
      <c r="G36" s="65">
        <v>99.602935565593427</v>
      </c>
      <c r="H36" s="63">
        <v>108.49784920263752</v>
      </c>
      <c r="I36" s="63">
        <v>101.12838186954521</v>
      </c>
      <c r="J36" s="64">
        <v>100.55594134545429</v>
      </c>
    </row>
    <row r="37" spans="1:10" x14ac:dyDescent="0.2">
      <c r="A37" s="58"/>
      <c r="B37" s="62" t="s">
        <v>27</v>
      </c>
      <c r="C37" s="63">
        <v>100.27024559889006</v>
      </c>
      <c r="D37" s="63">
        <v>107.07497558363599</v>
      </c>
      <c r="E37" s="63">
        <v>101.17981025973867</v>
      </c>
      <c r="F37" s="63">
        <v>101.22512584654096</v>
      </c>
      <c r="G37" s="65">
        <v>100.07093865940013</v>
      </c>
      <c r="H37" s="63">
        <v>106.86214289780709</v>
      </c>
      <c r="I37" s="63">
        <v>100.9786953806377</v>
      </c>
      <c r="J37" s="64">
        <v>101.02392089375088</v>
      </c>
    </row>
    <row r="38" spans="1:10" x14ac:dyDescent="0.2">
      <c r="A38" s="58"/>
      <c r="B38" s="62" t="s">
        <v>28</v>
      </c>
      <c r="C38" s="63">
        <v>100.1651489162043</v>
      </c>
      <c r="D38" s="63">
        <v>107.06416833622013</v>
      </c>
      <c r="E38" s="63">
        <v>102.56692086488347</v>
      </c>
      <c r="F38" s="63">
        <v>101.21761908130763</v>
      </c>
      <c r="G38" s="65">
        <v>99.981066489781213</v>
      </c>
      <c r="H38" s="63">
        <v>106.86740696658657</v>
      </c>
      <c r="I38" s="63">
        <v>102.3784244879715</v>
      </c>
      <c r="J38" s="64">
        <v>101.03160243660761</v>
      </c>
    </row>
    <row r="39" spans="1:10" x14ac:dyDescent="0.2">
      <c r="A39" s="58"/>
      <c r="B39" s="62" t="s">
        <v>31</v>
      </c>
      <c r="C39" s="63">
        <v>100.51476361389275</v>
      </c>
      <c r="D39" s="63">
        <v>107.23716809754572</v>
      </c>
      <c r="E39" s="63">
        <v>102.95713872746126</v>
      </c>
      <c r="F39" s="63">
        <v>101.46829233791809</v>
      </c>
      <c r="G39" s="65">
        <v>100.34734813368243</v>
      </c>
      <c r="H39" s="63">
        <v>107.05855590817211</v>
      </c>
      <c r="I39" s="63">
        <v>102.78565527367381</v>
      </c>
      <c r="J39" s="64">
        <v>101.29928867838463</v>
      </c>
    </row>
    <row r="40" spans="1:10" x14ac:dyDescent="0.2">
      <c r="A40" s="58"/>
      <c r="B40" s="62" t="s">
        <v>32</v>
      </c>
      <c r="C40" s="63">
        <v>100.56410596159668</v>
      </c>
      <c r="D40" s="63">
        <v>106.73024406170741</v>
      </c>
      <c r="E40" s="63">
        <v>103.43715859603273</v>
      </c>
      <c r="F40" s="63">
        <v>101.62658526781635</v>
      </c>
      <c r="G40" s="65">
        <v>100.39522031278231</v>
      </c>
      <c r="H40" s="63">
        <v>106.55100310546241</v>
      </c>
      <c r="I40" s="63">
        <v>103.26344799149879</v>
      </c>
      <c r="J40" s="64">
        <v>101.45591530932924</v>
      </c>
    </row>
    <row r="41" spans="1:10" x14ac:dyDescent="0.2">
      <c r="A41" s="58"/>
      <c r="B41" s="62" t="s">
        <v>33</v>
      </c>
      <c r="C41" s="63">
        <v>100.52491400396178</v>
      </c>
      <c r="D41" s="63">
        <v>105.41840160204571</v>
      </c>
      <c r="E41" s="63">
        <v>103.83039432329777</v>
      </c>
      <c r="F41" s="63">
        <v>102.08081115748622</v>
      </c>
      <c r="G41" s="65">
        <v>100.3757052078051</v>
      </c>
      <c r="H41" s="63">
        <v>105.26192941849143</v>
      </c>
      <c r="I41" s="63">
        <v>103.67627921367588</v>
      </c>
      <c r="J41" s="64">
        <v>101.92929294834934</v>
      </c>
    </row>
    <row r="42" spans="1:10" x14ac:dyDescent="0.2">
      <c r="A42" s="58"/>
      <c r="B42" s="62" t="s">
        <v>34</v>
      </c>
      <c r="C42" s="63">
        <v>100.69387069952739</v>
      </c>
      <c r="D42" s="63">
        <v>104.94615865218687</v>
      </c>
      <c r="E42" s="63">
        <v>103.78292620185091</v>
      </c>
      <c r="F42" s="63">
        <v>102.43477277915979</v>
      </c>
      <c r="G42" s="65">
        <v>100.56591449383438</v>
      </c>
      <c r="H42" s="63">
        <v>104.81279887398085</v>
      </c>
      <c r="I42" s="63">
        <v>103.6510445951528</v>
      </c>
      <c r="J42" s="64">
        <v>102.30460433132079</v>
      </c>
    </row>
    <row r="43" spans="1:10" x14ac:dyDescent="0.2">
      <c r="A43" s="58"/>
      <c r="B43" s="62" t="s">
        <v>38</v>
      </c>
      <c r="C43" s="63">
        <v>100.91897779975314</v>
      </c>
      <c r="D43" s="63">
        <v>106.39156317516061</v>
      </c>
      <c r="E43" s="63">
        <v>103.49397028195295</v>
      </c>
      <c r="F43" s="63">
        <v>102.58237214992516</v>
      </c>
      <c r="G43" s="65">
        <v>100.81031983665996</v>
      </c>
      <c r="H43" s="63">
        <v>106.27701296075142</v>
      </c>
      <c r="I43" s="63">
        <v>103.3825398627351</v>
      </c>
      <c r="J43" s="64">
        <v>102.47192323486372</v>
      </c>
    </row>
    <row r="44" spans="1:10" x14ac:dyDescent="0.2">
      <c r="A44" s="58"/>
      <c r="B44" s="62" t="s">
        <v>39</v>
      </c>
      <c r="C44" s="63">
        <v>100.76163224727919</v>
      </c>
      <c r="D44" s="63">
        <v>106.37398719356391</v>
      </c>
      <c r="E44" s="63">
        <v>103.6828989930666</v>
      </c>
      <c r="F44" s="63">
        <v>102.86251501605288</v>
      </c>
      <c r="G44" s="65">
        <v>100.6684477051086</v>
      </c>
      <c r="H44" s="63">
        <v>106.27561233525303</v>
      </c>
      <c r="I44" s="63">
        <v>103.58701285805563</v>
      </c>
      <c r="J44" s="64">
        <v>102.76738757364724</v>
      </c>
    </row>
    <row r="45" spans="1:10" x14ac:dyDescent="0.2">
      <c r="A45" s="58"/>
      <c r="B45" s="62" t="s">
        <v>40</v>
      </c>
      <c r="C45" s="63">
        <v>100.89658331667142</v>
      </c>
      <c r="D45" s="63">
        <v>106.44356486165668</v>
      </c>
      <c r="E45" s="63">
        <v>103.96823156742217</v>
      </c>
      <c r="F45" s="63">
        <v>103.07339396159801</v>
      </c>
      <c r="G45" s="65">
        <v>100.81855730921284</v>
      </c>
      <c r="H45" s="63">
        <v>106.36124922605427</v>
      </c>
      <c r="I45" s="63">
        <v>103.88783017279538</v>
      </c>
      <c r="J45" s="64">
        <v>102.99368456865648</v>
      </c>
    </row>
    <row r="46" spans="1:10" x14ac:dyDescent="0.2">
      <c r="A46" s="58"/>
      <c r="B46" s="62" t="s">
        <v>41</v>
      </c>
      <c r="C46" s="63">
        <v>101.33818852538694</v>
      </c>
      <c r="D46" s="63">
        <v>106.92949654751276</v>
      </c>
      <c r="E46" s="63">
        <v>104.24333267742546</v>
      </c>
      <c r="F46" s="63">
        <v>102.99060345135513</v>
      </c>
      <c r="G46" s="65">
        <v>101.2751300606713</v>
      </c>
      <c r="H46" s="63">
        <v>106.86295884851471</v>
      </c>
      <c r="I46" s="63">
        <v>104.17846646448901</v>
      </c>
      <c r="J46" s="64">
        <v>102.92651675878345</v>
      </c>
    </row>
    <row r="47" spans="1:10" x14ac:dyDescent="0.2">
      <c r="A47" s="58"/>
      <c r="B47" s="62" t="s">
        <v>43</v>
      </c>
      <c r="C47" s="63">
        <v>101.32170711821772</v>
      </c>
      <c r="D47" s="63">
        <v>107.3951144332148</v>
      </c>
      <c r="E47" s="63">
        <v>104.31307608741555</v>
      </c>
      <c r="F47" s="63">
        <v>103.23061913022958</v>
      </c>
      <c r="G47" s="65">
        <v>101.27201366440116</v>
      </c>
      <c r="H47" s="63">
        <v>107.34244226343985</v>
      </c>
      <c r="I47" s="63">
        <v>104.26191551011726</v>
      </c>
      <c r="J47" s="64">
        <v>103.17998944632352</v>
      </c>
    </row>
    <row r="48" spans="1:10" x14ac:dyDescent="0.2">
      <c r="A48" s="58"/>
      <c r="B48" s="62" t="s">
        <v>44</v>
      </c>
      <c r="C48" s="63">
        <v>101.3252285526881</v>
      </c>
      <c r="D48" s="63">
        <v>107.94630821281518</v>
      </c>
      <c r="E48" s="63">
        <v>104.6839661459416</v>
      </c>
      <c r="F48" s="63">
        <v>103.70587271040694</v>
      </c>
      <c r="G48" s="65">
        <v>101.28087629493834</v>
      </c>
      <c r="H48" s="63">
        <v>107.89905776439889</v>
      </c>
      <c r="I48" s="63">
        <v>104.63814369564865</v>
      </c>
      <c r="J48" s="64">
        <v>103.66047839289753</v>
      </c>
    </row>
    <row r="49" spans="1:10" x14ac:dyDescent="0.2">
      <c r="A49" s="58"/>
      <c r="B49" s="62" t="s">
        <v>45</v>
      </c>
      <c r="C49" s="63">
        <v>101.7062739613112</v>
      </c>
      <c r="D49" s="63">
        <v>109.0099796276221</v>
      </c>
      <c r="E49" s="63">
        <v>105.13852143192371</v>
      </c>
      <c r="F49" s="63">
        <v>103.73846092384449</v>
      </c>
      <c r="G49" s="65">
        <v>101.6690172655275</v>
      </c>
      <c r="H49" s="63">
        <v>108.970047463261</v>
      </c>
      <c r="I49" s="63">
        <v>105.10000744693956</v>
      </c>
      <c r="J49" s="64">
        <v>103.70045980425579</v>
      </c>
    </row>
    <row r="50" spans="1:10" x14ac:dyDescent="0.2">
      <c r="A50" s="58"/>
      <c r="B50" s="62" t="s">
        <v>46</v>
      </c>
      <c r="C50" s="63">
        <v>101.8791143485936</v>
      </c>
      <c r="D50" s="63">
        <v>108.12820446734275</v>
      </c>
      <c r="E50" s="63">
        <v>104.96620806835209</v>
      </c>
      <c r="F50" s="63">
        <v>104.1691864334624</v>
      </c>
      <c r="G50" s="65">
        <v>101.8505772740949</v>
      </c>
      <c r="H50" s="63">
        <v>108.0979169776445</v>
      </c>
      <c r="I50" s="63">
        <v>104.93680627664389</v>
      </c>
      <c r="J50" s="64">
        <v>104.14000789326069</v>
      </c>
    </row>
    <row r="51" spans="1:10" x14ac:dyDescent="0.2">
      <c r="A51" s="58"/>
      <c r="B51" s="62" t="s">
        <v>61</v>
      </c>
      <c r="C51" s="63">
        <v>102.09657479148539</v>
      </c>
      <c r="D51" s="63">
        <v>109.38442626157907</v>
      </c>
      <c r="E51" s="63">
        <v>105.34462959551421</v>
      </c>
      <c r="F51" s="63">
        <v>104.17280565991857</v>
      </c>
      <c r="G51" s="65">
        <v>102.07331187112101</v>
      </c>
      <c r="H51" s="63">
        <v>109.35950278885306</v>
      </c>
      <c r="I51" s="63">
        <v>105.32062659899742</v>
      </c>
      <c r="J51" s="64">
        <v>104.1490696659622</v>
      </c>
    </row>
    <row r="52" spans="1:10" x14ac:dyDescent="0.2">
      <c r="A52" s="58"/>
      <c r="B52" s="62" t="s">
        <v>62</v>
      </c>
      <c r="C52" s="63">
        <v>101.76375090441712</v>
      </c>
      <c r="D52" s="63">
        <v>108.74390109905461</v>
      </c>
      <c r="E52" s="63">
        <v>105.37708318415405</v>
      </c>
      <c r="F52" s="63">
        <v>104.53434463274195</v>
      </c>
      <c r="G52" s="65">
        <v>101.75917173942888</v>
      </c>
      <c r="H52" s="63">
        <v>108.73900784128669</v>
      </c>
      <c r="I52" s="63">
        <v>105.37234142644964</v>
      </c>
      <c r="J52" s="64">
        <v>104.52964079658445</v>
      </c>
    </row>
    <row r="53" spans="1:10" x14ac:dyDescent="0.2">
      <c r="A53" s="58"/>
      <c r="B53" s="62" t="s">
        <v>63</v>
      </c>
      <c r="C53" s="63">
        <v>102.17491157621514</v>
      </c>
      <c r="D53" s="63">
        <v>110.16565933774402</v>
      </c>
      <c r="E53" s="63">
        <v>104.95172885909773</v>
      </c>
      <c r="F53" s="63">
        <v>104.39788928201114</v>
      </c>
      <c r="G53" s="65">
        <v>102.18742276835238</v>
      </c>
      <c r="H53" s="63">
        <v>110.17914898710731</v>
      </c>
      <c r="I53" s="63">
        <v>104.96458006909275</v>
      </c>
      <c r="J53" s="64">
        <v>104.41067267503161</v>
      </c>
    </row>
    <row r="54" spans="1:10" x14ac:dyDescent="0.2">
      <c r="A54" s="58"/>
      <c r="B54" s="62" t="s">
        <v>64</v>
      </c>
      <c r="C54" s="63">
        <v>102.24131849238771</v>
      </c>
      <c r="D54" s="63">
        <v>108.29893532596564</v>
      </c>
      <c r="E54" s="63">
        <v>101.9173363726579</v>
      </c>
      <c r="F54" s="63">
        <v>101.25152160094284</v>
      </c>
      <c r="G54" s="65">
        <v>102.27243725187692</v>
      </c>
      <c r="H54" s="63">
        <v>108.3318978167769</v>
      </c>
      <c r="I54" s="63">
        <v>101.94835652307385</v>
      </c>
      <c r="J54" s="64">
        <v>101.28233910012085</v>
      </c>
    </row>
    <row r="55" spans="1:10" x14ac:dyDescent="0.2">
      <c r="A55" s="58"/>
      <c r="B55" s="62" t="s">
        <v>66</v>
      </c>
      <c r="C55" s="63">
        <v>100.97569761713331</v>
      </c>
      <c r="D55" s="63">
        <v>104.86795886358698</v>
      </c>
      <c r="E55" s="63">
        <v>80.619320879148788</v>
      </c>
      <c r="F55" s="63">
        <v>81.536354324413423</v>
      </c>
      <c r="G55" s="65">
        <v>101.02286600465111</v>
      </c>
      <c r="H55" s="63">
        <v>104.91694542806334</v>
      </c>
      <c r="I55" s="63">
        <v>80.65698027104591</v>
      </c>
      <c r="J55" s="64">
        <v>81.574442086600811</v>
      </c>
    </row>
    <row r="56" spans="1:10" x14ac:dyDescent="0.2">
      <c r="A56" s="58"/>
      <c r="B56" s="62" t="s">
        <v>67</v>
      </c>
      <c r="C56" s="63">
        <v>100.15423136423004</v>
      </c>
      <c r="D56" s="63">
        <v>109.0254624467884</v>
      </c>
      <c r="E56" s="63">
        <v>96.094727415933207</v>
      </c>
      <c r="F56" s="63">
        <v>95.324944979350676</v>
      </c>
      <c r="G56" s="65">
        <v>100.19531515446477</v>
      </c>
      <c r="H56" s="63">
        <v>109.0701852624736</v>
      </c>
      <c r="I56" s="63">
        <v>96.134145976387842</v>
      </c>
      <c r="J56" s="64">
        <v>95.364047771018122</v>
      </c>
    </row>
    <row r="57" spans="1:10" x14ac:dyDescent="0.2">
      <c r="A57" s="58"/>
      <c r="B57" s="62" t="s">
        <v>68</v>
      </c>
      <c r="C57" s="63">
        <v>99.557675263904272</v>
      </c>
      <c r="D57" s="63">
        <v>109.72264346974448</v>
      </c>
      <c r="E57" s="63">
        <v>94.547452688891454</v>
      </c>
      <c r="F57" s="63">
        <v>96.557267198509891</v>
      </c>
      <c r="G57" s="65">
        <v>99.591383777889732</v>
      </c>
      <c r="H57" s="63">
        <v>109.759793666875</v>
      </c>
      <c r="I57" s="63">
        <v>94.57946482781297</v>
      </c>
      <c r="J57" s="64">
        <v>96.589959826005582</v>
      </c>
    </row>
    <row r="58" spans="1:10" x14ac:dyDescent="0.2">
      <c r="A58" s="58"/>
      <c r="B58" s="62" t="s">
        <v>69</v>
      </c>
      <c r="C58" s="63">
        <v>99.568237851192706</v>
      </c>
      <c r="D58" s="63">
        <v>108.5978377503891</v>
      </c>
      <c r="E58" s="63">
        <v>90.299269971289164</v>
      </c>
      <c r="F58" s="63">
        <v>94.941489076330214</v>
      </c>
      <c r="G58" s="65">
        <v>99.575120278879908</v>
      </c>
      <c r="H58" s="63">
        <v>108.60534432860541</v>
      </c>
      <c r="I58" s="63">
        <v>90.305511702680576</v>
      </c>
      <c r="J58" s="64">
        <v>94.948051690545014</v>
      </c>
    </row>
    <row r="59" spans="1:10" x14ac:dyDescent="0.2">
      <c r="A59" s="58"/>
      <c r="B59" s="62" t="s">
        <v>70</v>
      </c>
      <c r="C59" s="63">
        <v>99.898479801528325</v>
      </c>
      <c r="D59" s="63">
        <v>110.17777081463848</v>
      </c>
      <c r="E59" s="63">
        <v>96.900026942105754</v>
      </c>
      <c r="F59" s="63">
        <v>99.550274964212505</v>
      </c>
      <c r="G59" s="65">
        <v>99.878394707383436</v>
      </c>
      <c r="H59" s="63">
        <v>110.15561901709469</v>
      </c>
      <c r="I59" s="63">
        <v>96.880544702059268</v>
      </c>
      <c r="J59" s="64">
        <v>99.530259878409453</v>
      </c>
    </row>
    <row r="60" spans="1:10" x14ac:dyDescent="0.2">
      <c r="A60" s="58"/>
      <c r="B60" s="62" t="s">
        <v>71</v>
      </c>
      <c r="C60" s="63">
        <v>99.993248023211606</v>
      </c>
      <c r="D60" s="63">
        <v>109.0136273057083</v>
      </c>
      <c r="E60" s="63">
        <v>100.16318494819225</v>
      </c>
      <c r="F60" s="63">
        <v>101.0812317654285</v>
      </c>
      <c r="G60" s="65">
        <v>99.937908627816753</v>
      </c>
      <c r="H60" s="63">
        <v>108.95329574988661</v>
      </c>
      <c r="I60" s="63">
        <v>100.10775150438046</v>
      </c>
      <c r="J60" s="64">
        <v>101.02529024575324</v>
      </c>
    </row>
    <row r="61" spans="1:10" x14ac:dyDescent="0.2">
      <c r="A61" s="58"/>
      <c r="B61" s="62" t="s">
        <v>72</v>
      </c>
      <c r="C61" s="63">
        <v>99.470931292105391</v>
      </c>
      <c r="D61" s="63">
        <v>108.3290326608912</v>
      </c>
      <c r="E61" s="63">
        <v>102.86582005068966</v>
      </c>
      <c r="F61" s="63">
        <v>102.86709774926764</v>
      </c>
      <c r="G61" s="65">
        <v>99.380763541353403</v>
      </c>
      <c r="H61" s="63">
        <v>108.23083527709977</v>
      </c>
      <c r="I61" s="63">
        <v>102.77257492366867</v>
      </c>
      <c r="J61" s="64">
        <v>102.77385146404673</v>
      </c>
    </row>
    <row r="62" spans="1:10" x14ac:dyDescent="0.2">
      <c r="A62" s="58"/>
      <c r="B62" s="62" t="s">
        <v>73</v>
      </c>
      <c r="C62" s="63">
        <v>99.869380928487402</v>
      </c>
      <c r="D62" s="63">
        <v>108.62860149668894</v>
      </c>
      <c r="E62" s="63">
        <v>105.0042637899122</v>
      </c>
      <c r="F62" s="63">
        <v>104.02938386272027</v>
      </c>
      <c r="G62" s="65">
        <v>99.743527636744673</v>
      </c>
      <c r="H62" s="63">
        <v>108.49171001955477</v>
      </c>
      <c r="I62" s="63">
        <v>104.87193962686922</v>
      </c>
      <c r="J62" s="64">
        <v>103.89828822284156</v>
      </c>
    </row>
    <row r="63" spans="1:10" x14ac:dyDescent="0.2">
      <c r="A63" s="58"/>
      <c r="B63" s="62" t="s">
        <v>74</v>
      </c>
      <c r="C63" s="63">
        <v>100.30677819216228</v>
      </c>
      <c r="D63" s="63">
        <v>108.77404784759742</v>
      </c>
      <c r="E63" s="63">
        <v>106.88300671970657</v>
      </c>
      <c r="F63" s="63">
        <v>104.94709962548252</v>
      </c>
      <c r="G63" s="65">
        <v>100.14482849132554</v>
      </c>
      <c r="H63" s="63">
        <v>108.59842736785296</v>
      </c>
      <c r="I63" s="63">
        <v>106.7104394089549</v>
      </c>
      <c r="J63" s="64">
        <v>104.77765792179737</v>
      </c>
    </row>
    <row r="64" spans="1:10" x14ac:dyDescent="0.2">
      <c r="A64" s="58"/>
      <c r="B64" s="62" t="s">
        <v>75</v>
      </c>
      <c r="C64" s="63">
        <v>100.66562487718343</v>
      </c>
      <c r="D64" s="63">
        <v>109.07699204513091</v>
      </c>
      <c r="E64" s="63">
        <v>107.54605991993924</v>
      </c>
      <c r="F64" s="63">
        <v>105.58544506912277</v>
      </c>
      <c r="G64" s="65">
        <v>100.46176058750443</v>
      </c>
      <c r="H64" s="63">
        <v>108.8560933666521</v>
      </c>
      <c r="I64" s="63">
        <v>107.32826162841616</v>
      </c>
      <c r="J64" s="64">
        <v>105.37161734207352</v>
      </c>
    </row>
    <row r="65" spans="1:10" x14ac:dyDescent="0.2">
      <c r="A65" s="58"/>
      <c r="B65" s="62" t="s">
        <v>76</v>
      </c>
      <c r="C65" s="63">
        <v>100.92542391758735</v>
      </c>
      <c r="D65" s="63">
        <v>109.47973262917796</v>
      </c>
      <c r="E65" s="63">
        <v>107.71918061681929</v>
      </c>
      <c r="F65" s="63">
        <v>106.15703444450939</v>
      </c>
      <c r="G65" s="65">
        <v>100.67955567843107</v>
      </c>
      <c r="H65" s="63">
        <v>109.21302491530376</v>
      </c>
      <c r="I65" s="63">
        <v>107.45676185023336</v>
      </c>
      <c r="J65" s="64">
        <v>105.89842128124684</v>
      </c>
    </row>
    <row r="66" spans="1:10" x14ac:dyDescent="0.2">
      <c r="A66" s="58"/>
      <c r="B66" s="62" t="s">
        <v>77</v>
      </c>
      <c r="C66" s="63">
        <v>101.1599131155242</v>
      </c>
      <c r="D66" s="63">
        <v>109.89590760309802</v>
      </c>
      <c r="E66" s="63">
        <v>107.60756198770584</v>
      </c>
      <c r="F66" s="63">
        <v>106.51286249499513</v>
      </c>
      <c r="G66" s="65">
        <v>100.87186361405604</v>
      </c>
      <c r="H66" s="63">
        <v>109.58298264672403</v>
      </c>
      <c r="I66" s="63">
        <v>107.30115301966565</v>
      </c>
      <c r="J66" s="64">
        <v>106.20957064749609</v>
      </c>
    </row>
    <row r="67" spans="1:10" x14ac:dyDescent="0.2">
      <c r="A67" s="58"/>
      <c r="B67" s="62" t="s">
        <v>79</v>
      </c>
      <c r="C67" s="63">
        <v>101.28497710007873</v>
      </c>
      <c r="D67" s="63">
        <v>110.16250225201794</v>
      </c>
      <c r="E67" s="63">
        <v>107.59830199253003</v>
      </c>
      <c r="F67" s="63">
        <v>106.82591419080433</v>
      </c>
      <c r="G67" s="65">
        <v>100.95487432375911</v>
      </c>
      <c r="H67" s="63">
        <v>109.80346630334228</v>
      </c>
      <c r="I67" s="63">
        <v>107.24762315316062</v>
      </c>
      <c r="J67" s="64">
        <v>106.47775267794303</v>
      </c>
    </row>
    <row r="68" spans="1:10" x14ac:dyDescent="0.2">
      <c r="A68" s="58"/>
      <c r="B68" s="62" t="s">
        <v>80</v>
      </c>
      <c r="C68" s="63">
        <v>101.35590266778499</v>
      </c>
      <c r="D68" s="63">
        <v>110.23269698060754</v>
      </c>
      <c r="E68" s="63">
        <v>107.61974511568417</v>
      </c>
      <c r="F68" s="63">
        <v>107.04519095311068</v>
      </c>
      <c r="G68" s="65">
        <v>100.97075743472753</v>
      </c>
      <c r="H68" s="63">
        <v>109.81382055948468</v>
      </c>
      <c r="I68" s="63">
        <v>107.21079772610763</v>
      </c>
      <c r="J68" s="64">
        <v>106.63842682855378</v>
      </c>
    </row>
    <row r="69" spans="1:10" x14ac:dyDescent="0.2">
      <c r="A69" s="58"/>
      <c r="B69" s="62" t="s">
        <v>81</v>
      </c>
      <c r="C69" s="63">
        <v>101.39974878396416</v>
      </c>
      <c r="D69" s="63">
        <v>110.45411697362999</v>
      </c>
      <c r="E69" s="63">
        <v>107.92083947014839</v>
      </c>
      <c r="F69" s="63">
        <v>107.29343884629142</v>
      </c>
      <c r="G69" s="65">
        <v>100.95958339270078</v>
      </c>
      <c r="H69" s="63">
        <v>109.97464754498336</v>
      </c>
      <c r="I69" s="63">
        <v>107.45236672637408</v>
      </c>
      <c r="J69" s="64">
        <v>106.82768958106979</v>
      </c>
    </row>
    <row r="70" spans="1:10" x14ac:dyDescent="0.2">
      <c r="A70" s="58"/>
      <c r="B70" s="62" t="s">
        <v>82</v>
      </c>
      <c r="C70" s="63">
        <v>101.42095575575198</v>
      </c>
      <c r="D70" s="63">
        <v>110.67304487627901</v>
      </c>
      <c r="E70" s="63">
        <v>108.37381735277334</v>
      </c>
      <c r="F70" s="63">
        <v>107.51881919622008</v>
      </c>
      <c r="G70" s="65">
        <v>100.92581493168252</v>
      </c>
      <c r="H70" s="63">
        <v>110.13273501394347</v>
      </c>
      <c r="I70" s="63">
        <v>107.84473240349688</v>
      </c>
      <c r="J70" s="64">
        <v>106.99390837928777</v>
      </c>
    </row>
    <row r="71" spans="1:10" x14ac:dyDescent="0.2">
      <c r="A71" s="58"/>
      <c r="B71" s="62" t="s">
        <v>358</v>
      </c>
      <c r="C71" s="63">
        <v>101.46963803820711</v>
      </c>
      <c r="D71" s="63">
        <v>110.71582823285654</v>
      </c>
      <c r="E71" s="63">
        <v>108.91540540340625</v>
      </c>
      <c r="F71" s="63">
        <v>107.78045049246725</v>
      </c>
      <c r="G71" s="65">
        <v>100.9193314555479</v>
      </c>
      <c r="H71" s="63">
        <v>110.11537621332556</v>
      </c>
      <c r="I71" s="63">
        <v>108.32471772869593</v>
      </c>
      <c r="J71" s="64">
        <v>107.19591808913236</v>
      </c>
    </row>
    <row r="72" spans="1:10" x14ac:dyDescent="0.2">
      <c r="A72" s="58"/>
      <c r="B72" s="62" t="s">
        <v>359</v>
      </c>
      <c r="C72" s="63">
        <v>101.50253170735512</v>
      </c>
      <c r="D72" s="63">
        <v>111.06840440327119</v>
      </c>
      <c r="E72" s="63">
        <v>109.54041753111687</v>
      </c>
      <c r="F72" s="63">
        <v>108.10382943386942</v>
      </c>
      <c r="G72" s="65">
        <v>100.89941388850576</v>
      </c>
      <c r="H72" s="63">
        <v>110.40844713245234</v>
      </c>
      <c r="I72" s="63">
        <v>108.8895394043753</v>
      </c>
      <c r="J72" s="64">
        <v>107.46148736889106</v>
      </c>
    </row>
    <row r="73" spans="1:10" x14ac:dyDescent="0.2">
      <c r="A73" s="58"/>
      <c r="B73" s="62" t="s">
        <v>360</v>
      </c>
      <c r="C73" s="63">
        <v>101.53479273467092</v>
      </c>
      <c r="D73" s="63">
        <v>111.41189335972805</v>
      </c>
      <c r="E73" s="63">
        <v>109.88448984310914</v>
      </c>
      <c r="F73" s="63">
        <v>108.44677153201815</v>
      </c>
      <c r="G73" s="65">
        <v>100.87881355290132</v>
      </c>
      <c r="H73" s="63">
        <v>110.69210184120388</v>
      </c>
      <c r="I73" s="63">
        <v>109.17456632039303</v>
      </c>
      <c r="J73" s="64">
        <v>107.74613658177954</v>
      </c>
    </row>
    <row r="74" spans="1:10" x14ac:dyDescent="0.2">
      <c r="A74" s="58"/>
      <c r="B74" s="62" t="s">
        <v>361</v>
      </c>
      <c r="C74" s="63">
        <v>101.55968542102258</v>
      </c>
      <c r="D74" s="63">
        <v>111.70007279014715</v>
      </c>
      <c r="E74" s="63">
        <v>110.02108308679556</v>
      </c>
      <c r="F74" s="63">
        <v>108.81783942785907</v>
      </c>
      <c r="G74" s="65">
        <v>100.85084323032234</v>
      </c>
      <c r="H74" s="63">
        <v>110.92045513015034</v>
      </c>
      <c r="I74" s="63">
        <v>109.2531840406815</v>
      </c>
      <c r="J74" s="64">
        <v>108.05833849628807</v>
      </c>
    </row>
    <row r="75" spans="1:10" x14ac:dyDescent="0.2">
      <c r="A75" s="58"/>
      <c r="B75" s="62" t="s">
        <v>365</v>
      </c>
      <c r="C75" s="63">
        <v>101.58307386814666</v>
      </c>
      <c r="D75" s="63">
        <v>111.93431468906473</v>
      </c>
      <c r="E75" s="63">
        <v>110.14691499335296</v>
      </c>
      <c r="F75" s="63">
        <v>109.18270512899105</v>
      </c>
      <c r="G75" s="65">
        <v>100.82133463805044</v>
      </c>
      <c r="H75" s="63">
        <v>111.09495478937048</v>
      </c>
      <c r="I75" s="63">
        <v>109.32095823668492</v>
      </c>
      <c r="J75" s="64">
        <v>108.3639786760709</v>
      </c>
    </row>
    <row r="76" spans="1:10" x14ac:dyDescent="0.2">
      <c r="A76" s="58"/>
      <c r="B76" s="62" t="s">
        <v>366</v>
      </c>
      <c r="C76" s="63">
        <v>101.60976312096915</v>
      </c>
      <c r="D76" s="63">
        <v>112.29350598569738</v>
      </c>
      <c r="E76" s="63">
        <v>110.29200035074773</v>
      </c>
      <c r="F76" s="63">
        <v>109.56354007647786</v>
      </c>
      <c r="G76" s="65">
        <v>100.79159794939734</v>
      </c>
      <c r="H76" s="63">
        <v>111.38931496340541</v>
      </c>
      <c r="I76" s="63">
        <v>109.40392551799241</v>
      </c>
      <c r="J76" s="64">
        <v>108.68133082993154</v>
      </c>
    </row>
    <row r="77" spans="1:10" x14ac:dyDescent="0.2">
      <c r="A77" s="58"/>
      <c r="B77" s="62" t="s">
        <v>367</v>
      </c>
      <c r="C77" s="63">
        <v>101.63547989648292</v>
      </c>
      <c r="D77" s="63">
        <v>112.69152902342022</v>
      </c>
      <c r="E77" s="63">
        <v>110.48141481992378</v>
      </c>
      <c r="F77" s="63">
        <v>109.94640417196472</v>
      </c>
      <c r="G77" s="65">
        <v>100.76085271091161</v>
      </c>
      <c r="H77" s="63">
        <v>111.72175867385454</v>
      </c>
      <c r="I77" s="63">
        <v>109.53066367474989</v>
      </c>
      <c r="J77" s="64">
        <v>109.000257077047</v>
      </c>
    </row>
    <row r="78" spans="1:10" x14ac:dyDescent="0.2">
      <c r="A78" s="58"/>
      <c r="B78" s="62" t="s">
        <v>368</v>
      </c>
      <c r="C78" s="63">
        <v>101.66273370944978</v>
      </c>
      <c r="D78" s="63">
        <v>112.96751583310802</v>
      </c>
      <c r="E78" s="63">
        <v>110.70432766239306</v>
      </c>
      <c r="F78" s="63">
        <v>110.31910416287401</v>
      </c>
      <c r="G78" s="65">
        <v>100.73158736884125</v>
      </c>
      <c r="H78" s="63">
        <v>111.93282706233121</v>
      </c>
      <c r="I78" s="63">
        <v>109.69036781859262</v>
      </c>
      <c r="J78" s="64">
        <v>109.30867264689626</v>
      </c>
    </row>
    <row r="79" spans="1:10" x14ac:dyDescent="0.2">
      <c r="A79" s="58"/>
      <c r="B79" s="62" t="s">
        <v>395</v>
      </c>
      <c r="C79" s="63">
        <v>101.68922855085857</v>
      </c>
      <c r="D79" s="63">
        <v>113.1592995201708</v>
      </c>
      <c r="E79" s="63">
        <v>110.94986738813478</v>
      </c>
      <c r="F79" s="63">
        <v>110.71557575748083</v>
      </c>
      <c r="G79" s="65">
        <v>100.70152559623448</v>
      </c>
      <c r="H79" s="63">
        <v>112.06018827631499</v>
      </c>
      <c r="I79" s="63">
        <v>109.8722162603204</v>
      </c>
      <c r="J79" s="64">
        <v>109.64020029385549</v>
      </c>
    </row>
    <row r="80" spans="1:10" x14ac:dyDescent="0.2">
      <c r="A80" s="58"/>
      <c r="B80" s="62" t="s">
        <v>396</v>
      </c>
      <c r="C80" s="63">
        <v>101.71832245088525</v>
      </c>
      <c r="D80" s="63">
        <v>113.4512617969331</v>
      </c>
      <c r="E80" s="63">
        <v>111.18846316865962</v>
      </c>
      <c r="F80" s="63">
        <v>111.11472200210713</v>
      </c>
      <c r="G80" s="65">
        <v>100.67078042855576</v>
      </c>
      <c r="H80" s="63">
        <v>112.28288857414441</v>
      </c>
      <c r="I80" s="63">
        <v>110.04339328586005</v>
      </c>
      <c r="J80" s="64">
        <v>109.9704115397233</v>
      </c>
    </row>
    <row r="81" spans="1:11" x14ac:dyDescent="0.2">
      <c r="A81" s="58"/>
      <c r="B81" s="62" t="s">
        <v>397</v>
      </c>
      <c r="C81" s="63">
        <v>101.74676678974168</v>
      </c>
      <c r="D81" s="63">
        <v>113.7821636451836</v>
      </c>
      <c r="E81" s="63">
        <v>111.42761882510236</v>
      </c>
      <c r="F81" s="63">
        <v>111.53596646184501</v>
      </c>
      <c r="G81" s="65">
        <v>100.63935207420414</v>
      </c>
      <c r="H81" s="63">
        <v>112.54375532655104</v>
      </c>
      <c r="I81" s="63">
        <v>110.21483743953537</v>
      </c>
      <c r="J81" s="64">
        <v>110.32200581750523</v>
      </c>
    </row>
    <row r="82" spans="1:11" x14ac:dyDescent="0.2">
      <c r="A82" s="58"/>
      <c r="B82" s="62" t="s">
        <v>398</v>
      </c>
      <c r="C82" s="63">
        <v>101.7745597917115</v>
      </c>
      <c r="D82" s="63">
        <v>114.00661422094264</v>
      </c>
      <c r="E82" s="63">
        <v>111.66733561664338</v>
      </c>
      <c r="F82" s="63">
        <v>111.96380557290816</v>
      </c>
      <c r="G82" s="65">
        <v>100.60724039342604</v>
      </c>
      <c r="H82" s="63">
        <v>112.69899734119075</v>
      </c>
      <c r="I82" s="63">
        <v>110.38654946255014</v>
      </c>
      <c r="J82" s="64">
        <v>110.67961900979641</v>
      </c>
    </row>
    <row r="83" spans="1:11" x14ac:dyDescent="0.2">
      <c r="A83" s="58"/>
      <c r="B83" s="68"/>
      <c r="C83" s="571" t="s">
        <v>110</v>
      </c>
      <c r="D83" s="571"/>
      <c r="E83" s="571"/>
      <c r="F83" s="572"/>
      <c r="G83" s="573" t="s">
        <v>110</v>
      </c>
      <c r="H83" s="571"/>
      <c r="I83" s="571"/>
      <c r="J83" s="572"/>
      <c r="K83" s="116"/>
    </row>
    <row r="84" spans="1:11" x14ac:dyDescent="0.2">
      <c r="A84" s="58"/>
      <c r="B84" s="62">
        <v>2008</v>
      </c>
      <c r="C84" s="63">
        <f>100</f>
        <v>100</v>
      </c>
      <c r="D84" s="63">
        <v>100</v>
      </c>
      <c r="E84" s="63">
        <v>100</v>
      </c>
      <c r="F84" s="64">
        <v>100</v>
      </c>
      <c r="G84" s="63">
        <f>100</f>
        <v>100</v>
      </c>
      <c r="H84" s="63">
        <v>100</v>
      </c>
      <c r="I84" s="63">
        <v>100</v>
      </c>
      <c r="J84" s="64">
        <v>100</v>
      </c>
    </row>
    <row r="85" spans="1:11" x14ac:dyDescent="0.2">
      <c r="A85" s="58"/>
      <c r="B85" s="19">
        <v>2009</v>
      </c>
      <c r="C85" s="63">
        <v>97.690817265658865</v>
      </c>
      <c r="D85" s="63">
        <v>101.03937124196291</v>
      </c>
      <c r="E85" s="63">
        <v>96.564921077090631</v>
      </c>
      <c r="F85" s="64">
        <v>95.189905938452938</v>
      </c>
      <c r="G85" s="65">
        <v>97.599044287470036</v>
      </c>
      <c r="H85" s="63">
        <v>100.94445255592117</v>
      </c>
      <c r="I85" s="63">
        <v>96.474205791418328</v>
      </c>
      <c r="J85" s="64">
        <v>95.100482373311394</v>
      </c>
    </row>
    <row r="86" spans="1:11" x14ac:dyDescent="0.2">
      <c r="A86" s="58"/>
      <c r="B86" s="19">
        <v>2010</v>
      </c>
      <c r="C86" s="63">
        <v>97.153955748138188</v>
      </c>
      <c r="D86" s="63">
        <v>100.54097563783471</v>
      </c>
      <c r="E86" s="63">
        <v>96.898763767516328</v>
      </c>
      <c r="F86" s="64">
        <v>96.390538628405196</v>
      </c>
      <c r="G86" s="65">
        <v>96.979497220353565</v>
      </c>
      <c r="H86" s="63">
        <v>100.36043506738919</v>
      </c>
      <c r="I86" s="63">
        <v>96.724763485789708</v>
      </c>
      <c r="J86" s="64">
        <v>96.217450962216134</v>
      </c>
    </row>
    <row r="87" spans="1:11" x14ac:dyDescent="0.2">
      <c r="A87" s="58"/>
      <c r="B87" s="19">
        <v>2011</v>
      </c>
      <c r="C87" s="63">
        <v>96.872937202176288</v>
      </c>
      <c r="D87" s="63">
        <v>97.94900815478772</v>
      </c>
      <c r="E87" s="63">
        <v>96.029168092515462</v>
      </c>
      <c r="F87" s="64">
        <v>96.843320957617422</v>
      </c>
      <c r="G87" s="65">
        <v>96.637989856020667</v>
      </c>
      <c r="H87" s="63">
        <v>97.711450998071058</v>
      </c>
      <c r="I87" s="63">
        <v>95.796267151876279</v>
      </c>
      <c r="J87" s="64">
        <v>96.608445440171266</v>
      </c>
    </row>
    <row r="88" spans="1:11" x14ac:dyDescent="0.2">
      <c r="A88" s="58"/>
      <c r="B88" s="19">
        <v>2012</v>
      </c>
      <c r="C88" s="63">
        <v>97.276318625237835</v>
      </c>
      <c r="D88" s="63">
        <v>99.647209474959709</v>
      </c>
      <c r="E88" s="63">
        <v>97.03048065967937</v>
      </c>
      <c r="F88" s="64">
        <v>97.577160700977672</v>
      </c>
      <c r="G88" s="65">
        <v>97.059584354475987</v>
      </c>
      <c r="H88" s="63">
        <v>99.425192795214542</v>
      </c>
      <c r="I88" s="63">
        <v>96.81429412255855</v>
      </c>
      <c r="J88" s="64">
        <v>97.359756145928515</v>
      </c>
    </row>
    <row r="89" spans="1:11" x14ac:dyDescent="0.2">
      <c r="A89" s="58"/>
      <c r="B89" s="19">
        <v>2013</v>
      </c>
      <c r="C89" s="63">
        <v>97.767957850579549</v>
      </c>
      <c r="D89" s="63">
        <v>100.89943225842374</v>
      </c>
      <c r="E89" s="63">
        <v>98.938420756478365</v>
      </c>
      <c r="F89" s="64">
        <v>99.059326571823547</v>
      </c>
      <c r="G89" s="65">
        <v>97.561567060034591</v>
      </c>
      <c r="H89" s="63">
        <v>100.68643084111707</v>
      </c>
      <c r="I89" s="63">
        <v>98.729559087234833</v>
      </c>
      <c r="J89" s="64">
        <v>98.850209667149542</v>
      </c>
    </row>
    <row r="90" spans="1:11" x14ac:dyDescent="0.2">
      <c r="A90" s="58"/>
      <c r="B90" s="62">
        <v>2014</v>
      </c>
      <c r="C90" s="63">
        <v>99.321671453908067</v>
      </c>
      <c r="D90" s="63">
        <v>102.10181016580293</v>
      </c>
      <c r="E90" s="63">
        <v>100.48863472146247</v>
      </c>
      <c r="F90" s="64">
        <v>101.12376950727696</v>
      </c>
      <c r="G90" s="65">
        <v>99.128470825911123</v>
      </c>
      <c r="H90" s="63">
        <v>101.90320160882939</v>
      </c>
      <c r="I90" s="63">
        <v>100.29316411519346</v>
      </c>
      <c r="J90" s="64">
        <v>100.92706343610203</v>
      </c>
    </row>
    <row r="91" spans="1:11" x14ac:dyDescent="0.2">
      <c r="A91" s="58"/>
      <c r="B91" s="62">
        <v>2015</v>
      </c>
      <c r="C91" s="63">
        <v>100.2363579733566</v>
      </c>
      <c r="D91" s="63">
        <v>107.37734307735654</v>
      </c>
      <c r="E91" s="63">
        <v>102.69216436978985</v>
      </c>
      <c r="F91" s="64">
        <v>102.69272300522398</v>
      </c>
      <c r="G91" s="65">
        <v>100.06693456581388</v>
      </c>
      <c r="H91" s="63">
        <v>107.1958496978596</v>
      </c>
      <c r="I91" s="63">
        <v>102.51859006235047</v>
      </c>
      <c r="J91" s="64">
        <v>102.51914775355719</v>
      </c>
    </row>
    <row r="92" spans="1:11" x14ac:dyDescent="0.2">
      <c r="A92" s="58"/>
      <c r="B92" s="62">
        <v>2016</v>
      </c>
      <c r="C92" s="63">
        <v>100.9180972163025</v>
      </c>
      <c r="D92" s="63">
        <v>107.13360524863047</v>
      </c>
      <c r="E92" s="63">
        <v>105.37048570242706</v>
      </c>
      <c r="F92" s="64">
        <v>103.65204183544699</v>
      </c>
      <c r="G92" s="65">
        <v>100.79986200943436</v>
      </c>
      <c r="H92" s="63">
        <v>107.00808797939428</v>
      </c>
      <c r="I92" s="63">
        <v>105.24703409643683</v>
      </c>
      <c r="J92" s="64">
        <v>103.53060355086998</v>
      </c>
    </row>
    <row r="93" spans="1:11" x14ac:dyDescent="0.2">
      <c r="A93" s="58"/>
      <c r="B93" s="62">
        <v>2017</v>
      </c>
      <c r="C93" s="63">
        <v>101.29524305361899</v>
      </c>
      <c r="D93" s="63">
        <v>106.55903854960006</v>
      </c>
      <c r="E93" s="63">
        <v>105.91507011821888</v>
      </c>
      <c r="F93" s="64">
        <v>104.81485695109947</v>
      </c>
      <c r="G93" s="65">
        <v>101.24299214883712</v>
      </c>
      <c r="H93" s="63">
        <v>106.50407243264274</v>
      </c>
      <c r="I93" s="63">
        <v>105.86043617809605</v>
      </c>
      <c r="J93" s="64">
        <v>104.76079053154034</v>
      </c>
    </row>
    <row r="94" spans="1:11" x14ac:dyDescent="0.2">
      <c r="A94" s="58"/>
      <c r="B94" s="62">
        <v>2018</v>
      </c>
      <c r="C94" s="63">
        <v>101.90329866617517</v>
      </c>
      <c r="D94" s="63">
        <v>108.34951779868804</v>
      </c>
      <c r="E94" s="63">
        <v>106.79633999897347</v>
      </c>
      <c r="F94" s="64">
        <v>105.5067521245486</v>
      </c>
      <c r="G94" s="65">
        <v>101.9049801209562</v>
      </c>
      <c r="H94" s="63">
        <v>108.35130561926998</v>
      </c>
      <c r="I94" s="63">
        <v>106.79810219135422</v>
      </c>
      <c r="J94" s="64">
        <v>105.5084930380922</v>
      </c>
    </row>
    <row r="95" spans="1:11" x14ac:dyDescent="0.2">
      <c r="A95" s="58"/>
      <c r="B95" s="62">
        <v>2019</v>
      </c>
      <c r="C95" s="63">
        <v>102.46157704711388</v>
      </c>
      <c r="D95" s="63">
        <v>109.640938489753</v>
      </c>
      <c r="E95" s="63">
        <v>107.37287311705116</v>
      </c>
      <c r="F95" s="64">
        <v>106.42686068220394</v>
      </c>
      <c r="G95" s="65">
        <v>102.50136668467231</v>
      </c>
      <c r="H95" s="63">
        <v>109.68351614012495</v>
      </c>
      <c r="I95" s="63">
        <v>107.41456999336376</v>
      </c>
      <c r="J95" s="64">
        <v>106.46819018673689</v>
      </c>
    </row>
    <row r="96" spans="1:11" x14ac:dyDescent="0.2">
      <c r="A96" s="58"/>
      <c r="B96" s="62">
        <v>2020</v>
      </c>
      <c r="C96" s="63">
        <v>101.20913594685268</v>
      </c>
      <c r="D96" s="63">
        <v>108.5077390418847</v>
      </c>
      <c r="E96" s="63">
        <v>95.258123184165683</v>
      </c>
      <c r="F96" s="64">
        <v>95.560471380312038</v>
      </c>
      <c r="G96" s="65">
        <v>101.29779993656652</v>
      </c>
      <c r="H96" s="63">
        <v>108.60279695309275</v>
      </c>
      <c r="I96" s="63">
        <v>95.341573805249837</v>
      </c>
      <c r="J96" s="64">
        <v>95.644186872715395</v>
      </c>
    </row>
    <row r="97" spans="1:11" x14ac:dyDescent="0.2">
      <c r="A97" s="58"/>
      <c r="B97" s="62">
        <v>2021</v>
      </c>
      <c r="C97" s="63">
        <v>100.2049049840447</v>
      </c>
      <c r="D97" s="63">
        <v>109.56324065956449</v>
      </c>
      <c r="E97" s="63">
        <v>99.612395393256421</v>
      </c>
      <c r="F97" s="64">
        <v>101.62436935490102</v>
      </c>
      <c r="G97" s="65">
        <v>100.21465279963707</v>
      </c>
      <c r="H97" s="63">
        <v>109.57389884307177</v>
      </c>
      <c r="I97" s="63">
        <v>99.622085570210899</v>
      </c>
      <c r="J97" s="64">
        <v>101.63425525432197</v>
      </c>
    </row>
    <row r="98" spans="1:11" x14ac:dyDescent="0.2">
      <c r="A98" s="58"/>
      <c r="B98" s="62">
        <v>2022</v>
      </c>
      <c r="C98" s="63">
        <v>100.91786829156844</v>
      </c>
      <c r="D98" s="63">
        <v>109.52405274917227</v>
      </c>
      <c r="E98" s="63">
        <v>109.03649497783799</v>
      </c>
      <c r="F98" s="64">
        <v>107.30617114878851</v>
      </c>
      <c r="G98" s="65">
        <v>100.78265574471703</v>
      </c>
      <c r="H98" s="63">
        <v>109.37730939871902</v>
      </c>
      <c r="I98" s="63">
        <v>108.89040487075097</v>
      </c>
      <c r="J98" s="64">
        <v>107.16239937735166</v>
      </c>
    </row>
    <row r="99" spans="1:11" x14ac:dyDescent="0.2">
      <c r="A99" s="58"/>
      <c r="B99" s="62">
        <v>2023</v>
      </c>
      <c r="C99" s="63">
        <v>101.779908089556</v>
      </c>
      <c r="D99" s="63">
        <v>110.72621352135417</v>
      </c>
      <c r="E99" s="63">
        <v>109.95286717939739</v>
      </c>
      <c r="F99" s="64">
        <v>109.08033293946369</v>
      </c>
      <c r="G99" s="65">
        <v>101.46757090568458</v>
      </c>
      <c r="H99" s="63">
        <v>110.38642235469703</v>
      </c>
      <c r="I99" s="63">
        <v>109.61544922001795</v>
      </c>
      <c r="J99" s="64">
        <v>108.74559257031247</v>
      </c>
    </row>
    <row r="100" spans="1:11" x14ac:dyDescent="0.2">
      <c r="A100" s="58"/>
      <c r="B100" s="62">
        <v>2024</v>
      </c>
      <c r="C100" s="63">
        <v>101.96255518384037</v>
      </c>
      <c r="D100" s="63">
        <v>111.51106946311627</v>
      </c>
      <c r="E100" s="63">
        <v>111.47659611513897</v>
      </c>
      <c r="F100" s="64">
        <v>110.14453134740168</v>
      </c>
      <c r="G100" s="65">
        <v>101.43389156457239</v>
      </c>
      <c r="H100" s="63">
        <v>110.93289794255637</v>
      </c>
      <c r="I100" s="63">
        <v>110.89860333475356</v>
      </c>
      <c r="J100" s="64">
        <v>109.57344516306949</v>
      </c>
    </row>
    <row r="101" spans="1:11" x14ac:dyDescent="0.2">
      <c r="A101" s="58"/>
      <c r="B101" s="62">
        <v>2025</v>
      </c>
      <c r="C101" s="63">
        <v>102.07810554732576</v>
      </c>
      <c r="D101" s="63">
        <v>112.70448826132811</v>
      </c>
      <c r="E101" s="63">
        <v>112.55526628017783</v>
      </c>
      <c r="F101" s="64">
        <v>111.58830595802544</v>
      </c>
      <c r="G101" s="65">
        <v>101.33366311008919</v>
      </c>
      <c r="H101" s="63">
        <v>111.88254898768173</v>
      </c>
      <c r="I101" s="63">
        <v>111.73441526316338</v>
      </c>
      <c r="J101" s="64">
        <v>110.7745068577278</v>
      </c>
    </row>
    <row r="102" spans="1:11" x14ac:dyDescent="0.2">
      <c r="A102" s="58"/>
      <c r="B102" s="62">
        <v>2026</v>
      </c>
      <c r="C102" s="63">
        <v>102.18587653358442</v>
      </c>
      <c r="D102" s="63">
        <v>113.89542989121193</v>
      </c>
      <c r="E102" s="63">
        <v>113.40506061799202</v>
      </c>
      <c r="F102" s="67">
        <v>113.16322362160525</v>
      </c>
      <c r="G102" s="63">
        <v>101.21268676346715</v>
      </c>
      <c r="H102" s="66">
        <v>112.81072160281346</v>
      </c>
      <c r="I102" s="66">
        <v>112.32502246969965</v>
      </c>
      <c r="J102" s="64">
        <v>112.08548866137467</v>
      </c>
    </row>
    <row r="103" spans="1:11" x14ac:dyDescent="0.2">
      <c r="A103" s="58"/>
      <c r="B103" s="68"/>
      <c r="C103" s="571" t="s">
        <v>111</v>
      </c>
      <c r="D103" s="571"/>
      <c r="E103" s="571"/>
      <c r="F103" s="572"/>
      <c r="G103" s="571" t="s">
        <v>111</v>
      </c>
      <c r="H103" s="571"/>
      <c r="I103" s="571"/>
      <c r="J103" s="572"/>
      <c r="K103" s="116"/>
    </row>
    <row r="104" spans="1:11" x14ac:dyDescent="0.2">
      <c r="A104" s="58"/>
      <c r="B104" s="62" t="s">
        <v>337</v>
      </c>
      <c r="C104" s="63">
        <f>100</f>
        <v>100</v>
      </c>
      <c r="D104" s="63">
        <v>100</v>
      </c>
      <c r="E104" s="63">
        <v>100</v>
      </c>
      <c r="F104" s="64">
        <v>100</v>
      </c>
      <c r="G104" s="65">
        <f>100</f>
        <v>100</v>
      </c>
      <c r="H104" s="63">
        <v>100</v>
      </c>
      <c r="I104" s="63">
        <v>100</v>
      </c>
      <c r="J104" s="64">
        <v>100</v>
      </c>
    </row>
    <row r="105" spans="1:11" x14ac:dyDescent="0.2">
      <c r="A105" s="58"/>
      <c r="B105" s="62" t="s">
        <v>338</v>
      </c>
      <c r="C105" s="63">
        <v>97.646336557471017</v>
      </c>
      <c r="D105" s="63">
        <v>101.92935848211523</v>
      </c>
      <c r="E105" s="63">
        <v>97.862582229555414</v>
      </c>
      <c r="F105" s="64">
        <v>96.813630990902467</v>
      </c>
      <c r="G105" s="65">
        <v>97.562217854387953</v>
      </c>
      <c r="H105" s="63">
        <v>101.84155011424517</v>
      </c>
      <c r="I105" s="63">
        <v>97.778277238833496</v>
      </c>
      <c r="J105" s="64">
        <v>96.730229632829776</v>
      </c>
    </row>
    <row r="106" spans="1:11" x14ac:dyDescent="0.2">
      <c r="A106" s="58"/>
      <c r="B106" s="62" t="s">
        <v>339</v>
      </c>
      <c r="C106" s="63">
        <v>97.749046025656483</v>
      </c>
      <c r="D106" s="63">
        <v>100.08779177933741</v>
      </c>
      <c r="E106" s="63">
        <v>98.310291423058914</v>
      </c>
      <c r="F106" s="64">
        <v>98.322156000231459</v>
      </c>
      <c r="G106" s="65">
        <v>97.582431160841594</v>
      </c>
      <c r="H106" s="63">
        <v>99.91719048372417</v>
      </c>
      <c r="I106" s="63">
        <v>98.142719906186372</v>
      </c>
      <c r="J106" s="64">
        <v>98.154564259990963</v>
      </c>
    </row>
    <row r="107" spans="1:11" x14ac:dyDescent="0.2">
      <c r="A107" s="58"/>
      <c r="B107" s="62" t="s">
        <v>85</v>
      </c>
      <c r="C107" s="63">
        <v>97.15107669124319</v>
      </c>
      <c r="D107" s="63">
        <v>98.782381212978805</v>
      </c>
      <c r="E107" s="63">
        <v>97.460665123971978</v>
      </c>
      <c r="F107" s="64">
        <v>98.593660363440137</v>
      </c>
      <c r="G107" s="65">
        <v>96.941600054427497</v>
      </c>
      <c r="H107" s="63">
        <v>98.569387165996645</v>
      </c>
      <c r="I107" s="63">
        <v>97.250520954217976</v>
      </c>
      <c r="J107" s="64">
        <v>98.381073235353824</v>
      </c>
    </row>
    <row r="108" spans="1:11" x14ac:dyDescent="0.2">
      <c r="A108" s="58"/>
      <c r="B108" s="62" t="s">
        <v>86</v>
      </c>
      <c r="C108" s="63">
        <v>97.877440630334689</v>
      </c>
      <c r="D108" s="63">
        <v>99.773766637316442</v>
      </c>
      <c r="E108" s="63">
        <v>98.919464305849289</v>
      </c>
      <c r="F108" s="64">
        <v>99.390091922514159</v>
      </c>
      <c r="G108" s="65">
        <v>97.690959487177935</v>
      </c>
      <c r="H108" s="63">
        <v>99.583672516140396</v>
      </c>
      <c r="I108" s="63">
        <v>98.730997845494244</v>
      </c>
      <c r="J108" s="64">
        <v>99.200728798174083</v>
      </c>
    </row>
    <row r="109" spans="1:11" x14ac:dyDescent="0.2">
      <c r="A109" s="58"/>
      <c r="B109" s="62" t="s">
        <v>87</v>
      </c>
      <c r="C109" s="63">
        <v>98.597012183684143</v>
      </c>
      <c r="D109" s="63">
        <v>102.08211160414925</v>
      </c>
      <c r="E109" s="63">
        <v>100.81020272708304</v>
      </c>
      <c r="F109" s="64">
        <v>101.32090752501666</v>
      </c>
      <c r="G109" s="65">
        <v>98.421407225504097</v>
      </c>
      <c r="H109" s="63">
        <v>101.90029955384306</v>
      </c>
      <c r="I109" s="63">
        <v>100.63065599395252</v>
      </c>
      <c r="J109" s="64">
        <v>101.1404512075823</v>
      </c>
    </row>
    <row r="110" spans="1:11" x14ac:dyDescent="0.2">
      <c r="A110" s="58"/>
      <c r="B110" s="62" t="s">
        <v>88</v>
      </c>
      <c r="C110" s="63">
        <v>100.08070604654631</v>
      </c>
      <c r="D110" s="63">
        <v>103.45562964954563</v>
      </c>
      <c r="E110" s="63">
        <v>102.28769999542497</v>
      </c>
      <c r="F110" s="64">
        <v>103.21114185181538</v>
      </c>
      <c r="G110" s="65">
        <v>99.918983636802466</v>
      </c>
      <c r="H110" s="63">
        <v>103.28845363341409</v>
      </c>
      <c r="I110" s="63">
        <v>102.12241126012447</v>
      </c>
      <c r="J110" s="64">
        <v>103.04436090839428</v>
      </c>
    </row>
    <row r="111" spans="1:11" x14ac:dyDescent="0.2">
      <c r="A111" s="58"/>
      <c r="B111" s="62" t="s">
        <v>89</v>
      </c>
      <c r="C111" s="63">
        <v>100.81899671000679</v>
      </c>
      <c r="D111" s="63">
        <v>108.29843522415055</v>
      </c>
      <c r="E111" s="63">
        <v>104.97629238071555</v>
      </c>
      <c r="F111" s="64">
        <v>104.7117456404916</v>
      </c>
      <c r="G111" s="65">
        <v>100.68951409406569</v>
      </c>
      <c r="H111" s="63">
        <v>108.15934670757376</v>
      </c>
      <c r="I111" s="63">
        <v>104.8414705178443</v>
      </c>
      <c r="J111" s="64">
        <v>104.57726353704145</v>
      </c>
    </row>
    <row r="112" spans="1:11" x14ac:dyDescent="0.2">
      <c r="A112" s="58"/>
      <c r="B112" s="62" t="s">
        <v>90</v>
      </c>
      <c r="C112" s="63">
        <v>101.50807209009226</v>
      </c>
      <c r="D112" s="63">
        <v>107.00656056388172</v>
      </c>
      <c r="E112" s="63">
        <v>107.19755156097</v>
      </c>
      <c r="F112" s="64">
        <v>105.69835707016264</v>
      </c>
      <c r="G112" s="65">
        <v>101.43256343800256</v>
      </c>
      <c r="H112" s="63">
        <v>106.92696175970221</v>
      </c>
      <c r="I112" s="63">
        <v>107.11781068461387</v>
      </c>
      <c r="J112" s="64">
        <v>105.61973139728626</v>
      </c>
    </row>
    <row r="113" spans="1:10" ht="15" customHeight="1" x14ac:dyDescent="0.2">
      <c r="A113" s="58"/>
      <c r="B113" s="62" t="s">
        <v>91</v>
      </c>
      <c r="C113" s="63">
        <v>101.91642724085428</v>
      </c>
      <c r="D113" s="63">
        <v>107.46401380155085</v>
      </c>
      <c r="E113" s="63">
        <v>107.55501654309317</v>
      </c>
      <c r="F113" s="64">
        <v>106.70889019398372</v>
      </c>
      <c r="G113" s="65">
        <v>101.90953960545215</v>
      </c>
      <c r="H113" s="63">
        <v>107.45675125354009</v>
      </c>
      <c r="I113" s="63">
        <v>107.54774784500715</v>
      </c>
      <c r="J113" s="64">
        <v>106.70167867813959</v>
      </c>
    </row>
    <row r="114" spans="1:10" ht="13.5" customHeight="1" x14ac:dyDescent="0.2">
      <c r="A114" s="58"/>
      <c r="B114" s="62" t="s">
        <v>92</v>
      </c>
      <c r="C114" s="63">
        <v>102.50112805969854</v>
      </c>
      <c r="D114" s="63">
        <v>109.06332559363051</v>
      </c>
      <c r="E114" s="63">
        <v>108.51642598815249</v>
      </c>
      <c r="F114" s="64">
        <v>107.57397968754218</v>
      </c>
      <c r="G114" s="65">
        <v>102.54092430330324</v>
      </c>
      <c r="H114" s="63">
        <v>109.10566962199211</v>
      </c>
      <c r="I114" s="63">
        <v>108.55855768177851</v>
      </c>
      <c r="J114" s="64">
        <v>107.6157454747311</v>
      </c>
    </row>
    <row r="115" spans="1:10" ht="14.25" customHeight="1" x14ac:dyDescent="0.2">
      <c r="A115" s="58"/>
      <c r="B115" s="62" t="s">
        <v>93</v>
      </c>
      <c r="C115" s="63">
        <v>103.01674641674634</v>
      </c>
      <c r="D115" s="63">
        <v>110.09967145215728</v>
      </c>
      <c r="E115" s="63">
        <v>108.12256099223997</v>
      </c>
      <c r="F115" s="64">
        <v>107.44519049252192</v>
      </c>
      <c r="G115" s="65">
        <v>103.10131509353214</v>
      </c>
      <c r="H115" s="63">
        <v>110.1900546554045</v>
      </c>
      <c r="I115" s="63">
        <v>108.21132114271893</v>
      </c>
      <c r="J115" s="64">
        <v>107.53339457489689</v>
      </c>
    </row>
    <row r="116" spans="1:10" ht="16.5" customHeight="1" x14ac:dyDescent="0.2">
      <c r="A116" s="58"/>
      <c r="B116" s="62" t="s">
        <v>94</v>
      </c>
      <c r="C116" s="63">
        <v>100.9926685044022</v>
      </c>
      <c r="D116" s="63">
        <v>108.99599632922684</v>
      </c>
      <c r="E116" s="63">
        <v>93.617697235633301</v>
      </c>
      <c r="F116" s="64">
        <v>95.520697449712486</v>
      </c>
      <c r="G116" s="65">
        <v>101.10411702713249</v>
      </c>
      <c r="H116" s="63">
        <v>109.11627677090929</v>
      </c>
      <c r="I116" s="63">
        <v>93.721007250239609</v>
      </c>
      <c r="J116" s="64">
        <v>95.626107483713781</v>
      </c>
    </row>
    <row r="117" spans="1:10" ht="14.25" customHeight="1" x14ac:dyDescent="0.2">
      <c r="A117" s="58"/>
      <c r="B117" s="62" t="s">
        <v>95</v>
      </c>
      <c r="C117" s="63">
        <v>100.73439222319026</v>
      </c>
      <c r="D117" s="63">
        <v>109.98752510096261</v>
      </c>
      <c r="E117" s="63">
        <v>104.85055135165948</v>
      </c>
      <c r="F117" s="64">
        <v>105.67808615191272</v>
      </c>
      <c r="G117" s="65">
        <v>100.73949842614705</v>
      </c>
      <c r="H117" s="63">
        <v>109.99310034307683</v>
      </c>
      <c r="I117" s="63">
        <v>104.85586620176691</v>
      </c>
      <c r="J117" s="64">
        <v>105.68344294956705</v>
      </c>
    </row>
    <row r="118" spans="1:10" ht="15" customHeight="1" x14ac:dyDescent="0.2">
      <c r="B118" s="19" t="s">
        <v>96</v>
      </c>
      <c r="C118" s="63">
        <v>101.70015072525803</v>
      </c>
      <c r="D118" s="63">
        <v>110.26040391338817</v>
      </c>
      <c r="E118" s="63">
        <v>111.27493188441086</v>
      </c>
      <c r="F118" s="64">
        <v>109.74161817726473</v>
      </c>
      <c r="G118" s="65">
        <v>101.55255862686725</v>
      </c>
      <c r="H118" s="63">
        <v>110.10038876820944</v>
      </c>
      <c r="I118" s="63">
        <v>111.11344440796178</v>
      </c>
      <c r="J118" s="64">
        <v>109.58235591863401</v>
      </c>
    </row>
    <row r="119" spans="1:10" ht="15" customHeight="1" x14ac:dyDescent="0.2">
      <c r="B119" s="19" t="s">
        <v>97</v>
      </c>
      <c r="C119" s="63">
        <v>102.30635441158812</v>
      </c>
      <c r="D119" s="63">
        <v>111.34337121823611</v>
      </c>
      <c r="E119" s="63">
        <v>111.72981155944868</v>
      </c>
      <c r="F119" s="64">
        <v>111.16240730787605</v>
      </c>
      <c r="G119" s="65">
        <v>101.969504067804</v>
      </c>
      <c r="H119" s="63">
        <v>110.97676590726917</v>
      </c>
      <c r="I119" s="63">
        <v>111.36193386845675</v>
      </c>
      <c r="J119" s="64">
        <v>110.79639783238551</v>
      </c>
    </row>
    <row r="120" spans="1:10" ht="15" customHeight="1" x14ac:dyDescent="0.2">
      <c r="B120" s="19" t="s">
        <v>362</v>
      </c>
      <c r="C120" s="63">
        <v>102.45900200494614</v>
      </c>
      <c r="D120" s="63">
        <v>112.19430163600845</v>
      </c>
      <c r="E120" s="63">
        <v>113.50316289883277</v>
      </c>
      <c r="F120" s="64">
        <v>112.32043340068431</v>
      </c>
      <c r="G120" s="63">
        <v>101.90316723946815</v>
      </c>
      <c r="H120" s="63">
        <v>111.58565337555771</v>
      </c>
      <c r="I120" s="63">
        <v>112.88741413399667</v>
      </c>
      <c r="J120" s="64">
        <v>111.71110088195989</v>
      </c>
    </row>
    <row r="121" spans="1:10" ht="15" customHeight="1" x14ac:dyDescent="0.2">
      <c r="B121" s="19" t="s">
        <v>369</v>
      </c>
      <c r="C121" s="63">
        <v>102.56608143499663</v>
      </c>
      <c r="D121" s="63">
        <v>113.45283478809105</v>
      </c>
      <c r="E121" s="63">
        <v>114.34790931772952</v>
      </c>
      <c r="F121" s="64">
        <v>113.84073190427364</v>
      </c>
      <c r="G121" s="63">
        <v>101.79128390583773</v>
      </c>
      <c r="H121" s="63">
        <v>112.59579730708322</v>
      </c>
      <c r="I121" s="63">
        <v>113.48411032722198</v>
      </c>
      <c r="J121" s="64">
        <v>112.98076419796149</v>
      </c>
    </row>
    <row r="122" spans="1:10" ht="15" customHeight="1" thickBot="1" x14ac:dyDescent="0.25">
      <c r="B122" s="19" t="s">
        <v>399</v>
      </c>
      <c r="C122" s="63">
        <v>102.67655468254095</v>
      </c>
      <c r="D122" s="63">
        <v>114.59072516497739</v>
      </c>
      <c r="E122" s="63">
        <v>115.28231006175706</v>
      </c>
      <c r="F122" s="64">
        <v>115.47915303363507</v>
      </c>
      <c r="G122" s="63">
        <v>101.66843822171772</v>
      </c>
      <c r="H122" s="63">
        <v>113.4656309635439</v>
      </c>
      <c r="I122" s="63">
        <v>114.15042562353925</v>
      </c>
      <c r="J122" s="64">
        <v>114.34533591817886</v>
      </c>
    </row>
    <row r="123" spans="1:10" ht="20.25" customHeight="1" x14ac:dyDescent="0.25">
      <c r="B123" s="69" t="s">
        <v>29</v>
      </c>
      <c r="C123" s="70"/>
      <c r="D123" s="71"/>
      <c r="E123" s="70"/>
      <c r="F123" s="72"/>
      <c r="G123" s="71" t="s">
        <v>29</v>
      </c>
      <c r="H123" s="71"/>
      <c r="I123" s="70"/>
      <c r="J123" s="72"/>
    </row>
    <row r="124" spans="1:10" ht="37.5" customHeight="1" x14ac:dyDescent="0.2">
      <c r="B124" s="564" t="s">
        <v>404</v>
      </c>
      <c r="C124" s="565"/>
      <c r="D124" s="565"/>
      <c r="E124" s="565"/>
      <c r="F124" s="566"/>
      <c r="G124" s="567" t="s">
        <v>112</v>
      </c>
      <c r="H124" s="567"/>
      <c r="I124" s="567"/>
      <c r="J124" s="568"/>
    </row>
    <row r="125" spans="1:10" ht="47.25" customHeight="1" x14ac:dyDescent="0.2">
      <c r="B125" s="564" t="s">
        <v>113</v>
      </c>
      <c r="C125" s="565"/>
      <c r="D125" s="565"/>
      <c r="E125" s="565"/>
      <c r="F125" s="566"/>
      <c r="G125" s="567" t="s">
        <v>114</v>
      </c>
      <c r="H125" s="567"/>
      <c r="I125" s="567"/>
      <c r="J125" s="568"/>
    </row>
    <row r="126" spans="1:10" ht="44.25" customHeight="1" x14ac:dyDescent="0.2">
      <c r="B126" s="564" t="s">
        <v>115</v>
      </c>
      <c r="C126" s="565"/>
      <c r="D126" s="565"/>
      <c r="E126" s="565"/>
      <c r="F126" s="566"/>
      <c r="G126" s="564" t="s">
        <v>116</v>
      </c>
      <c r="H126" s="567"/>
      <c r="I126" s="567"/>
      <c r="J126" s="568"/>
    </row>
    <row r="127" spans="1:10" ht="40.5" customHeight="1" x14ac:dyDescent="0.2">
      <c r="B127" s="564" t="s">
        <v>117</v>
      </c>
      <c r="C127" s="569"/>
      <c r="D127" s="569"/>
      <c r="E127" s="569"/>
      <c r="F127" s="566"/>
      <c r="G127" s="564" t="s">
        <v>118</v>
      </c>
      <c r="H127" s="570"/>
      <c r="I127" s="570"/>
      <c r="J127" s="568"/>
    </row>
    <row r="128" spans="1:10" ht="24" customHeight="1" thickBot="1" x14ac:dyDescent="0.25">
      <c r="B128" s="561" t="s">
        <v>407</v>
      </c>
      <c r="C128" s="562"/>
      <c r="D128" s="562"/>
      <c r="E128" s="562"/>
      <c r="F128" s="562"/>
      <c r="G128" s="562"/>
      <c r="H128" s="562"/>
      <c r="I128" s="562"/>
      <c r="J128" s="563"/>
    </row>
  </sheetData>
  <mergeCells count="18">
    <mergeCell ref="C83:F83"/>
    <mergeCell ref="G83:J83"/>
    <mergeCell ref="B2:J2"/>
    <mergeCell ref="C3:F3"/>
    <mergeCell ref="G3:J3"/>
    <mergeCell ref="C4:F4"/>
    <mergeCell ref="G4:J4"/>
    <mergeCell ref="C103:F103"/>
    <mergeCell ref="G103:J103"/>
    <mergeCell ref="B124:F124"/>
    <mergeCell ref="G124:J124"/>
    <mergeCell ref="B125:F125"/>
    <mergeCell ref="G125:J125"/>
    <mergeCell ref="B128:J128"/>
    <mergeCell ref="B126:F126"/>
    <mergeCell ref="G126:J126"/>
    <mergeCell ref="B127:F127"/>
    <mergeCell ref="G127:J127"/>
  </mergeCells>
  <phoneticPr fontId="101" type="noConversion"/>
  <hyperlinks>
    <hyperlink ref="A1" location="Contents!A1" display="Back to contents" xr:uid="{D3DBB2DF-49B1-4F84-9F99-A49CFE350A98}"/>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82"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39D1E-3FE3-4F4D-BD26-B426BCCD371D}">
  <sheetPr codeName="Sheet7"/>
  <dimension ref="A1:AD139"/>
  <sheetViews>
    <sheetView showGridLines="0" zoomScaleNormal="100" zoomScaleSheetLayoutView="25" workbookViewId="0">
      <pane xSplit="2" ySplit="3" topLeftCell="C4" activePane="bottomRight" state="frozen"/>
      <selection pane="topRight"/>
      <selection pane="bottomLeft"/>
      <selection pane="bottomRight" activeCell="C4" sqref="C4"/>
    </sheetView>
  </sheetViews>
  <sheetFormatPr defaultColWidth="8.88671875" defaultRowHeight="15.75" x14ac:dyDescent="0.25"/>
  <cols>
    <col min="1" max="1" width="9.33203125" style="2" customWidth="1"/>
    <col min="2" max="2" width="6.5546875" style="2" customWidth="1"/>
    <col min="3" max="5" width="10.44140625" style="2" customWidth="1"/>
    <col min="6" max="7" width="12.44140625" style="2" customWidth="1"/>
    <col min="8" max="8" width="10.88671875" style="2" customWidth="1"/>
    <col min="9" max="10" width="8.33203125" style="2" customWidth="1"/>
    <col min="11" max="11" width="8.33203125" style="131" customWidth="1"/>
    <col min="12" max="12" width="12.44140625" style="131" customWidth="1"/>
    <col min="13" max="13" width="10.44140625" style="131" customWidth="1"/>
    <col min="14" max="15" width="11.44140625" style="131" customWidth="1"/>
    <col min="16" max="16" width="8.33203125" style="2" customWidth="1"/>
    <col min="17" max="18" width="12" style="2" customWidth="1"/>
    <col min="19" max="19" width="11.88671875" style="2" customWidth="1"/>
    <col min="20" max="20" width="13.109375" style="2" customWidth="1"/>
    <col min="21" max="21" width="10.88671875" style="2" customWidth="1"/>
    <col min="22" max="22" width="12.44140625" style="2" customWidth="1"/>
    <col min="23" max="23" width="8.88671875" style="2"/>
    <col min="24" max="24" width="9.21875" style="2" bestFit="1" customWidth="1"/>
    <col min="25" max="16384" width="8.88671875" style="2"/>
  </cols>
  <sheetData>
    <row r="1" spans="1:30" ht="33.75" customHeight="1" thickBot="1" x14ac:dyDescent="0.3">
      <c r="A1" s="10" t="s">
        <v>42</v>
      </c>
      <c r="B1" s="29"/>
      <c r="C1" s="202"/>
      <c r="D1" s="202"/>
      <c r="E1" s="202"/>
      <c r="F1" s="202"/>
      <c r="G1" s="202"/>
      <c r="H1" s="202"/>
      <c r="I1" s="202"/>
      <c r="J1" s="202"/>
      <c r="K1" s="203"/>
      <c r="L1" s="202"/>
      <c r="M1" s="204"/>
      <c r="N1" s="204"/>
      <c r="O1" s="204"/>
      <c r="P1" s="202"/>
      <c r="Q1" s="202"/>
      <c r="R1" s="205"/>
      <c r="S1" s="202"/>
      <c r="T1" s="202"/>
      <c r="U1" s="202"/>
      <c r="V1" s="202"/>
    </row>
    <row r="2" spans="1:30" ht="19.5" thickBot="1" x14ac:dyDescent="0.35">
      <c r="A2" s="8"/>
      <c r="B2" s="585" t="s">
        <v>119</v>
      </c>
      <c r="C2" s="586"/>
      <c r="D2" s="586"/>
      <c r="E2" s="586"/>
      <c r="F2" s="586"/>
      <c r="G2" s="586"/>
      <c r="H2" s="586"/>
      <c r="I2" s="586"/>
      <c r="J2" s="586"/>
      <c r="K2" s="586"/>
      <c r="L2" s="586"/>
      <c r="M2" s="586"/>
      <c r="N2" s="586"/>
      <c r="O2" s="586"/>
      <c r="P2" s="586"/>
      <c r="Q2" s="586"/>
      <c r="R2" s="586"/>
      <c r="S2" s="586"/>
      <c r="T2" s="586"/>
      <c r="U2" s="586"/>
      <c r="V2" s="587"/>
    </row>
    <row r="3" spans="1:30" ht="95.25" customHeight="1" x14ac:dyDescent="0.25">
      <c r="A3" s="8"/>
      <c r="B3" s="200"/>
      <c r="C3" s="117" t="s">
        <v>120</v>
      </c>
      <c r="D3" s="117" t="s">
        <v>121</v>
      </c>
      <c r="E3" s="117" t="s">
        <v>122</v>
      </c>
      <c r="F3" s="117" t="s">
        <v>123</v>
      </c>
      <c r="G3" s="117" t="s">
        <v>124</v>
      </c>
      <c r="H3" s="117" t="s">
        <v>125</v>
      </c>
      <c r="I3" s="117" t="s">
        <v>126</v>
      </c>
      <c r="J3" s="108" t="s">
        <v>127</v>
      </c>
      <c r="K3" s="73" t="s">
        <v>128</v>
      </c>
      <c r="L3" s="73" t="s">
        <v>129</v>
      </c>
      <c r="M3" s="73" t="s">
        <v>130</v>
      </c>
      <c r="N3" s="73" t="s">
        <v>131</v>
      </c>
      <c r="O3" s="98" t="s">
        <v>132</v>
      </c>
      <c r="P3" s="108" t="s">
        <v>133</v>
      </c>
      <c r="Q3" s="108" t="s">
        <v>134</v>
      </c>
      <c r="R3" s="108" t="s">
        <v>135</v>
      </c>
      <c r="S3" s="74" t="s">
        <v>136</v>
      </c>
      <c r="T3" s="74" t="s">
        <v>137</v>
      </c>
      <c r="U3" s="74" t="s">
        <v>138</v>
      </c>
      <c r="V3" s="75" t="s">
        <v>139</v>
      </c>
      <c r="W3" s="3"/>
      <c r="X3" s="77"/>
      <c r="Y3" s="3"/>
    </row>
    <row r="4" spans="1:30" x14ac:dyDescent="0.25">
      <c r="A4" s="8"/>
      <c r="B4" s="201" t="s">
        <v>57</v>
      </c>
      <c r="C4" s="118">
        <v>29.684000000000008</v>
      </c>
      <c r="D4" s="118">
        <v>60.337012419456471</v>
      </c>
      <c r="E4" s="118">
        <v>25.806000000000004</v>
      </c>
      <c r="F4" s="118">
        <v>1.6220000000000001</v>
      </c>
      <c r="G4" s="118">
        <v>5.1811154411294957</v>
      </c>
      <c r="H4" s="118">
        <v>63.633961420411815</v>
      </c>
      <c r="I4" s="118">
        <v>32.175582805551812</v>
      </c>
      <c r="J4" s="118">
        <v>955.1</v>
      </c>
      <c r="K4" s="119">
        <v>62.745423280862099</v>
      </c>
      <c r="L4" s="118">
        <f t="shared" ref="L4:L7" si="0">M4+N4</f>
        <v>203.87</v>
      </c>
      <c r="M4" s="118">
        <v>170.804</v>
      </c>
      <c r="N4" s="118">
        <v>33.066000000000003</v>
      </c>
      <c r="O4" s="118">
        <v>23.094000000000001</v>
      </c>
      <c r="P4" s="118">
        <v>4.5359644392279019</v>
      </c>
      <c r="Q4" s="118">
        <v>100</v>
      </c>
      <c r="R4" s="118">
        <v>100</v>
      </c>
      <c r="S4" s="118">
        <v>100</v>
      </c>
      <c r="T4" s="118">
        <v>100</v>
      </c>
      <c r="U4" s="118">
        <v>100</v>
      </c>
      <c r="V4" s="120">
        <v>100</v>
      </c>
      <c r="W4" s="3"/>
      <c r="X4" s="77"/>
      <c r="Y4" s="3"/>
      <c r="Z4" s="77"/>
      <c r="AA4" s="77"/>
      <c r="AB4" s="77"/>
      <c r="AC4" s="77"/>
      <c r="AD4" s="77"/>
    </row>
    <row r="5" spans="1:30" x14ac:dyDescent="0.25">
      <c r="A5" s="8"/>
      <c r="B5" s="76" t="s">
        <v>58</v>
      </c>
      <c r="C5" s="118">
        <v>29.722000000000001</v>
      </c>
      <c r="D5" s="118">
        <v>60.269694819020579</v>
      </c>
      <c r="E5" s="118">
        <v>25.863</v>
      </c>
      <c r="F5" s="118">
        <v>1.68</v>
      </c>
      <c r="G5" s="118">
        <v>5.3499777084262146</v>
      </c>
      <c r="H5" s="118">
        <v>63.676366217175293</v>
      </c>
      <c r="I5" s="118">
        <v>31.781172195679968</v>
      </c>
      <c r="J5" s="118">
        <v>944.6</v>
      </c>
      <c r="K5" s="119">
        <v>62.030061566846996</v>
      </c>
      <c r="L5" s="118">
        <f t="shared" si="0"/>
        <v>198.74700000000001</v>
      </c>
      <c r="M5" s="118">
        <v>167.10300000000001</v>
      </c>
      <c r="N5" s="118">
        <v>31.643999999999998</v>
      </c>
      <c r="O5" s="118">
        <v>23.815000000000001</v>
      </c>
      <c r="P5" s="118">
        <v>1.7912120151728494</v>
      </c>
      <c r="Q5" s="118">
        <v>97.617572332113539</v>
      </c>
      <c r="R5" s="118">
        <v>98.829025641659825</v>
      </c>
      <c r="S5" s="118">
        <v>100.50757842646453</v>
      </c>
      <c r="T5" s="118">
        <v>99.275549296068093</v>
      </c>
      <c r="U5" s="118">
        <v>97.43779338778161</v>
      </c>
      <c r="V5" s="120">
        <v>96.873243472606447</v>
      </c>
      <c r="W5" s="3"/>
      <c r="X5" s="77"/>
      <c r="Y5" s="3"/>
      <c r="Z5" s="77"/>
      <c r="AA5" s="77"/>
      <c r="AB5" s="77"/>
      <c r="AC5" s="77"/>
    </row>
    <row r="6" spans="1:30" x14ac:dyDescent="0.25">
      <c r="A6" s="8"/>
      <c r="B6" s="9" t="s">
        <v>59</v>
      </c>
      <c r="C6" s="118">
        <v>29.58</v>
      </c>
      <c r="D6" s="118">
        <v>59.855521155830758</v>
      </c>
      <c r="E6" s="118">
        <v>25.762</v>
      </c>
      <c r="F6" s="118">
        <v>1.84</v>
      </c>
      <c r="G6" s="118">
        <v>5.8561425843411836</v>
      </c>
      <c r="H6" s="118">
        <v>63.578785487363163</v>
      </c>
      <c r="I6" s="118">
        <v>31.954022988505752</v>
      </c>
      <c r="J6" s="118">
        <v>945.2</v>
      </c>
      <c r="K6" s="119">
        <v>61.51059349110124</v>
      </c>
      <c r="L6" s="118">
        <f t="shared" si="0"/>
        <v>197.89800000000002</v>
      </c>
      <c r="M6" s="118">
        <v>166.24600000000001</v>
      </c>
      <c r="N6" s="118">
        <v>31.652000000000001</v>
      </c>
      <c r="O6" s="118">
        <v>23.501999999999999</v>
      </c>
      <c r="P6" s="118">
        <v>-7.13187164608442E-2</v>
      </c>
      <c r="Q6" s="118">
        <v>97.497680683175204</v>
      </c>
      <c r="R6" s="118">
        <v>98.173700985919226</v>
      </c>
      <c r="S6" s="118">
        <v>98.718461169719504</v>
      </c>
      <c r="T6" s="118">
        <v>98.038689669448274</v>
      </c>
      <c r="U6" s="118">
        <v>95.809946335943721</v>
      </c>
      <c r="V6" s="120">
        <v>95.116440545336317</v>
      </c>
      <c r="W6" s="3"/>
      <c r="X6" s="77"/>
      <c r="Y6" s="3"/>
      <c r="Z6" s="77"/>
      <c r="AA6" s="77"/>
      <c r="AB6" s="77"/>
      <c r="AC6" s="77"/>
    </row>
    <row r="7" spans="1:30" x14ac:dyDescent="0.25">
      <c r="A7" s="8"/>
      <c r="B7" s="9" t="s">
        <v>65</v>
      </c>
      <c r="C7" s="118">
        <v>29.527999999999999</v>
      </c>
      <c r="D7" s="118">
        <v>59.632045560110662</v>
      </c>
      <c r="E7" s="118">
        <v>25.7</v>
      </c>
      <c r="F7" s="118">
        <v>2.0030000000000001</v>
      </c>
      <c r="G7" s="118">
        <v>6.3524785132092223</v>
      </c>
      <c r="H7" s="118">
        <v>63.677120988751334</v>
      </c>
      <c r="I7" s="118">
        <v>31.817258195610943</v>
      </c>
      <c r="J7" s="118">
        <v>939.5</v>
      </c>
      <c r="K7" s="119">
        <v>61.786549093708445</v>
      </c>
      <c r="L7" s="118">
        <f t="shared" si="0"/>
        <v>196.672</v>
      </c>
      <c r="M7" s="118">
        <v>164.98599999999999</v>
      </c>
      <c r="N7" s="118">
        <v>31.686</v>
      </c>
      <c r="O7" s="118">
        <v>24.045000000000002</v>
      </c>
      <c r="P7" s="118">
        <v>-1.3540585670888672</v>
      </c>
      <c r="Q7" s="118">
        <v>96.992158851017024</v>
      </c>
      <c r="R7" s="118">
        <v>98.084480422974679</v>
      </c>
      <c r="S7" s="118">
        <v>97.331906904723382</v>
      </c>
      <c r="T7" s="118">
        <v>96.247966396568316</v>
      </c>
      <c r="U7" s="118">
        <v>94.26500408922351</v>
      </c>
      <c r="V7" s="120">
        <v>94.224813463679155</v>
      </c>
      <c r="W7" s="3"/>
      <c r="X7" s="77"/>
      <c r="Y7" s="3"/>
      <c r="Z7" s="77"/>
      <c r="AA7" s="77"/>
      <c r="AB7" s="77"/>
      <c r="AC7" s="77"/>
    </row>
    <row r="8" spans="1:30" x14ac:dyDescent="0.25">
      <c r="A8" s="8"/>
      <c r="B8" s="9" t="s">
        <v>0</v>
      </c>
      <c r="C8" s="118">
        <v>29.365999999999993</v>
      </c>
      <c r="D8" s="118">
        <v>59.187745641439072</v>
      </c>
      <c r="E8" s="118">
        <v>25.521999999999995</v>
      </c>
      <c r="F8" s="118">
        <v>2.2349999999999999</v>
      </c>
      <c r="G8" s="118">
        <v>7.0725609949052242</v>
      </c>
      <c r="H8" s="118">
        <v>63.692431724276929</v>
      </c>
      <c r="I8" s="118">
        <v>31.447932983722676</v>
      </c>
      <c r="J8" s="118">
        <v>923.5</v>
      </c>
      <c r="K8" s="119">
        <v>62.389606992362765</v>
      </c>
      <c r="L8" s="118">
        <f>M8+N8</f>
        <v>195.09399999999999</v>
      </c>
      <c r="M8" s="118">
        <v>162.58099999999999</v>
      </c>
      <c r="N8" s="118">
        <v>32.512999999999998</v>
      </c>
      <c r="O8" s="118">
        <v>24.329000000000001</v>
      </c>
      <c r="P8" s="118">
        <v>-3.7550963630501144</v>
      </c>
      <c r="Q8" s="118">
        <v>96.244903636949886</v>
      </c>
      <c r="R8" s="118">
        <v>98.471841318979344</v>
      </c>
      <c r="S8" s="118">
        <v>97.445719666970589</v>
      </c>
      <c r="T8" s="118">
        <v>95.241987694742008</v>
      </c>
      <c r="U8" s="118">
        <v>93.905376488645402</v>
      </c>
      <c r="V8" s="120">
        <v>94.390133688955501</v>
      </c>
      <c r="W8" s="3"/>
      <c r="X8" s="77"/>
      <c r="Y8" s="3"/>
      <c r="Z8" s="77"/>
      <c r="AA8" s="77"/>
      <c r="AB8" s="77"/>
      <c r="AC8" s="77"/>
    </row>
    <row r="9" spans="1:30" x14ac:dyDescent="0.25">
      <c r="A9" s="8"/>
      <c r="B9" s="9" t="s">
        <v>1</v>
      </c>
      <c r="C9" s="118">
        <v>29.087</v>
      </c>
      <c r="D9" s="118">
        <v>58.511023495333127</v>
      </c>
      <c r="E9" s="118">
        <v>25.244</v>
      </c>
      <c r="F9" s="118">
        <v>2.448</v>
      </c>
      <c r="G9" s="118">
        <v>7.7628032345013471</v>
      </c>
      <c r="H9" s="118">
        <v>63.4353878339234</v>
      </c>
      <c r="I9" s="118">
        <v>31.632688142469146</v>
      </c>
      <c r="J9" s="118">
        <v>920.1</v>
      </c>
      <c r="K9" s="119">
        <v>62.900773790205491</v>
      </c>
      <c r="L9" s="118">
        <f t="shared" ref="L9:L76" si="1">M9+N9</f>
        <v>196.71899999999999</v>
      </c>
      <c r="M9" s="118">
        <v>164.89699999999999</v>
      </c>
      <c r="N9" s="118">
        <v>31.821999999999999</v>
      </c>
      <c r="O9" s="118">
        <v>24.225000000000001</v>
      </c>
      <c r="P9" s="118">
        <v>1.0995531319035301</v>
      </c>
      <c r="Q9" s="118">
        <v>98.690929405979489</v>
      </c>
      <c r="R9" s="118">
        <v>100.38470827889292</v>
      </c>
      <c r="S9" s="118">
        <v>97.646143069512462</v>
      </c>
      <c r="T9" s="118">
        <v>95.998571671554828</v>
      </c>
      <c r="U9" s="118">
        <v>95.76961426858918</v>
      </c>
      <c r="V9" s="120">
        <v>96.864426393925029</v>
      </c>
      <c r="W9" s="3"/>
      <c r="X9" s="77"/>
      <c r="Y9" s="3"/>
      <c r="Z9" s="77"/>
      <c r="AA9" s="77"/>
      <c r="AB9" s="77"/>
      <c r="AC9" s="77"/>
    </row>
    <row r="10" spans="1:30" x14ac:dyDescent="0.25">
      <c r="A10" s="8"/>
      <c r="B10" s="9" t="s">
        <v>2</v>
      </c>
      <c r="C10" s="118">
        <v>29.068999999999999</v>
      </c>
      <c r="D10" s="118">
        <v>58.34805299076676</v>
      </c>
      <c r="E10" s="118">
        <v>25.187999999999999</v>
      </c>
      <c r="F10" s="118">
        <v>2.4750000000000001</v>
      </c>
      <c r="G10" s="118">
        <v>7.846183109307634</v>
      </c>
      <c r="H10" s="118">
        <v>63.315937374548376</v>
      </c>
      <c r="I10" s="118">
        <v>31.483711169974889</v>
      </c>
      <c r="J10" s="118">
        <v>915.2</v>
      </c>
      <c r="K10" s="119">
        <v>62.298662452734355</v>
      </c>
      <c r="L10" s="118">
        <f t="shared" si="1"/>
        <v>196.87100000000001</v>
      </c>
      <c r="M10" s="118">
        <v>164.99100000000001</v>
      </c>
      <c r="N10" s="118">
        <v>31.88</v>
      </c>
      <c r="O10" s="118">
        <v>23.902999999999999</v>
      </c>
      <c r="P10" s="118">
        <v>1.5067543103853609</v>
      </c>
      <c r="Q10" s="118">
        <v>98.966731189394707</v>
      </c>
      <c r="R10" s="118">
        <v>101.14157880523132</v>
      </c>
      <c r="S10" s="118">
        <v>98.508642990636247</v>
      </c>
      <c r="T10" s="118">
        <v>96.390411400045309</v>
      </c>
      <c r="U10" s="118">
        <v>95.351729237387843</v>
      </c>
      <c r="V10" s="120">
        <v>97.023133810190345</v>
      </c>
      <c r="W10" s="3"/>
      <c r="X10" s="77"/>
      <c r="Y10" s="3"/>
      <c r="Z10" s="77"/>
      <c r="AA10" s="77"/>
      <c r="AB10" s="77"/>
      <c r="AC10" s="77"/>
    </row>
    <row r="11" spans="1:30" x14ac:dyDescent="0.25">
      <c r="A11" s="8"/>
      <c r="B11" s="9" t="s">
        <v>3</v>
      </c>
      <c r="C11" s="118">
        <v>29.102</v>
      </c>
      <c r="D11" s="118">
        <v>58.283265240727403</v>
      </c>
      <c r="E11" s="118">
        <v>25.19</v>
      </c>
      <c r="F11" s="118">
        <v>2.4529999999999998</v>
      </c>
      <c r="G11" s="118">
        <v>7.7737284107114561</v>
      </c>
      <c r="H11" s="118">
        <v>63.195946487222621</v>
      </c>
      <c r="I11" s="118">
        <v>31.461755205827775</v>
      </c>
      <c r="J11" s="118">
        <v>915.6</v>
      </c>
      <c r="K11" s="119">
        <v>63.631283806973705</v>
      </c>
      <c r="L11" s="118">
        <f t="shared" si="1"/>
        <v>200.67400000000001</v>
      </c>
      <c r="M11" s="118">
        <v>166.143</v>
      </c>
      <c r="N11" s="118">
        <v>34.530999999999999</v>
      </c>
      <c r="O11" s="118">
        <v>23.66</v>
      </c>
      <c r="P11" s="118">
        <v>2.740082600726601</v>
      </c>
      <c r="Q11" s="118">
        <v>99.64982411976284</v>
      </c>
      <c r="R11" s="118">
        <v>101.9107531206711</v>
      </c>
      <c r="S11" s="118">
        <v>98.800184218978913</v>
      </c>
      <c r="T11" s="118">
        <v>96.608264377789382</v>
      </c>
      <c r="U11" s="118">
        <v>97.640574059758663</v>
      </c>
      <c r="V11" s="120">
        <v>98.973912468451402</v>
      </c>
      <c r="W11" s="3"/>
      <c r="X11" s="77"/>
      <c r="Y11" s="3"/>
      <c r="Z11" s="77"/>
      <c r="AA11" s="77"/>
      <c r="AB11" s="77"/>
      <c r="AC11" s="77"/>
    </row>
    <row r="12" spans="1:30" x14ac:dyDescent="0.25">
      <c r="A12" s="8"/>
      <c r="B12" s="9" t="s">
        <v>4</v>
      </c>
      <c r="C12" s="118">
        <v>29.013000000000002</v>
      </c>
      <c r="D12" s="118">
        <v>57.976140519153539</v>
      </c>
      <c r="E12" s="118">
        <v>25.059000000000001</v>
      </c>
      <c r="F12" s="118">
        <v>2.5259999999999998</v>
      </c>
      <c r="G12" s="118">
        <v>8.009131551412537</v>
      </c>
      <c r="H12" s="118">
        <v>63.023799532402137</v>
      </c>
      <c r="I12" s="118">
        <v>31.516906214455588</v>
      </c>
      <c r="J12" s="118">
        <v>914.4</v>
      </c>
      <c r="K12" s="119">
        <v>63.664637318448328</v>
      </c>
      <c r="L12" s="118">
        <f t="shared" si="1"/>
        <v>201.88200000000001</v>
      </c>
      <c r="M12" s="118">
        <v>165.547</v>
      </c>
      <c r="N12" s="118">
        <v>36.335000000000001</v>
      </c>
      <c r="O12" s="118">
        <v>24.518999999999998</v>
      </c>
      <c r="P12" s="118">
        <v>3.7056678701467227</v>
      </c>
      <c r="Q12" s="118">
        <v>99.811420107678032</v>
      </c>
      <c r="R12" s="118">
        <v>101.89739407674875</v>
      </c>
      <c r="S12" s="118">
        <v>99.56749447369603</v>
      </c>
      <c r="T12" s="118">
        <v>97.52921662057166</v>
      </c>
      <c r="U12" s="118">
        <v>98.791158314567724</v>
      </c>
      <c r="V12" s="120">
        <v>99.281408087465408</v>
      </c>
      <c r="W12" s="3"/>
      <c r="X12" s="77"/>
      <c r="Y12" s="77"/>
      <c r="Z12" s="77"/>
      <c r="AA12" s="77"/>
      <c r="AB12" s="77"/>
      <c r="AC12" s="77"/>
    </row>
    <row r="13" spans="1:30" x14ac:dyDescent="0.25">
      <c r="A13" s="8"/>
      <c r="B13" s="9" t="s">
        <v>5</v>
      </c>
      <c r="C13" s="118">
        <v>29.192</v>
      </c>
      <c r="D13" s="118">
        <v>58.203568936297472</v>
      </c>
      <c r="E13" s="118">
        <v>25.242999999999999</v>
      </c>
      <c r="F13" s="118">
        <v>2.488</v>
      </c>
      <c r="G13" s="118">
        <v>7.8535353535353538</v>
      </c>
      <c r="H13" s="118">
        <v>63.164191007875587</v>
      </c>
      <c r="I13" s="118">
        <v>31.59427240339819</v>
      </c>
      <c r="J13" s="118">
        <v>922.3</v>
      </c>
      <c r="K13" s="119">
        <v>62.981748074115728</v>
      </c>
      <c r="L13" s="118">
        <f t="shared" si="1"/>
        <v>202.322</v>
      </c>
      <c r="M13" s="118">
        <v>165.78200000000001</v>
      </c>
      <c r="N13" s="118">
        <v>36.54</v>
      </c>
      <c r="O13" s="118">
        <v>25.044</v>
      </c>
      <c r="P13" s="118">
        <v>0.5406814220028533</v>
      </c>
      <c r="Q13" s="118">
        <v>99.224532926479554</v>
      </c>
      <c r="R13" s="118">
        <v>101.05018829852075</v>
      </c>
      <c r="S13" s="118">
        <v>99.943709930583793</v>
      </c>
      <c r="T13" s="118">
        <v>98.138045101959534</v>
      </c>
      <c r="U13" s="118">
        <v>97.971072945025142</v>
      </c>
      <c r="V13" s="120">
        <v>98.162741229762091</v>
      </c>
      <c r="W13" s="3"/>
      <c r="X13" s="77"/>
      <c r="Y13" s="77"/>
      <c r="Z13" s="77"/>
      <c r="AA13" s="77"/>
      <c r="AB13" s="77"/>
      <c r="AC13" s="77"/>
    </row>
    <row r="14" spans="1:30" x14ac:dyDescent="0.25">
      <c r="A14" s="8"/>
      <c r="B14" s="9" t="s">
        <v>6</v>
      </c>
      <c r="C14" s="118">
        <v>29.385000000000002</v>
      </c>
      <c r="D14" s="118">
        <v>58.456672236810704</v>
      </c>
      <c r="E14" s="118">
        <v>25.338999999999999</v>
      </c>
      <c r="F14" s="118">
        <v>2.4700000000000002</v>
      </c>
      <c r="G14" s="118">
        <v>7.7538847904567572</v>
      </c>
      <c r="H14" s="118">
        <v>63.370335004376535</v>
      </c>
      <c r="I14" s="118">
        <v>31.543304407010375</v>
      </c>
      <c r="J14" s="118">
        <v>926.9</v>
      </c>
      <c r="K14" s="119">
        <v>62.790243687844203</v>
      </c>
      <c r="L14" s="118">
        <f t="shared" si="1"/>
        <v>203.43700000000001</v>
      </c>
      <c r="M14" s="118">
        <v>167.571</v>
      </c>
      <c r="N14" s="118">
        <v>35.866</v>
      </c>
      <c r="O14" s="118">
        <v>24.933</v>
      </c>
      <c r="P14" s="118">
        <v>0.95848380402709932</v>
      </c>
      <c r="Q14" s="118">
        <v>99.915311279220091</v>
      </c>
      <c r="R14" s="118">
        <v>101.91809108282727</v>
      </c>
      <c r="S14" s="118">
        <v>100.34681339255829</v>
      </c>
      <c r="T14" s="118">
        <v>98.37491057252187</v>
      </c>
      <c r="U14" s="118">
        <v>98.434891719602504</v>
      </c>
      <c r="V14" s="120">
        <v>97.502562463491799</v>
      </c>
      <c r="W14" s="3"/>
      <c r="X14" s="77"/>
      <c r="Y14" s="77"/>
      <c r="Z14" s="77"/>
      <c r="AA14" s="77"/>
      <c r="AB14" s="77"/>
      <c r="AC14" s="77"/>
    </row>
    <row r="15" spans="1:30" x14ac:dyDescent="0.25">
      <c r="A15" s="8"/>
      <c r="B15" s="9" t="s">
        <v>7</v>
      </c>
      <c r="C15" s="118">
        <v>29.324000000000009</v>
      </c>
      <c r="D15" s="118">
        <v>58.202171367326287</v>
      </c>
      <c r="E15" s="118">
        <v>25.315000000000005</v>
      </c>
      <c r="F15" s="118">
        <v>2.5030000000000001</v>
      </c>
      <c r="G15" s="118">
        <v>7.8643918685392915</v>
      </c>
      <c r="H15" s="118">
        <v>63.170116904511445</v>
      </c>
      <c r="I15" s="118">
        <v>31.745328058927836</v>
      </c>
      <c r="J15" s="118">
        <v>930.9</v>
      </c>
      <c r="K15" s="119">
        <v>62.724084816307801</v>
      </c>
      <c r="L15" s="118">
        <f t="shared" si="1"/>
        <v>203.82599999999999</v>
      </c>
      <c r="M15" s="118">
        <v>167.928</v>
      </c>
      <c r="N15" s="118">
        <v>35.898000000000003</v>
      </c>
      <c r="O15" s="118">
        <v>25.841999999999999</v>
      </c>
      <c r="P15" s="118">
        <v>0.57529226115435872</v>
      </c>
      <c r="Q15" s="118">
        <v>100.22310184617776</v>
      </c>
      <c r="R15" s="118">
        <v>101.58145811235497</v>
      </c>
      <c r="S15" s="118">
        <v>100.00591380305191</v>
      </c>
      <c r="T15" s="118">
        <v>98.668625855098838</v>
      </c>
      <c r="U15" s="118">
        <v>98.351986914484826</v>
      </c>
      <c r="V15" s="120">
        <v>97.565384149096815</v>
      </c>
      <c r="W15" s="3"/>
      <c r="X15" s="77"/>
      <c r="Y15" s="77"/>
      <c r="Z15" s="77"/>
      <c r="AA15" s="77"/>
      <c r="AB15" s="77"/>
      <c r="AC15" s="77"/>
    </row>
    <row r="16" spans="1:30" ht="18.75" customHeight="1" x14ac:dyDescent="0.25">
      <c r="A16" s="8"/>
      <c r="B16" s="9" t="s">
        <v>8</v>
      </c>
      <c r="C16" s="118">
        <v>29.440999999999999</v>
      </c>
      <c r="D16" s="118">
        <v>58.302473414262224</v>
      </c>
      <c r="E16" s="118">
        <v>25.457999999999998</v>
      </c>
      <c r="F16" s="118">
        <v>2.4830000000000001</v>
      </c>
      <c r="G16" s="118">
        <v>7.777847387545421</v>
      </c>
      <c r="H16" s="118">
        <v>63.219597203794287</v>
      </c>
      <c r="I16" s="118">
        <v>31.632757039502735</v>
      </c>
      <c r="J16" s="118">
        <v>931.3</v>
      </c>
      <c r="K16" s="119">
        <v>63.194737126492683</v>
      </c>
      <c r="L16" s="118">
        <f t="shared" si="1"/>
        <v>208.40499999999997</v>
      </c>
      <c r="M16" s="118">
        <v>172.78899999999999</v>
      </c>
      <c r="N16" s="118">
        <v>35.616</v>
      </c>
      <c r="O16" s="118">
        <v>25.504000000000001</v>
      </c>
      <c r="P16" s="118">
        <v>2.7387388191048689</v>
      </c>
      <c r="Q16" s="118">
        <v>102.54499421606684</v>
      </c>
      <c r="R16" s="118">
        <v>104.30469113310512</v>
      </c>
      <c r="S16" s="118">
        <v>100.41955871443196</v>
      </c>
      <c r="T16" s="118">
        <v>98.725406841103165</v>
      </c>
      <c r="U16" s="118">
        <v>99.181034965661723</v>
      </c>
      <c r="V16" s="120">
        <v>97.262297069423482</v>
      </c>
      <c r="W16" s="3"/>
      <c r="X16" s="77"/>
      <c r="Y16" s="77"/>
      <c r="Z16" s="77"/>
      <c r="AA16" s="77"/>
      <c r="AB16" s="77"/>
      <c r="AC16" s="77"/>
    </row>
    <row r="17" spans="1:29" x14ac:dyDescent="0.25">
      <c r="A17" s="8"/>
      <c r="B17" s="9" t="s">
        <v>9</v>
      </c>
      <c r="C17" s="118">
        <v>29.446999999999999</v>
      </c>
      <c r="D17" s="118">
        <v>58.183003694848949</v>
      </c>
      <c r="E17" s="118">
        <v>25.439</v>
      </c>
      <c r="F17" s="118">
        <v>2.54</v>
      </c>
      <c r="G17" s="118">
        <v>7.9407259199049616</v>
      </c>
      <c r="H17" s="118">
        <v>63.201675525083473</v>
      </c>
      <c r="I17" s="118">
        <v>31.290114442897409</v>
      </c>
      <c r="J17" s="118">
        <v>921.4</v>
      </c>
      <c r="K17" s="119">
        <v>63.13387382532801</v>
      </c>
      <c r="L17" s="118">
        <f t="shared" si="1"/>
        <v>206.18799999999999</v>
      </c>
      <c r="M17" s="118">
        <v>170.249</v>
      </c>
      <c r="N17" s="118">
        <v>35.939</v>
      </c>
      <c r="O17" s="118">
        <v>25.792999999999999</v>
      </c>
      <c r="P17" s="118">
        <v>1.9032715342095941</v>
      </c>
      <c r="Q17" s="118">
        <v>101.11304521662166</v>
      </c>
      <c r="R17" s="118">
        <v>103.97440907498509</v>
      </c>
      <c r="S17" s="118">
        <v>101.79885467846131</v>
      </c>
      <c r="T17" s="118">
        <v>98.997361828526763</v>
      </c>
      <c r="U17" s="118">
        <v>99.214645021790517</v>
      </c>
      <c r="V17" s="120">
        <v>95.916590435673896</v>
      </c>
      <c r="W17" s="3"/>
      <c r="X17" s="77"/>
      <c r="Y17" s="77"/>
      <c r="Z17" s="77"/>
      <c r="AA17" s="77"/>
      <c r="AB17" s="77"/>
      <c r="AC17" s="77"/>
    </row>
    <row r="18" spans="1:29" x14ac:dyDescent="0.25">
      <c r="A18" s="8"/>
      <c r="B18" s="9" t="s">
        <v>10</v>
      </c>
      <c r="C18" s="118">
        <v>29.280999999999999</v>
      </c>
      <c r="D18" s="118">
        <v>57.752312577661186</v>
      </c>
      <c r="E18" s="118">
        <v>25.16</v>
      </c>
      <c r="F18" s="118">
        <v>2.6619999999999999</v>
      </c>
      <c r="G18" s="118">
        <v>8.3335942146949247</v>
      </c>
      <c r="H18" s="118">
        <v>63.002702116329075</v>
      </c>
      <c r="I18" s="118">
        <v>31.65875482394727</v>
      </c>
      <c r="J18" s="118">
        <v>927</v>
      </c>
      <c r="K18" s="119">
        <v>62.624483124418177</v>
      </c>
      <c r="L18" s="118">
        <f t="shared" si="1"/>
        <v>205.12099999999998</v>
      </c>
      <c r="M18" s="118">
        <v>169.32599999999999</v>
      </c>
      <c r="N18" s="118">
        <v>35.795000000000002</v>
      </c>
      <c r="O18" s="118">
        <v>26.294</v>
      </c>
      <c r="P18" s="118">
        <v>1.7662151019126604</v>
      </c>
      <c r="Q18" s="118">
        <v>101.68003059615671</v>
      </c>
      <c r="R18" s="118">
        <v>103.33995327077652</v>
      </c>
      <c r="S18" s="118">
        <v>101.64088483808729</v>
      </c>
      <c r="T18" s="118">
        <v>100.00825385586607</v>
      </c>
      <c r="U18" s="118">
        <v>99.436471392240563</v>
      </c>
      <c r="V18" s="120">
        <v>95.819602570178446</v>
      </c>
      <c r="W18" s="3"/>
      <c r="X18" s="77"/>
      <c r="Y18" s="77"/>
      <c r="Z18" s="77"/>
      <c r="AA18" s="77"/>
      <c r="AB18" s="77"/>
      <c r="AC18" s="77"/>
    </row>
    <row r="19" spans="1:29" x14ac:dyDescent="0.25">
      <c r="A19" s="8"/>
      <c r="B19" s="9" t="s">
        <v>11</v>
      </c>
      <c r="C19" s="118">
        <v>29.341999999999999</v>
      </c>
      <c r="D19" s="118">
        <v>57.783729494476063</v>
      </c>
      <c r="E19" s="118">
        <v>25.224</v>
      </c>
      <c r="F19" s="118">
        <v>2.6890000000000001</v>
      </c>
      <c r="G19" s="118">
        <v>8.3949923511598143</v>
      </c>
      <c r="H19" s="118">
        <v>63.079225664152496</v>
      </c>
      <c r="I19" s="118">
        <v>31.558857610251518</v>
      </c>
      <c r="J19" s="118">
        <v>926</v>
      </c>
      <c r="K19" s="119">
        <v>62.351406088648019</v>
      </c>
      <c r="L19" s="118">
        <f t="shared" si="1"/>
        <v>207.98399999999998</v>
      </c>
      <c r="M19" s="118">
        <v>170.27099999999999</v>
      </c>
      <c r="N19" s="118">
        <v>37.713000000000001</v>
      </c>
      <c r="O19" s="118">
        <v>25.686</v>
      </c>
      <c r="P19" s="118">
        <v>1.7610419162242819</v>
      </c>
      <c r="Q19" s="118">
        <v>101.98807267942911</v>
      </c>
      <c r="R19" s="118">
        <v>103.98113005870158</v>
      </c>
      <c r="S19" s="118">
        <v>102.0118601241542</v>
      </c>
      <c r="T19" s="118">
        <v>100.05654870871778</v>
      </c>
      <c r="U19" s="118">
        <v>99.029789713082153</v>
      </c>
      <c r="V19" s="120">
        <v>96.125996054357287</v>
      </c>
      <c r="W19" s="3"/>
      <c r="X19" s="77"/>
      <c r="Y19" s="77"/>
      <c r="Z19" s="77"/>
      <c r="AA19" s="77"/>
      <c r="AB19" s="77"/>
      <c r="AC19" s="77"/>
    </row>
    <row r="20" spans="1:29" ht="18.75" customHeight="1" x14ac:dyDescent="0.25">
      <c r="A20" s="8"/>
      <c r="B20" s="9" t="s">
        <v>12</v>
      </c>
      <c r="C20" s="118">
        <v>29.453999999999994</v>
      </c>
      <c r="D20" s="118">
        <v>57.915331222840514</v>
      </c>
      <c r="E20" s="118">
        <v>25.267999999999997</v>
      </c>
      <c r="F20" s="118">
        <v>2.6349999999999998</v>
      </c>
      <c r="G20" s="118">
        <v>8.2115366636542113</v>
      </c>
      <c r="H20" s="118">
        <v>63.096525552038067</v>
      </c>
      <c r="I20" s="118">
        <v>31.741019895430163</v>
      </c>
      <c r="J20" s="118">
        <v>934.9</v>
      </c>
      <c r="K20" s="119">
        <v>63.225761835480242</v>
      </c>
      <c r="L20" s="118">
        <f t="shared" si="1"/>
        <v>211.27100000000002</v>
      </c>
      <c r="M20" s="118">
        <v>172.21600000000001</v>
      </c>
      <c r="N20" s="118">
        <v>39.055</v>
      </c>
      <c r="O20" s="118">
        <v>26.437000000000001</v>
      </c>
      <c r="P20" s="118">
        <v>0.41782731119290872</v>
      </c>
      <c r="Q20" s="118">
        <v>102.97345520816275</v>
      </c>
      <c r="R20" s="118">
        <v>104.38325377506332</v>
      </c>
      <c r="S20" s="118">
        <v>101.61616650321643</v>
      </c>
      <c r="T20" s="118">
        <v>100.24374017304211</v>
      </c>
      <c r="U20" s="118">
        <v>100.8794631353701</v>
      </c>
      <c r="V20" s="120">
        <v>96.958107854914971</v>
      </c>
      <c r="W20" s="3"/>
      <c r="X20" s="77"/>
      <c r="Y20" s="77"/>
      <c r="Z20" s="77"/>
      <c r="AA20" s="77"/>
      <c r="AB20" s="77"/>
      <c r="AC20" s="77"/>
    </row>
    <row r="21" spans="1:29" x14ac:dyDescent="0.25">
      <c r="A21" s="8"/>
      <c r="B21" s="9" t="s">
        <v>13</v>
      </c>
      <c r="C21" s="118">
        <v>29.667000000000002</v>
      </c>
      <c r="D21" s="118">
        <v>58.244821831746336</v>
      </c>
      <c r="E21" s="118">
        <v>25.445</v>
      </c>
      <c r="F21" s="118">
        <v>2.577</v>
      </c>
      <c r="G21" s="118">
        <v>7.9921845924823236</v>
      </c>
      <c r="H21" s="118">
        <v>63.304211249631891</v>
      </c>
      <c r="I21" s="118">
        <v>31.728856979135067</v>
      </c>
      <c r="J21" s="118">
        <v>941.3</v>
      </c>
      <c r="K21" s="119">
        <v>62.523836942109909</v>
      </c>
      <c r="L21" s="118">
        <f t="shared" si="1"/>
        <v>209.47899999999998</v>
      </c>
      <c r="M21" s="118">
        <v>171.82599999999999</v>
      </c>
      <c r="N21" s="118">
        <v>37.652999999999999</v>
      </c>
      <c r="O21" s="118">
        <v>27.245000000000001</v>
      </c>
      <c r="P21" s="118">
        <v>0.90249162300752861</v>
      </c>
      <c r="Q21" s="118">
        <v>102.02558197946949</v>
      </c>
      <c r="R21" s="118">
        <v>103.46204918203526</v>
      </c>
      <c r="S21" s="118">
        <v>100.83767615582178</v>
      </c>
      <c r="T21" s="118">
        <v>99.437645751185855</v>
      </c>
      <c r="U21" s="118">
        <v>98.639913061988139</v>
      </c>
      <c r="V21" s="120">
        <v>94.994103578631808</v>
      </c>
      <c r="W21" s="3"/>
      <c r="X21" s="77"/>
      <c r="Y21" s="77"/>
      <c r="Z21" s="77"/>
      <c r="AA21" s="77"/>
      <c r="AB21" s="77"/>
      <c r="AC21" s="77"/>
    </row>
    <row r="22" spans="1:29" x14ac:dyDescent="0.25">
      <c r="A22" s="8"/>
      <c r="B22" s="9" t="s">
        <v>14</v>
      </c>
      <c r="C22" s="118">
        <v>29.759</v>
      </c>
      <c r="D22" s="118">
        <v>58.334966871839114</v>
      </c>
      <c r="E22" s="118">
        <v>25.527000000000001</v>
      </c>
      <c r="F22" s="118">
        <v>2.5390000000000001</v>
      </c>
      <c r="G22" s="118">
        <v>7.8611678741717741</v>
      </c>
      <c r="H22" s="118">
        <v>63.312031991218099</v>
      </c>
      <c r="I22" s="118">
        <v>31.94999831983602</v>
      </c>
      <c r="J22" s="118">
        <v>950.8</v>
      </c>
      <c r="K22" s="119">
        <v>61.592149941687047</v>
      </c>
      <c r="L22" s="118">
        <f t="shared" si="1"/>
        <v>211.68299999999999</v>
      </c>
      <c r="M22" s="118">
        <v>172.345</v>
      </c>
      <c r="N22" s="118">
        <v>39.338000000000001</v>
      </c>
      <c r="O22" s="118">
        <v>27.026</v>
      </c>
      <c r="P22" s="118">
        <v>0.31962443495563431</v>
      </c>
      <c r="Q22" s="118">
        <v>102.00502481941238</v>
      </c>
      <c r="R22" s="118">
        <v>102.72523615820381</v>
      </c>
      <c r="S22" s="118">
        <v>101.05135714575155</v>
      </c>
      <c r="T22" s="118">
        <v>100.34288144943335</v>
      </c>
      <c r="U22" s="118">
        <v>98.211945013948181</v>
      </c>
      <c r="V22" s="120">
        <v>95.906671222157328</v>
      </c>
      <c r="W22" s="3"/>
      <c r="X22" s="77"/>
      <c r="Y22" s="77"/>
      <c r="Z22" s="77"/>
      <c r="AA22" s="77"/>
      <c r="AB22" s="77"/>
      <c r="AC22" s="77"/>
    </row>
    <row r="23" spans="1:29" x14ac:dyDescent="0.25">
      <c r="A23" s="8"/>
      <c r="B23" s="9" t="s">
        <v>15</v>
      </c>
      <c r="C23" s="118">
        <v>29.908000000000008</v>
      </c>
      <c r="D23" s="118">
        <v>58.53524875719264</v>
      </c>
      <c r="E23" s="118">
        <v>25.650000000000002</v>
      </c>
      <c r="F23" s="118">
        <v>2.5350000000000001</v>
      </c>
      <c r="G23" s="118">
        <v>7.8137040347686719</v>
      </c>
      <c r="H23" s="118">
        <v>63.496692370924173</v>
      </c>
      <c r="I23" s="118">
        <v>31.887789220275511</v>
      </c>
      <c r="J23" s="118">
        <v>953.7</v>
      </c>
      <c r="K23" s="119">
        <v>61.256709331131297</v>
      </c>
      <c r="L23" s="118">
        <f t="shared" si="1"/>
        <v>210.66</v>
      </c>
      <c r="M23" s="118">
        <v>173.07599999999999</v>
      </c>
      <c r="N23" s="118">
        <v>37.584000000000003</v>
      </c>
      <c r="O23" s="118">
        <v>26.722000000000001</v>
      </c>
      <c r="P23" s="118">
        <v>-4.0804715125464242E-2</v>
      </c>
      <c r="Q23" s="118">
        <v>101.94645673691032</v>
      </c>
      <c r="R23" s="118">
        <v>102.86654361053638</v>
      </c>
      <c r="S23" s="118">
        <v>100.76987372031874</v>
      </c>
      <c r="T23" s="118">
        <v>99.868540450892908</v>
      </c>
      <c r="U23" s="118">
        <v>97.122979195375265</v>
      </c>
      <c r="V23" s="120">
        <v>94.558760318737384</v>
      </c>
      <c r="W23" s="3"/>
      <c r="X23" s="77"/>
      <c r="Y23" s="77"/>
      <c r="Z23" s="77"/>
      <c r="AA23" s="77"/>
      <c r="AB23" s="77"/>
      <c r="AC23" s="77"/>
    </row>
    <row r="24" spans="1:29" ht="18.75" customHeight="1" x14ac:dyDescent="0.25">
      <c r="A24" s="8"/>
      <c r="B24" s="9" t="s">
        <v>16</v>
      </c>
      <c r="C24" s="118">
        <v>29.838999999999999</v>
      </c>
      <c r="D24" s="118">
        <v>58.308906866768289</v>
      </c>
      <c r="E24" s="118">
        <v>25.654</v>
      </c>
      <c r="F24" s="118">
        <v>2.54</v>
      </c>
      <c r="G24" s="118">
        <v>7.8445906297291454</v>
      </c>
      <c r="H24" s="118">
        <v>63.272364872786959</v>
      </c>
      <c r="I24" s="118">
        <v>31.988337410771138</v>
      </c>
      <c r="J24" s="118">
        <v>954.5</v>
      </c>
      <c r="K24" s="119">
        <v>62.093450263864099</v>
      </c>
      <c r="L24" s="118">
        <f t="shared" si="1"/>
        <v>214.78700000000001</v>
      </c>
      <c r="M24" s="118">
        <v>174.45400000000001</v>
      </c>
      <c r="N24" s="118">
        <v>40.332999999999998</v>
      </c>
      <c r="O24" s="118">
        <v>27.007999999999999</v>
      </c>
      <c r="P24" s="118">
        <v>-0.22466107413273706</v>
      </c>
      <c r="Q24" s="118">
        <v>102.74211393762049</v>
      </c>
      <c r="R24" s="118">
        <v>103.34352023885491</v>
      </c>
      <c r="S24" s="118">
        <v>101.26358677812335</v>
      </c>
      <c r="T24" s="118">
        <v>100.67428462320156</v>
      </c>
      <c r="U24" s="118">
        <v>99.061159098802364</v>
      </c>
      <c r="V24" s="120">
        <v>95.364420883250872</v>
      </c>
      <c r="W24" s="3"/>
      <c r="X24" s="77"/>
      <c r="Y24" s="77"/>
      <c r="Z24" s="77"/>
      <c r="AA24" s="77"/>
      <c r="AB24" s="77"/>
      <c r="AC24" s="77"/>
    </row>
    <row r="25" spans="1:29" x14ac:dyDescent="0.25">
      <c r="A25" s="8"/>
      <c r="B25" s="9" t="s">
        <v>17</v>
      </c>
      <c r="C25" s="118">
        <v>29.937999999999999</v>
      </c>
      <c r="D25" s="118">
        <v>58.409911228172867</v>
      </c>
      <c r="E25" s="118">
        <v>25.742000000000001</v>
      </c>
      <c r="F25" s="118">
        <v>2.5150000000000001</v>
      </c>
      <c r="G25" s="118">
        <v>7.7496687517332754</v>
      </c>
      <c r="H25" s="118">
        <v>63.316749585406306</v>
      </c>
      <c r="I25" s="118">
        <v>31.969403433763109</v>
      </c>
      <c r="J25" s="118">
        <v>957.1</v>
      </c>
      <c r="K25" s="119">
        <v>63.15001375151521</v>
      </c>
      <c r="L25" s="118">
        <f t="shared" si="1"/>
        <v>220.495</v>
      </c>
      <c r="M25" s="118">
        <v>180.28399999999999</v>
      </c>
      <c r="N25" s="118">
        <v>40.210999999999999</v>
      </c>
      <c r="O25" s="118">
        <v>27.484999999999999</v>
      </c>
      <c r="P25" s="118">
        <v>3.7118722539917215</v>
      </c>
      <c r="Q25" s="118">
        <v>105.81264124893899</v>
      </c>
      <c r="R25" s="118">
        <v>106.49505573143662</v>
      </c>
      <c r="S25" s="118">
        <v>101.73215635371213</v>
      </c>
      <c r="T25" s="118">
        <v>101.08026226947821</v>
      </c>
      <c r="U25" s="118">
        <v>101.0766421313257</v>
      </c>
      <c r="V25" s="120">
        <v>97.352672125907887</v>
      </c>
      <c r="W25" s="3"/>
      <c r="X25" s="77"/>
      <c r="Y25" s="77"/>
      <c r="Z25" s="77"/>
      <c r="AA25" s="77"/>
      <c r="AB25" s="77"/>
      <c r="AC25" s="77"/>
    </row>
    <row r="26" spans="1:29" x14ac:dyDescent="0.25">
      <c r="A26" s="8"/>
      <c r="B26" s="9" t="s">
        <v>18</v>
      </c>
      <c r="C26" s="118">
        <v>30.105999999999991</v>
      </c>
      <c r="D26" s="118">
        <v>58.634725873989673</v>
      </c>
      <c r="E26" s="118">
        <v>25.861999999999995</v>
      </c>
      <c r="F26" s="118">
        <v>2.4830000000000001</v>
      </c>
      <c r="G26" s="118">
        <v>7.6191352910491279</v>
      </c>
      <c r="H26" s="118">
        <v>63.470639789658186</v>
      </c>
      <c r="I26" s="118">
        <v>32.166345578954363</v>
      </c>
      <c r="J26" s="118">
        <v>968.4</v>
      </c>
      <c r="K26" s="119">
        <v>62.251906872728725</v>
      </c>
      <c r="L26" s="118">
        <f t="shared" si="1"/>
        <v>221.22299999999998</v>
      </c>
      <c r="M26" s="118">
        <v>181.99199999999999</v>
      </c>
      <c r="N26" s="118">
        <v>39.231000000000002</v>
      </c>
      <c r="O26" s="118">
        <v>28.193000000000001</v>
      </c>
      <c r="P26" s="118">
        <v>4.2296502211118359</v>
      </c>
      <c r="Q26" s="118">
        <v>106.31948057723184</v>
      </c>
      <c r="R26" s="118">
        <v>106.35001239911392</v>
      </c>
      <c r="S26" s="118">
        <v>101.40093896098476</v>
      </c>
      <c r="T26" s="118">
        <v>101.37182795914102</v>
      </c>
      <c r="U26" s="118">
        <v>99.937261228559592</v>
      </c>
      <c r="V26" s="120">
        <v>96.764132123924043</v>
      </c>
      <c r="W26" s="3"/>
      <c r="X26" s="77"/>
      <c r="Y26" s="77"/>
      <c r="Z26" s="77"/>
      <c r="AA26" s="77"/>
      <c r="AB26" s="77"/>
      <c r="AC26" s="77"/>
    </row>
    <row r="27" spans="1:29" x14ac:dyDescent="0.25">
      <c r="A27" s="8"/>
      <c r="B27" s="9" t="s">
        <v>19</v>
      </c>
      <c r="C27" s="118">
        <v>30.29</v>
      </c>
      <c r="D27" s="118">
        <v>58.881847517592639</v>
      </c>
      <c r="E27" s="118">
        <v>25.866</v>
      </c>
      <c r="F27" s="118">
        <v>2.3570000000000002</v>
      </c>
      <c r="G27" s="118">
        <v>7.2196526480227892</v>
      </c>
      <c r="H27" s="118">
        <v>63.463706698806426</v>
      </c>
      <c r="I27" s="118">
        <v>32.027071640805545</v>
      </c>
      <c r="J27" s="118">
        <v>970.1</v>
      </c>
      <c r="K27" s="119">
        <v>62.617904198990274</v>
      </c>
      <c r="L27" s="118">
        <f t="shared" si="1"/>
        <v>224.49400000000003</v>
      </c>
      <c r="M27" s="118">
        <v>184.94300000000001</v>
      </c>
      <c r="N27" s="118">
        <v>39.551000000000002</v>
      </c>
      <c r="O27" s="118">
        <v>29.765999999999998</v>
      </c>
      <c r="P27" s="118">
        <v>5.964195390577709</v>
      </c>
      <c r="Q27" s="118">
        <v>108.02674261047042</v>
      </c>
      <c r="R27" s="118">
        <v>108.527668125883</v>
      </c>
      <c r="S27" s="118">
        <v>101.92312644646964</v>
      </c>
      <c r="T27" s="118">
        <v>101.45268517071646</v>
      </c>
      <c r="U27" s="118">
        <v>100.47278145621168</v>
      </c>
      <c r="V27" s="120">
        <v>98.115349431849495</v>
      </c>
      <c r="W27" s="3"/>
      <c r="X27" s="77"/>
      <c r="Y27" s="77"/>
      <c r="Z27" s="77"/>
      <c r="AA27" s="77"/>
      <c r="AB27" s="77"/>
      <c r="AC27" s="77"/>
    </row>
    <row r="28" spans="1:29" ht="18.75" customHeight="1" x14ac:dyDescent="0.25">
      <c r="A28" s="8"/>
      <c r="B28" s="9" t="s">
        <v>20</v>
      </c>
      <c r="C28" s="118">
        <v>30.532</v>
      </c>
      <c r="D28" s="118">
        <v>59.24057509846913</v>
      </c>
      <c r="E28" s="118">
        <v>25.952999999999999</v>
      </c>
      <c r="F28" s="118">
        <v>2.2120000000000002</v>
      </c>
      <c r="G28" s="118">
        <v>6.7554361104324467</v>
      </c>
      <c r="H28" s="118">
        <v>63.532470556277779</v>
      </c>
      <c r="I28" s="118">
        <v>32.061443731167302</v>
      </c>
      <c r="J28" s="118">
        <v>978.9</v>
      </c>
      <c r="K28" s="119">
        <v>62.717315652587999</v>
      </c>
      <c r="L28" s="118">
        <f t="shared" si="1"/>
        <v>226.678</v>
      </c>
      <c r="M28" s="118">
        <v>187.06100000000001</v>
      </c>
      <c r="N28" s="118">
        <v>39.616999999999997</v>
      </c>
      <c r="O28" s="118">
        <v>30.14</v>
      </c>
      <c r="P28" s="118">
        <v>5.9912084258738174</v>
      </c>
      <c r="Q28" s="118">
        <v>108.89760812477209</v>
      </c>
      <c r="R28" s="118">
        <v>109.28528474651964</v>
      </c>
      <c r="S28" s="118">
        <v>101.7888751035032</v>
      </c>
      <c r="T28" s="118">
        <v>101.42779110831448</v>
      </c>
      <c r="U28" s="118">
        <v>101.16402827726057</v>
      </c>
      <c r="V28" s="120">
        <v>98.24319707272987</v>
      </c>
      <c r="W28" s="3"/>
      <c r="X28" s="77"/>
      <c r="Y28" s="77"/>
      <c r="Z28" s="77"/>
      <c r="AA28" s="77"/>
      <c r="AB28" s="77"/>
      <c r="AC28" s="77"/>
    </row>
    <row r="29" spans="1:29" x14ac:dyDescent="0.25">
      <c r="A29" s="8"/>
      <c r="B29" s="9" t="s">
        <v>21</v>
      </c>
      <c r="C29" s="118">
        <v>30.704999999999998</v>
      </c>
      <c r="D29" s="118">
        <v>59.464327213571927</v>
      </c>
      <c r="E29" s="118">
        <v>26.099</v>
      </c>
      <c r="F29" s="118">
        <v>2.0609999999999999</v>
      </c>
      <c r="G29" s="118">
        <v>6.2900567661600437</v>
      </c>
      <c r="H29" s="118">
        <v>63.455728561468753</v>
      </c>
      <c r="I29" s="118">
        <v>32.190197036313307</v>
      </c>
      <c r="J29" s="118">
        <v>988.4</v>
      </c>
      <c r="K29" s="119">
        <v>61.56540472501937</v>
      </c>
      <c r="L29" s="118">
        <f t="shared" si="1"/>
        <v>224.113</v>
      </c>
      <c r="M29" s="118">
        <v>186.60499999999999</v>
      </c>
      <c r="N29" s="118">
        <v>37.508000000000003</v>
      </c>
      <c r="O29" s="118">
        <v>30.225999999999999</v>
      </c>
      <c r="P29" s="118">
        <v>2.0903069513946271</v>
      </c>
      <c r="Q29" s="118">
        <v>108.0244502444198</v>
      </c>
      <c r="R29" s="118">
        <v>107.97540754232094</v>
      </c>
      <c r="S29" s="118">
        <v>101.52234288507616</v>
      </c>
      <c r="T29" s="118">
        <v>101.56845458895225</v>
      </c>
      <c r="U29" s="118">
        <v>99.186636641683208</v>
      </c>
      <c r="V29" s="120">
        <v>95.956267289740225</v>
      </c>
      <c r="W29" s="3"/>
      <c r="X29" s="77"/>
      <c r="Y29" s="77"/>
      <c r="Z29" s="77"/>
      <c r="AA29" s="77"/>
      <c r="AB29" s="77"/>
      <c r="AC29" s="77"/>
    </row>
    <row r="30" spans="1:29" x14ac:dyDescent="0.25">
      <c r="A30" s="8"/>
      <c r="B30" s="9" t="s">
        <v>22</v>
      </c>
      <c r="C30" s="118">
        <v>30.832999999999998</v>
      </c>
      <c r="D30" s="118">
        <v>59.597951096936306</v>
      </c>
      <c r="E30" s="118">
        <v>26.303000000000001</v>
      </c>
      <c r="F30" s="118">
        <v>1.9610000000000001</v>
      </c>
      <c r="G30" s="118">
        <v>5.9797523937305597</v>
      </c>
      <c r="H30" s="118">
        <v>63.388421764762739</v>
      </c>
      <c r="I30" s="118">
        <v>32.160347679434373</v>
      </c>
      <c r="J30" s="118">
        <v>991.6</v>
      </c>
      <c r="K30" s="119">
        <v>60.989896241344496</v>
      </c>
      <c r="L30" s="118">
        <f t="shared" si="1"/>
        <v>225.63299999999998</v>
      </c>
      <c r="M30" s="118">
        <v>186.934</v>
      </c>
      <c r="N30" s="118">
        <v>38.698999999999998</v>
      </c>
      <c r="O30" s="118">
        <v>29.885999999999999</v>
      </c>
      <c r="P30" s="118">
        <v>0.99336060084880273</v>
      </c>
      <c r="Q30" s="118">
        <v>107.37561640831315</v>
      </c>
      <c r="R30" s="118">
        <v>107.42648280671854</v>
      </c>
      <c r="S30" s="118">
        <v>101.88838449402655</v>
      </c>
      <c r="T30" s="118">
        <v>101.84014038304809</v>
      </c>
      <c r="U30" s="118">
        <v>98.430410378785339</v>
      </c>
      <c r="V30" s="120">
        <v>95.95516515490506</v>
      </c>
      <c r="W30" s="3"/>
      <c r="X30" s="77"/>
      <c r="Y30" s="77"/>
      <c r="Z30" s="77"/>
      <c r="AA30" s="77"/>
      <c r="AB30" s="77"/>
      <c r="AC30" s="77"/>
    </row>
    <row r="31" spans="1:29" x14ac:dyDescent="0.25">
      <c r="A31" s="8"/>
      <c r="B31" s="9" t="s">
        <v>23</v>
      </c>
      <c r="C31" s="118">
        <v>30.943999999999999</v>
      </c>
      <c r="D31" s="118">
        <v>59.694812585604872</v>
      </c>
      <c r="E31" s="118">
        <v>26.428000000000001</v>
      </c>
      <c r="F31" s="118">
        <v>1.87</v>
      </c>
      <c r="G31" s="118">
        <v>5.6987871030657642</v>
      </c>
      <c r="H31" s="118">
        <v>63.30227443717807</v>
      </c>
      <c r="I31" s="118">
        <v>32.235651499482934</v>
      </c>
      <c r="J31" s="118">
        <v>997.5</v>
      </c>
      <c r="K31" s="119">
        <v>61.222612736045747</v>
      </c>
      <c r="L31" s="118">
        <f t="shared" si="1"/>
        <v>227.25</v>
      </c>
      <c r="M31" s="118">
        <v>188.964</v>
      </c>
      <c r="N31" s="118">
        <v>38.286000000000001</v>
      </c>
      <c r="O31" s="118">
        <v>29.686</v>
      </c>
      <c r="P31" s="118">
        <v>1.4162156806607484E-3</v>
      </c>
      <c r="Q31" s="118">
        <v>108.02827250213861</v>
      </c>
      <c r="R31" s="118">
        <v>107.82697000211176</v>
      </c>
      <c r="S31" s="118">
        <v>101.86935267764039</v>
      </c>
      <c r="T31" s="118">
        <v>102.05953288366602</v>
      </c>
      <c r="U31" s="118">
        <v>99.085806473296799</v>
      </c>
      <c r="V31" s="120">
        <v>95.847155941057821</v>
      </c>
      <c r="W31" s="3"/>
      <c r="X31" s="77"/>
      <c r="Y31" s="77"/>
      <c r="Z31" s="77"/>
      <c r="AA31" s="77"/>
      <c r="AB31" s="77"/>
      <c r="AC31" s="77"/>
    </row>
    <row r="32" spans="1:29" ht="18.75" customHeight="1" x14ac:dyDescent="0.25">
      <c r="A32" s="8"/>
      <c r="B32" s="9" t="s">
        <v>24</v>
      </c>
      <c r="C32" s="118">
        <v>31.155999999999999</v>
      </c>
      <c r="D32" s="118">
        <v>59.989217498459645</v>
      </c>
      <c r="E32" s="118">
        <v>26.631</v>
      </c>
      <c r="F32" s="118">
        <v>1.8260000000000001</v>
      </c>
      <c r="G32" s="118">
        <v>5.5363531623309683</v>
      </c>
      <c r="H32" s="118">
        <v>63.5050831792976</v>
      </c>
      <c r="I32" s="118">
        <v>32.106175375529595</v>
      </c>
      <c r="J32" s="118">
        <v>1000.3</v>
      </c>
      <c r="K32" s="119">
        <v>61.866728438688511</v>
      </c>
      <c r="L32" s="118">
        <f t="shared" si="1"/>
        <v>231.82900000000001</v>
      </c>
      <c r="M32" s="118">
        <v>193.19800000000001</v>
      </c>
      <c r="N32" s="118">
        <v>38.631</v>
      </c>
      <c r="O32" s="118">
        <v>29.905000000000001</v>
      </c>
      <c r="P32" s="118">
        <v>0.65131811115355376</v>
      </c>
      <c r="Q32" s="118">
        <v>109.60687796910176</v>
      </c>
      <c r="R32" s="118">
        <v>109.84382714238734</v>
      </c>
      <c r="S32" s="118">
        <v>102.00475252077442</v>
      </c>
      <c r="T32" s="118">
        <v>101.78471337601967</v>
      </c>
      <c r="U32" s="118">
        <v>100.09746916277351</v>
      </c>
      <c r="V32" s="120">
        <v>97.78470898129676</v>
      </c>
      <c r="W32" s="3"/>
      <c r="X32" s="77"/>
      <c r="Y32" s="77"/>
      <c r="Z32" s="77"/>
      <c r="AA32" s="77"/>
      <c r="AB32" s="77"/>
      <c r="AC32" s="77"/>
    </row>
    <row r="33" spans="1:29" x14ac:dyDescent="0.25">
      <c r="A33" s="8"/>
      <c r="B33" s="9" t="s">
        <v>25</v>
      </c>
      <c r="C33" s="118">
        <v>31.11</v>
      </c>
      <c r="D33" s="118">
        <v>59.784384188173803</v>
      </c>
      <c r="E33" s="118">
        <v>26.591999999999999</v>
      </c>
      <c r="F33" s="118">
        <v>1.849</v>
      </c>
      <c r="G33" s="118">
        <v>5.6100003034072632</v>
      </c>
      <c r="H33" s="118">
        <v>63.33762515133462</v>
      </c>
      <c r="I33" s="118">
        <v>32.111861137897783</v>
      </c>
      <c r="J33" s="118">
        <v>999</v>
      </c>
      <c r="K33" s="119">
        <v>61.192016568857909</v>
      </c>
      <c r="L33" s="118">
        <f t="shared" si="1"/>
        <v>231.393</v>
      </c>
      <c r="M33" s="118">
        <v>192.61199999999999</v>
      </c>
      <c r="N33" s="118">
        <v>38.780999999999999</v>
      </c>
      <c r="O33" s="118">
        <v>31.266999999999999</v>
      </c>
      <c r="P33" s="118">
        <v>1.3054779313859788</v>
      </c>
      <c r="Q33" s="118">
        <v>109.43468560286173</v>
      </c>
      <c r="R33" s="118">
        <v>109.65184401158376</v>
      </c>
      <c r="S33" s="118">
        <v>102.75237786344445</v>
      </c>
      <c r="T33" s="118">
        <v>102.5488834026776</v>
      </c>
      <c r="U33" s="118">
        <v>99.274022787618051</v>
      </c>
      <c r="V33" s="120">
        <v>97.683312576460608</v>
      </c>
      <c r="W33" s="3"/>
      <c r="X33" s="77"/>
      <c r="Y33" s="77"/>
      <c r="Z33" s="77"/>
      <c r="AA33" s="77"/>
      <c r="AB33" s="77"/>
      <c r="AC33" s="77"/>
    </row>
    <row r="34" spans="1:29" x14ac:dyDescent="0.25">
      <c r="A34" s="8"/>
      <c r="B34" s="9" t="s">
        <v>26</v>
      </c>
      <c r="C34" s="118">
        <v>31.332999999999998</v>
      </c>
      <c r="D34" s="118">
        <v>60.097435602355333</v>
      </c>
      <c r="E34" s="118">
        <v>26.757000000000001</v>
      </c>
      <c r="F34" s="118">
        <v>1.76</v>
      </c>
      <c r="G34" s="118">
        <v>5.3183452693923181</v>
      </c>
      <c r="H34" s="118">
        <v>63.473157258760573</v>
      </c>
      <c r="I34" s="118">
        <v>31.892892477579551</v>
      </c>
      <c r="J34" s="118">
        <v>999.3</v>
      </c>
      <c r="K34" s="119">
        <v>61.661964809452485</v>
      </c>
      <c r="L34" s="118">
        <f t="shared" si="1"/>
        <v>232.18400000000003</v>
      </c>
      <c r="M34" s="118">
        <v>193.72300000000001</v>
      </c>
      <c r="N34" s="118">
        <v>38.460999999999999</v>
      </c>
      <c r="O34" s="118">
        <v>32.508000000000003</v>
      </c>
      <c r="P34" s="118">
        <v>1.8733888085354922</v>
      </c>
      <c r="Q34" s="118">
        <v>109.38717918920251</v>
      </c>
      <c r="R34" s="118">
        <v>110.35675877759179</v>
      </c>
      <c r="S34" s="118">
        <v>103.12381039773295</v>
      </c>
      <c r="T34" s="118">
        <v>102.21777851761875</v>
      </c>
      <c r="U34" s="118">
        <v>98.974893288071797</v>
      </c>
      <c r="V34" s="120">
        <v>97.112406731839556</v>
      </c>
      <c r="W34" s="3"/>
      <c r="X34" s="77"/>
      <c r="Y34" s="77"/>
      <c r="Z34" s="77"/>
      <c r="AA34" s="77"/>
      <c r="AB34" s="77"/>
      <c r="AC34" s="77"/>
    </row>
    <row r="35" spans="1:29" x14ac:dyDescent="0.25">
      <c r="A35" s="8"/>
      <c r="B35" s="9" t="s">
        <v>27</v>
      </c>
      <c r="C35" s="118">
        <v>31.54</v>
      </c>
      <c r="D35" s="118">
        <v>60.379814687188912</v>
      </c>
      <c r="E35" s="118">
        <v>26.86</v>
      </c>
      <c r="F35" s="118">
        <v>1.6879999999999999</v>
      </c>
      <c r="G35" s="118">
        <v>5.0800529673769113</v>
      </c>
      <c r="H35" s="118">
        <v>63.611302549965536</v>
      </c>
      <c r="I35" s="118">
        <v>32.308180088776155</v>
      </c>
      <c r="J35" s="118">
        <v>1019</v>
      </c>
      <c r="K35" s="119">
        <v>61.915546481025949</v>
      </c>
      <c r="L35" s="118">
        <f t="shared" si="1"/>
        <v>234.29300000000001</v>
      </c>
      <c r="M35" s="118">
        <v>194.94900000000001</v>
      </c>
      <c r="N35" s="118">
        <v>39.344000000000001</v>
      </c>
      <c r="O35" s="118">
        <v>32.259</v>
      </c>
      <c r="P35" s="118">
        <v>1.5079899628436699</v>
      </c>
      <c r="Q35" s="118">
        <v>109.65732800850428</v>
      </c>
      <c r="R35" s="118">
        <v>109.20727901968425</v>
      </c>
      <c r="S35" s="118">
        <v>101.76582545942814</v>
      </c>
      <c r="T35" s="118">
        <v>102.18520782345715</v>
      </c>
      <c r="U35" s="118">
        <v>99.458878096326401</v>
      </c>
      <c r="V35" s="120">
        <v>96.366261448425604</v>
      </c>
      <c r="W35" s="3"/>
      <c r="X35" s="77"/>
      <c r="Y35" s="77"/>
      <c r="Z35" s="77"/>
      <c r="AA35" s="77"/>
      <c r="AB35" s="77"/>
      <c r="AC35" s="77"/>
    </row>
    <row r="36" spans="1:29" ht="18.75" customHeight="1" x14ac:dyDescent="0.25">
      <c r="A36" s="8"/>
      <c r="B36" s="9" t="s">
        <v>28</v>
      </c>
      <c r="C36" s="118">
        <v>31.571999999999992</v>
      </c>
      <c r="D36" s="118">
        <v>60.32558850504433</v>
      </c>
      <c r="E36" s="118">
        <v>26.857999999999997</v>
      </c>
      <c r="F36" s="118">
        <v>1.6870000000000001</v>
      </c>
      <c r="G36" s="118">
        <v>5.0723112540966353</v>
      </c>
      <c r="H36" s="118">
        <v>63.548991134209729</v>
      </c>
      <c r="I36" s="118">
        <v>32.113898390979351</v>
      </c>
      <c r="J36" s="118">
        <v>1013.9</v>
      </c>
      <c r="K36" s="119">
        <v>61.610326204165546</v>
      </c>
      <c r="L36" s="118">
        <f t="shared" si="1"/>
        <v>236.33100000000002</v>
      </c>
      <c r="M36" s="118">
        <v>197.10400000000001</v>
      </c>
      <c r="N36" s="118">
        <v>39.226999999999997</v>
      </c>
      <c r="O36" s="118">
        <v>32.204999999999998</v>
      </c>
      <c r="P36" s="118">
        <v>1.159486638914009</v>
      </c>
      <c r="Q36" s="118">
        <v>110.87775507448426</v>
      </c>
      <c r="R36" s="118">
        <v>111.09072919950668</v>
      </c>
      <c r="S36" s="118">
        <v>102.55087639233284</v>
      </c>
      <c r="T36" s="118">
        <v>102.35427417964314</v>
      </c>
      <c r="U36" s="118">
        <v>99.758007595872684</v>
      </c>
      <c r="V36" s="120">
        <v>97.469498418436515</v>
      </c>
      <c r="W36" s="3"/>
      <c r="X36" s="77"/>
      <c r="Y36" s="77"/>
      <c r="Z36" s="77"/>
      <c r="AA36" s="77"/>
      <c r="AB36" s="77"/>
      <c r="AC36" s="77"/>
    </row>
    <row r="37" spans="1:29" x14ac:dyDescent="0.25">
      <c r="A37" s="8"/>
      <c r="B37" s="9" t="s">
        <v>31</v>
      </c>
      <c r="C37" s="118">
        <v>31.747</v>
      </c>
      <c r="D37" s="118">
        <v>60.546591906015173</v>
      </c>
      <c r="E37" s="118">
        <v>26.962</v>
      </c>
      <c r="F37" s="118">
        <v>1.643</v>
      </c>
      <c r="G37" s="118">
        <v>4.9206349206349209</v>
      </c>
      <c r="H37" s="118">
        <v>63.680054926192931</v>
      </c>
      <c r="I37" s="118">
        <v>32.018773427410466</v>
      </c>
      <c r="J37" s="118">
        <v>1016.5</v>
      </c>
      <c r="K37" s="119">
        <v>61.764467041717232</v>
      </c>
      <c r="L37" s="118">
        <f t="shared" si="1"/>
        <v>241.11600000000001</v>
      </c>
      <c r="M37" s="118">
        <v>200.02600000000001</v>
      </c>
      <c r="N37" s="118">
        <v>41.09</v>
      </c>
      <c r="O37" s="118">
        <v>32.697000000000003</v>
      </c>
      <c r="P37" s="118">
        <v>2.4240647963176265</v>
      </c>
      <c r="Q37" s="118">
        <v>112.08745329152158</v>
      </c>
      <c r="R37" s="118">
        <v>112.63639261575702</v>
      </c>
      <c r="S37" s="118">
        <v>102.68449320329593</v>
      </c>
      <c r="T37" s="118">
        <v>102.18405497902887</v>
      </c>
      <c r="U37" s="118">
        <v>100.1926976551384</v>
      </c>
      <c r="V37" s="120">
        <v>98.631148534711727</v>
      </c>
      <c r="W37" s="3"/>
      <c r="X37" s="77"/>
      <c r="Y37" s="77"/>
      <c r="Z37" s="77"/>
      <c r="AA37" s="77"/>
      <c r="AB37" s="77"/>
      <c r="AC37" s="77"/>
    </row>
    <row r="38" spans="1:29" x14ac:dyDescent="0.25">
      <c r="A38" s="8"/>
      <c r="B38" s="9" t="s">
        <v>32</v>
      </c>
      <c r="C38" s="118">
        <v>31.81</v>
      </c>
      <c r="D38" s="118">
        <v>60.575476548664135</v>
      </c>
      <c r="E38" s="118">
        <v>27.023</v>
      </c>
      <c r="F38" s="118">
        <v>1.6180000000000001</v>
      </c>
      <c r="G38" s="118">
        <v>4.8402536795500781</v>
      </c>
      <c r="H38" s="118">
        <v>63.656618361167709</v>
      </c>
      <c r="I38" s="118">
        <v>32.030807922037098</v>
      </c>
      <c r="J38" s="118">
        <v>1018.9</v>
      </c>
      <c r="K38" s="119">
        <v>61.869913782096511</v>
      </c>
      <c r="L38" s="118">
        <f t="shared" si="1"/>
        <v>243.81199999999998</v>
      </c>
      <c r="M38" s="118">
        <v>201.98</v>
      </c>
      <c r="N38" s="118">
        <v>41.832000000000001</v>
      </c>
      <c r="O38" s="118">
        <v>32.392000000000003</v>
      </c>
      <c r="P38" s="118">
        <v>3.235969193473931</v>
      </c>
      <c r="Q38" s="118">
        <v>112.92691460937523</v>
      </c>
      <c r="R38" s="118">
        <v>113.43732886267914</v>
      </c>
      <c r="S38" s="118">
        <v>102.60177957147046</v>
      </c>
      <c r="T38" s="118">
        <v>102.14012015800682</v>
      </c>
      <c r="U38" s="118">
        <v>100.95228492364916</v>
      </c>
      <c r="V38" s="120">
        <v>99.356353256257407</v>
      </c>
      <c r="W38" s="3"/>
      <c r="X38" s="77"/>
      <c r="Y38" s="77"/>
      <c r="Z38" s="77"/>
      <c r="AA38" s="77"/>
      <c r="AB38" s="77"/>
      <c r="AC38" s="77"/>
    </row>
    <row r="39" spans="1:29" x14ac:dyDescent="0.25">
      <c r="A39" s="8"/>
      <c r="B39" s="9" t="s">
        <v>33</v>
      </c>
      <c r="C39" s="118">
        <v>31.844999999999999</v>
      </c>
      <c r="D39" s="118">
        <v>60.563701717350376</v>
      </c>
      <c r="E39" s="118">
        <v>27.042000000000002</v>
      </c>
      <c r="F39" s="118">
        <v>1.5849999999999995</v>
      </c>
      <c r="G39" s="118">
        <v>4.7412503739156442</v>
      </c>
      <c r="H39" s="118">
        <v>63.57809855270915</v>
      </c>
      <c r="I39" s="118">
        <v>32.121212121212125</v>
      </c>
      <c r="J39" s="118">
        <v>1022.9</v>
      </c>
      <c r="K39" s="119">
        <v>61.606520290685964</v>
      </c>
      <c r="L39" s="118">
        <f t="shared" si="1"/>
        <v>245.56200000000001</v>
      </c>
      <c r="M39" s="118">
        <v>202.898</v>
      </c>
      <c r="N39" s="118">
        <v>42.664000000000001</v>
      </c>
      <c r="O39" s="118">
        <v>32.750999999999998</v>
      </c>
      <c r="P39" s="118">
        <v>3.3770070056637236</v>
      </c>
      <c r="Q39" s="118">
        <v>113.36046365757511</v>
      </c>
      <c r="R39" s="118">
        <v>113.55234576846394</v>
      </c>
      <c r="S39" s="118">
        <v>102.87967972763352</v>
      </c>
      <c r="T39" s="118">
        <v>102.70583241536436</v>
      </c>
      <c r="U39" s="118">
        <v>100.9455629124234</v>
      </c>
      <c r="V39" s="120">
        <v>99.976855168461299</v>
      </c>
      <c r="W39" s="3"/>
      <c r="X39" s="77"/>
      <c r="Y39" s="77"/>
      <c r="Z39" s="77"/>
      <c r="AA39" s="77"/>
      <c r="AB39" s="77"/>
      <c r="AC39" s="77"/>
    </row>
    <row r="40" spans="1:29" ht="18.75" customHeight="1" x14ac:dyDescent="0.25">
      <c r="A40" s="8"/>
      <c r="B40" s="9" t="s">
        <v>34</v>
      </c>
      <c r="C40" s="118">
        <v>31.946000000000002</v>
      </c>
      <c r="D40" s="118">
        <v>60.678468299999999</v>
      </c>
      <c r="E40" s="118">
        <v>27.147999999999996</v>
      </c>
      <c r="F40" s="118">
        <v>1.5269999999999999</v>
      </c>
      <c r="G40" s="118">
        <v>4.5618857000000004</v>
      </c>
      <c r="H40" s="118">
        <v>63.578863400000003</v>
      </c>
      <c r="I40" s="118">
        <v>32.219996243661178</v>
      </c>
      <c r="J40" s="118">
        <v>1029.3</v>
      </c>
      <c r="K40" s="119">
        <v>61.692320842675571</v>
      </c>
      <c r="L40" s="118">
        <f t="shared" si="1"/>
        <v>248.42099999999999</v>
      </c>
      <c r="M40" s="118">
        <v>204.41</v>
      </c>
      <c r="N40" s="118">
        <v>44.011000000000003</v>
      </c>
      <c r="O40" s="118">
        <v>33.057000000000002</v>
      </c>
      <c r="P40" s="118">
        <v>2.5988585978841128</v>
      </c>
      <c r="Q40" s="118">
        <v>113.75931114537838</v>
      </c>
      <c r="R40" s="118">
        <v>113.60250038454802</v>
      </c>
      <c r="S40" s="118">
        <v>102.7115351994879</v>
      </c>
      <c r="T40" s="118">
        <v>102.85331265972128</v>
      </c>
      <c r="U40" s="118">
        <v>105.25421414087094</v>
      </c>
      <c r="V40" s="120">
        <v>104.08184894139949</v>
      </c>
      <c r="W40" s="3"/>
      <c r="X40" s="77"/>
      <c r="Y40" s="77"/>
      <c r="Z40" s="77"/>
      <c r="AA40" s="77"/>
      <c r="AB40" s="77"/>
      <c r="AC40" s="77"/>
    </row>
    <row r="41" spans="1:29" x14ac:dyDescent="0.25">
      <c r="A41" s="8"/>
      <c r="B41" s="9" t="s">
        <v>38</v>
      </c>
      <c r="C41" s="118">
        <v>32.064999999999998</v>
      </c>
      <c r="D41" s="118">
        <v>60.825935200000004</v>
      </c>
      <c r="E41" s="118">
        <v>27.257999999999999</v>
      </c>
      <c r="F41" s="118">
        <v>1.4850000000000001</v>
      </c>
      <c r="G41" s="118">
        <v>4.4262295099999998</v>
      </c>
      <c r="H41" s="118">
        <v>63.642916800000002</v>
      </c>
      <c r="I41" s="118">
        <v>32.271947606424447</v>
      </c>
      <c r="J41" s="118">
        <v>1034.8</v>
      </c>
      <c r="K41" s="119">
        <v>62.099808287477174</v>
      </c>
      <c r="L41" s="118">
        <f t="shared" si="1"/>
        <v>250.70700000000002</v>
      </c>
      <c r="M41" s="118">
        <v>206.49700000000001</v>
      </c>
      <c r="N41" s="118">
        <v>44.21</v>
      </c>
      <c r="O41" s="118">
        <v>34.020000000000003</v>
      </c>
      <c r="P41" s="118">
        <v>2.1140293437691415</v>
      </c>
      <c r="Q41" s="118">
        <v>114.45701494478786</v>
      </c>
      <c r="R41" s="118">
        <v>114.1152435838479</v>
      </c>
      <c r="S41" s="118">
        <v>102.55233797578698</v>
      </c>
      <c r="T41" s="118">
        <v>102.85947881882262</v>
      </c>
      <c r="U41" s="118">
        <v>105.68560593329524</v>
      </c>
      <c r="V41" s="120">
        <v>103.96279854077348</v>
      </c>
      <c r="W41" s="3"/>
      <c r="X41" s="77"/>
      <c r="Y41" s="77"/>
      <c r="Z41" s="77"/>
      <c r="AA41" s="77"/>
      <c r="AB41" s="77"/>
      <c r="AC41" s="77"/>
    </row>
    <row r="42" spans="1:29" x14ac:dyDescent="0.25">
      <c r="A42" s="8"/>
      <c r="B42" s="9" t="s">
        <v>39</v>
      </c>
      <c r="C42" s="118">
        <v>32.063000000000002</v>
      </c>
      <c r="D42" s="118">
        <v>60.740333800000002</v>
      </c>
      <c r="E42" s="118">
        <v>27.252999999999997</v>
      </c>
      <c r="F42" s="118">
        <v>1.429</v>
      </c>
      <c r="G42" s="118">
        <v>4.2666905499999999</v>
      </c>
      <c r="H42" s="118">
        <v>63.447439699999997</v>
      </c>
      <c r="I42" s="118">
        <v>31.952718086267662</v>
      </c>
      <c r="J42" s="118">
        <v>1024.5</v>
      </c>
      <c r="K42" s="119">
        <v>62.40105054100691</v>
      </c>
      <c r="L42" s="118">
        <f t="shared" si="1"/>
        <v>253.28</v>
      </c>
      <c r="M42" s="118">
        <v>208.64400000000001</v>
      </c>
      <c r="N42" s="118">
        <v>44.636000000000003</v>
      </c>
      <c r="O42" s="118">
        <v>34.210999999999999</v>
      </c>
      <c r="P42" s="118">
        <v>2.4275482360269773</v>
      </c>
      <c r="Q42" s="118">
        <v>115.66826993297481</v>
      </c>
      <c r="R42" s="118">
        <v>116.47503624434454</v>
      </c>
      <c r="S42" s="118">
        <v>104.0453360560102</v>
      </c>
      <c r="T42" s="118">
        <v>103.32466427352591</v>
      </c>
      <c r="U42" s="118">
        <v>106.7898430410379</v>
      </c>
      <c r="V42" s="120">
        <v>104.67784598767813</v>
      </c>
      <c r="W42" s="3"/>
      <c r="X42" s="77"/>
      <c r="Y42" s="77"/>
      <c r="Z42" s="77"/>
      <c r="AA42" s="77"/>
      <c r="AB42" s="77"/>
      <c r="AC42" s="77"/>
    </row>
    <row r="43" spans="1:29" x14ac:dyDescent="0.25">
      <c r="A43" s="8"/>
      <c r="B43" s="9" t="s">
        <v>40</v>
      </c>
      <c r="C43" s="118">
        <v>32.154000000000003</v>
      </c>
      <c r="D43" s="118">
        <v>60.830905399999999</v>
      </c>
      <c r="E43" s="118">
        <v>27.378</v>
      </c>
      <c r="F43" s="118">
        <v>1.4630000000000001</v>
      </c>
      <c r="G43" s="118">
        <v>4.3519647800000003</v>
      </c>
      <c r="H43" s="118">
        <v>63.598698400000004</v>
      </c>
      <c r="I43" s="118">
        <v>31.936928531442437</v>
      </c>
      <c r="J43" s="118">
        <v>1026.9000000000001</v>
      </c>
      <c r="K43" s="119">
        <v>61.659641222107211</v>
      </c>
      <c r="L43" s="118">
        <f t="shared" si="1"/>
        <v>254.56200000000001</v>
      </c>
      <c r="M43" s="118">
        <v>210.94300000000001</v>
      </c>
      <c r="N43" s="118">
        <v>43.619</v>
      </c>
      <c r="O43" s="118">
        <v>34.335000000000001</v>
      </c>
      <c r="P43" s="118">
        <v>2.6891221717799896</v>
      </c>
      <c r="Q43" s="118">
        <v>116.40886501982352</v>
      </c>
      <c r="R43" s="118">
        <v>117.27875058674182</v>
      </c>
      <c r="S43" s="118">
        <v>104.21093621169129</v>
      </c>
      <c r="T43" s="118">
        <v>103.43797786355009</v>
      </c>
      <c r="U43" s="118">
        <v>105.43453657334274</v>
      </c>
      <c r="V43" s="120">
        <v>104.11694311882115</v>
      </c>
      <c r="W43" s="3"/>
      <c r="X43" s="77"/>
      <c r="Y43" s="77"/>
      <c r="Z43" s="77"/>
      <c r="AA43" s="77"/>
      <c r="AB43" s="77"/>
      <c r="AC43" s="77"/>
    </row>
    <row r="44" spans="1:29" ht="18.75" customHeight="1" x14ac:dyDescent="0.25">
      <c r="A44" s="8"/>
      <c r="B44" s="9" t="s">
        <v>41</v>
      </c>
      <c r="C44" s="118">
        <v>32.343000000000004</v>
      </c>
      <c r="D44" s="118">
        <v>61.1063878</v>
      </c>
      <c r="E44" s="118">
        <v>27.591999999999999</v>
      </c>
      <c r="F44" s="118">
        <v>1.417</v>
      </c>
      <c r="G44" s="118">
        <v>4.1972748800000002</v>
      </c>
      <c r="H44" s="118">
        <v>63.783559099999998</v>
      </c>
      <c r="I44" s="118">
        <v>31.904894413010545</v>
      </c>
      <c r="J44" s="118">
        <v>1031.9000000000001</v>
      </c>
      <c r="K44" s="119">
        <v>61.771879893956758</v>
      </c>
      <c r="L44" s="118">
        <f t="shared" si="1"/>
        <v>257.29500000000002</v>
      </c>
      <c r="M44" s="118">
        <v>213.81700000000001</v>
      </c>
      <c r="N44" s="118">
        <v>43.478000000000002</v>
      </c>
      <c r="O44" s="118">
        <v>34.195999999999998</v>
      </c>
      <c r="P44" s="118">
        <v>2.9188092187446557</v>
      </c>
      <c r="Q44" s="118">
        <v>117.07972840627011</v>
      </c>
      <c r="R44" s="118">
        <v>118.07305949432214</v>
      </c>
      <c r="S44" s="118">
        <v>103.74792615019291</v>
      </c>
      <c r="T44" s="118">
        <v>102.87511027833122</v>
      </c>
      <c r="U44" s="118">
        <v>104.99607546577936</v>
      </c>
      <c r="V44" s="120">
        <v>103.37703481643943</v>
      </c>
      <c r="W44" s="3"/>
      <c r="X44" s="77"/>
      <c r="Y44" s="77"/>
      <c r="Z44" s="77"/>
      <c r="AA44" s="77"/>
      <c r="AB44" s="77"/>
      <c r="AC44" s="77"/>
    </row>
    <row r="45" spans="1:29" x14ac:dyDescent="0.25">
      <c r="A45" s="8"/>
      <c r="B45" s="9" t="s">
        <v>43</v>
      </c>
      <c r="C45" s="118">
        <v>32.386000000000003</v>
      </c>
      <c r="D45" s="118">
        <v>61.104507499999997</v>
      </c>
      <c r="E45" s="118">
        <v>27.614999999999995</v>
      </c>
      <c r="F45" s="118">
        <v>1.3620000000000001</v>
      </c>
      <c r="G45" s="118">
        <v>4.0357947100000002</v>
      </c>
      <c r="H45" s="118">
        <v>63.674270300000003</v>
      </c>
      <c r="I45" s="118">
        <v>31.915025010807135</v>
      </c>
      <c r="J45" s="118">
        <v>1033.5999999999999</v>
      </c>
      <c r="K45" s="119">
        <v>62.099464757960085</v>
      </c>
      <c r="L45" s="118">
        <f t="shared" si="1"/>
        <v>259.26900000000001</v>
      </c>
      <c r="M45" s="118">
        <v>214.96899999999999</v>
      </c>
      <c r="N45" s="118">
        <v>44.3</v>
      </c>
      <c r="O45" s="118">
        <v>35.192999999999998</v>
      </c>
      <c r="P45" s="118">
        <v>2.7569083714765297</v>
      </c>
      <c r="Q45" s="118">
        <v>117.61248997154287</v>
      </c>
      <c r="R45" s="118">
        <v>118.57269135039306</v>
      </c>
      <c r="S45" s="118">
        <v>103.89305976415757</v>
      </c>
      <c r="T45" s="118">
        <v>103.05173400775962</v>
      </c>
      <c r="U45" s="118">
        <v>105.6073606022922</v>
      </c>
      <c r="V45" s="120">
        <v>103.45997156492126</v>
      </c>
      <c r="W45" s="3"/>
      <c r="X45" s="77"/>
      <c r="Y45" s="77"/>
      <c r="Z45" s="77"/>
      <c r="AA45" s="77"/>
      <c r="AB45" s="77"/>
      <c r="AC45" s="77"/>
    </row>
    <row r="46" spans="1:29" x14ac:dyDescent="0.25">
      <c r="A46" s="8"/>
      <c r="B46" s="9" t="s">
        <v>44</v>
      </c>
      <c r="C46" s="118">
        <v>32.430999999999997</v>
      </c>
      <c r="D46" s="118">
        <v>61.109854900000002</v>
      </c>
      <c r="E46" s="118">
        <v>27.670999999999999</v>
      </c>
      <c r="F46" s="118">
        <v>1.377</v>
      </c>
      <c r="G46" s="118">
        <v>4.0730004700000002</v>
      </c>
      <c r="H46" s="118">
        <v>63.704541200000001</v>
      </c>
      <c r="I46" s="118">
        <v>32.151336684036878</v>
      </c>
      <c r="J46" s="118">
        <v>1042.7</v>
      </c>
      <c r="K46" s="119">
        <v>62.214166491717812</v>
      </c>
      <c r="L46" s="118">
        <f t="shared" si="1"/>
        <v>263.87600000000003</v>
      </c>
      <c r="M46" s="118">
        <v>217.80600000000001</v>
      </c>
      <c r="N46" s="118">
        <v>46.07</v>
      </c>
      <c r="O46" s="118">
        <v>35.432000000000002</v>
      </c>
      <c r="P46" s="118">
        <v>2.8142711092742134</v>
      </c>
      <c r="Q46" s="118">
        <v>118.92348863629583</v>
      </c>
      <c r="R46" s="118">
        <v>119.01317179270052</v>
      </c>
      <c r="S46" s="118">
        <v>103.64754891744266</v>
      </c>
      <c r="T46" s="118">
        <v>103.56944462696363</v>
      </c>
      <c r="U46" s="118">
        <v>106.41168173517515</v>
      </c>
      <c r="V46" s="120">
        <v>104.85570740524398</v>
      </c>
      <c r="W46" s="3"/>
      <c r="X46" s="77"/>
      <c r="Y46" s="77"/>
      <c r="Z46" s="77"/>
      <c r="AA46" s="77"/>
      <c r="AB46" s="77"/>
      <c r="AC46" s="77"/>
    </row>
    <row r="47" spans="1:29" x14ac:dyDescent="0.25">
      <c r="A47" s="8"/>
      <c r="B47" s="9" t="s">
        <v>45</v>
      </c>
      <c r="C47" s="118">
        <v>32.597000000000001</v>
      </c>
      <c r="D47" s="118">
        <v>61.344047600000003</v>
      </c>
      <c r="E47" s="118">
        <v>27.757000000000005</v>
      </c>
      <c r="F47" s="118">
        <v>1.363</v>
      </c>
      <c r="G47" s="118">
        <v>4.0135453500000002</v>
      </c>
      <c r="H47" s="118">
        <v>63.909067</v>
      </c>
      <c r="I47" s="118">
        <v>31.966131852624475</v>
      </c>
      <c r="J47" s="118">
        <v>1042</v>
      </c>
      <c r="K47" s="119">
        <v>62.936536029294565</v>
      </c>
      <c r="L47" s="118">
        <f t="shared" si="1"/>
        <v>267.80399999999997</v>
      </c>
      <c r="M47" s="118">
        <v>220.37799999999999</v>
      </c>
      <c r="N47" s="118">
        <v>47.426000000000002</v>
      </c>
      <c r="O47" s="118">
        <v>36.238</v>
      </c>
      <c r="P47" s="118">
        <v>3.0462787435487249</v>
      </c>
      <c r="Q47" s="118">
        <v>119.95500353052874</v>
      </c>
      <c r="R47" s="118">
        <v>120.74098195024199</v>
      </c>
      <c r="S47" s="118">
        <v>104.07565006759521</v>
      </c>
      <c r="T47" s="118">
        <v>103.39815669583791</v>
      </c>
      <c r="U47" s="118">
        <v>107.55397214846684</v>
      </c>
      <c r="V47" s="120">
        <v>105.98886513176022</v>
      </c>
      <c r="W47" s="3"/>
      <c r="X47" s="77"/>
      <c r="Y47" s="77"/>
      <c r="Z47" s="77"/>
      <c r="AA47" s="77"/>
      <c r="AB47" s="77"/>
      <c r="AC47" s="77"/>
    </row>
    <row r="48" spans="1:29" ht="18.75" customHeight="1" x14ac:dyDescent="0.25">
      <c r="A48" s="8"/>
      <c r="B48" s="9" t="s">
        <v>46</v>
      </c>
      <c r="C48" s="118">
        <v>32.697000000000003</v>
      </c>
      <c r="D48" s="118">
        <v>61.453595499999999</v>
      </c>
      <c r="E48" s="118">
        <v>27.766999999999999</v>
      </c>
      <c r="F48" s="118">
        <v>1.298</v>
      </c>
      <c r="G48" s="118">
        <v>3.81820856</v>
      </c>
      <c r="H48" s="118">
        <v>63.893169899999997</v>
      </c>
      <c r="I48" s="118">
        <v>32.201731045661681</v>
      </c>
      <c r="J48" s="118">
        <v>1052.9000000000001</v>
      </c>
      <c r="K48" s="119">
        <v>62.203067360809484</v>
      </c>
      <c r="L48" s="118">
        <f t="shared" si="1"/>
        <v>268.21199999999999</v>
      </c>
      <c r="M48" s="118">
        <v>220.89</v>
      </c>
      <c r="N48" s="118">
        <v>47.322000000000003</v>
      </c>
      <c r="O48" s="118">
        <v>36.825000000000003</v>
      </c>
      <c r="P48" s="118">
        <v>2.6568761356227988</v>
      </c>
      <c r="Q48" s="118">
        <v>120.19039176994828</v>
      </c>
      <c r="R48" s="118">
        <v>120.09279555009154</v>
      </c>
      <c r="S48" s="118">
        <v>103.59179758629642</v>
      </c>
      <c r="T48" s="118">
        <v>103.67598388411956</v>
      </c>
      <c r="U48" s="118">
        <v>106.72330633325491</v>
      </c>
      <c r="V48" s="120">
        <v>105.61290048824574</v>
      </c>
      <c r="W48" s="3"/>
      <c r="X48" s="77"/>
      <c r="Y48" s="77"/>
      <c r="Z48" s="77"/>
      <c r="AA48" s="77"/>
      <c r="AB48" s="77"/>
      <c r="AC48" s="77"/>
    </row>
    <row r="49" spans="1:29" x14ac:dyDescent="0.25">
      <c r="A49" s="8"/>
      <c r="B49" s="9" t="s">
        <v>61</v>
      </c>
      <c r="C49" s="118">
        <v>32.811</v>
      </c>
      <c r="D49" s="118">
        <v>61.587986899999997</v>
      </c>
      <c r="E49" s="118">
        <v>27.852</v>
      </c>
      <c r="F49" s="118">
        <v>1.329</v>
      </c>
      <c r="G49" s="118">
        <v>3.8927943800000002</v>
      </c>
      <c r="H49" s="118">
        <v>64.082590300000021</v>
      </c>
      <c r="I49" s="118">
        <v>32.080704641736006</v>
      </c>
      <c r="J49" s="118">
        <v>1052.5999999999999</v>
      </c>
      <c r="K49" s="119">
        <v>63.274070728586217</v>
      </c>
      <c r="L49" s="118">
        <f t="shared" si="1"/>
        <v>274.02499999999998</v>
      </c>
      <c r="M49" s="118">
        <v>224.13499999999999</v>
      </c>
      <c r="N49" s="118">
        <v>49.89</v>
      </c>
      <c r="O49" s="118">
        <v>36.993000000000002</v>
      </c>
      <c r="P49" s="118">
        <v>3.3766618823063421</v>
      </c>
      <c r="Q49" s="118">
        <v>121.58386608924332</v>
      </c>
      <c r="R49" s="118">
        <v>121.94344840182028</v>
      </c>
      <c r="S49" s="118">
        <v>103.79658951668954</v>
      </c>
      <c r="T49" s="118">
        <v>103.49051798775402</v>
      </c>
      <c r="U49" s="118">
        <v>108.59647766611771</v>
      </c>
      <c r="V49" s="120">
        <v>107.19154442154455</v>
      </c>
      <c r="W49" s="3"/>
      <c r="X49" s="77"/>
      <c r="Y49" s="77"/>
      <c r="Z49" s="77"/>
      <c r="AA49" s="77"/>
      <c r="AB49" s="77"/>
      <c r="AC49" s="77"/>
    </row>
    <row r="50" spans="1:29" x14ac:dyDescent="0.25">
      <c r="A50" s="8"/>
      <c r="B50" s="9" t="s">
        <v>62</v>
      </c>
      <c r="C50" s="118">
        <v>32.753</v>
      </c>
      <c r="D50" s="118">
        <v>61.398444099999999</v>
      </c>
      <c r="E50" s="118">
        <v>27.797999999999998</v>
      </c>
      <c r="F50" s="118">
        <v>1.306</v>
      </c>
      <c r="G50" s="118">
        <v>3.8345224500000001</v>
      </c>
      <c r="H50" s="118">
        <v>63.846658499999997</v>
      </c>
      <c r="I50" s="118">
        <v>32.137514120843889</v>
      </c>
      <c r="J50" s="118">
        <v>1052.5999999999999</v>
      </c>
      <c r="K50" s="119">
        <v>62.882554280876199</v>
      </c>
      <c r="L50" s="118">
        <f t="shared" si="1"/>
        <v>276.863</v>
      </c>
      <c r="M50" s="118">
        <v>226.14599999999999</v>
      </c>
      <c r="N50" s="118">
        <v>50.716999999999999</v>
      </c>
      <c r="O50" s="118">
        <v>36.56</v>
      </c>
      <c r="P50" s="118">
        <v>3.3547343270580177</v>
      </c>
      <c r="Q50" s="118">
        <v>122.91305573251256</v>
      </c>
      <c r="R50" s="118">
        <v>123.05865312836505</v>
      </c>
      <c r="S50" s="118">
        <v>104.29642612559797</v>
      </c>
      <c r="T50" s="118">
        <v>104.17302734254147</v>
      </c>
      <c r="U50" s="118">
        <v>108.96810405673378</v>
      </c>
      <c r="V50" s="120">
        <v>107.86882501405223</v>
      </c>
      <c r="W50" s="3"/>
      <c r="X50" s="77"/>
      <c r="Y50" s="77"/>
      <c r="Z50" s="77"/>
      <c r="AA50" s="77"/>
      <c r="AB50" s="77"/>
      <c r="AC50" s="77"/>
    </row>
    <row r="51" spans="1:29" x14ac:dyDescent="0.25">
      <c r="A51" s="8"/>
      <c r="B51" s="9" t="s">
        <v>63</v>
      </c>
      <c r="C51" s="118">
        <v>32.933999999999997</v>
      </c>
      <c r="D51" s="118">
        <v>61.656838</v>
      </c>
      <c r="E51" s="118">
        <v>27.907</v>
      </c>
      <c r="F51" s="118">
        <v>1.29</v>
      </c>
      <c r="G51" s="118">
        <v>3.76928471</v>
      </c>
      <c r="H51" s="118">
        <v>64.071889900000002</v>
      </c>
      <c r="I51" s="118">
        <v>31.884982085382887</v>
      </c>
      <c r="J51" s="118">
        <v>1050.0999999999999</v>
      </c>
      <c r="K51" s="119">
        <v>63.217022364625699</v>
      </c>
      <c r="L51" s="118">
        <f t="shared" si="1"/>
        <v>279.476</v>
      </c>
      <c r="M51" s="118">
        <v>227.803</v>
      </c>
      <c r="N51" s="118">
        <v>51.673000000000002</v>
      </c>
      <c r="O51" s="118">
        <v>36.996000000000002</v>
      </c>
      <c r="P51" s="118">
        <v>2.8136020362135916</v>
      </c>
      <c r="Q51" s="118">
        <v>123.33005995240379</v>
      </c>
      <c r="R51" s="118">
        <v>124.45409396141376</v>
      </c>
      <c r="S51" s="118">
        <v>104.57400807629152</v>
      </c>
      <c r="T51" s="118">
        <v>103.6295253534276</v>
      </c>
      <c r="U51" s="118">
        <v>109.03450968529786</v>
      </c>
      <c r="V51" s="120">
        <v>108.42786417290291</v>
      </c>
      <c r="W51" s="3"/>
      <c r="X51" s="77"/>
      <c r="Y51" s="77"/>
      <c r="Z51" s="77"/>
      <c r="AA51" s="77"/>
      <c r="AB51" s="77"/>
      <c r="AC51" s="77"/>
    </row>
    <row r="52" spans="1:29" ht="18.75" customHeight="1" x14ac:dyDescent="0.25">
      <c r="A52" s="8"/>
      <c r="B52" s="9" t="s">
        <v>64</v>
      </c>
      <c r="C52" s="118">
        <v>33.012</v>
      </c>
      <c r="D52" s="118">
        <v>61.708133199999999</v>
      </c>
      <c r="E52" s="118">
        <v>28.034000000000006</v>
      </c>
      <c r="F52" s="118">
        <v>1.3740000000000001</v>
      </c>
      <c r="G52" s="118">
        <v>3.9958122500000002</v>
      </c>
      <c r="H52" s="118">
        <v>64.276501499999995</v>
      </c>
      <c r="I52" s="118">
        <v>31.255301102629343</v>
      </c>
      <c r="J52" s="118">
        <v>1031.8</v>
      </c>
      <c r="K52" s="119">
        <v>64.013870128822859</v>
      </c>
      <c r="L52" s="118">
        <f t="shared" si="1"/>
        <v>281.38800000000003</v>
      </c>
      <c r="M52" s="118">
        <v>228.935</v>
      </c>
      <c r="N52" s="118">
        <v>52.453000000000003</v>
      </c>
      <c r="O52" s="118">
        <v>36.14</v>
      </c>
      <c r="P52" s="118">
        <v>2.6549816162160678</v>
      </c>
      <c r="Q52" s="118">
        <v>123.38142457589846</v>
      </c>
      <c r="R52" s="118">
        <v>127.01426967775402</v>
      </c>
      <c r="S52" s="118">
        <v>103.3917710993482</v>
      </c>
      <c r="T52" s="118">
        <v>100.43457353278042</v>
      </c>
      <c r="U52" s="118">
        <v>107.19955858792952</v>
      </c>
      <c r="V52" s="120">
        <v>107.73456625483561</v>
      </c>
      <c r="W52" s="3"/>
      <c r="X52" s="77"/>
      <c r="Y52" s="77"/>
      <c r="Z52" s="77"/>
      <c r="AA52" s="77"/>
      <c r="AB52" s="77"/>
      <c r="AC52" s="77"/>
    </row>
    <row r="53" spans="1:29" ht="18.75" customHeight="1" x14ac:dyDescent="0.25">
      <c r="A53" s="8"/>
      <c r="B53" s="9" t="s">
        <v>66</v>
      </c>
      <c r="C53" s="118">
        <v>32.604999999999997</v>
      </c>
      <c r="D53" s="118">
        <v>60.954179199999999</v>
      </c>
      <c r="E53" s="118">
        <v>27.914999999999999</v>
      </c>
      <c r="F53" s="118">
        <v>1.407</v>
      </c>
      <c r="G53" s="118">
        <v>4.1367752600000003</v>
      </c>
      <c r="H53" s="118">
        <v>63.584528200000001</v>
      </c>
      <c r="I53" s="118">
        <v>25.925471553442723</v>
      </c>
      <c r="J53" s="118">
        <v>845.3</v>
      </c>
      <c r="K53" s="119">
        <v>71.113849266847197</v>
      </c>
      <c r="L53" s="118">
        <f t="shared" si="1"/>
        <v>272.92399999999998</v>
      </c>
      <c r="M53" s="118">
        <v>220.994</v>
      </c>
      <c r="N53" s="118">
        <v>51.93</v>
      </c>
      <c r="O53" s="118">
        <v>33.539000000000001</v>
      </c>
      <c r="P53" s="118">
        <v>-1.6239099490096498</v>
      </c>
      <c r="Q53" s="118">
        <v>119.60945359142954</v>
      </c>
      <c r="R53" s="118">
        <v>148.44489406584361</v>
      </c>
      <c r="S53" s="118">
        <v>101.3101499259609</v>
      </c>
      <c r="T53" s="118">
        <v>81.630639788358991</v>
      </c>
      <c r="U53" s="118">
        <v>96.67677769188542</v>
      </c>
      <c r="V53" s="120">
        <v>104.80444380765542</v>
      </c>
      <c r="W53" s="3"/>
      <c r="X53" s="77"/>
      <c r="Y53" s="77"/>
      <c r="Z53" s="77"/>
      <c r="AA53" s="77"/>
      <c r="AB53" s="77"/>
      <c r="AC53" s="77"/>
    </row>
    <row r="54" spans="1:29" ht="18.75" customHeight="1" x14ac:dyDescent="0.25">
      <c r="A54" s="8"/>
      <c r="B54" s="9" t="s">
        <v>67</v>
      </c>
      <c r="C54" s="118">
        <v>32.35</v>
      </c>
      <c r="D54" s="118">
        <v>60.4548597</v>
      </c>
      <c r="E54" s="118">
        <v>27.881</v>
      </c>
      <c r="F54" s="118">
        <v>1.6479999999999999</v>
      </c>
      <c r="G54" s="118">
        <v>4.8473439599999999</v>
      </c>
      <c r="H54" s="118">
        <v>63.534600400000002</v>
      </c>
      <c r="I54" s="118">
        <v>28.37403400309119</v>
      </c>
      <c r="J54" s="118">
        <v>917.9</v>
      </c>
      <c r="K54" s="119">
        <v>65.217079869510584</v>
      </c>
      <c r="L54" s="118">
        <f t="shared" si="1"/>
        <v>282.73099999999999</v>
      </c>
      <c r="M54" s="118">
        <v>228.316</v>
      </c>
      <c r="N54" s="118">
        <v>54.414999999999999</v>
      </c>
      <c r="O54" s="118">
        <v>35.933999999999997</v>
      </c>
      <c r="P54" s="118">
        <v>0.65900678862282902</v>
      </c>
      <c r="Q54" s="118">
        <v>123.72306111389358</v>
      </c>
      <c r="R54" s="118">
        <v>140.29945820861207</v>
      </c>
      <c r="S54" s="118">
        <v>109.33820462464112</v>
      </c>
      <c r="T54" s="118">
        <v>96.419883195439894</v>
      </c>
      <c r="U54" s="118">
        <v>103.37496498952486</v>
      </c>
      <c r="V54" s="120">
        <v>108.02443763570035</v>
      </c>
      <c r="W54" s="3"/>
      <c r="X54" s="77"/>
      <c r="Y54" s="77"/>
      <c r="Z54" s="77"/>
      <c r="AA54" s="77"/>
      <c r="AB54" s="77"/>
      <c r="AC54" s="77"/>
    </row>
    <row r="55" spans="1:29" ht="18.75" customHeight="1" x14ac:dyDescent="0.25">
      <c r="A55" s="30"/>
      <c r="B55" s="9" t="s">
        <v>68</v>
      </c>
      <c r="C55" s="118">
        <v>32.149000000000001</v>
      </c>
      <c r="D55" s="118">
        <v>60.090465600000002</v>
      </c>
      <c r="E55" s="118">
        <v>27.83</v>
      </c>
      <c r="F55" s="118">
        <v>1.7709999999999999</v>
      </c>
      <c r="G55" s="118">
        <v>5.2211084899999998</v>
      </c>
      <c r="H55" s="118">
        <v>63.400684099999999</v>
      </c>
      <c r="I55" s="118">
        <v>30.147127437867432</v>
      </c>
      <c r="J55" s="118">
        <v>969.2</v>
      </c>
      <c r="K55" s="119">
        <v>66.111674382810307</v>
      </c>
      <c r="L55" s="118">
        <f t="shared" si="1"/>
        <v>289.91300000000001</v>
      </c>
      <c r="M55" s="118">
        <v>234.465</v>
      </c>
      <c r="N55" s="118">
        <v>55.448</v>
      </c>
      <c r="O55" s="118">
        <v>34.813000000000002</v>
      </c>
      <c r="P55" s="118">
        <v>3.2092278816803654</v>
      </c>
      <c r="Q55" s="118">
        <v>127.28800262288942</v>
      </c>
      <c r="R55" s="118">
        <v>135.85260078217885</v>
      </c>
      <c r="S55" s="118">
        <v>104.90990523077042</v>
      </c>
      <c r="T55" s="118">
        <v>98.296037140962369</v>
      </c>
      <c r="U55" s="118">
        <v>106.97387154236549</v>
      </c>
      <c r="V55" s="120">
        <v>111.64973052803279</v>
      </c>
      <c r="W55" s="3"/>
      <c r="X55" s="77"/>
      <c r="Y55" s="77"/>
      <c r="Z55" s="77"/>
      <c r="AA55" s="77"/>
      <c r="AB55" s="77"/>
      <c r="AC55" s="77"/>
    </row>
    <row r="56" spans="1:29" ht="18.75" customHeight="1" x14ac:dyDescent="0.25">
      <c r="A56" s="78"/>
      <c r="B56" s="9" t="s">
        <v>69</v>
      </c>
      <c r="C56" s="118">
        <v>32.180999999999997</v>
      </c>
      <c r="D56" s="118">
        <v>60.080652700000002</v>
      </c>
      <c r="E56" s="118">
        <v>27.9</v>
      </c>
      <c r="F56" s="118">
        <v>1.653</v>
      </c>
      <c r="G56" s="118">
        <v>4.8856180199999999</v>
      </c>
      <c r="H56" s="118">
        <v>63.166738199999998</v>
      </c>
      <c r="I56" s="118">
        <v>29.532954227649856</v>
      </c>
      <c r="J56" s="118">
        <v>950.4</v>
      </c>
      <c r="K56" s="119">
        <v>65.805474532153553</v>
      </c>
      <c r="L56" s="118">
        <f t="shared" si="1"/>
        <v>288.245</v>
      </c>
      <c r="M56" s="118">
        <v>235.5</v>
      </c>
      <c r="N56" s="118">
        <v>52.744999999999997</v>
      </c>
      <c r="O56" s="118">
        <v>34.595999999999997</v>
      </c>
      <c r="P56" s="118">
        <v>3.3616857487134943</v>
      </c>
      <c r="Q56" s="118">
        <v>127.52912034242611</v>
      </c>
      <c r="R56" s="118">
        <v>138.9405116761136</v>
      </c>
      <c r="S56" s="118">
        <v>105.32750105180966</v>
      </c>
      <c r="T56" s="118">
        <v>96.676796385459909</v>
      </c>
      <c r="U56" s="118">
        <v>104.55816220213086</v>
      </c>
      <c r="V56" s="120">
        <v>109.1284086275115</v>
      </c>
      <c r="W56" s="3"/>
      <c r="X56" s="77"/>
      <c r="Y56" s="77"/>
      <c r="Z56" s="77"/>
      <c r="AA56" s="77"/>
      <c r="AB56" s="77"/>
      <c r="AC56" s="77"/>
    </row>
    <row r="57" spans="1:29" ht="18.75" customHeight="1" x14ac:dyDescent="0.25">
      <c r="A57" s="78"/>
      <c r="B57" s="9" t="s">
        <v>70</v>
      </c>
      <c r="C57" s="118">
        <v>32.276000000000003</v>
      </c>
      <c r="D57" s="118">
        <v>60.263639400000002</v>
      </c>
      <c r="E57" s="118">
        <v>27.997</v>
      </c>
      <c r="F57" s="118">
        <v>1.6</v>
      </c>
      <c r="G57" s="118">
        <v>4.7231078000000002</v>
      </c>
      <c r="H57" s="118">
        <v>63.2510549</v>
      </c>
      <c r="I57" s="118">
        <v>31.023051183541952</v>
      </c>
      <c r="J57" s="118">
        <v>1001.3</v>
      </c>
      <c r="K57" s="119">
        <v>64.914626355564963</v>
      </c>
      <c r="L57" s="118">
        <f t="shared" si="1"/>
        <v>293.13499999999999</v>
      </c>
      <c r="M57" s="118">
        <v>239.69300000000001</v>
      </c>
      <c r="N57" s="118">
        <v>53.442</v>
      </c>
      <c r="O57" s="118">
        <v>35.073999999999998</v>
      </c>
      <c r="P57" s="118">
        <v>8.1436449454369786</v>
      </c>
      <c r="Q57" s="118">
        <v>129.35002281309278</v>
      </c>
      <c r="R57" s="118">
        <v>134.15548152564111</v>
      </c>
      <c r="S57" s="118">
        <v>104.99231445438146</v>
      </c>
      <c r="T57" s="118">
        <v>101.23148242196842</v>
      </c>
      <c r="U57" s="118">
        <v>107.77208012637381</v>
      </c>
      <c r="V57" s="120">
        <v>109.70430604080104</v>
      </c>
      <c r="W57" s="3"/>
      <c r="X57" s="77"/>
      <c r="Y57" s="77"/>
      <c r="Z57" s="77"/>
      <c r="AA57" s="77"/>
      <c r="AB57" s="77"/>
      <c r="AC57" s="77"/>
    </row>
    <row r="58" spans="1:29" ht="18.75" customHeight="1" x14ac:dyDescent="0.25">
      <c r="A58" s="78"/>
      <c r="B58" s="9" t="s">
        <v>71</v>
      </c>
      <c r="C58" s="118">
        <v>32.3355125</v>
      </c>
      <c r="D58" s="118">
        <v>60.299548399999999</v>
      </c>
      <c r="E58" s="118">
        <v>28.047823575373926</v>
      </c>
      <c r="F58" s="118">
        <v>1.5947209600000001</v>
      </c>
      <c r="G58" s="118">
        <v>4.6999999600000004</v>
      </c>
      <c r="H58" s="118">
        <v>63.273398100000001</v>
      </c>
      <c r="I58" s="118">
        <v>31.378347000000002</v>
      </c>
      <c r="J58" s="118">
        <v>1014.6349300000001</v>
      </c>
      <c r="K58" s="119">
        <v>64.558908560082912</v>
      </c>
      <c r="L58" s="118">
        <f t="shared" si="1"/>
        <v>296.11999660000004</v>
      </c>
      <c r="M58" s="118">
        <v>242.07695800000002</v>
      </c>
      <c r="N58" s="118">
        <v>54.043038600000003</v>
      </c>
      <c r="O58" s="118">
        <v>35.405521</v>
      </c>
      <c r="P58" s="118">
        <v>5.3965235329423988</v>
      </c>
      <c r="Q58" s="118">
        <v>130.39980522258153</v>
      </c>
      <c r="R58" s="118">
        <v>133.71289860383658</v>
      </c>
      <c r="S58" s="118">
        <v>105.16525723403738</v>
      </c>
      <c r="T58" s="118">
        <v>102.55950774151927</v>
      </c>
      <c r="U58" s="118">
        <v>108.73819110677915</v>
      </c>
      <c r="V58" s="120">
        <v>109.40296694697629</v>
      </c>
      <c r="W58" s="3"/>
      <c r="X58" s="77"/>
      <c r="Y58" s="77"/>
      <c r="Z58" s="77"/>
      <c r="AA58" s="77"/>
      <c r="AB58" s="77"/>
      <c r="AC58" s="77"/>
    </row>
    <row r="59" spans="1:29" ht="18.75" customHeight="1" x14ac:dyDescent="0.25">
      <c r="A59" s="30"/>
      <c r="B59" s="9" t="s">
        <v>72</v>
      </c>
      <c r="C59" s="118">
        <v>32.195350400000002</v>
      </c>
      <c r="D59" s="118">
        <v>59.963383700000001</v>
      </c>
      <c r="E59" s="118">
        <v>27.888497652931058</v>
      </c>
      <c r="F59" s="118">
        <v>1.7760083299999998</v>
      </c>
      <c r="G59" s="118">
        <v>5.2279578899999999</v>
      </c>
      <c r="H59" s="118">
        <v>63.271174000000002</v>
      </c>
      <c r="I59" s="118">
        <v>32.011245000000002</v>
      </c>
      <c r="J59" s="118">
        <v>1030.6132500000001</v>
      </c>
      <c r="K59" s="119">
        <v>63.214117622251401</v>
      </c>
      <c r="L59" s="118">
        <f t="shared" si="1"/>
        <v>297.38367040000003</v>
      </c>
      <c r="M59" s="118">
        <v>242.70693900000001</v>
      </c>
      <c r="N59" s="118">
        <v>54.676731399999994</v>
      </c>
      <c r="O59" s="118">
        <v>35.860020200000001</v>
      </c>
      <c r="P59" s="118">
        <v>3.298082016642101</v>
      </c>
      <c r="Q59" s="118">
        <v>131.48606534673789</v>
      </c>
      <c r="R59" s="118">
        <v>132.16108224907092</v>
      </c>
      <c r="S59" s="118">
        <v>105.47965572732775</v>
      </c>
      <c r="T59" s="118">
        <v>104.94091505377583</v>
      </c>
      <c r="U59" s="118">
        <v>108.97134742715022</v>
      </c>
      <c r="V59" s="120">
        <v>109.24978453263972</v>
      </c>
      <c r="W59" s="3"/>
      <c r="X59" s="77"/>
      <c r="Y59" s="77"/>
      <c r="Z59" s="77"/>
      <c r="AA59" s="77"/>
      <c r="AB59" s="77"/>
      <c r="AC59" s="77"/>
    </row>
    <row r="60" spans="1:29" ht="18.75" customHeight="1" x14ac:dyDescent="0.25">
      <c r="A60" s="30"/>
      <c r="B60" s="9" t="s">
        <v>73</v>
      </c>
      <c r="C60" s="118">
        <v>32.353173200000001</v>
      </c>
      <c r="D60" s="118">
        <v>60.182264600000003</v>
      </c>
      <c r="E60" s="118">
        <v>27.98727370458343</v>
      </c>
      <c r="F60" s="118">
        <v>1.71821599</v>
      </c>
      <c r="G60" s="118">
        <v>5.0429877699999999</v>
      </c>
      <c r="H60" s="118">
        <v>63.3784311</v>
      </c>
      <c r="I60" s="118">
        <v>32.156976908667893</v>
      </c>
      <c r="J60" s="118">
        <v>1040.38024</v>
      </c>
      <c r="K60" s="119">
        <v>62.933144901813385</v>
      </c>
      <c r="L60" s="118">
        <f t="shared" si="1"/>
        <v>301.45724009999998</v>
      </c>
      <c r="M60" s="118">
        <v>245.616771</v>
      </c>
      <c r="N60" s="118">
        <v>55.8404691</v>
      </c>
      <c r="O60" s="118">
        <v>36.657646800000002</v>
      </c>
      <c r="P60" s="118">
        <v>3.9706391279239472</v>
      </c>
      <c r="Q60" s="118">
        <v>132.59284149423971</v>
      </c>
      <c r="R60" s="118">
        <v>132.66955917648309</v>
      </c>
      <c r="S60" s="118">
        <v>105.77751619903628</v>
      </c>
      <c r="T60" s="118">
        <v>105.71634914664972</v>
      </c>
      <c r="U60" s="118">
        <v>109.32400542242237</v>
      </c>
      <c r="V60" s="120">
        <v>109.4334035025845</v>
      </c>
      <c r="W60" s="3"/>
      <c r="X60" s="77"/>
      <c r="Y60" s="77"/>
      <c r="Z60" s="77"/>
      <c r="AA60" s="77"/>
      <c r="AB60" s="77"/>
      <c r="AC60" s="77"/>
    </row>
    <row r="61" spans="1:29" x14ac:dyDescent="0.25">
      <c r="A61" s="8"/>
      <c r="B61" s="9" t="s">
        <v>74</v>
      </c>
      <c r="C61" s="118">
        <v>32.523854800000002</v>
      </c>
      <c r="D61" s="118">
        <v>60.424397499999998</v>
      </c>
      <c r="E61" s="118">
        <v>28.096788200051193</v>
      </c>
      <c r="F61" s="118">
        <v>1.6462061100000001</v>
      </c>
      <c r="G61" s="118">
        <v>4.8176856199999998</v>
      </c>
      <c r="H61" s="118">
        <v>63.482799200000002</v>
      </c>
      <c r="I61" s="118">
        <v>32.23171353061133</v>
      </c>
      <c r="J61" s="118">
        <v>1048.2995699999999</v>
      </c>
      <c r="K61" s="119">
        <v>63.344091848473852</v>
      </c>
      <c r="L61" s="118">
        <f t="shared" si="1"/>
        <v>307.59571820000002</v>
      </c>
      <c r="M61" s="118">
        <v>249.766525</v>
      </c>
      <c r="N61" s="118">
        <v>57.829193199999999</v>
      </c>
      <c r="O61" s="118">
        <v>37.651911999999989</v>
      </c>
      <c r="P61" s="118">
        <v>3.8325929020253779</v>
      </c>
      <c r="Q61" s="118">
        <v>134.30748260619558</v>
      </c>
      <c r="R61" s="118">
        <v>134.07358947567846</v>
      </c>
      <c r="S61" s="118">
        <v>106.01323145302892</v>
      </c>
      <c r="T61" s="118">
        <v>106.19817292194722</v>
      </c>
      <c r="U61" s="118">
        <v>110.59510525549243</v>
      </c>
      <c r="V61" s="120">
        <v>110.21910330309812</v>
      </c>
      <c r="W61" s="3"/>
      <c r="X61" s="3"/>
      <c r="Y61" s="3"/>
      <c r="Z61" s="77"/>
      <c r="AA61" s="77"/>
      <c r="AB61" s="77"/>
      <c r="AC61" s="77"/>
    </row>
    <row r="62" spans="1:29" x14ac:dyDescent="0.25">
      <c r="A62" s="8"/>
      <c r="B62" s="9" t="s">
        <v>75</v>
      </c>
      <c r="C62" s="118">
        <v>32.675776599999999</v>
      </c>
      <c r="D62" s="118">
        <v>60.615625000000001</v>
      </c>
      <c r="E62" s="118">
        <v>28.189718238573384</v>
      </c>
      <c r="F62" s="118">
        <v>1.59566239</v>
      </c>
      <c r="G62" s="118">
        <v>4.6559538700000003</v>
      </c>
      <c r="H62" s="118">
        <v>63.575679299999997</v>
      </c>
      <c r="I62" s="118">
        <v>32.238727658153223</v>
      </c>
      <c r="J62" s="118">
        <v>1053.4254599999999</v>
      </c>
      <c r="K62" s="119">
        <v>63.495928780905487</v>
      </c>
      <c r="L62" s="118">
        <f t="shared" si="1"/>
        <v>311.91563050000002</v>
      </c>
      <c r="M62" s="118">
        <v>252.902547</v>
      </c>
      <c r="N62" s="118">
        <v>59.0130835</v>
      </c>
      <c r="O62" s="118">
        <v>38.505327399999999</v>
      </c>
      <c r="P62" s="118">
        <v>3.9460957201518543</v>
      </c>
      <c r="Q62" s="118">
        <v>135.5455063555562</v>
      </c>
      <c r="R62" s="118">
        <v>135.28001817902634</v>
      </c>
      <c r="S62" s="118">
        <v>106.27019643968849</v>
      </c>
      <c r="T62" s="118">
        <v>106.47875259640709</v>
      </c>
      <c r="U62" s="118">
        <v>111.1848743544068</v>
      </c>
      <c r="V62" s="120">
        <v>110.63515148843311</v>
      </c>
      <c r="W62" s="3"/>
      <c r="X62" s="3"/>
      <c r="Y62" s="3"/>
      <c r="Z62" s="3"/>
      <c r="AA62" s="3"/>
      <c r="AB62" s="3"/>
      <c r="AC62" s="77"/>
    </row>
    <row r="63" spans="1:29" x14ac:dyDescent="0.25">
      <c r="A63" s="8"/>
      <c r="B63" s="9" t="s">
        <v>76</v>
      </c>
      <c r="C63" s="118">
        <v>32.795766399999998</v>
      </c>
      <c r="D63" s="118">
        <v>60.747036100000003</v>
      </c>
      <c r="E63" s="118">
        <v>28.254781364543785</v>
      </c>
      <c r="F63" s="118">
        <v>1.5538976099999999</v>
      </c>
      <c r="G63" s="118">
        <v>4.5237636300000004</v>
      </c>
      <c r="H63" s="118">
        <v>63.625293999999997</v>
      </c>
      <c r="I63" s="118">
        <v>32.246751037298381</v>
      </c>
      <c r="J63" s="118">
        <v>1057.55692</v>
      </c>
      <c r="K63" s="119">
        <v>63.552115299455181</v>
      </c>
      <c r="L63" s="118">
        <f t="shared" si="1"/>
        <v>315.72573520000003</v>
      </c>
      <c r="M63" s="118">
        <v>255.81254800000002</v>
      </c>
      <c r="N63" s="118">
        <v>59.913187200000003</v>
      </c>
      <c r="O63" s="118">
        <v>39.334478499999996</v>
      </c>
      <c r="P63" s="118">
        <v>4.0334065112965556</v>
      </c>
      <c r="Q63" s="118">
        <v>136.78943286788083</v>
      </c>
      <c r="R63" s="118">
        <v>136.48754006486439</v>
      </c>
      <c r="S63" s="118">
        <v>106.56216441514201</v>
      </c>
      <c r="T63" s="118">
        <v>106.79786615389048</v>
      </c>
      <c r="U63" s="118">
        <v>111.63663384084516</v>
      </c>
      <c r="V63" s="120">
        <v>110.97835737824164</v>
      </c>
      <c r="W63" s="3"/>
      <c r="X63" s="3"/>
      <c r="Y63" s="3"/>
      <c r="Z63" s="3"/>
      <c r="AA63" s="3"/>
      <c r="AB63" s="3"/>
      <c r="AC63" s="77"/>
    </row>
    <row r="64" spans="1:29" x14ac:dyDescent="0.25">
      <c r="A64" s="8"/>
      <c r="B64" s="9" t="s">
        <v>77</v>
      </c>
      <c r="C64" s="118">
        <v>32.907706400000002</v>
      </c>
      <c r="D64" s="118">
        <v>60.863068800000001</v>
      </c>
      <c r="E64" s="118">
        <v>28.312637267659923</v>
      </c>
      <c r="F64" s="118">
        <v>1.51374747</v>
      </c>
      <c r="G64" s="118">
        <v>4.39768604</v>
      </c>
      <c r="H64" s="118">
        <v>63.662756999999999</v>
      </c>
      <c r="I64" s="118">
        <v>32.201572085269945</v>
      </c>
      <c r="J64" s="118">
        <v>1059.6798799999999</v>
      </c>
      <c r="K64" s="119">
        <v>63.571063218165655</v>
      </c>
      <c r="L64" s="118">
        <f t="shared" si="1"/>
        <v>318.83698429999998</v>
      </c>
      <c r="M64" s="118">
        <v>258.411745</v>
      </c>
      <c r="N64" s="118">
        <v>60.425239300000001</v>
      </c>
      <c r="O64" s="118">
        <v>40.125217499999998</v>
      </c>
      <c r="P64" s="118">
        <v>4.0002783025923971</v>
      </c>
      <c r="Q64" s="118">
        <v>137.89692416332454</v>
      </c>
      <c r="R64" s="118">
        <v>137.78563016423462</v>
      </c>
      <c r="S64" s="118">
        <v>106.90363340030645</v>
      </c>
      <c r="T64" s="118">
        <v>106.98998299179998</v>
      </c>
      <c r="U64" s="118">
        <v>111.87596320819191</v>
      </c>
      <c r="V64" s="120">
        <v>111.15378307782173</v>
      </c>
      <c r="W64" s="3"/>
      <c r="X64" s="3"/>
      <c r="Y64" s="3"/>
      <c r="Z64" s="3"/>
      <c r="AA64" s="3"/>
      <c r="AB64" s="3"/>
      <c r="AC64" s="77"/>
    </row>
    <row r="65" spans="1:29" x14ac:dyDescent="0.25">
      <c r="A65" s="8"/>
      <c r="B65" s="9" t="s">
        <v>79</v>
      </c>
      <c r="C65" s="118">
        <v>32.98417700000001</v>
      </c>
      <c r="D65" s="118">
        <v>60.913155000000003</v>
      </c>
      <c r="E65" s="118">
        <v>28.339755680039978</v>
      </c>
      <c r="F65" s="118">
        <v>1.4885524800000001</v>
      </c>
      <c r="G65" s="118">
        <v>4.3180580800000001</v>
      </c>
      <c r="H65" s="118">
        <v>63.662122400000001</v>
      </c>
      <c r="I65" s="118">
        <v>32.138902909749511</v>
      </c>
      <c r="J65" s="118">
        <v>1060.0752600000001</v>
      </c>
      <c r="K65" s="119">
        <v>63.269455551531415</v>
      </c>
      <c r="L65" s="118">
        <f t="shared" si="1"/>
        <v>320.34053319999998</v>
      </c>
      <c r="M65" s="118">
        <v>259.751644</v>
      </c>
      <c r="N65" s="118">
        <v>60.588889199999997</v>
      </c>
      <c r="O65" s="118">
        <v>40.727451899999998</v>
      </c>
      <c r="P65" s="118">
        <v>3.1061687223854495</v>
      </c>
      <c r="Q65" s="118">
        <v>138.4792996227325</v>
      </c>
      <c r="R65" s="118">
        <v>138.63734503875685</v>
      </c>
      <c r="S65" s="118">
        <v>107.31120445830041</v>
      </c>
      <c r="T65" s="118">
        <v>107.18887058103273</v>
      </c>
      <c r="U65" s="118">
        <v>111.55749784335474</v>
      </c>
      <c r="V65" s="120">
        <v>110.97499917339886</v>
      </c>
      <c r="W65" s="3"/>
      <c r="X65" s="3"/>
      <c r="Y65" s="3"/>
      <c r="Z65" s="3"/>
      <c r="AA65" s="3"/>
      <c r="AB65" s="3"/>
      <c r="AC65" s="77"/>
    </row>
    <row r="66" spans="1:29" x14ac:dyDescent="0.25">
      <c r="A66" s="8"/>
      <c r="B66" s="9" t="s">
        <v>80</v>
      </c>
      <c r="C66" s="118">
        <v>33.036998500000003</v>
      </c>
      <c r="D66" s="118">
        <v>60.922738500000001</v>
      </c>
      <c r="E66" s="118">
        <v>28.346403452623999</v>
      </c>
      <c r="F66" s="118">
        <v>1.4723721000000001</v>
      </c>
      <c r="G66" s="118">
        <v>4.2665863599999998</v>
      </c>
      <c r="H66" s="118">
        <v>63.6379047</v>
      </c>
      <c r="I66" s="118">
        <v>32.067230599858313</v>
      </c>
      <c r="J66" s="118">
        <v>1059.4050500000001</v>
      </c>
      <c r="K66" s="119">
        <v>63.196893538553425</v>
      </c>
      <c r="L66" s="118">
        <f t="shared" si="1"/>
        <v>322.08339499999994</v>
      </c>
      <c r="M66" s="118">
        <v>261.11062899999996</v>
      </c>
      <c r="N66" s="118">
        <v>60.972766</v>
      </c>
      <c r="O66" s="118">
        <v>41.33785730000001</v>
      </c>
      <c r="P66" s="118">
        <v>2.6748599324021738</v>
      </c>
      <c r="Q66" s="118">
        <v>139.1711587952326</v>
      </c>
      <c r="R66" s="118">
        <v>139.64140526623439</v>
      </c>
      <c r="S66" s="118">
        <v>107.70365141190381</v>
      </c>
      <c r="T66" s="118">
        <v>107.34095625072371</v>
      </c>
      <c r="U66" s="118">
        <v>111.60387523947163</v>
      </c>
      <c r="V66" s="120">
        <v>111.00160581045483</v>
      </c>
      <c r="W66" s="3"/>
      <c r="X66" s="3"/>
      <c r="Y66" s="3"/>
      <c r="Z66" s="3"/>
      <c r="AA66" s="3"/>
      <c r="AB66" s="3"/>
      <c r="AC66" s="77"/>
    </row>
    <row r="67" spans="1:29" x14ac:dyDescent="0.25">
      <c r="A67" s="8"/>
      <c r="B67" s="9" t="s">
        <v>81</v>
      </c>
      <c r="C67" s="118">
        <v>33.0810271</v>
      </c>
      <c r="D67" s="118">
        <v>60.915996399999997</v>
      </c>
      <c r="E67" s="118">
        <v>28.345393101652565</v>
      </c>
      <c r="F67" s="118">
        <v>1.46474058</v>
      </c>
      <c r="G67" s="118">
        <v>4.2400000799999997</v>
      </c>
      <c r="H67" s="118">
        <v>63.613196000000002</v>
      </c>
      <c r="I67" s="118">
        <v>32.021235048427869</v>
      </c>
      <c r="J67" s="118">
        <v>1059.2953500000001</v>
      </c>
      <c r="K67" s="119">
        <v>63.072581684404724</v>
      </c>
      <c r="L67" s="118">
        <f t="shared" si="1"/>
        <v>323.82250269999997</v>
      </c>
      <c r="M67" s="118">
        <v>262.432928</v>
      </c>
      <c r="N67" s="118">
        <v>61.389574699999997</v>
      </c>
      <c r="O67" s="118">
        <v>41.947627699999998</v>
      </c>
      <c r="P67" s="118">
        <v>2.2600378677790633</v>
      </c>
      <c r="Q67" s="118">
        <v>139.88092584981516</v>
      </c>
      <c r="R67" s="118">
        <v>140.55517551996957</v>
      </c>
      <c r="S67" s="118">
        <v>108.07105780073358</v>
      </c>
      <c r="T67" s="118">
        <v>107.55263594393737</v>
      </c>
      <c r="U67" s="118">
        <v>111.62329512990286</v>
      </c>
      <c r="V67" s="120">
        <v>111.02256731288507</v>
      </c>
      <c r="W67" s="3"/>
      <c r="X67" s="3"/>
      <c r="Y67" s="3"/>
      <c r="Z67" s="3"/>
      <c r="AA67" s="3"/>
      <c r="AB67" s="3"/>
      <c r="AC67" s="77"/>
    </row>
    <row r="68" spans="1:29" x14ac:dyDescent="0.25">
      <c r="A68" s="8"/>
      <c r="B68" s="9" t="s">
        <v>82</v>
      </c>
      <c r="C68" s="118">
        <v>33.117688900000005</v>
      </c>
      <c r="D68" s="118">
        <v>60.895621499999997</v>
      </c>
      <c r="E68" s="118">
        <v>28.33797588007187</v>
      </c>
      <c r="F68" s="118">
        <v>1.46636382</v>
      </c>
      <c r="G68" s="118">
        <v>4.2399999599999996</v>
      </c>
      <c r="H68" s="118">
        <v>63.591918800000002</v>
      </c>
      <c r="I68" s="118">
        <v>31.997985610110518</v>
      </c>
      <c r="J68" s="118">
        <v>1059.6993299999997</v>
      </c>
      <c r="K68" s="119">
        <v>62.963619238671541</v>
      </c>
      <c r="L68" s="118">
        <f t="shared" si="1"/>
        <v>325.55800569999997</v>
      </c>
      <c r="M68" s="118">
        <v>263.80624599999999</v>
      </c>
      <c r="N68" s="118">
        <v>61.751759700000001</v>
      </c>
      <c r="O68" s="118">
        <v>42.570769300000002</v>
      </c>
      <c r="P68" s="118">
        <v>1.9962779919300067</v>
      </c>
      <c r="Q68" s="118">
        <v>140.64973011194536</v>
      </c>
      <c r="R68" s="118">
        <v>141.43037292839702</v>
      </c>
      <c r="S68" s="118">
        <v>108.35847857755267</v>
      </c>
      <c r="T68" s="118">
        <v>107.76038026138673</v>
      </c>
      <c r="U68" s="118">
        <v>111.66425346463662</v>
      </c>
      <c r="V68" s="120">
        <v>111.03850308046685</v>
      </c>
      <c r="W68" s="3"/>
      <c r="X68" s="3"/>
      <c r="Y68" s="3"/>
      <c r="Z68" s="3"/>
      <c r="AA68" s="3"/>
      <c r="AB68" s="3"/>
      <c r="AC68" s="77"/>
    </row>
    <row r="69" spans="1:29" x14ac:dyDescent="0.25">
      <c r="A69" s="8"/>
      <c r="B69" s="9" t="s">
        <v>358</v>
      </c>
      <c r="C69" s="118">
        <v>33.163342900000011</v>
      </c>
      <c r="D69" s="118">
        <v>60.891709599999999</v>
      </c>
      <c r="E69" s="118">
        <v>28.354956885149164</v>
      </c>
      <c r="F69" s="118">
        <v>1.4683853099999999</v>
      </c>
      <c r="G69" s="118">
        <v>4.2400000999999996</v>
      </c>
      <c r="H69" s="118">
        <v>63.587833799999999</v>
      </c>
      <c r="I69" s="118">
        <v>31.962979256727849</v>
      </c>
      <c r="J69" s="118">
        <v>1059.9992400000001</v>
      </c>
      <c r="K69" s="119">
        <v>62.727574179329473</v>
      </c>
      <c r="L69" s="118">
        <f t="shared" si="1"/>
        <v>326.69157240000004</v>
      </c>
      <c r="M69" s="118">
        <v>265.21844900000002</v>
      </c>
      <c r="N69" s="118">
        <v>61.473123399999999</v>
      </c>
      <c r="O69" s="118">
        <v>43.029618499999991</v>
      </c>
      <c r="P69" s="118">
        <v>2.0498891820384779</v>
      </c>
      <c r="Q69" s="118">
        <v>141.31797180506155</v>
      </c>
      <c r="R69" s="118">
        <v>142.25795621881221</v>
      </c>
      <c r="S69" s="118">
        <v>108.69668615423673</v>
      </c>
      <c r="T69" s="118">
        <v>107.97846136367268</v>
      </c>
      <c r="U69" s="118">
        <v>111.44978321513797</v>
      </c>
      <c r="V69" s="120">
        <v>110.81473664488115</v>
      </c>
      <c r="W69" s="3"/>
      <c r="X69" s="3"/>
      <c r="Y69" s="3"/>
      <c r="Z69" s="3"/>
      <c r="AA69" s="3"/>
      <c r="AB69" s="3"/>
      <c r="AC69" s="77"/>
    </row>
    <row r="70" spans="1:29" x14ac:dyDescent="0.25">
      <c r="A70" s="8"/>
      <c r="B70" s="9" t="s">
        <v>359</v>
      </c>
      <c r="C70" s="118">
        <v>33.199211099999999</v>
      </c>
      <c r="D70" s="118">
        <v>60.879691899999997</v>
      </c>
      <c r="E70" s="118">
        <v>28.363516619063684</v>
      </c>
      <c r="F70" s="118">
        <v>1.4699734100000001</v>
      </c>
      <c r="G70" s="118">
        <v>4.2399999599999996</v>
      </c>
      <c r="H70" s="118">
        <v>63.575283900000002</v>
      </c>
      <c r="I70" s="118">
        <v>31.964580782595093</v>
      </c>
      <c r="J70" s="118">
        <v>1061.1988699999999</v>
      </c>
      <c r="K70" s="119">
        <v>62.678605603577033</v>
      </c>
      <c r="L70" s="118">
        <f t="shared" si="1"/>
        <v>328.92081010000004</v>
      </c>
      <c r="M70" s="118">
        <v>267.01950900000003</v>
      </c>
      <c r="N70" s="118">
        <v>61.901301099999998</v>
      </c>
      <c r="O70" s="118">
        <v>43.554717600000011</v>
      </c>
      <c r="P70" s="118">
        <v>2.2012788322581356</v>
      </c>
      <c r="Q70" s="118">
        <v>142.23470405440042</v>
      </c>
      <c r="R70" s="118">
        <v>143.1736123571325</v>
      </c>
      <c r="S70" s="118">
        <v>108.99703562467108</v>
      </c>
      <c r="T70" s="118">
        <v>108.28225152419095</v>
      </c>
      <c r="U70" s="118">
        <v>111.67885479335418</v>
      </c>
      <c r="V70" s="120">
        <v>111.01869771747876</v>
      </c>
      <c r="W70" s="3"/>
      <c r="X70" s="3"/>
      <c r="Y70" s="3"/>
      <c r="Z70" s="3"/>
      <c r="AA70" s="3"/>
      <c r="AB70" s="3"/>
      <c r="AC70" s="77"/>
    </row>
    <row r="71" spans="1:29" x14ac:dyDescent="0.25">
      <c r="A71" s="8"/>
      <c r="B71" s="9" t="s">
        <v>360</v>
      </c>
      <c r="C71" s="118">
        <v>33.234888500000004</v>
      </c>
      <c r="D71" s="118">
        <v>60.8672623</v>
      </c>
      <c r="E71" s="118">
        <v>28.371865737774371</v>
      </c>
      <c r="F71" s="118">
        <v>1.47155317</v>
      </c>
      <c r="G71" s="118">
        <v>4.2400001200000004</v>
      </c>
      <c r="H71" s="118">
        <v>63.562304099999999</v>
      </c>
      <c r="I71" s="118">
        <v>31.955809767448777</v>
      </c>
      <c r="J71" s="118">
        <v>1062.0477800000001</v>
      </c>
      <c r="K71" s="119">
        <v>62.609918844520962</v>
      </c>
      <c r="L71" s="118">
        <f t="shared" si="1"/>
        <v>331.32396970000002</v>
      </c>
      <c r="M71" s="118">
        <v>268.904563</v>
      </c>
      <c r="N71" s="118">
        <v>62.419406699999996</v>
      </c>
      <c r="O71" s="118">
        <v>44.097098199999998</v>
      </c>
      <c r="P71" s="118">
        <v>2.3704079663945832</v>
      </c>
      <c r="Q71" s="118">
        <v>143.19667445962568</v>
      </c>
      <c r="R71" s="118">
        <v>144.18149594971663</v>
      </c>
      <c r="S71" s="118">
        <v>109.35481516371803</v>
      </c>
      <c r="T71" s="118">
        <v>108.60787484860496</v>
      </c>
      <c r="U71" s="118">
        <v>111.8970008626581</v>
      </c>
      <c r="V71" s="120">
        <v>111.23722239978839</v>
      </c>
      <c r="W71" s="3"/>
      <c r="X71" s="3"/>
      <c r="Y71" s="3"/>
      <c r="Z71" s="3"/>
      <c r="AA71" s="3"/>
      <c r="AB71" s="3"/>
      <c r="AC71" s="77"/>
    </row>
    <row r="72" spans="1:29" x14ac:dyDescent="0.25">
      <c r="A72" s="8"/>
      <c r="B72" s="9" t="s">
        <v>361</v>
      </c>
      <c r="C72" s="118">
        <v>33.268168199999998</v>
      </c>
      <c r="D72" s="118">
        <v>60.850385699999997</v>
      </c>
      <c r="E72" s="118">
        <v>28.378121988070824</v>
      </c>
      <c r="F72" s="118">
        <v>1.4730266699999999</v>
      </c>
      <c r="G72" s="118">
        <v>4.24000003</v>
      </c>
      <c r="H72" s="118">
        <v>63.544680200000002</v>
      </c>
      <c r="I72" s="118">
        <v>31.955809767448777</v>
      </c>
      <c r="J72" s="118">
        <v>1063.1112499999999</v>
      </c>
      <c r="K72" s="119">
        <v>62.529118217559898</v>
      </c>
      <c r="L72" s="118">
        <f t="shared" si="1"/>
        <v>333.82608050000005</v>
      </c>
      <c r="M72" s="118">
        <v>270.86971500000004</v>
      </c>
      <c r="N72" s="118">
        <v>62.956365499999997</v>
      </c>
      <c r="O72" s="118">
        <v>44.656346499999998</v>
      </c>
      <c r="P72" s="118">
        <v>2.5322650718828221</v>
      </c>
      <c r="Q72" s="118">
        <v>144.21135410126763</v>
      </c>
      <c r="R72" s="118">
        <v>145.20315395395266</v>
      </c>
      <c r="S72" s="118">
        <v>109.72112555565701</v>
      </c>
      <c r="T72" s="118">
        <v>108.97168318337181</v>
      </c>
      <c r="U72" s="118">
        <v>112.13145565153093</v>
      </c>
      <c r="V72" s="120">
        <v>111.46425115448622</v>
      </c>
      <c r="W72" s="3"/>
      <c r="X72" s="3"/>
      <c r="Y72" s="3"/>
      <c r="Z72" s="3"/>
      <c r="AA72" s="3"/>
      <c r="AB72" s="3"/>
      <c r="AC72" s="77"/>
    </row>
    <row r="73" spans="1:29" x14ac:dyDescent="0.25">
      <c r="A73" s="8"/>
      <c r="B73" s="9" t="s">
        <v>365</v>
      </c>
      <c r="C73" s="118">
        <v>33.300967100000001</v>
      </c>
      <c r="D73" s="118">
        <v>60.832581099999999</v>
      </c>
      <c r="E73" s="118">
        <v>28.383924163510905</v>
      </c>
      <c r="F73" s="118">
        <v>1.4744789</v>
      </c>
      <c r="G73" s="118">
        <v>4.2399999700000004</v>
      </c>
      <c r="H73" s="118">
        <v>63.526087199999999</v>
      </c>
      <c r="I73" s="118">
        <v>31.955809767448777</v>
      </c>
      <c r="J73" s="118">
        <v>1064.1593700000003</v>
      </c>
      <c r="K73" s="119">
        <v>62.432829031114366</v>
      </c>
      <c r="L73" s="118">
        <f t="shared" si="1"/>
        <v>336.14210380000003</v>
      </c>
      <c r="M73" s="118">
        <v>272.94942400000002</v>
      </c>
      <c r="N73" s="118">
        <v>63.192679800000001</v>
      </c>
      <c r="O73" s="118">
        <v>45.238393100000003</v>
      </c>
      <c r="P73" s="118">
        <v>2.8099158562909565</v>
      </c>
      <c r="Q73" s="118">
        <v>145.28888790260075</v>
      </c>
      <c r="R73" s="118">
        <v>146.28809839137676</v>
      </c>
      <c r="S73" s="118">
        <v>110.08185481374409</v>
      </c>
      <c r="T73" s="118">
        <v>109.32994850582607</v>
      </c>
      <c r="U73" s="118">
        <v>112.31932690260923</v>
      </c>
      <c r="V73" s="120">
        <v>111.66313138549371</v>
      </c>
      <c r="W73" s="3"/>
      <c r="X73" s="3"/>
      <c r="Y73" s="3"/>
      <c r="Z73" s="3"/>
      <c r="AA73" s="3"/>
      <c r="AB73" s="3"/>
      <c r="AC73" s="77"/>
    </row>
    <row r="74" spans="1:29" x14ac:dyDescent="0.25">
      <c r="A74" s="8"/>
      <c r="B74" s="9" t="s">
        <v>366</v>
      </c>
      <c r="C74" s="118">
        <v>33.3324304</v>
      </c>
      <c r="D74" s="118">
        <v>60.814639100000001</v>
      </c>
      <c r="E74" s="118">
        <v>28.388545234959754</v>
      </c>
      <c r="F74" s="118">
        <v>1.47587201</v>
      </c>
      <c r="G74" s="118">
        <v>4.2399999599999996</v>
      </c>
      <c r="H74" s="118">
        <v>63.507350700000003</v>
      </c>
      <c r="I74" s="118">
        <v>31.955809767448777</v>
      </c>
      <c r="J74" s="118">
        <v>1065.16481</v>
      </c>
      <c r="K74" s="119">
        <v>62.457659918809284</v>
      </c>
      <c r="L74" s="118">
        <f t="shared" si="1"/>
        <v>339.08690960000001</v>
      </c>
      <c r="M74" s="118">
        <v>275.31443300000001</v>
      </c>
      <c r="N74" s="118">
        <v>63.772476600000005</v>
      </c>
      <c r="O74" s="118">
        <v>45.871997399999998</v>
      </c>
      <c r="P74" s="118">
        <v>3.0155829854316307</v>
      </c>
      <c r="Q74" s="118">
        <v>146.52390958924394</v>
      </c>
      <c r="R74" s="118">
        <v>147.53161382204243</v>
      </c>
      <c r="S74" s="118">
        <v>110.4544325978234</v>
      </c>
      <c r="T74" s="118">
        <v>109.69998142375539</v>
      </c>
      <c r="U74" s="118">
        <v>112.74864831557603</v>
      </c>
      <c r="V74" s="120">
        <v>112.08115018791398</v>
      </c>
      <c r="W74" s="3"/>
      <c r="X74" s="3"/>
      <c r="Y74" s="3"/>
      <c r="Z74" s="3"/>
      <c r="AA74" s="3"/>
      <c r="AB74" s="3"/>
      <c r="AC74" s="77"/>
    </row>
    <row r="75" spans="1:29" x14ac:dyDescent="0.25">
      <c r="A75" s="8"/>
      <c r="B75" s="9" t="s">
        <v>367</v>
      </c>
      <c r="C75" s="118">
        <v>33.363586400000003</v>
      </c>
      <c r="D75" s="118">
        <v>60.796088300000001</v>
      </c>
      <c r="E75" s="118">
        <v>28.392862791967499</v>
      </c>
      <c r="F75" s="118">
        <v>1.47725156</v>
      </c>
      <c r="G75" s="118">
        <v>4.2400000799999997</v>
      </c>
      <c r="H75" s="118">
        <v>63.487978599999998</v>
      </c>
      <c r="I75" s="118">
        <v>31.955809767448777</v>
      </c>
      <c r="J75" s="118">
        <v>1066.1604199999999</v>
      </c>
      <c r="K75" s="119">
        <v>62.506909657547361</v>
      </c>
      <c r="L75" s="118">
        <f t="shared" si="1"/>
        <v>342.40106890000004</v>
      </c>
      <c r="M75" s="118">
        <v>277.73810600000002</v>
      </c>
      <c r="N75" s="118">
        <v>64.662962899999997</v>
      </c>
      <c r="O75" s="118">
        <v>46.519960099999992</v>
      </c>
      <c r="P75" s="118">
        <v>3.2086291932034161</v>
      </c>
      <c r="Q75" s="118">
        <v>147.79132476003369</v>
      </c>
      <c r="R75" s="118">
        <v>148.80774551995665</v>
      </c>
      <c r="S75" s="118">
        <v>110.82939732925728</v>
      </c>
      <c r="T75" s="118">
        <v>110.07238498516459</v>
      </c>
      <c r="U75" s="118">
        <v>113.23765782722191</v>
      </c>
      <c r="V75" s="120">
        <v>112.59334861626972</v>
      </c>
      <c r="W75" s="3"/>
      <c r="X75" s="3"/>
      <c r="Y75" s="3"/>
      <c r="Z75" s="3"/>
      <c r="AA75" s="3"/>
      <c r="AB75" s="3"/>
      <c r="AC75" s="77"/>
    </row>
    <row r="76" spans="1:29" x14ac:dyDescent="0.25">
      <c r="A76" s="8"/>
      <c r="B76" s="9" t="s">
        <v>368</v>
      </c>
      <c r="C76" s="118">
        <v>33.395258800000008</v>
      </c>
      <c r="D76" s="118">
        <v>60.778430399999998</v>
      </c>
      <c r="E76" s="118">
        <v>28.397577987385777</v>
      </c>
      <c r="F76" s="118">
        <v>1.47865392</v>
      </c>
      <c r="G76" s="118">
        <v>4.2400000599999998</v>
      </c>
      <c r="H76" s="118">
        <v>63.469538900000003</v>
      </c>
      <c r="I76" s="118">
        <v>31.955809767448777</v>
      </c>
      <c r="J76" s="118">
        <v>1067.17254</v>
      </c>
      <c r="K76" s="119">
        <v>62.511280455581684</v>
      </c>
      <c r="L76" s="118">
        <f t="shared" si="1"/>
        <v>345.51229519999998</v>
      </c>
      <c r="M76" s="118">
        <v>280.200875</v>
      </c>
      <c r="N76" s="118">
        <v>65.311420200000001</v>
      </c>
      <c r="O76" s="118">
        <v>47.1791524</v>
      </c>
      <c r="P76" s="118">
        <v>3.3740157655307801</v>
      </c>
      <c r="Q76" s="118">
        <v>149.07706792432984</v>
      </c>
      <c r="R76" s="118">
        <v>150.10233126040697</v>
      </c>
      <c r="S76" s="118">
        <v>111.19133073326451</v>
      </c>
      <c r="T76" s="118">
        <v>110.43184622870564</v>
      </c>
      <c r="U76" s="118">
        <v>113.62349566990441</v>
      </c>
      <c r="V76" s="120">
        <v>113.02113563973417</v>
      </c>
      <c r="W76" s="3"/>
      <c r="X76" s="3"/>
      <c r="Y76" s="3"/>
      <c r="Z76" s="3"/>
      <c r="AA76" s="3"/>
      <c r="AB76" s="3"/>
      <c r="AC76" s="77"/>
    </row>
    <row r="77" spans="1:29" x14ac:dyDescent="0.25">
      <c r="A77" s="8"/>
      <c r="B77" s="9" t="s">
        <v>395</v>
      </c>
      <c r="C77" s="118">
        <v>33.426693899999997</v>
      </c>
      <c r="D77" s="118">
        <v>60.760292</v>
      </c>
      <c r="E77" s="118">
        <v>28.402049355608707</v>
      </c>
      <c r="F77" s="118">
        <v>1.4800457599999999</v>
      </c>
      <c r="G77" s="118">
        <v>4.2399999900000003</v>
      </c>
      <c r="H77" s="118">
        <v>63.450597299999998</v>
      </c>
      <c r="I77" s="118">
        <v>31.955809767448777</v>
      </c>
      <c r="J77" s="118">
        <v>1068.17707</v>
      </c>
      <c r="K77" s="119">
        <v>62.530546808844576</v>
      </c>
      <c r="L77" s="118">
        <f t="shared" ref="L77:L80" si="2">M77+N77</f>
        <v>348.65644020000002</v>
      </c>
      <c r="M77" s="118">
        <v>282.71113000000003</v>
      </c>
      <c r="N77" s="118">
        <v>65.945310200000023</v>
      </c>
      <c r="O77" s="118">
        <v>47.851108599999996</v>
      </c>
      <c r="P77" s="118">
        <v>3.5102803836659646</v>
      </c>
      <c r="Q77" s="118">
        <v>150.38893523429221</v>
      </c>
      <c r="R77" s="118">
        <v>151.42322081284723</v>
      </c>
      <c r="S77" s="118">
        <v>111.57485604101024</v>
      </c>
      <c r="T77" s="118">
        <v>110.81275189401683</v>
      </c>
      <c r="U77" s="118">
        <v>114.05678867117042</v>
      </c>
      <c r="V77" s="120">
        <v>113.46144071065656</v>
      </c>
      <c r="W77" s="3"/>
      <c r="X77" s="3"/>
      <c r="Y77" s="3"/>
      <c r="Z77" s="3"/>
      <c r="AA77" s="3"/>
      <c r="AB77" s="3"/>
      <c r="AC77" s="77"/>
    </row>
    <row r="78" spans="1:29" x14ac:dyDescent="0.25">
      <c r="A78" s="8"/>
      <c r="B78" s="9" t="s">
        <v>396</v>
      </c>
      <c r="C78" s="118">
        <v>33.457928299999999</v>
      </c>
      <c r="D78" s="118">
        <v>60.741741300000001</v>
      </c>
      <c r="E78" s="118">
        <v>28.406308506156101</v>
      </c>
      <c r="F78" s="118">
        <v>1.48142869</v>
      </c>
      <c r="G78" s="118">
        <v>4.2399998600000002</v>
      </c>
      <c r="H78" s="118">
        <v>63.4312252</v>
      </c>
      <c r="I78" s="118">
        <v>31.955809767448777</v>
      </c>
      <c r="J78" s="118">
        <v>1069.1751899999999</v>
      </c>
      <c r="K78" s="119">
        <v>62.564692350569885</v>
      </c>
      <c r="L78" s="118">
        <f t="shared" si="2"/>
        <v>351.92875150000003</v>
      </c>
      <c r="M78" s="118">
        <v>285.35781300000002</v>
      </c>
      <c r="N78" s="118">
        <v>66.570938499999997</v>
      </c>
      <c r="O78" s="118">
        <v>48.551098100000004</v>
      </c>
      <c r="P78" s="118">
        <v>3.583153037545217</v>
      </c>
      <c r="Q78" s="118">
        <v>151.77408550642096</v>
      </c>
      <c r="R78" s="118">
        <v>152.81789732404647</v>
      </c>
      <c r="S78" s="118">
        <v>111.95865475755286</v>
      </c>
      <c r="T78" s="118">
        <v>111.19392910062554</v>
      </c>
      <c r="U78" s="118">
        <v>114.51553568827792</v>
      </c>
      <c r="V78" s="120">
        <v>113.95334112175284</v>
      </c>
      <c r="W78" s="3"/>
      <c r="X78" s="3"/>
      <c r="Y78" s="3"/>
      <c r="Z78" s="3"/>
      <c r="AA78" s="3"/>
      <c r="AB78" s="3"/>
      <c r="AC78" s="77"/>
    </row>
    <row r="79" spans="1:29" x14ac:dyDescent="0.25">
      <c r="A79" s="8"/>
      <c r="B79" s="9" t="s">
        <v>397</v>
      </c>
      <c r="C79" s="118">
        <v>33.4889613</v>
      </c>
      <c r="D79" s="118">
        <v>60.722778300000002</v>
      </c>
      <c r="E79" s="118">
        <v>28.410355137938055</v>
      </c>
      <c r="F79" s="118">
        <v>1.4828028200000001</v>
      </c>
      <c r="G79" s="118">
        <v>4.2400000699999998</v>
      </c>
      <c r="H79" s="118">
        <v>63.411422700000003</v>
      </c>
      <c r="I79" s="118">
        <v>31.955809767448777</v>
      </c>
      <c r="J79" s="118">
        <v>1070.16688</v>
      </c>
      <c r="K79" s="119">
        <v>62.60822356289566</v>
      </c>
      <c r="L79" s="118">
        <f t="shared" si="2"/>
        <v>355.48322999999999</v>
      </c>
      <c r="M79" s="118">
        <v>287.96519599999999</v>
      </c>
      <c r="N79" s="118">
        <v>67.518034</v>
      </c>
      <c r="O79" s="118">
        <v>49.2494406</v>
      </c>
      <c r="P79" s="118">
        <v>3.6184406645954903</v>
      </c>
      <c r="Q79" s="118">
        <v>153.13906615389513</v>
      </c>
      <c r="R79" s="118">
        <v>154.19226549591855</v>
      </c>
      <c r="S79" s="118">
        <v>112.36616478333418</v>
      </c>
      <c r="T79" s="118">
        <v>111.59865565805556</v>
      </c>
      <c r="U79" s="118">
        <v>115.02839937709363</v>
      </c>
      <c r="V79" s="120">
        <v>114.51406764903621</v>
      </c>
      <c r="W79" s="3"/>
      <c r="X79" s="3"/>
      <c r="Y79" s="3"/>
      <c r="Z79" s="3"/>
      <c r="AA79" s="3"/>
      <c r="AB79" s="3"/>
      <c r="AC79" s="77"/>
    </row>
    <row r="80" spans="1:29" x14ac:dyDescent="0.25">
      <c r="A80" s="8"/>
      <c r="B80" s="121" t="s">
        <v>398</v>
      </c>
      <c r="C80" s="118">
        <v>33.519791899999987</v>
      </c>
      <c r="D80" s="118">
        <v>60.703403199999997</v>
      </c>
      <c r="E80" s="118">
        <v>28.414188950301046</v>
      </c>
      <c r="F80" s="118">
        <v>1.4841679300000001</v>
      </c>
      <c r="G80" s="118">
        <v>4.2400000899999988</v>
      </c>
      <c r="H80" s="118">
        <v>63.391189699999998</v>
      </c>
      <c r="I80" s="118">
        <v>31.955809767448777</v>
      </c>
      <c r="J80" s="118">
        <v>1071.15209</v>
      </c>
      <c r="K80" s="119">
        <v>62.585917634990018</v>
      </c>
      <c r="L80" s="118">
        <f t="shared" si="2"/>
        <v>358.67371009999999</v>
      </c>
      <c r="M80" s="118">
        <v>290.48219399999999</v>
      </c>
      <c r="N80" s="118">
        <v>68.191516099999973</v>
      </c>
      <c r="O80" s="118">
        <v>49.937261599999999</v>
      </c>
      <c r="P80" s="118">
        <v>3.6086621987185374</v>
      </c>
      <c r="Q80" s="118">
        <v>154.45675572147306</v>
      </c>
      <c r="R80" s="118">
        <v>155.51901734799657</v>
      </c>
      <c r="S80" s="118">
        <v>112.78171287673024</v>
      </c>
      <c r="T80" s="118">
        <v>112.01136537964911</v>
      </c>
      <c r="U80" s="118">
        <v>115.41792872427432</v>
      </c>
      <c r="V80" s="120">
        <v>114.94507400835421</v>
      </c>
      <c r="W80" s="3"/>
      <c r="X80" s="3"/>
      <c r="Y80" s="3"/>
      <c r="Z80" s="3"/>
      <c r="AA80" s="3"/>
      <c r="AB80" s="3"/>
      <c r="AC80" s="77"/>
    </row>
    <row r="81" spans="1:29" x14ac:dyDescent="0.25">
      <c r="A81" s="8"/>
      <c r="B81" s="9">
        <v>2008</v>
      </c>
      <c r="C81" s="122">
        <v>29.628499999999999</v>
      </c>
      <c r="D81" s="122">
        <v>60.023568488604617</v>
      </c>
      <c r="E81" s="122">
        <v>25.78275</v>
      </c>
      <c r="F81" s="122">
        <v>1.7862499999999999</v>
      </c>
      <c r="G81" s="122">
        <v>5.6849285617765286</v>
      </c>
      <c r="H81" s="122">
        <v>63.641558528425399</v>
      </c>
      <c r="I81" s="122">
        <v>31.932009046337122</v>
      </c>
      <c r="J81" s="122">
        <v>946.1</v>
      </c>
      <c r="K81" s="123">
        <f ca="1">AVERAGE(OFFSET(K$4,4*(ROW()-ROW(K$81)),0):OFFSET(K$7,4*(ROW()-ROW(K$81)),0))</f>
        <v>62.0181568581297</v>
      </c>
      <c r="L81" s="122">
        <f ca="1">SUM(OFFSET(L$4,4*(ROW()-ROW(L$81)),0):OFFSET(L$7,4*(ROW()-ROW(L$81)),0))</f>
        <v>797.18700000000013</v>
      </c>
      <c r="M81" s="122">
        <v>669.13900000000001</v>
      </c>
      <c r="N81" s="122">
        <v>128.048</v>
      </c>
      <c r="O81" s="122">
        <v>94.456000000000003</v>
      </c>
      <c r="P81" s="122">
        <v>1.1971691902705528</v>
      </c>
      <c r="Q81" s="122">
        <f ca="1">AVERAGE(OFFSET(Q$4,4*(ROW()-ROW(Q$81)),0):OFFSET(Q$7,4*(ROW()-ROW(Q$81)),0))</f>
        <v>98.026852966576428</v>
      </c>
      <c r="R81" s="122">
        <f ca="1">AVERAGE(OFFSET(R$4,4*(ROW()-ROW(R$81)),0):OFFSET(R$7,4*(ROW()-ROW(R$81)),0))</f>
        <v>98.771801762638432</v>
      </c>
      <c r="S81" s="122">
        <f ca="1">AVERAGE(OFFSET(S$4,4*(ROW()-ROW(S$81)),0):OFFSET(S$7,4*(ROW()-ROW(S$81)),0))</f>
        <v>99.139486625226851</v>
      </c>
      <c r="T81" s="122">
        <f ca="1">AVERAGE(OFFSET(T$4,4*(ROW()-ROW(T$81)),0):OFFSET(T$7,4*(ROW()-ROW(T$81)),0))</f>
        <v>98.390551340521171</v>
      </c>
      <c r="U81" s="122">
        <f ca="1">AVERAGE(OFFSET(U$4,4*(ROW()-ROW(U$81)),0):OFFSET(U$7,4*(ROW()-ROW(U$81)),0))</f>
        <v>96.878185953237207</v>
      </c>
      <c r="V81" s="124">
        <f ca="1">AVERAGE(OFFSET(V$4,4*(ROW()-ROW(V$81)),0):OFFSET(V$7,4*(ROW()-ROW(V$81)),0))</f>
        <v>96.553624370405473</v>
      </c>
      <c r="W81" s="3"/>
      <c r="X81" s="3"/>
      <c r="Y81" s="3"/>
      <c r="Z81" s="3"/>
      <c r="AA81" s="3"/>
      <c r="AB81" s="3"/>
      <c r="AC81" s="77"/>
    </row>
    <row r="82" spans="1:29" x14ac:dyDescent="0.25">
      <c r="A82" s="8"/>
      <c r="B82" s="9">
        <v>2009</v>
      </c>
      <c r="C82" s="118">
        <v>29.155999999999999</v>
      </c>
      <c r="D82" s="118">
        <v>58.582521842066598</v>
      </c>
      <c r="E82" s="118">
        <v>25.286000000000001</v>
      </c>
      <c r="F82" s="118">
        <v>2.4027500000000002</v>
      </c>
      <c r="G82" s="118">
        <v>7.6138189373564158</v>
      </c>
      <c r="H82" s="118">
        <v>63.409925854992828</v>
      </c>
      <c r="I82" s="118">
        <v>31.50652187549862</v>
      </c>
      <c r="J82" s="118">
        <v>918.6</v>
      </c>
      <c r="K82" s="125">
        <f ca="1">AVERAGE(OFFSET(K$4,4*(ROW()-ROW(K$81)),0):OFFSET(K$7,4*(ROW()-ROW(K$81)),0))</f>
        <v>62.805081760569081</v>
      </c>
      <c r="L82" s="107">
        <f ca="1">SUM(OFFSET(L$4,4*(ROW()-ROW(L$81)),0):OFFSET(L$7,4*(ROW()-ROW(L$81)),0))</f>
        <v>789.35799999999995</v>
      </c>
      <c r="M82" s="118">
        <v>658.61199999999997</v>
      </c>
      <c r="N82" s="118">
        <v>130.74600000000001</v>
      </c>
      <c r="O82" s="118">
        <v>96.117000000000004</v>
      </c>
      <c r="P82" s="118">
        <v>0.36040386581814854</v>
      </c>
      <c r="Q82" s="107">
        <f ca="1">AVERAGE(OFFSET(Q$4,4*(ROW()-ROW(Q$81)),0):OFFSET(Q$7,4*(ROW()-ROW(Q$81)),0))</f>
        <v>98.388097088021738</v>
      </c>
      <c r="R82" s="107">
        <f ca="1">AVERAGE(OFFSET(R$4,4*(ROW()-ROW(R$81)),0):OFFSET(R$7,4*(ROW()-ROW(R$81)),0))</f>
        <v>100.47722038094366</v>
      </c>
      <c r="S82" s="107">
        <f ca="1">AVERAGE(OFFSET(S$4,4*(ROW()-ROW(S$81)),0):OFFSET(S$7,4*(ROW()-ROW(S$81)),0))</f>
        <v>98.100172486524556</v>
      </c>
      <c r="T82" s="107">
        <f ca="1">AVERAGE(OFFSET(T$4,4*(ROW()-ROW(T$81)),0):OFFSET(T$7,4*(ROW()-ROW(T$81)),0))</f>
        <v>96.059808786032889</v>
      </c>
      <c r="U82" s="107">
        <f ca="1">AVERAGE(OFFSET(U$4,4*(ROW()-ROW(U$81)),0):OFFSET(U$7,4*(ROW()-ROW(U$81)),0))</f>
        <v>95.666823513595276</v>
      </c>
      <c r="V82" s="113">
        <f ca="1">AVERAGE(OFFSET(V$4,4*(ROW()-ROW(V$81)),0):OFFSET(V$7,4*(ROW()-ROW(V$81)),0))</f>
        <v>96.812901590380562</v>
      </c>
      <c r="W82" s="3"/>
      <c r="X82" s="3"/>
      <c r="Y82" s="3"/>
      <c r="Z82" s="3"/>
      <c r="AA82" s="3"/>
      <c r="AB82" s="3"/>
      <c r="AC82" s="77"/>
    </row>
    <row r="83" spans="1:29" x14ac:dyDescent="0.25">
      <c r="A83" s="8"/>
      <c r="B83" s="9">
        <v>2010</v>
      </c>
      <c r="C83" s="118">
        <v>29.2285</v>
      </c>
      <c r="D83" s="118">
        <v>58.209638264897002</v>
      </c>
      <c r="E83" s="118">
        <v>25.239000000000001</v>
      </c>
      <c r="F83" s="118">
        <v>2.49675</v>
      </c>
      <c r="G83" s="118">
        <v>7.8702358909859846</v>
      </c>
      <c r="H83" s="118">
        <v>63.182110612291424</v>
      </c>
      <c r="I83" s="118">
        <v>31.599952770948001</v>
      </c>
      <c r="J83" s="118">
        <v>923.625</v>
      </c>
      <c r="K83" s="125">
        <f ca="1">AVERAGE(OFFSET(K$4,4*(ROW()-ROW(K$81)),0):OFFSET(K$7,4*(ROW()-ROW(K$81)),0))</f>
        <v>63.040178474179015</v>
      </c>
      <c r="L83" s="107">
        <f ca="1">SUM(OFFSET(L$4,4*(ROW()-ROW(L$81)),0):OFFSET(L$7,4*(ROW()-ROW(L$81)),0))</f>
        <v>811.4670000000001</v>
      </c>
      <c r="M83" s="118">
        <v>666.82799999999997</v>
      </c>
      <c r="N83" s="118">
        <v>144.63900000000001</v>
      </c>
      <c r="O83" s="118">
        <v>100.33799999999999</v>
      </c>
      <c r="P83" s="118">
        <v>1.4360147344914198</v>
      </c>
      <c r="Q83" s="107">
        <f ca="1">AVERAGE(OFFSET(Q$4,4*(ROW()-ROW(Q$81)),0):OFFSET(Q$7,4*(ROW()-ROW(Q$81)),0))</f>
        <v>99.793591539888865</v>
      </c>
      <c r="R83" s="107">
        <f ca="1">AVERAGE(OFFSET(R$4,4*(ROW()-ROW(R$81)),0):OFFSET(R$7,4*(ROW()-ROW(R$81)),0))</f>
        <v>101.61178289261295</v>
      </c>
      <c r="S83" s="107">
        <f ca="1">AVERAGE(OFFSET(S$4,4*(ROW()-ROW(S$81)),0):OFFSET(S$7,4*(ROW()-ROW(S$81)),0))</f>
        <v>99.965982899972502</v>
      </c>
      <c r="T83" s="107">
        <f ca="1">AVERAGE(OFFSET(T$4,4*(ROW()-ROW(T$81)),0):OFFSET(T$7,4*(ROW()-ROW(T$81)),0))</f>
        <v>98.177699537537961</v>
      </c>
      <c r="U83" s="107">
        <f ca="1">AVERAGE(OFFSET(U$4,4*(ROW()-ROW(U$81)),0):OFFSET(U$7,4*(ROW()-ROW(U$81)),0))</f>
        <v>98.387277473420042</v>
      </c>
      <c r="V83" s="113">
        <f ca="1">AVERAGE(OFFSET(V$4,4*(ROW()-ROW(V$81)),0):OFFSET(V$7,4*(ROW()-ROW(V$81)),0))</f>
        <v>98.128023982454025</v>
      </c>
      <c r="W83" s="3"/>
      <c r="X83" s="3"/>
      <c r="Y83" s="3"/>
      <c r="Z83" s="3"/>
      <c r="AA83" s="3"/>
      <c r="AB83" s="3"/>
      <c r="AC83" s="77"/>
    </row>
    <row r="84" spans="1:29" x14ac:dyDescent="0.25">
      <c r="A84" s="8"/>
      <c r="B84" s="9">
        <v>2011</v>
      </c>
      <c r="C84" s="118">
        <v>29.377749999999999</v>
      </c>
      <c r="D84" s="118">
        <v>58.005379795312109</v>
      </c>
      <c r="E84" s="118">
        <v>25.320250000000001</v>
      </c>
      <c r="F84" s="118">
        <v>2.5935000000000001</v>
      </c>
      <c r="G84" s="118">
        <v>8.1117899683262813</v>
      </c>
      <c r="H84" s="118">
        <v>63.125800127339829</v>
      </c>
      <c r="I84" s="118">
        <v>31.535120979149731</v>
      </c>
      <c r="J84" s="118">
        <v>926.42499999999995</v>
      </c>
      <c r="K84" s="125">
        <f ca="1">AVERAGE(OFFSET(K$4,4*(ROW()-ROW(K$81)),0):OFFSET(K$7,4*(ROW()-ROW(K$81)),0))</f>
        <v>62.826125041221722</v>
      </c>
      <c r="L84" s="107">
        <f ca="1">SUM(OFFSET(L$4,4*(ROW()-ROW(L$81)),0):OFFSET(L$7,4*(ROW()-ROW(L$81)),0))</f>
        <v>827.69799999999987</v>
      </c>
      <c r="M84" s="118">
        <v>682.63499999999999</v>
      </c>
      <c r="N84" s="118">
        <v>145.06299999999999</v>
      </c>
      <c r="O84" s="118">
        <v>103.277</v>
      </c>
      <c r="P84" s="118">
        <v>2.0419803305458561</v>
      </c>
      <c r="Q84" s="107">
        <f ca="1">AVERAGE(OFFSET(Q$4,4*(ROW()-ROW(Q$81)),0):OFFSET(Q$7,4*(ROW()-ROW(Q$81)),0))</f>
        <v>101.83153567706859</v>
      </c>
      <c r="R84" s="107">
        <f ca="1">AVERAGE(OFFSET(R$4,4*(ROW()-ROW(R$81)),0):OFFSET(R$7,4*(ROW()-ROW(R$81)),0))</f>
        <v>103.90004588439207</v>
      </c>
      <c r="S84" s="107">
        <f ca="1">AVERAGE(OFFSET(S$4,4*(ROW()-ROW(S$81)),0):OFFSET(S$7,4*(ROW()-ROW(S$81)),0))</f>
        <v>101.46778958878369</v>
      </c>
      <c r="T84" s="107">
        <f ca="1">AVERAGE(OFFSET(T$4,4*(ROW()-ROW(T$81)),0):OFFSET(T$7,4*(ROW()-ROW(T$81)),0))</f>
        <v>99.446892808553457</v>
      </c>
      <c r="U84" s="107">
        <f ca="1">AVERAGE(OFFSET(U$4,4*(ROW()-ROW(U$81)),0):OFFSET(U$7,4*(ROW()-ROW(U$81)),0))</f>
        <v>99.215485273193735</v>
      </c>
      <c r="V84" s="113">
        <f ca="1">AVERAGE(OFFSET(V$4,4*(ROW()-ROW(V$81)),0):OFFSET(V$7,4*(ROW()-ROW(V$81)),0))</f>
        <v>96.281121532408278</v>
      </c>
      <c r="W84" s="3"/>
      <c r="X84" s="3"/>
      <c r="Y84" s="3"/>
      <c r="Z84" s="3"/>
      <c r="AA84" s="3"/>
      <c r="AB84" s="3"/>
      <c r="AC84" s="77"/>
    </row>
    <row r="85" spans="1:29" x14ac:dyDescent="0.25">
      <c r="A85" s="8"/>
      <c r="B85" s="9">
        <v>2012</v>
      </c>
      <c r="C85" s="118">
        <v>29.696999999999999</v>
      </c>
      <c r="D85" s="118">
        <v>58.257592170904651</v>
      </c>
      <c r="E85" s="118">
        <v>25.4725</v>
      </c>
      <c r="F85" s="118">
        <v>2.5714999999999999</v>
      </c>
      <c r="G85" s="118">
        <v>7.9696482912692455</v>
      </c>
      <c r="H85" s="118">
        <v>63.302365290953055</v>
      </c>
      <c r="I85" s="118">
        <v>31.826916103669188</v>
      </c>
      <c r="J85" s="118">
        <v>945.17499999999995</v>
      </c>
      <c r="K85" s="125">
        <f ca="1">AVERAGE(OFFSET(K$4,4*(ROW()-ROW(K$81)),0):OFFSET(K$7,4*(ROW()-ROW(K$81)),0))</f>
        <v>62.149614512602128</v>
      </c>
      <c r="L85" s="107">
        <f ca="1">SUM(OFFSET(L$4,4*(ROW()-ROW(L$81)),0):OFFSET(L$7,4*(ROW()-ROW(L$81)),0))</f>
        <v>843.09299999999996</v>
      </c>
      <c r="M85" s="118">
        <v>689.46299999999997</v>
      </c>
      <c r="N85" s="118">
        <v>153.63</v>
      </c>
      <c r="O85" s="118">
        <v>107.43</v>
      </c>
      <c r="P85" s="118">
        <v>0.3965598260295522</v>
      </c>
      <c r="Q85" s="107">
        <f ca="1">AVERAGE(OFFSET(Q$4,4*(ROW()-ROW(Q$81)),0):OFFSET(Q$7,4*(ROW()-ROW(Q$81)),0))</f>
        <v>102.23762968598874</v>
      </c>
      <c r="R85" s="107">
        <f ca="1">AVERAGE(OFFSET(R$4,4*(ROW()-ROW(R$81)),0):OFFSET(R$7,4*(ROW()-ROW(R$81)),0))</f>
        <v>103.35927068145969</v>
      </c>
      <c r="S85" s="107">
        <f ca="1">AVERAGE(OFFSET(S$4,4*(ROW()-ROW(S$81)),0):OFFSET(S$7,4*(ROW()-ROW(S$81)),0))</f>
        <v>101.06876838127712</v>
      </c>
      <c r="T85" s="107">
        <f ca="1">AVERAGE(OFFSET(T$4,4*(ROW()-ROW(T$81)),0):OFFSET(T$7,4*(ROW()-ROW(T$81)),0))</f>
        <v>99.973201956138567</v>
      </c>
      <c r="U85" s="107">
        <f ca="1">AVERAGE(OFFSET(U$4,4*(ROW()-ROW(U$81)),0):OFFSET(U$7,4*(ROW()-ROW(U$81)),0))</f>
        <v>98.713575101670415</v>
      </c>
      <c r="V85" s="113">
        <f ca="1">AVERAGE(OFFSET(V$4,4*(ROW()-ROW(V$81)),0):OFFSET(V$7,4*(ROW()-ROW(V$81)),0))</f>
        <v>95.604410743610373</v>
      </c>
      <c r="W85" s="3"/>
      <c r="X85" s="3"/>
      <c r="Y85" s="3"/>
      <c r="Z85" s="3"/>
      <c r="AA85" s="3"/>
      <c r="AB85" s="3"/>
      <c r="AC85" s="77"/>
    </row>
    <row r="86" spans="1:29" x14ac:dyDescent="0.25">
      <c r="A86" s="8"/>
      <c r="B86" s="9">
        <v>2013</v>
      </c>
      <c r="C86" s="118">
        <v>30.04325</v>
      </c>
      <c r="D86" s="118">
        <v>58.558847871630867</v>
      </c>
      <c r="E86" s="118">
        <v>25.780999999999999</v>
      </c>
      <c r="F86" s="118">
        <v>2.4737499999999999</v>
      </c>
      <c r="G86" s="118">
        <v>7.6082618301335838</v>
      </c>
      <c r="H86" s="118">
        <v>63.380865236664469</v>
      </c>
      <c r="I86" s="118">
        <v>32.037789516073538</v>
      </c>
      <c r="J86" s="118">
        <v>962.52499999999998</v>
      </c>
      <c r="K86" s="125">
        <f ca="1">AVERAGE(OFFSET(K$4,4*(ROW()-ROW(K$81)),0):OFFSET(K$7,4*(ROW()-ROW(K$81)),0))</f>
        <v>62.528318771774579</v>
      </c>
      <c r="L86" s="107">
        <f ca="1">SUM(OFFSET(L$4,4*(ROW()-ROW(L$81)),0):OFFSET(L$7,4*(ROW()-ROW(L$81)),0))</f>
        <v>880.99900000000002</v>
      </c>
      <c r="M86" s="118">
        <v>721.673</v>
      </c>
      <c r="N86" s="118">
        <v>159.32599999999999</v>
      </c>
      <c r="O86" s="118">
        <v>112.452</v>
      </c>
      <c r="P86" s="118">
        <v>3.4192311123940167</v>
      </c>
      <c r="Q86" s="107">
        <f ca="1">AVERAGE(OFFSET(Q$4,4*(ROW()-ROW(Q$81)),0):OFFSET(Q$7,4*(ROW()-ROW(Q$81)),0))</f>
        <v>105.72524459356544</v>
      </c>
      <c r="R86" s="107">
        <f ca="1">AVERAGE(OFFSET(R$4,4*(ROW()-ROW(R$81)),0):OFFSET(R$7,4*(ROW()-ROW(R$81)),0))</f>
        <v>106.17906412382212</v>
      </c>
      <c r="S86" s="107">
        <f ca="1">AVERAGE(OFFSET(S$4,4*(ROW()-ROW(S$81)),0):OFFSET(S$7,4*(ROW()-ROW(S$81)),0))</f>
        <v>101.57995213482246</v>
      </c>
      <c r="T86" s="107">
        <f ca="1">AVERAGE(OFFSET(T$4,4*(ROW()-ROW(T$81)),0):OFFSET(T$7,4*(ROW()-ROW(T$81)),0))</f>
        <v>101.14476500563431</v>
      </c>
      <c r="U86" s="107">
        <f ca="1">AVERAGE(OFFSET(U$4,4*(ROW()-ROW(U$81)),0):OFFSET(U$7,4*(ROW()-ROW(U$81)),0))</f>
        <v>100.13696097872483</v>
      </c>
      <c r="V86" s="113">
        <f ca="1">AVERAGE(OFFSET(V$4,4*(ROW()-ROW(V$81)),0):OFFSET(V$7,4*(ROW()-ROW(V$81)),0))</f>
        <v>96.899143641233081</v>
      </c>
      <c r="W86" s="3"/>
      <c r="X86" s="3"/>
      <c r="Y86" s="3"/>
      <c r="Z86" s="3"/>
      <c r="AA86" s="3"/>
      <c r="AB86" s="3"/>
      <c r="AC86" s="77"/>
    </row>
    <row r="87" spans="1:29" x14ac:dyDescent="0.25">
      <c r="A87" s="8"/>
      <c r="B87" s="9">
        <v>2014</v>
      </c>
      <c r="C87" s="118">
        <v>30.753499999999999</v>
      </c>
      <c r="D87" s="118">
        <v>59.499416498645559</v>
      </c>
      <c r="E87" s="118">
        <v>26.19575</v>
      </c>
      <c r="F87" s="118">
        <v>2.0259999999999998</v>
      </c>
      <c r="G87" s="118">
        <v>6.181008093347204</v>
      </c>
      <c r="H87" s="118">
        <v>63.419723829921836</v>
      </c>
      <c r="I87" s="118">
        <v>32.161909986599483</v>
      </c>
      <c r="J87" s="118">
        <v>989.1</v>
      </c>
      <c r="K87" s="125">
        <f ca="1">AVERAGE(OFFSET(K$4,4*(ROW()-ROW(K$81)),0):OFFSET(K$7,4*(ROW()-ROW(K$81)),0))</f>
        <v>61.623807338749401</v>
      </c>
      <c r="L87" s="107">
        <f ca="1">SUM(OFFSET(L$4,4*(ROW()-ROW(L$81)),0):OFFSET(L$7,4*(ROW()-ROW(L$81)),0))</f>
        <v>903.67399999999998</v>
      </c>
      <c r="M87" s="118">
        <v>749.56399999999996</v>
      </c>
      <c r="N87" s="118">
        <v>154.11000000000001</v>
      </c>
      <c r="O87" s="118">
        <v>119.938</v>
      </c>
      <c r="P87" s="118">
        <v>2.220307860880788</v>
      </c>
      <c r="Q87" s="107">
        <f ca="1">AVERAGE(OFFSET(Q$4,4*(ROW()-ROW(Q$81)),0):OFFSET(Q$7,4*(ROW()-ROW(Q$81)),0))</f>
        <v>108.08148681991091</v>
      </c>
      <c r="R87" s="107">
        <f ca="1">AVERAGE(OFFSET(R$4,4*(ROW()-ROW(R$81)),0):OFFSET(R$7,4*(ROW()-ROW(R$81)),0))</f>
        <v>108.12853627441771</v>
      </c>
      <c r="S87" s="107">
        <f ca="1">AVERAGE(OFFSET(S$4,4*(ROW()-ROW(S$81)),0):OFFSET(S$7,4*(ROW()-ROW(S$81)),0))</f>
        <v>101.76723879006157</v>
      </c>
      <c r="T87" s="107">
        <f ca="1">AVERAGE(OFFSET(T$4,4*(ROW()-ROW(T$81)),0):OFFSET(T$7,4*(ROW()-ROW(T$81)),0))</f>
        <v>101.7239797409952</v>
      </c>
      <c r="U87" s="107">
        <f ca="1">AVERAGE(OFFSET(U$4,4*(ROW()-ROW(U$81)),0):OFFSET(U$7,4*(ROW()-ROW(U$81)),0))</f>
        <v>99.466720442756468</v>
      </c>
      <c r="V87" s="113">
        <f ca="1">AVERAGE(OFFSET(V$4,4*(ROW()-ROW(V$81)),0):OFFSET(V$7,4*(ROW()-ROW(V$81)),0))</f>
        <v>96.500446364608251</v>
      </c>
      <c r="W87" s="3"/>
      <c r="X87" s="3"/>
      <c r="Y87" s="3"/>
      <c r="Z87" s="3"/>
      <c r="AA87" s="3"/>
      <c r="AB87" s="3"/>
      <c r="AC87" s="77"/>
    </row>
    <row r="88" spans="1:29" x14ac:dyDescent="0.25">
      <c r="A88" s="79"/>
      <c r="B88" s="9">
        <v>2015</v>
      </c>
      <c r="C88" s="118">
        <v>31.284749999999999</v>
      </c>
      <c r="D88" s="118">
        <v>60.062712994044418</v>
      </c>
      <c r="E88" s="118">
        <v>26.71</v>
      </c>
      <c r="F88" s="118">
        <v>1.7807500000000001</v>
      </c>
      <c r="G88" s="118">
        <v>5.3861879256268654</v>
      </c>
      <c r="H88" s="118">
        <v>63.481792034839579</v>
      </c>
      <c r="I88" s="118">
        <v>32.104777269945771</v>
      </c>
      <c r="J88" s="118">
        <v>1004.4</v>
      </c>
      <c r="K88" s="125">
        <f ca="1">AVERAGE(OFFSET(K$4,4*(ROW()-ROW(K$81)),0):OFFSET(K$7,4*(ROW()-ROW(K$81)),0))</f>
        <v>61.659064074506219</v>
      </c>
      <c r="L88" s="107">
        <f ca="1">SUM(OFFSET(L$4,4*(ROW()-ROW(L$81)),0):OFFSET(L$7,4*(ROW()-ROW(L$81)),0))</f>
        <v>929.69899999999996</v>
      </c>
      <c r="M88" s="118">
        <v>774.48199999999997</v>
      </c>
      <c r="N88" s="118">
        <v>155.21700000000001</v>
      </c>
      <c r="O88" s="118">
        <v>125.93899999999999</v>
      </c>
      <c r="P88" s="118">
        <v>1.33502000277268</v>
      </c>
      <c r="Q88" s="107">
        <f ca="1">AVERAGE(OFFSET(Q$4,4*(ROW()-ROW(Q$81)),0):OFFSET(Q$7,4*(ROW()-ROW(Q$81)),0))</f>
        <v>109.52151769241758</v>
      </c>
      <c r="R88" s="107">
        <f ca="1">AVERAGE(OFFSET(R$4,4*(ROW()-ROW(R$81)),0):OFFSET(R$7,4*(ROW()-ROW(R$81)),0))</f>
        <v>109.76492723781178</v>
      </c>
      <c r="S88" s="107">
        <f ca="1">AVERAGE(OFFSET(S$4,4*(ROW()-ROW(S$81)),0):OFFSET(S$7,4*(ROW()-ROW(S$81)),0))</f>
        <v>102.41169156034499</v>
      </c>
      <c r="T88" s="107">
        <f ca="1">AVERAGE(OFFSET(T$4,4*(ROW()-ROW(T$81)),0):OFFSET(T$7,4*(ROW()-ROW(T$81)),0))</f>
        <v>102.18414577994329</v>
      </c>
      <c r="U88" s="107">
        <f ca="1">AVERAGE(OFFSET(U$4,4*(ROW()-ROW(U$81)),0):OFFSET(U$7,4*(ROW()-ROW(U$81)),0))</f>
        <v>99.451315833697436</v>
      </c>
      <c r="V88" s="113">
        <f ca="1">AVERAGE(OFFSET(V$4,4*(ROW()-ROW(V$81)),0):OFFSET(V$7,4*(ROW()-ROW(V$81)),0))</f>
        <v>97.236672434505635</v>
      </c>
      <c r="W88" s="3"/>
      <c r="X88" s="3"/>
      <c r="Y88" s="3"/>
      <c r="Z88" s="3"/>
      <c r="AA88" s="3"/>
      <c r="AB88" s="3"/>
      <c r="AC88" s="77"/>
    </row>
    <row r="89" spans="1:29" x14ac:dyDescent="0.25">
      <c r="A89" s="79"/>
      <c r="B89" s="9">
        <v>2016</v>
      </c>
      <c r="C89" s="118">
        <v>31.743500000000001</v>
      </c>
      <c r="D89" s="118">
        <v>60.502839669268504</v>
      </c>
      <c r="E89" s="118">
        <v>26.971250000000001</v>
      </c>
      <c r="F89" s="118">
        <v>1.6332500000000001</v>
      </c>
      <c r="G89" s="118">
        <v>4.8936125570493196</v>
      </c>
      <c r="H89" s="118">
        <v>63.61594074356988</v>
      </c>
      <c r="I89" s="118">
        <v>32.071172965409758</v>
      </c>
      <c r="J89" s="118">
        <v>1018.0500000000001</v>
      </c>
      <c r="K89" s="125">
        <f ca="1">AVERAGE(OFFSET(K$4,4*(ROW()-ROW(K$81)),0):OFFSET(K$7,4*(ROW()-ROW(K$81)),0))</f>
        <v>61.71280682966632</v>
      </c>
      <c r="L89" s="107">
        <f ca="1">SUM(OFFSET(L$4,4*(ROW()-ROW(L$81)),0):OFFSET(L$7,4*(ROW()-ROW(L$81)),0))</f>
        <v>966.82100000000003</v>
      </c>
      <c r="M89" s="118">
        <v>802.00800000000004</v>
      </c>
      <c r="N89" s="118">
        <v>164.81299999999999</v>
      </c>
      <c r="O89" s="118">
        <v>130.04499999999999</v>
      </c>
      <c r="P89" s="118">
        <v>2.551067429316789</v>
      </c>
      <c r="Q89" s="107">
        <f ca="1">AVERAGE(OFFSET(Q$4,4*(ROW()-ROW(Q$81)),0):OFFSET(Q$7,4*(ROW()-ROW(Q$81)),0))</f>
        <v>112.31314665823905</v>
      </c>
      <c r="R89" s="107">
        <f ca="1">AVERAGE(OFFSET(R$4,4*(ROW()-ROW(R$81)),0):OFFSET(R$7,4*(ROW()-ROW(R$81)),0))</f>
        <v>112.67919911160169</v>
      </c>
      <c r="S89" s="107">
        <f ca="1">AVERAGE(OFFSET(S$4,4*(ROW()-ROW(S$81)),0):OFFSET(S$7,4*(ROW()-ROW(S$81)),0))</f>
        <v>102.67920722368318</v>
      </c>
      <c r="T89" s="107">
        <f ca="1">AVERAGE(OFFSET(T$4,4*(ROW()-ROW(T$81)),0):OFFSET(T$7,4*(ROW()-ROW(T$81)),0))</f>
        <v>102.34607043301079</v>
      </c>
      <c r="U89" s="107">
        <f ca="1">AVERAGE(OFFSET(U$4,4*(ROW()-ROW(U$81)),0):OFFSET(U$7,4*(ROW()-ROW(U$81)),0))</f>
        <v>100.4621382717709</v>
      </c>
      <c r="V89" s="113">
        <f ca="1">AVERAGE(OFFSET(V$4,4*(ROW()-ROW(V$81)),0):OFFSET(V$7,4*(ROW()-ROW(V$81)),0))</f>
        <v>98.858463844466741</v>
      </c>
      <c r="W89" s="3"/>
      <c r="X89" s="3"/>
      <c r="Y89" s="3"/>
      <c r="Z89" s="3"/>
      <c r="AA89" s="3"/>
      <c r="AB89" s="3"/>
      <c r="AC89" s="77"/>
    </row>
    <row r="90" spans="1:29" x14ac:dyDescent="0.25">
      <c r="A90" s="79"/>
      <c r="B90" s="9">
        <v>2017</v>
      </c>
      <c r="C90" s="118">
        <v>32.057000000000002</v>
      </c>
      <c r="D90" s="118">
        <v>60.768910675000001</v>
      </c>
      <c r="E90" s="118">
        <v>27.259250000000002</v>
      </c>
      <c r="F90" s="118">
        <v>1.476</v>
      </c>
      <c r="G90" s="118">
        <v>4.4016926349999999</v>
      </c>
      <c r="H90" s="118">
        <v>63.566979575000005</v>
      </c>
      <c r="I90" s="118">
        <v>32.095397616948929</v>
      </c>
      <c r="J90" s="118">
        <v>1028.875</v>
      </c>
      <c r="K90" s="125">
        <f ca="1">AVERAGE(OFFSET(K$4,4*(ROW()-ROW(K$81)),0):OFFSET(K$7,4*(ROW()-ROW(K$81)),0))</f>
        <v>61.96320522331672</v>
      </c>
      <c r="L90" s="107">
        <f ca="1">SUM(OFFSET(L$4,4*(ROW()-ROW(L$81)),0):OFFSET(L$7,4*(ROW()-ROW(L$81)),0))</f>
        <v>1006.97</v>
      </c>
      <c r="M90" s="118">
        <v>830.49400000000003</v>
      </c>
      <c r="N90" s="118">
        <v>176.476</v>
      </c>
      <c r="O90" s="118">
        <v>135.62299999999999</v>
      </c>
      <c r="P90" s="118">
        <v>2.457786875867507</v>
      </c>
      <c r="Q90" s="107">
        <f ca="1">AVERAGE(OFFSET(Q$4,4*(ROW()-ROW(Q$81)),0):OFFSET(Q$7,4*(ROW()-ROW(Q$81)),0))</f>
        <v>115.07336526074114</v>
      </c>
      <c r="R90" s="107">
        <f ca="1">AVERAGE(OFFSET(R$4,4*(ROW()-ROW(R$81)),0):OFFSET(R$7,4*(ROW()-ROW(R$81)),0))</f>
        <v>115.36788269987056</v>
      </c>
      <c r="S90" s="107">
        <f ca="1">AVERAGE(OFFSET(S$4,4*(ROW()-ROW(S$81)),0):OFFSET(S$7,4*(ROW()-ROW(S$81)),0))</f>
        <v>103.3800363607441</v>
      </c>
      <c r="T90" s="107">
        <f ca="1">AVERAGE(OFFSET(T$4,4*(ROW()-ROW(T$81)),0):OFFSET(T$7,4*(ROW()-ROW(T$81)),0))</f>
        <v>103.11885840390498</v>
      </c>
      <c r="U90" s="107">
        <f ca="1">AVERAGE(OFFSET(U$4,4*(ROW()-ROW(U$81)),0):OFFSET(U$7,4*(ROW()-ROW(U$81)),0))</f>
        <v>105.79104992213669</v>
      </c>
      <c r="V90" s="113">
        <f ca="1">AVERAGE(OFFSET(V$4,4*(ROW()-ROW(V$81)),0):OFFSET(V$7,4*(ROW()-ROW(V$81)),0))</f>
        <v>104.20985914716806</v>
      </c>
      <c r="W90" s="77"/>
      <c r="X90" s="77"/>
      <c r="Y90" s="77"/>
      <c r="Z90" s="3"/>
      <c r="AA90" s="3"/>
      <c r="AB90" s="3"/>
      <c r="AC90" s="77"/>
    </row>
    <row r="91" spans="1:29" x14ac:dyDescent="0.25">
      <c r="A91" s="79"/>
      <c r="B91" s="9">
        <v>2018</v>
      </c>
      <c r="C91" s="118">
        <v>32.439250000000001</v>
      </c>
      <c r="D91" s="118">
        <v>61.166199450000008</v>
      </c>
      <c r="E91" s="118">
        <v>27.658750000000001</v>
      </c>
      <c r="F91" s="118">
        <v>1.37975</v>
      </c>
      <c r="G91" s="118">
        <v>4.0799038525000002</v>
      </c>
      <c r="H91" s="118">
        <v>63.767859399999999</v>
      </c>
      <c r="I91" s="118">
        <v>31.984346990119757</v>
      </c>
      <c r="J91" s="118">
        <v>1037.55</v>
      </c>
      <c r="K91" s="125">
        <f ca="1">AVERAGE(OFFSET(K$4,4*(ROW()-ROW(K$81)),0):OFFSET(K$7,4*(ROW()-ROW(K$81)),0))</f>
        <v>62.255511793232301</v>
      </c>
      <c r="L91" s="107">
        <f ca="1">SUM(OFFSET(L$4,4*(ROW()-ROW(L$81)),0):OFFSET(L$7,4*(ROW()-ROW(L$81)),0))</f>
        <v>1048.2440000000001</v>
      </c>
      <c r="M91" s="118">
        <v>866.97</v>
      </c>
      <c r="N91" s="118">
        <v>181.274</v>
      </c>
      <c r="O91" s="118">
        <v>141.059</v>
      </c>
      <c r="P91" s="118">
        <v>2.8842567057106194</v>
      </c>
      <c r="Q91" s="107">
        <f ca="1">AVERAGE(OFFSET(Q$4,4*(ROW()-ROW(Q$81)),0):OFFSET(Q$7,4*(ROW()-ROW(Q$81)),0))</f>
        <v>118.39267763615939</v>
      </c>
      <c r="R91" s="107">
        <f ca="1">AVERAGE(OFFSET(R$4,4*(ROW()-ROW(R$81)),0):OFFSET(R$7,4*(ROW()-ROW(R$81)),0))</f>
        <v>119.09997614691441</v>
      </c>
      <c r="S91" s="107">
        <f ca="1">AVERAGE(OFFSET(S$4,4*(ROW()-ROW(S$81)),0):OFFSET(S$7,4*(ROW()-ROW(S$81)),0))</f>
        <v>103.8410462248471</v>
      </c>
      <c r="T91" s="107">
        <f ca="1">AVERAGE(OFFSET(T$4,4*(ROW()-ROW(T$81)),0):OFFSET(T$7,4*(ROW()-ROW(T$81)),0))</f>
        <v>103.2236114022231</v>
      </c>
      <c r="U91" s="107">
        <f ca="1">AVERAGE(OFFSET(U$4,4*(ROW()-ROW(U$81)),0):OFFSET(U$7,4*(ROW()-ROW(U$81)),0))</f>
        <v>106.14227248792838</v>
      </c>
      <c r="V91" s="113">
        <f ca="1">AVERAGE(OFFSET(V$4,4*(ROW()-ROW(V$81)),0):OFFSET(V$7,4*(ROW()-ROW(V$81)),0))</f>
        <v>104.42039472959124</v>
      </c>
      <c r="W91" s="77"/>
      <c r="X91" s="77"/>
      <c r="Y91" s="77"/>
      <c r="Z91" s="77"/>
      <c r="AA91" s="77"/>
      <c r="AB91" s="77"/>
      <c r="AC91" s="77"/>
    </row>
    <row r="92" spans="1:29" x14ac:dyDescent="0.25">
      <c r="A92" s="8"/>
      <c r="B92" s="9">
        <v>2019</v>
      </c>
      <c r="C92" s="118">
        <v>32.798749999999998</v>
      </c>
      <c r="D92" s="118">
        <v>61.524216124999995</v>
      </c>
      <c r="E92" s="118">
        <v>27.831</v>
      </c>
      <c r="F92" s="118">
        <v>1.30575</v>
      </c>
      <c r="G92" s="118">
        <v>3.8287025249999997</v>
      </c>
      <c r="H92" s="118">
        <v>63.973577150000004</v>
      </c>
      <c r="I92" s="118">
        <v>32.076232973406114</v>
      </c>
      <c r="J92" s="118">
        <v>1052.05</v>
      </c>
      <c r="K92" s="125">
        <f ca="1">AVERAGE(OFFSET(K$4,4*(ROW()-ROW(K$81)),0):OFFSET(K$7,4*(ROW()-ROW(K$81)),0))</f>
        <v>62.894178683724405</v>
      </c>
      <c r="L92" s="107">
        <f ca="1">SUM(OFFSET(L$4,4*(ROW()-ROW(L$81)),0):OFFSET(L$7,4*(ROW()-ROW(L$81)),0))</f>
        <v>1098.576</v>
      </c>
      <c r="M92" s="118">
        <v>898.97400000000005</v>
      </c>
      <c r="N92" s="118">
        <v>199.602</v>
      </c>
      <c r="O92" s="118">
        <v>147.374</v>
      </c>
      <c r="P92" s="118">
        <v>3.0497159780695338</v>
      </c>
      <c r="Q92" s="107">
        <f ca="1">AVERAGE(OFFSET(Q$4,4*(ROW()-ROW(Q$81)),0):OFFSET(Q$7,4*(ROW()-ROW(Q$81)),0))</f>
        <v>122.00434338602699</v>
      </c>
      <c r="R92" s="107">
        <f ca="1">AVERAGE(OFFSET(R$4,4*(ROW()-ROW(R$81)),0):OFFSET(R$7,4*(ROW()-ROW(R$81)),0))</f>
        <v>122.38724776042265</v>
      </c>
      <c r="S92" s="107">
        <f ca="1">AVERAGE(OFFSET(S$4,4*(ROW()-ROW(S$81)),0):OFFSET(S$7,4*(ROW()-ROW(S$81)),0))</f>
        <v>104.06470532621887</v>
      </c>
      <c r="T92" s="107">
        <f ca="1">AVERAGE(OFFSET(T$4,4*(ROW()-ROW(T$81)),0):OFFSET(T$7,4*(ROW()-ROW(T$81)),0))</f>
        <v>103.74226364196066</v>
      </c>
      <c r="U92" s="107">
        <f ca="1">AVERAGE(OFFSET(U$4,4*(ROW()-ROW(U$81)),0):OFFSET(U$7,4*(ROW()-ROW(U$81)),0))</f>
        <v>108.33059943535106</v>
      </c>
      <c r="V92" s="113">
        <f ca="1">AVERAGE(OFFSET(V$4,4*(ROW()-ROW(V$81)),0):OFFSET(V$7,4*(ROW()-ROW(V$81)),0))</f>
        <v>107.27528352418635</v>
      </c>
      <c r="W92" s="77"/>
      <c r="X92" s="77"/>
      <c r="Y92" s="77"/>
      <c r="Z92" s="77"/>
      <c r="AA92" s="77"/>
      <c r="AB92" s="77"/>
      <c r="AC92" s="77"/>
    </row>
    <row r="93" spans="1:29" x14ac:dyDescent="0.25">
      <c r="A93" s="8"/>
      <c r="B93" s="9">
        <v>2020</v>
      </c>
      <c r="C93" s="118">
        <v>32.529000000000003</v>
      </c>
      <c r="D93" s="118">
        <v>60.801909425000005</v>
      </c>
      <c r="E93" s="118">
        <v>27.914999999999999</v>
      </c>
      <c r="F93" s="118">
        <v>1.55</v>
      </c>
      <c r="G93" s="118">
        <v>4.5502599899999998</v>
      </c>
      <c r="H93" s="118">
        <v>63.699078550000003</v>
      </c>
      <c r="I93" s="118">
        <v>28.925483524257672</v>
      </c>
      <c r="J93" s="118">
        <v>941.05</v>
      </c>
      <c r="K93" s="125">
        <f ca="1">AVERAGE(OFFSET(K$4,4*(ROW()-ROW(K$81)),0):OFFSET(K$7,4*(ROW()-ROW(K$81)),0))</f>
        <v>66.614118411997737</v>
      </c>
      <c r="L93" s="107">
        <f ca="1">SUM(OFFSET(L$4,4*(ROW()-ROW(L$81)),0):OFFSET(L$7,4*(ROW()-ROW(L$81)),0))</f>
        <v>1126.9560000000001</v>
      </c>
      <c r="M93" s="118">
        <v>912.71</v>
      </c>
      <c r="N93" s="118">
        <v>214.24600000000001</v>
      </c>
      <c r="O93" s="118">
        <v>140.42599999999999</v>
      </c>
      <c r="P93" s="118">
        <v>1.222452763862325</v>
      </c>
      <c r="Q93" s="107">
        <f ca="1">AVERAGE(OFFSET(Q$4,4*(ROW()-ROW(Q$81)),0):OFFSET(Q$7,4*(ROW()-ROW(Q$81)),0))</f>
        <v>123.50048547602773</v>
      </c>
      <c r="R93" s="107">
        <f ca="1">AVERAGE(OFFSET(R$4,4*(ROW()-ROW(R$81)),0):OFFSET(R$7,4*(ROW()-ROW(R$81)),0))</f>
        <v>137.90280568359714</v>
      </c>
      <c r="S93" s="107">
        <f ca="1">AVERAGE(OFFSET(S$4,4*(ROW()-ROW(S$81)),0):OFFSET(S$7,4*(ROW()-ROW(S$81)),0))</f>
        <v>104.73750772018016</v>
      </c>
      <c r="T93" s="107">
        <f ca="1">AVERAGE(OFFSET(T$4,4*(ROW()-ROW(T$81)),0):OFFSET(T$7,4*(ROW()-ROW(T$81)),0))</f>
        <v>94.195283414385429</v>
      </c>
      <c r="U93" s="107">
        <f ca="1">AVERAGE(OFFSET(U$4,4*(ROW()-ROW(U$81)),0):OFFSET(U$7,4*(ROW()-ROW(U$81)),0))</f>
        <v>103.55629320292633</v>
      </c>
      <c r="V93" s="113">
        <f ca="1">AVERAGE(OFFSET(V$4,4*(ROW()-ROW(V$81)),0):OFFSET(V$7,4*(ROW()-ROW(V$81)),0))</f>
        <v>108.05329455655604</v>
      </c>
      <c r="W93" s="77"/>
      <c r="X93" s="77"/>
      <c r="Y93" s="77"/>
      <c r="Z93" s="77"/>
      <c r="AA93" s="77"/>
      <c r="AB93" s="77"/>
      <c r="AC93" s="77"/>
    </row>
    <row r="94" spans="1:29" x14ac:dyDescent="0.25">
      <c r="A94" s="8"/>
      <c r="B94" s="9">
        <v>2021</v>
      </c>
      <c r="C94" s="118">
        <v>32.246965724999995</v>
      </c>
      <c r="D94" s="118">
        <v>60.151806050000005</v>
      </c>
      <c r="E94" s="118">
        <v>27.958330307076249</v>
      </c>
      <c r="F94" s="118">
        <v>1.6559323225</v>
      </c>
      <c r="G94" s="118">
        <v>4.8841709174999997</v>
      </c>
      <c r="H94" s="118">
        <v>63.240591299999998</v>
      </c>
      <c r="I94" s="118">
        <v>30.986399352797953</v>
      </c>
      <c r="J94" s="118">
        <v>999.23704500000008</v>
      </c>
      <c r="K94" s="125">
        <f ca="1">AVERAGE(OFFSET(K$4,4*(ROW()-ROW(K$81)),0):OFFSET(K$7,4*(ROW()-ROW(K$81)),0))</f>
        <v>64.623281767513205</v>
      </c>
      <c r="L94" s="107">
        <f ca="1">SUM(OFFSET(L$4,4*(ROW()-ROW(L$81)),0):OFFSET(L$7,4*(ROW()-ROW(L$81)),0))</f>
        <v>1174.8836670000001</v>
      </c>
      <c r="M94" s="118">
        <v>959.97689700000001</v>
      </c>
      <c r="N94" s="118">
        <v>214.90676999999999</v>
      </c>
      <c r="O94" s="118">
        <v>140.93554120000002</v>
      </c>
      <c r="P94" s="118">
        <v>5.0157342973598862</v>
      </c>
      <c r="Q94" s="107">
        <f ca="1">AVERAGE(OFFSET(Q$4,4*(ROW()-ROW(Q$81)),0):OFFSET(Q$7,4*(ROW()-ROW(Q$81)),0))</f>
        <v>129.69125343120956</v>
      </c>
      <c r="R94" s="107">
        <f ca="1">AVERAGE(OFFSET(R$4,4*(ROW()-ROW(R$81)),0):OFFSET(R$7,4*(ROW()-ROW(R$81)),0))</f>
        <v>134.74249351366555</v>
      </c>
      <c r="S94" s="107">
        <f ca="1">AVERAGE(OFFSET(S$4,4*(ROW()-ROW(S$81)),0):OFFSET(S$7,4*(ROW()-ROW(S$81)),0))</f>
        <v>105.24118211688906</v>
      </c>
      <c r="T94" s="107">
        <f ca="1">AVERAGE(OFFSET(T$4,4*(ROW()-ROW(T$81)),0):OFFSET(T$7,4*(ROW()-ROW(T$81)),0))</f>
        <v>101.35217540068086</v>
      </c>
      <c r="U94" s="107">
        <f ca="1">AVERAGE(OFFSET(U$4,4*(ROW()-ROW(U$81)),0):OFFSET(U$7,4*(ROW()-ROW(U$81)),0))</f>
        <v>107.5099452156085</v>
      </c>
      <c r="V94" s="113">
        <f ca="1">AVERAGE(OFFSET(V$4,4*(ROW()-ROW(V$81)),0):OFFSET(V$7,4*(ROW()-ROW(V$81)),0))</f>
        <v>109.37136653698215</v>
      </c>
      <c r="W94" s="77"/>
      <c r="X94" s="77"/>
      <c r="Y94" s="77"/>
      <c r="Z94" s="77"/>
      <c r="AA94" s="77"/>
      <c r="AB94" s="77"/>
      <c r="AC94" s="77"/>
    </row>
    <row r="95" spans="1:29" x14ac:dyDescent="0.25">
      <c r="A95" s="8"/>
      <c r="B95" s="9">
        <v>2022</v>
      </c>
      <c r="C95" s="118">
        <v>32.587142749999998</v>
      </c>
      <c r="D95" s="118">
        <v>60.492330799999998</v>
      </c>
      <c r="E95" s="118">
        <v>28.132140376937951</v>
      </c>
      <c r="F95" s="118">
        <v>1.6284955249999997</v>
      </c>
      <c r="G95" s="118">
        <v>4.7600977225000003</v>
      </c>
      <c r="H95" s="118">
        <v>63.515550900000001</v>
      </c>
      <c r="I95" s="118">
        <v>32.218542283682709</v>
      </c>
      <c r="J95" s="118">
        <v>1049.9155474999998</v>
      </c>
      <c r="K95" s="125">
        <f ca="1">AVERAGE(OFFSET(K$4,4*(ROW()-ROW(K$81)),0):OFFSET(K$7,4*(ROW()-ROW(K$81)),0))</f>
        <v>63.331320207661975</v>
      </c>
      <c r="L95" s="107">
        <f ca="1">SUM(OFFSET(L$4,4*(ROW()-ROW(L$81)),0):OFFSET(L$7,4*(ROW()-ROW(L$81)),0))</f>
        <v>1236.6943240000001</v>
      </c>
      <c r="M95" s="118">
        <v>1004.0983910000001</v>
      </c>
      <c r="N95" s="118">
        <v>232.59593300000003</v>
      </c>
      <c r="O95" s="118">
        <v>152.14936470000001</v>
      </c>
      <c r="P95" s="118">
        <v>3.9498686990678822</v>
      </c>
      <c r="Q95" s="107">
        <f ca="1">AVERAGE(OFFSET(Q$4,4*(ROW()-ROW(Q$81)),0):OFFSET(Q$7,4*(ROW()-ROW(Q$81)),0))</f>
        <v>134.80881583096809</v>
      </c>
      <c r="R95" s="107">
        <f ca="1">AVERAGE(OFFSET(R$4,4*(ROW()-ROW(R$81)),0):OFFSET(R$7,4*(ROW()-ROW(R$81)),0))</f>
        <v>134.62767672401307</v>
      </c>
      <c r="S95" s="107">
        <f ca="1">AVERAGE(OFFSET(S$4,4*(ROW()-ROW(S$81)),0):OFFSET(S$7,4*(ROW()-ROW(S$81)),0))</f>
        <v>106.15577712672393</v>
      </c>
      <c r="T95" s="107">
        <f ca="1">AVERAGE(OFFSET(T$4,4*(ROW()-ROW(T$81)),0):OFFSET(T$7,4*(ROW()-ROW(T$81)),0))</f>
        <v>106.29778520472362</v>
      </c>
      <c r="U95" s="107">
        <f ca="1">AVERAGE(OFFSET(U$4,4*(ROW()-ROW(U$81)),0):OFFSET(U$7,4*(ROW()-ROW(U$81)),0))</f>
        <v>110.68515471829168</v>
      </c>
      <c r="V95" s="113">
        <f ca="1">AVERAGE(OFFSET(V$4,4*(ROW()-ROW(V$81)),0):OFFSET(V$7,4*(ROW()-ROW(V$81)),0))</f>
        <v>110.31650391808934</v>
      </c>
      <c r="W95" s="77"/>
      <c r="X95" s="77"/>
      <c r="Y95" s="77"/>
      <c r="Z95" s="77"/>
      <c r="AA95" s="77"/>
      <c r="AB95" s="77"/>
      <c r="AC95" s="77"/>
    </row>
    <row r="96" spans="1:29" x14ac:dyDescent="0.25">
      <c r="A96" s="8"/>
      <c r="B96" s="9">
        <v>2023</v>
      </c>
      <c r="C96" s="118">
        <v>33.002477250000005</v>
      </c>
      <c r="D96" s="118">
        <v>60.903739674999997</v>
      </c>
      <c r="E96" s="118">
        <v>28.336047375494115</v>
      </c>
      <c r="F96" s="118">
        <v>1.4848531574999999</v>
      </c>
      <c r="G96" s="118">
        <v>4.3055826399999999</v>
      </c>
      <c r="H96" s="118">
        <v>63.643995024999995</v>
      </c>
      <c r="I96" s="118">
        <v>32.107235160826406</v>
      </c>
      <c r="J96" s="118">
        <v>1059.6138850000002</v>
      </c>
      <c r="K96" s="125">
        <f ca="1">AVERAGE(OFFSET(K$4,4*(ROW()-ROW(K$81)),0):OFFSET(K$7,4*(ROW()-ROW(K$81)),0))</f>
        <v>63.277498498163808</v>
      </c>
      <c r="L96" s="107">
        <f ca="1">SUM(OFFSET(L$4,4*(ROW()-ROW(L$81)),0):OFFSET(L$7,4*(ROW()-ROW(L$81)),0))</f>
        <v>1285.0834151999998</v>
      </c>
      <c r="M96" s="118">
        <v>1041.706946</v>
      </c>
      <c r="N96" s="118">
        <v>243.3764692</v>
      </c>
      <c r="O96" s="118">
        <v>164.13815439999999</v>
      </c>
      <c r="P96" s="118">
        <v>2.9989494079163403</v>
      </c>
      <c r="Q96" s="107">
        <f ca="1">AVERAGE(OFFSET(Q$4,4*(ROW()-ROW(Q$81)),0):OFFSET(Q$7,4*(ROW()-ROW(Q$81)),0))</f>
        <v>138.85707710777621</v>
      </c>
      <c r="R96" s="107">
        <f ca="1">AVERAGE(OFFSET(R$4,4*(ROW()-ROW(R$81)),0):OFFSET(R$7,4*(ROW()-ROW(R$81)),0))</f>
        <v>139.15488899729885</v>
      </c>
      <c r="S96" s="107">
        <f ca="1">AVERAGE(OFFSET(S$4,4*(ROW()-ROW(S$81)),0):OFFSET(S$7,4*(ROW()-ROW(S$81)),0))</f>
        <v>107.49738676781107</v>
      </c>
      <c r="T96" s="107">
        <f ca="1">AVERAGE(OFFSET(T$4,4*(ROW()-ROW(T$81)),0):OFFSET(T$7,4*(ROW()-ROW(T$81)),0))</f>
        <v>107.26811144187346</v>
      </c>
      <c r="U96" s="107">
        <f ca="1">AVERAGE(OFFSET(U$4,4*(ROW()-ROW(U$81)),0):OFFSET(U$7,4*(ROW()-ROW(U$81)),0))</f>
        <v>111.66515785523029</v>
      </c>
      <c r="V96" s="113">
        <f ca="1">AVERAGE(OFFSET(V$4,4*(ROW()-ROW(V$81)),0):OFFSET(V$7,4*(ROW()-ROW(V$81)),0))</f>
        <v>111.03823884364012</v>
      </c>
      <c r="W96" s="77"/>
      <c r="X96" s="77"/>
      <c r="Y96" s="77"/>
      <c r="Z96" s="77"/>
      <c r="AA96" s="77"/>
      <c r="AB96" s="77"/>
      <c r="AC96" s="77"/>
    </row>
    <row r="97" spans="1:29" x14ac:dyDescent="0.25">
      <c r="A97" s="8"/>
      <c r="B97" s="9">
        <v>2024</v>
      </c>
      <c r="C97" s="118">
        <v>33.178782850000005</v>
      </c>
      <c r="D97" s="118">
        <v>60.883571324999991</v>
      </c>
      <c r="E97" s="118">
        <v>28.357078780514769</v>
      </c>
      <c r="F97" s="118">
        <v>1.4690689275000002</v>
      </c>
      <c r="G97" s="118">
        <v>4.2400000349999996</v>
      </c>
      <c r="H97" s="118">
        <v>63.579335150000006</v>
      </c>
      <c r="I97" s="118">
        <v>31.970338854220557</v>
      </c>
      <c r="J97" s="118">
        <v>1060.7363049999999</v>
      </c>
      <c r="K97" s="125">
        <f ca="1">AVERAGE(OFFSET(K$4,4*(ROW()-ROW(K$81)),0):OFFSET(K$7,4*(ROW()-ROW(K$81)),0))</f>
        <v>62.744929466524752</v>
      </c>
      <c r="L97" s="107">
        <f ca="1">SUM(OFFSET(L$4,4*(ROW()-ROW(L$81)),0):OFFSET(L$7,4*(ROW()-ROW(L$81)),0))</f>
        <v>1312.4943579000001</v>
      </c>
      <c r="M97" s="118">
        <v>1064.9487670000003</v>
      </c>
      <c r="N97" s="118">
        <v>247.54559090000001</v>
      </c>
      <c r="O97" s="118">
        <v>173.2522036</v>
      </c>
      <c r="P97" s="118">
        <v>2.1553074828656316</v>
      </c>
      <c r="Q97" s="107">
        <f ca="1">AVERAGE(OFFSET(Q$4,4*(ROW()-ROW(Q$81)),0):OFFSET(Q$7,4*(ROW()-ROW(Q$81)),0))</f>
        <v>141.84977010775827</v>
      </c>
      <c r="R97" s="107">
        <f ca="1">AVERAGE(OFFSET(R$4,4*(ROW()-ROW(R$81)),0):OFFSET(R$7,4*(ROW()-ROW(R$81)),0))</f>
        <v>142.76085936351461</v>
      </c>
      <c r="S97" s="107">
        <f ca="1">AVERAGE(OFFSET(S$4,4*(ROW()-ROW(S$81)),0):OFFSET(S$7,4*(ROW()-ROW(S$81)),0))</f>
        <v>108.85175388004464</v>
      </c>
      <c r="T97" s="107">
        <f ca="1">AVERAGE(OFFSET(T$4,4*(ROW()-ROW(T$81)),0):OFFSET(T$7,4*(ROW()-ROW(T$81)),0))</f>
        <v>108.15724199946384</v>
      </c>
      <c r="U97" s="107">
        <f ca="1">AVERAGE(OFFSET(U$4,4*(ROW()-ROW(U$81)),0):OFFSET(U$7,4*(ROW()-ROW(U$81)),0))</f>
        <v>111.67247308394671</v>
      </c>
      <c r="V97" s="113">
        <f ca="1">AVERAGE(OFFSET(V$4,4*(ROW()-ROW(V$81)),0):OFFSET(V$7,4*(ROW()-ROW(V$81)),0))</f>
        <v>111.02728996065379</v>
      </c>
      <c r="W97" s="77"/>
      <c r="X97" s="77"/>
      <c r="Y97" s="77"/>
      <c r="Z97" s="77"/>
      <c r="AA97" s="77"/>
      <c r="AB97" s="77"/>
      <c r="AC97" s="77"/>
    </row>
    <row r="98" spans="1:29" x14ac:dyDescent="0.25">
      <c r="A98" s="8"/>
      <c r="B98" s="9">
        <v>2025</v>
      </c>
      <c r="C98" s="118">
        <v>33.316288024999999</v>
      </c>
      <c r="D98" s="118">
        <v>60.823423550000001</v>
      </c>
      <c r="E98" s="118">
        <v>28.385863544627245</v>
      </c>
      <c r="F98" s="118">
        <v>1.4751572850000001</v>
      </c>
      <c r="G98" s="118">
        <v>4.2400000099999993</v>
      </c>
      <c r="H98" s="118">
        <v>63.516524174999994</v>
      </c>
      <c r="I98" s="118">
        <v>31.955809767448777</v>
      </c>
      <c r="J98" s="118">
        <v>1064.6489625000002</v>
      </c>
      <c r="K98" s="125">
        <f ca="1">AVERAGE(OFFSET(K$4,4*(ROW()-ROW(K$81)),0):OFFSET(K$7,4*(ROW()-ROW(K$81)),0))</f>
        <v>62.481629206257729</v>
      </c>
      <c r="L98" s="107">
        <f ca="1">SUM(OFFSET(L$4,4*(ROW()-ROW(L$81)),0):OFFSET(L$7,4*(ROW()-ROW(L$81)),0))</f>
        <v>1351.4561628000001</v>
      </c>
      <c r="M98" s="118">
        <v>1096.8716779999997</v>
      </c>
      <c r="N98" s="118">
        <v>254.58448479999998</v>
      </c>
      <c r="O98" s="118">
        <v>182.2866971</v>
      </c>
      <c r="P98" s="118">
        <v>2.8931555820087107</v>
      </c>
      <c r="Q98" s="107">
        <f ca="1">AVERAGE(OFFSET(Q$4,4*(ROW()-ROW(Q$81)),0):OFFSET(Q$7,4*(ROW()-ROW(Q$81)),0))</f>
        <v>145.9538690882865</v>
      </c>
      <c r="R98" s="107">
        <f ca="1">AVERAGE(OFFSET(R$4,4*(ROW()-ROW(R$81)),0):OFFSET(R$7,4*(ROW()-ROW(R$81)),0))</f>
        <v>146.95765292183211</v>
      </c>
      <c r="S98" s="107">
        <f ca="1">AVERAGE(OFFSET(S$4,4*(ROW()-ROW(S$81)),0):OFFSET(S$7,4*(ROW()-ROW(S$81)),0))</f>
        <v>110.27170257412044</v>
      </c>
      <c r="T98" s="107">
        <f ca="1">AVERAGE(OFFSET(T$4,4*(ROW()-ROW(T$81)),0):OFFSET(T$7,4*(ROW()-ROW(T$81)),0))</f>
        <v>109.51849952452946</v>
      </c>
      <c r="U98" s="107">
        <f ca="1">AVERAGE(OFFSET(U$4,4*(ROW()-ROW(U$81)),0):OFFSET(U$7,4*(ROW()-ROW(U$81)),0))</f>
        <v>112.60927217423452</v>
      </c>
      <c r="V98" s="113">
        <f ca="1">AVERAGE(OFFSET(V$4,4*(ROW()-ROW(V$81)),0):OFFSET(V$7,4*(ROW()-ROW(V$81)),0))</f>
        <v>111.95047033604091</v>
      </c>
      <c r="W98" s="77"/>
      <c r="X98" s="77"/>
      <c r="Y98" s="77"/>
      <c r="Z98" s="77"/>
      <c r="AA98" s="77"/>
      <c r="AB98" s="77"/>
      <c r="AC98" s="77"/>
    </row>
    <row r="99" spans="1:29" x14ac:dyDescent="0.25">
      <c r="A99" s="8"/>
      <c r="B99" s="9">
        <v>2026</v>
      </c>
      <c r="C99" s="126">
        <v>33.442210575000004</v>
      </c>
      <c r="D99" s="126">
        <v>60.7508105</v>
      </c>
      <c r="E99" s="126">
        <v>28.404072746772158</v>
      </c>
      <c r="F99" s="126">
        <v>1.4807327974999998</v>
      </c>
      <c r="G99" s="126">
        <v>4.2399999950000007</v>
      </c>
      <c r="H99" s="126">
        <v>63.440696025000001</v>
      </c>
      <c r="I99" s="126">
        <v>31.955809767448777</v>
      </c>
      <c r="J99" s="126">
        <v>1068.67292</v>
      </c>
      <c r="K99" s="127">
        <f ca="1">AVERAGE(OFFSET(K$4,4*(ROW()-ROW(K$81)),0):OFFSET(K$7,4*(ROW()-ROW(K$81)),0))</f>
        <v>62.553685794472955</v>
      </c>
      <c r="L99" s="128">
        <f ca="1">SUM(OFFSET(L$4,4*(ROW()-ROW(L$81)),0):OFFSET(L$7,4*(ROW()-ROW(L$81)),0))</f>
        <v>1401.5807169000002</v>
      </c>
      <c r="M99" s="126">
        <v>1136.2350139999999</v>
      </c>
      <c r="N99" s="126">
        <v>265.34570290000005</v>
      </c>
      <c r="O99" s="126">
        <v>192.8307997</v>
      </c>
      <c r="P99" s="126">
        <v>3.5222827747720453</v>
      </c>
      <c r="Q99" s="128">
        <f ca="1">AVERAGE(OFFSET(Q$4,4*(ROW()-ROW(Q$81)),0):OFFSET(Q$7,4*(ROW()-ROW(Q$81)),0))</f>
        <v>151.09478870473453</v>
      </c>
      <c r="R99" s="128">
        <f ca="1">AVERAGE(OFFSET(R$4,4*(ROW()-ROW(R$81)),0):OFFSET(R$7,4*(ROW()-ROW(R$81)),0))</f>
        <v>152.13392872330479</v>
      </c>
      <c r="S99" s="128">
        <f ca="1">AVERAGE(OFFSET(S$4,4*(ROW()-ROW(S$81)),0):OFFSET(S$7,4*(ROW()-ROW(S$81)),0))</f>
        <v>111.77275157879043</v>
      </c>
      <c r="T99" s="128">
        <f ca="1">AVERAGE(OFFSET(T$4,4*(ROW()-ROW(T$81)),0):OFFSET(T$7,4*(ROW()-ROW(T$81)),0))</f>
        <v>111.00929572035089</v>
      </c>
      <c r="U99" s="128">
        <f ca="1">AVERAGE(OFFSET(U$4,4*(ROW()-ROW(U$81)),0):OFFSET(U$7,4*(ROW()-ROW(U$81)),0))</f>
        <v>114.30605485161161</v>
      </c>
      <c r="V99" s="110">
        <f ca="1">AVERAGE(OFFSET(V$4,4*(ROW()-ROW(V$81)),0):OFFSET(V$7,4*(ROW()-ROW(V$81)),0))</f>
        <v>113.73749628029495</v>
      </c>
      <c r="W99" s="77"/>
      <c r="X99" s="77"/>
      <c r="Y99" s="77"/>
      <c r="Z99" s="77"/>
      <c r="AA99" s="77"/>
      <c r="AB99" s="77"/>
      <c r="AC99" s="77"/>
    </row>
    <row r="100" spans="1:29" x14ac:dyDescent="0.25">
      <c r="A100" s="8"/>
      <c r="B100" s="80" t="s">
        <v>370</v>
      </c>
      <c r="C100" s="107">
        <v>29.548999999999999</v>
      </c>
      <c r="D100" s="118">
        <v>59.736251794100269</v>
      </c>
      <c r="E100" s="118">
        <v>25.711749999999999</v>
      </c>
      <c r="F100" s="118">
        <v>1.9395</v>
      </c>
      <c r="G100" s="118">
        <v>6.1577899502204616</v>
      </c>
      <c r="H100" s="118">
        <v>63.656176104391683</v>
      </c>
      <c r="I100" s="118">
        <v>31.750096590879835</v>
      </c>
      <c r="J100" s="118">
        <v>938.2</v>
      </c>
      <c r="K100" s="123">
        <f ca="1">AVERAGE(OFFSET(K$5,4*(ROW()-ROW(K$100)),0):OFFSET(K$8,4*(ROW()-ROW(K$100)),0))</f>
        <v>61.929202786004865</v>
      </c>
      <c r="L100" s="129">
        <f ca="1">SUM(OFFSET(L$5,4*(ROW()-ROW(L$100)),0):OFFSET(L$8,4*(ROW()-ROW(L$100)),0))</f>
        <v>788.41100000000006</v>
      </c>
      <c r="M100" s="118">
        <v>660.91600000000005</v>
      </c>
      <c r="N100" s="118">
        <v>127.495</v>
      </c>
      <c r="O100" s="118">
        <v>95.691000000000003</v>
      </c>
      <c r="P100" s="118">
        <v>-0.88135364183581366</v>
      </c>
      <c r="Q100" s="107">
        <f ca="1">AVERAGE(OFFSET(Q$5,4*(ROW()-ROW(Q$100)),0):OFFSET(Q$8,4*(ROW()-ROW(Q$100)),0))</f>
        <v>97.08807887581392</v>
      </c>
      <c r="R100" s="107">
        <f ca="1">AVERAGE(OFFSET(R$5,4*(ROW()-ROW(R$100)),0):OFFSET(R$8,4*(ROW()-ROW(R$100)),0))</f>
        <v>98.389762092383265</v>
      </c>
      <c r="S100" s="107">
        <f ca="1">AVERAGE(OFFSET(S$5,4*(ROW()-ROW(S$100)),0):OFFSET(S$8,4*(ROW()-ROW(S$100)),0))</f>
        <v>98.500916541969502</v>
      </c>
      <c r="T100" s="107">
        <f ca="1">AVERAGE(OFFSET(T$5,4*(ROW()-ROW(T$100)),0):OFFSET(T$8,4*(ROW()-ROW(T$100)),0))</f>
        <v>97.201048264206676</v>
      </c>
      <c r="U100" s="107">
        <f ca="1">AVERAGE(OFFSET(U$5,4*(ROW()-ROW(U$100)),0):OFFSET(U$8,4*(ROW()-ROW(U$100)),0))</f>
        <v>95.354530075398557</v>
      </c>
      <c r="V100" s="113">
        <f ca="1">AVERAGE(OFFSET(V$5,4*(ROW()-ROW(V$100)),0):OFFSET(V$8,4*(ROW()-ROW(V$100)),0))</f>
        <v>95.151157792644341</v>
      </c>
      <c r="W100" s="77"/>
      <c r="X100" s="77"/>
      <c r="Y100" s="77"/>
      <c r="Z100" s="77"/>
      <c r="AA100" s="77"/>
      <c r="AB100" s="77"/>
      <c r="AC100" s="77"/>
    </row>
    <row r="101" spans="1:29" x14ac:dyDescent="0.25">
      <c r="A101" s="8"/>
      <c r="B101" s="9" t="s">
        <v>371</v>
      </c>
      <c r="C101" s="107">
        <v>29.06775</v>
      </c>
      <c r="D101" s="118">
        <v>58.279620561495207</v>
      </c>
      <c r="E101" s="118">
        <v>25.170249999999999</v>
      </c>
      <c r="F101" s="118">
        <v>2.4754999999999998</v>
      </c>
      <c r="G101" s="118">
        <v>7.8479615764832431</v>
      </c>
      <c r="H101" s="118">
        <v>63.24276780702413</v>
      </c>
      <c r="I101" s="118">
        <v>31.523765183181848</v>
      </c>
      <c r="J101" s="118">
        <v>916.32500000000005</v>
      </c>
      <c r="K101" s="125">
        <f ca="1">AVERAGE(OFFSET(K$5,4*(ROW()-ROW(K$100)),0):OFFSET(K$8,4*(ROW()-ROW(K$100)),0))</f>
        <v>63.123839342090463</v>
      </c>
      <c r="L101" s="107">
        <f ca="1">SUM(OFFSET(L$5,4*(ROW()-ROW(L$100)),0):OFFSET(L$8,4*(ROW()-ROW(L$100)),0))</f>
        <v>796.14599999999996</v>
      </c>
      <c r="M101" s="118">
        <v>661.57799999999997</v>
      </c>
      <c r="N101" s="118">
        <v>134.56800000000001</v>
      </c>
      <c r="O101" s="118">
        <v>96.307000000000002</v>
      </c>
      <c r="P101" s="118">
        <v>2.2536682038246658</v>
      </c>
      <c r="Q101" s="107">
        <f ca="1">AVERAGE(OFFSET(Q$5,4*(ROW()-ROW(Q$100)),0):OFFSET(Q$8,4*(ROW()-ROW(Q$100)),0))</f>
        <v>99.279726205703767</v>
      </c>
      <c r="R101" s="107">
        <f ca="1">AVERAGE(OFFSET(R$5,4*(ROW()-ROW(R$100)),0):OFFSET(R$8,4*(ROW()-ROW(R$100)),0))</f>
        <v>101.33360857038603</v>
      </c>
      <c r="S101" s="107">
        <f ca="1">AVERAGE(OFFSET(S$5,4*(ROW()-ROW(S$100)),0):OFFSET(S$8,4*(ROW()-ROW(S$100)),0))</f>
        <v>98.63061618820592</v>
      </c>
      <c r="T101" s="107">
        <f ca="1">AVERAGE(OFFSET(T$5,4*(ROW()-ROW(T$100)),0):OFFSET(T$8,4*(ROW()-ROW(T$100)),0))</f>
        <v>96.631616017490302</v>
      </c>
      <c r="U101" s="107">
        <f ca="1">AVERAGE(OFFSET(U$5,4*(ROW()-ROW(U$100)),0):OFFSET(U$8,4*(ROW()-ROW(U$100)),0))</f>
        <v>96.888268970075856</v>
      </c>
      <c r="V101" s="113">
        <f ca="1">AVERAGE(OFFSET(V$5,4*(ROW()-ROW(V$100)),0):OFFSET(V$8,4*(ROW()-ROW(V$100)),0))</f>
        <v>98.03572019000805</v>
      </c>
      <c r="W101" s="3"/>
      <c r="X101" s="34"/>
      <c r="Y101" s="77"/>
      <c r="Z101" s="77"/>
      <c r="AA101" s="77"/>
      <c r="AB101" s="77"/>
      <c r="AC101" s="77"/>
    </row>
    <row r="102" spans="1:29" x14ac:dyDescent="0.25">
      <c r="A102" s="8"/>
      <c r="B102" s="9" t="s">
        <v>372</v>
      </c>
      <c r="C102" s="107">
        <v>29.3355</v>
      </c>
      <c r="D102" s="118">
        <v>58.291221488674168</v>
      </c>
      <c r="E102" s="118">
        <v>25.338750000000001</v>
      </c>
      <c r="F102" s="118">
        <v>2.4860000000000002</v>
      </c>
      <c r="G102" s="118">
        <v>7.8124148500192057</v>
      </c>
      <c r="H102" s="118">
        <v>63.23106003013946</v>
      </c>
      <c r="I102" s="118">
        <v>31.628915477209784</v>
      </c>
      <c r="J102" s="118">
        <v>927.84999999999991</v>
      </c>
      <c r="K102" s="125">
        <f ca="1">AVERAGE(OFFSET(K$5,4*(ROW()-ROW(K$100)),0):OFFSET(K$8,4*(ROW()-ROW(K$100)),0))</f>
        <v>62.922703426190097</v>
      </c>
      <c r="L102" s="107">
        <f ca="1">SUM(OFFSET(L$5,4*(ROW()-ROW(L$100)),0):OFFSET(L$8,4*(ROW()-ROW(L$100)),0))</f>
        <v>817.99</v>
      </c>
      <c r="M102" s="118">
        <v>674.07</v>
      </c>
      <c r="N102" s="118">
        <v>143.91999999999999</v>
      </c>
      <c r="O102" s="118">
        <v>101.32299999999999</v>
      </c>
      <c r="P102" s="118">
        <v>1.2106669196654263</v>
      </c>
      <c r="Q102" s="107">
        <f ca="1">AVERAGE(OFFSET(Q$5,4*(ROW()-ROW(Q$100)),0):OFFSET(Q$8,4*(ROW()-ROW(Q$100)),0))</f>
        <v>100.47698506698606</v>
      </c>
      <c r="R102" s="107">
        <f ca="1">AVERAGE(OFFSET(R$5,4*(ROW()-ROW(R$100)),0):OFFSET(R$8,4*(ROW()-ROW(R$100)),0))</f>
        <v>102.21360715670203</v>
      </c>
      <c r="S102" s="107">
        <f ca="1">AVERAGE(OFFSET(S$5,4*(ROW()-ROW(S$100)),0):OFFSET(S$8,4*(ROW()-ROW(S$100)),0))</f>
        <v>100.17899896015649</v>
      </c>
      <c r="T102" s="107">
        <f ca="1">AVERAGE(OFFSET(T$5,4*(ROW()-ROW(T$100)),0):OFFSET(T$8,4*(ROW()-ROW(T$100)),0))</f>
        <v>98.476747092670863</v>
      </c>
      <c r="U102" s="107">
        <f ca="1">AVERAGE(OFFSET(U$5,4*(ROW()-ROW(U$100)),0):OFFSET(U$8,4*(ROW()-ROW(U$100)),0))</f>
        <v>98.484746636193563</v>
      </c>
      <c r="V102" s="113">
        <f ca="1">AVERAGE(OFFSET(V$5,4*(ROW()-ROW(V$100)),0):OFFSET(V$8,4*(ROW()-ROW(V$100)),0))</f>
        <v>97.62324622794354</v>
      </c>
      <c r="W102" s="77"/>
      <c r="X102" s="77"/>
      <c r="Y102" s="77"/>
      <c r="Z102" s="77"/>
      <c r="AA102" s="77"/>
      <c r="AB102" s="77"/>
      <c r="AC102" s="77"/>
    </row>
    <row r="103" spans="1:29" x14ac:dyDescent="0.25">
      <c r="A103" s="8"/>
      <c r="B103" s="9" t="s">
        <v>373</v>
      </c>
      <c r="C103" s="107">
        <v>29.381</v>
      </c>
      <c r="D103" s="118">
        <v>57.908594247456676</v>
      </c>
      <c r="E103" s="118">
        <v>25.272749999999998</v>
      </c>
      <c r="F103" s="118">
        <v>2.6315</v>
      </c>
      <c r="G103" s="118">
        <v>8.220212287353478</v>
      </c>
      <c r="H103" s="118">
        <v>63.095032214400774</v>
      </c>
      <c r="I103" s="118">
        <v>31.562186693131594</v>
      </c>
      <c r="J103" s="118">
        <v>927.32500000000005</v>
      </c>
      <c r="K103" s="125">
        <f ca="1">AVERAGE(OFFSET(K$5,4*(ROW()-ROW(K$100)),0):OFFSET(K$8,4*(ROW()-ROW(K$100)),0))</f>
        <v>62.833881218468605</v>
      </c>
      <c r="L103" s="107">
        <f ca="1">SUM(OFFSET(L$5,4*(ROW()-ROW(L$100)),0):OFFSET(L$8,4*(ROW()-ROW(L$100)),0))</f>
        <v>830.56399999999985</v>
      </c>
      <c r="M103" s="118">
        <v>682.06200000000001</v>
      </c>
      <c r="N103" s="118">
        <v>148.50200000000001</v>
      </c>
      <c r="O103" s="118">
        <v>104.21</v>
      </c>
      <c r="P103" s="118">
        <v>1.4498806758308724</v>
      </c>
      <c r="Q103" s="107">
        <f ca="1">AVERAGE(OFFSET(Q$5,4*(ROW()-ROW(Q$100)),0):OFFSET(Q$8,4*(ROW()-ROW(Q$100)),0))</f>
        <v>101.93865092509256</v>
      </c>
      <c r="R103" s="107">
        <f ca="1">AVERAGE(OFFSET(R$5,4*(ROW()-ROW(R$100)),0):OFFSET(R$8,4*(ROW()-ROW(R$100)),0))</f>
        <v>103.91968654488163</v>
      </c>
      <c r="S103" s="107">
        <f ca="1">AVERAGE(OFFSET(S$5,4*(ROW()-ROW(S$100)),0):OFFSET(S$8,4*(ROW()-ROW(S$100)),0))</f>
        <v>101.76694153597981</v>
      </c>
      <c r="T103" s="107">
        <f ca="1">AVERAGE(OFFSET(T$5,4*(ROW()-ROW(T$100)),0):OFFSET(T$8,4*(ROW()-ROW(T$100)),0))</f>
        <v>99.82647614153818</v>
      </c>
      <c r="U103" s="107">
        <f ca="1">AVERAGE(OFFSET(U$5,4*(ROW()-ROW(U$100)),0):OFFSET(U$8,4*(ROW()-ROW(U$100)),0))</f>
        <v>99.640092315620834</v>
      </c>
      <c r="V103" s="113">
        <f ca="1">AVERAGE(OFFSET(V$5,4*(ROW()-ROW(V$100)),0):OFFSET(V$8,4*(ROW()-ROW(V$100)),0))</f>
        <v>96.205074228781143</v>
      </c>
      <c r="W103" s="77"/>
      <c r="X103" s="77"/>
      <c r="Y103" s="77"/>
      <c r="Z103" s="77"/>
      <c r="AA103" s="77"/>
      <c r="AB103" s="77"/>
      <c r="AC103" s="77"/>
    </row>
    <row r="104" spans="1:29" x14ac:dyDescent="0.25">
      <c r="A104" s="8"/>
      <c r="B104" s="9" t="s">
        <v>374</v>
      </c>
      <c r="C104" s="107">
        <v>29.79325</v>
      </c>
      <c r="D104" s="118">
        <v>58.355986081886599</v>
      </c>
      <c r="E104" s="118">
        <v>25.568999999999999</v>
      </c>
      <c r="F104" s="118">
        <v>2.5477500000000002</v>
      </c>
      <c r="G104" s="118">
        <v>7.8779117827879794</v>
      </c>
      <c r="H104" s="118">
        <v>63.346325121140282</v>
      </c>
      <c r="I104" s="118">
        <v>31.888745482504433</v>
      </c>
      <c r="J104" s="118">
        <v>950.07500000000005</v>
      </c>
      <c r="K104" s="125">
        <f ca="1">AVERAGE(OFFSET(K$5,4*(ROW()-ROW(K$100)),0):OFFSET(K$8,4*(ROW()-ROW(K$100)),0))</f>
        <v>61.866536619698088</v>
      </c>
      <c r="L104" s="107">
        <f ca="1">SUM(OFFSET(L$5,4*(ROW()-ROW(L$100)),0):OFFSET(L$8,4*(ROW()-ROW(L$100)),0))</f>
        <v>846.60900000000004</v>
      </c>
      <c r="M104" s="118">
        <v>691.70100000000002</v>
      </c>
      <c r="N104" s="118">
        <v>154.90799999999999</v>
      </c>
      <c r="O104" s="118">
        <v>108.001</v>
      </c>
      <c r="P104" s="118">
        <v>0.23821112099471353</v>
      </c>
      <c r="Q104" s="107">
        <f ca="1">AVERAGE(OFFSET(Q$5,4*(ROW()-ROW(Q$100)),0):OFFSET(Q$8,4*(ROW()-ROW(Q$100)),0))</f>
        <v>102.17979436835317</v>
      </c>
      <c r="R104" s="107">
        <f ca="1">AVERAGE(OFFSET(R$5,4*(ROW()-ROW(R$100)),0):OFFSET(R$8,4*(ROW()-ROW(R$100)),0))</f>
        <v>103.0993372974076</v>
      </c>
      <c r="S104" s="107">
        <f ca="1">AVERAGE(OFFSET(S$5,4*(ROW()-ROW(S$100)),0):OFFSET(S$8,4*(ROW()-ROW(S$100)),0))</f>
        <v>100.98062345000386</v>
      </c>
      <c r="T104" s="107">
        <f ca="1">AVERAGE(OFFSET(T$5,4*(ROW()-ROW(T$100)),0):OFFSET(T$8,4*(ROW()-ROW(T$100)),0))</f>
        <v>100.08083806867842</v>
      </c>
      <c r="U104" s="107">
        <f ca="1">AVERAGE(OFFSET(U$5,4*(ROW()-ROW(U$100)),0):OFFSET(U$8,4*(ROW()-ROW(U$100)),0))</f>
        <v>98.258999092528484</v>
      </c>
      <c r="V104" s="113">
        <f ca="1">AVERAGE(OFFSET(V$5,4*(ROW()-ROW(V$100)),0):OFFSET(V$8,4*(ROW()-ROW(V$100)),0))</f>
        <v>95.205989000694345</v>
      </c>
      <c r="W104" s="77"/>
      <c r="X104" s="77"/>
      <c r="Y104" s="77"/>
      <c r="Z104" s="77"/>
      <c r="AA104" s="77"/>
      <c r="AB104" s="77"/>
      <c r="AC104" s="77"/>
    </row>
    <row r="105" spans="1:29" x14ac:dyDescent="0.25">
      <c r="A105" s="8"/>
      <c r="B105" s="9" t="s">
        <v>375</v>
      </c>
      <c r="C105" s="107">
        <v>30.2165</v>
      </c>
      <c r="D105" s="118">
        <v>58.791764929556074</v>
      </c>
      <c r="E105" s="118">
        <v>25.85575</v>
      </c>
      <c r="F105" s="118">
        <v>2.39175</v>
      </c>
      <c r="G105" s="118">
        <v>7.3359732003094109</v>
      </c>
      <c r="H105" s="118">
        <v>63.445891657537175</v>
      </c>
      <c r="I105" s="118">
        <v>32.056066096172579</v>
      </c>
      <c r="J105" s="118">
        <v>968.625</v>
      </c>
      <c r="K105" s="125">
        <f ca="1">AVERAGE(OFFSET(K$5,4*(ROW()-ROW(K$100)),0):OFFSET(K$8,4*(ROW()-ROW(K$100)),0))</f>
        <v>62.684285118955557</v>
      </c>
      <c r="L105" s="107">
        <f ca="1">SUM(OFFSET(L$5,4*(ROW()-ROW(L$100)),0):OFFSET(L$8,4*(ROW()-ROW(L$100)),0))</f>
        <v>892.89</v>
      </c>
      <c r="M105" s="118">
        <v>734.28</v>
      </c>
      <c r="N105" s="118">
        <v>158.61000000000001</v>
      </c>
      <c r="O105" s="118">
        <v>115.584</v>
      </c>
      <c r="P105" s="118">
        <v>4.9783878302576579</v>
      </c>
      <c r="Q105" s="107">
        <f ca="1">AVERAGE(OFFSET(Q$5,4*(ROW()-ROW(Q$100)),0):OFFSET(Q$8,4*(ROW()-ROW(Q$100)),0))</f>
        <v>107.26411814035333</v>
      </c>
      <c r="R105" s="107">
        <f ca="1">AVERAGE(OFFSET(R$5,4*(ROW()-ROW(R$100)),0):OFFSET(R$8,4*(ROW()-ROW(R$100)),0))</f>
        <v>107.6645052507383</v>
      </c>
      <c r="S105" s="107">
        <f ca="1">AVERAGE(OFFSET(S$5,4*(ROW()-ROW(S$100)),0):OFFSET(S$8,4*(ROW()-ROW(S$100)),0))</f>
        <v>101.71127421616742</v>
      </c>
      <c r="T105" s="107">
        <f ca="1">AVERAGE(OFFSET(T$5,4*(ROW()-ROW(T$100)),0):OFFSET(T$8,4*(ROW()-ROW(T$100)),0))</f>
        <v>101.33314162691254</v>
      </c>
      <c r="U105" s="107">
        <f ca="1">AVERAGE(OFFSET(U$5,4*(ROW()-ROW(U$100)),0):OFFSET(U$8,4*(ROW()-ROW(U$100)),0))</f>
        <v>100.66267827333938</v>
      </c>
      <c r="V105" s="113">
        <f ca="1">AVERAGE(OFFSET(V$5,4*(ROW()-ROW(V$100)),0):OFFSET(V$8,4*(ROW()-ROW(V$100)),0))</f>
        <v>97.618837688602824</v>
      </c>
      <c r="W105" s="77"/>
      <c r="X105" s="77"/>
      <c r="Y105" s="77"/>
      <c r="Z105" s="77"/>
      <c r="AA105" s="77"/>
      <c r="AB105" s="77"/>
      <c r="AC105" s="77"/>
    </row>
    <row r="106" spans="1:29" x14ac:dyDescent="0.25">
      <c r="A106" s="8"/>
      <c r="B106" s="9" t="s">
        <v>376</v>
      </c>
      <c r="C106" s="107">
        <v>30.909500000000001</v>
      </c>
      <c r="D106" s="118">
        <v>59.686577098643191</v>
      </c>
      <c r="E106" s="118">
        <v>26.36525</v>
      </c>
      <c r="F106" s="118">
        <v>1.9295</v>
      </c>
      <c r="G106" s="118">
        <v>5.876237356321834</v>
      </c>
      <c r="H106" s="118">
        <v>63.412876985676796</v>
      </c>
      <c r="I106" s="118">
        <v>32.173092897690054</v>
      </c>
      <c r="J106" s="118">
        <v>994.45</v>
      </c>
      <c r="K106" s="125">
        <f ca="1">AVERAGE(OFFSET(K$5,4*(ROW()-ROW(K$100)),0):OFFSET(K$8,4*(ROW()-ROW(K$100)),0))</f>
        <v>61.411160535274526</v>
      </c>
      <c r="L106" s="107">
        <f ca="1">SUM(OFFSET(L$5,4*(ROW()-ROW(L$100)),0):OFFSET(L$8,4*(ROW()-ROW(L$100)),0))</f>
        <v>908.82500000000005</v>
      </c>
      <c r="M106" s="118">
        <v>755.70100000000002</v>
      </c>
      <c r="N106" s="118">
        <v>153.124</v>
      </c>
      <c r="O106" s="118">
        <v>119.703</v>
      </c>
      <c r="P106" s="118">
        <v>0.92843609447590403</v>
      </c>
      <c r="Q106" s="107">
        <f ca="1">AVERAGE(OFFSET(Q$5,4*(ROW()-ROW(Q$100)),0):OFFSET(Q$8,4*(ROW()-ROW(Q$100)),0))</f>
        <v>108.25880428099333</v>
      </c>
      <c r="R106" s="107">
        <f ca="1">AVERAGE(OFFSET(R$5,4*(ROW()-ROW(R$100)),0):OFFSET(R$8,4*(ROW()-ROW(R$100)),0))</f>
        <v>108.26817187338465</v>
      </c>
      <c r="S106" s="107">
        <f ca="1">AVERAGE(OFFSET(S$5,4*(ROW()-ROW(S$100)),0):OFFSET(S$8,4*(ROW()-ROW(S$100)),0))</f>
        <v>101.82120814437937</v>
      </c>
      <c r="T106" s="107">
        <f ca="1">AVERAGE(OFFSET(T$5,4*(ROW()-ROW(T$100)),0):OFFSET(T$8,4*(ROW()-ROW(T$100)),0))</f>
        <v>101.81321030792151</v>
      </c>
      <c r="U106" s="107">
        <f ca="1">AVERAGE(OFFSET(U$5,4*(ROW()-ROW(U$100)),0):OFFSET(U$8,4*(ROW()-ROW(U$100)),0))</f>
        <v>99.200080664134717</v>
      </c>
      <c r="V106" s="113">
        <f ca="1">AVERAGE(OFFSET(V$5,4*(ROW()-ROW(V$100)),0):OFFSET(V$8,4*(ROW()-ROW(V$100)),0))</f>
        <v>96.385824341749966</v>
      </c>
      <c r="W106" s="77"/>
      <c r="X106" s="77"/>
      <c r="Y106" s="77"/>
      <c r="Z106" s="77"/>
      <c r="AA106" s="77"/>
      <c r="AB106" s="77"/>
      <c r="AC106" s="77"/>
    </row>
    <row r="107" spans="1:29" x14ac:dyDescent="0.25">
      <c r="A107" s="8"/>
      <c r="B107" s="9" t="s">
        <v>377</v>
      </c>
      <c r="C107" s="107">
        <v>31.388750000000002</v>
      </c>
      <c r="D107" s="118">
        <v>60.146805745690592</v>
      </c>
      <c r="E107" s="118">
        <v>26.766749999999998</v>
      </c>
      <c r="F107" s="118">
        <v>1.746</v>
      </c>
      <c r="G107" s="118">
        <v>5.2701774485682824</v>
      </c>
      <c r="H107" s="118">
        <v>63.492769023567611</v>
      </c>
      <c r="I107" s="118">
        <v>32.10670802380821</v>
      </c>
      <c r="J107" s="118">
        <v>1007.8000000000001</v>
      </c>
      <c r="K107" s="125">
        <f ca="1">AVERAGE(OFFSET(K$5,4*(ROW()-ROW(K$100)),0):OFFSET(K$8,4*(ROW()-ROW(K$100)),0))</f>
        <v>61.59496351587547</v>
      </c>
      <c r="L107" s="107">
        <f ca="1">SUM(OFFSET(L$5,4*(ROW()-ROW(L$100)),0):OFFSET(L$8,4*(ROW()-ROW(L$100)),0))</f>
        <v>934.20100000000002</v>
      </c>
      <c r="M107" s="118">
        <v>778.38800000000003</v>
      </c>
      <c r="N107" s="118">
        <v>155.81299999999999</v>
      </c>
      <c r="O107" s="118">
        <v>128.239</v>
      </c>
      <c r="P107" s="118">
        <v>1.457086380792072</v>
      </c>
      <c r="Q107" s="107">
        <f ca="1">AVERAGE(OFFSET(Q$5,4*(ROW()-ROW(Q$100)),0):OFFSET(Q$8,4*(ROW()-ROW(Q$100)),0))</f>
        <v>109.83923696876319</v>
      </c>
      <c r="R107" s="107">
        <f ca="1">AVERAGE(OFFSET(R$5,4*(ROW()-ROW(R$100)),0):OFFSET(R$8,4*(ROW()-ROW(R$100)),0))</f>
        <v>110.0766527520916</v>
      </c>
      <c r="S107" s="107">
        <f ca="1">AVERAGE(OFFSET(S$5,4*(ROW()-ROW(S$100)),0):OFFSET(S$8,4*(ROW()-ROW(S$100)),0))</f>
        <v>102.54822252823459</v>
      </c>
      <c r="T107" s="107">
        <f ca="1">AVERAGE(OFFSET(T$5,4*(ROW()-ROW(T$100)),0):OFFSET(T$8,4*(ROW()-ROW(T$100)),0))</f>
        <v>102.32653598084916</v>
      </c>
      <c r="U107" s="107">
        <f ca="1">AVERAGE(OFFSET(U$5,4*(ROW()-ROW(U$100)),0):OFFSET(U$8,4*(ROW()-ROW(U$100)),0))</f>
        <v>99.366450441972248</v>
      </c>
      <c r="V107" s="113">
        <f ca="1">AVERAGE(OFFSET(V$5,4*(ROW()-ROW(V$100)),0):OFFSET(V$8,4*(ROW()-ROW(V$100)),0))</f>
        <v>97.157869793790567</v>
      </c>
      <c r="W107" s="77"/>
      <c r="X107" s="77"/>
      <c r="Y107" s="77"/>
      <c r="Z107" s="77"/>
      <c r="AA107" s="77"/>
      <c r="AB107" s="77"/>
      <c r="AC107" s="77"/>
    </row>
    <row r="108" spans="1:29" ht="15" customHeight="1" x14ac:dyDescent="0.25">
      <c r="A108" s="8"/>
      <c r="B108" s="9" t="s">
        <v>378</v>
      </c>
      <c r="C108" s="107">
        <v>31.837</v>
      </c>
      <c r="D108" s="118">
        <v>60.591059618007421</v>
      </c>
      <c r="E108" s="118">
        <v>27.043749999999999</v>
      </c>
      <c r="F108" s="118">
        <v>1.5932500000000001</v>
      </c>
      <c r="G108" s="118">
        <v>4.7660061685251609</v>
      </c>
      <c r="H108" s="118">
        <v>63.623408810017452</v>
      </c>
      <c r="I108" s="118">
        <v>32.097697428580219</v>
      </c>
      <c r="J108" s="118">
        <v>1021.9000000000001</v>
      </c>
      <c r="K108" s="125">
        <f ca="1">AVERAGE(OFFSET(K$5,4*(ROW()-ROW(K$100)),0):OFFSET(K$8,4*(ROW()-ROW(K$100)),0))</f>
        <v>61.733305489293819</v>
      </c>
      <c r="L108" s="107">
        <f ca="1">SUM(OFFSET(L$5,4*(ROW()-ROW(L$100)),0):OFFSET(L$8,4*(ROW()-ROW(L$100)),0))</f>
        <v>978.91100000000006</v>
      </c>
      <c r="M108" s="118">
        <v>809.31399999999996</v>
      </c>
      <c r="N108" s="118">
        <v>169.59700000000001</v>
      </c>
      <c r="O108" s="118">
        <v>130.89699999999999</v>
      </c>
      <c r="P108" s="118">
        <v>2.9081216515043584</v>
      </c>
      <c r="Q108" s="107">
        <f ca="1">AVERAGE(OFFSET(Q$5,4*(ROW()-ROW(Q$100)),0):OFFSET(Q$8,4*(ROW()-ROW(Q$100)),0))</f>
        <v>113.03353567596257</v>
      </c>
      <c r="R108" s="107">
        <f ca="1">AVERAGE(OFFSET(R$5,4*(ROW()-ROW(R$100)),0):OFFSET(R$8,4*(ROW()-ROW(R$100)),0))</f>
        <v>113.30714190786203</v>
      </c>
      <c r="S108" s="107">
        <f ca="1">AVERAGE(OFFSET(S$5,4*(ROW()-ROW(S$100)),0):OFFSET(S$8,4*(ROW()-ROW(S$100)),0))</f>
        <v>102.71937192547196</v>
      </c>
      <c r="T108" s="107">
        <f ca="1">AVERAGE(OFFSET(T$5,4*(ROW()-ROW(T$100)),0):OFFSET(T$8,4*(ROW()-ROW(T$100)),0))</f>
        <v>102.47083005303033</v>
      </c>
      <c r="U108" s="107">
        <f ca="1">AVERAGE(OFFSET(U$5,4*(ROW()-ROW(U$100)),0):OFFSET(U$8,4*(ROW()-ROW(U$100)),0))</f>
        <v>101.83618990802047</v>
      </c>
      <c r="V108" s="113">
        <f ca="1">AVERAGE(OFFSET(V$5,4*(ROW()-ROW(V$100)),0):OFFSET(V$8,4*(ROW()-ROW(V$100)),0))</f>
        <v>100.51155147520748</v>
      </c>
      <c r="W108" s="77"/>
      <c r="X108" s="77"/>
      <c r="Y108" s="77"/>
      <c r="Z108" s="77"/>
      <c r="AA108" s="77"/>
      <c r="AB108" s="77"/>
      <c r="AC108" s="77"/>
    </row>
    <row r="109" spans="1:29" ht="15" customHeight="1" x14ac:dyDescent="0.25">
      <c r="A109" s="8"/>
      <c r="B109" s="9" t="s">
        <v>379</v>
      </c>
      <c r="C109" s="107">
        <v>32.15625</v>
      </c>
      <c r="D109" s="118">
        <v>60.875890550000001</v>
      </c>
      <c r="E109" s="118">
        <v>27.370249999999999</v>
      </c>
      <c r="F109" s="118">
        <v>1.4484999999999999</v>
      </c>
      <c r="G109" s="118">
        <v>4.3105399299999991</v>
      </c>
      <c r="H109" s="118">
        <v>63.618153499999998</v>
      </c>
      <c r="I109" s="118">
        <v>32.016622159286271</v>
      </c>
      <c r="J109" s="118">
        <v>1029.5250000000001</v>
      </c>
      <c r="K109" s="125">
        <f ca="1">AVERAGE(OFFSET(K$5,4*(ROW()-ROW(K$100)),0):OFFSET(K$8,4*(ROW()-ROW(K$100)),0))</f>
        <v>61.983094986137012</v>
      </c>
      <c r="L109" s="107">
        <f ca="1">SUM(OFFSET(L$5,4*(ROW()-ROW(L$100)),0):OFFSET(L$8,4*(ROW()-ROW(L$100)),0))</f>
        <v>1015.8440000000001</v>
      </c>
      <c r="M109" s="118">
        <v>839.90099999999995</v>
      </c>
      <c r="N109" s="118">
        <v>175.94300000000001</v>
      </c>
      <c r="O109" s="118">
        <v>136.762</v>
      </c>
      <c r="P109" s="118">
        <v>2.5413884031314726</v>
      </c>
      <c r="Q109" s="107">
        <f ca="1">AVERAGE(OFFSET(Q$5,4*(ROW()-ROW(Q$100)),0):OFFSET(Q$8,4*(ROW()-ROW(Q$100)),0))</f>
        <v>115.90346957596407</v>
      </c>
      <c r="R109" s="107">
        <f ca="1">AVERAGE(OFFSET(R$5,4*(ROW()-ROW(R$100)),0):OFFSET(R$8,4*(ROW()-ROW(R$100)),0))</f>
        <v>116.48552247731409</v>
      </c>
      <c r="S109" s="107">
        <f ca="1">AVERAGE(OFFSET(S$5,4*(ROW()-ROW(S$100)),0):OFFSET(S$8,4*(ROW()-ROW(S$100)),0))</f>
        <v>103.63913409842036</v>
      </c>
      <c r="T109" s="107">
        <f ca="1">AVERAGE(OFFSET(T$5,4*(ROW()-ROW(T$100)),0):OFFSET(T$8,4*(ROW()-ROW(T$100)),0))</f>
        <v>103.12430780855746</v>
      </c>
      <c r="U109" s="107">
        <f ca="1">AVERAGE(OFFSET(U$5,4*(ROW()-ROW(U$100)),0):OFFSET(U$8,4*(ROW()-ROW(U$100)),0))</f>
        <v>105.72651525336381</v>
      </c>
      <c r="V109" s="113">
        <f ca="1">AVERAGE(OFFSET(V$5,4*(ROW()-ROW(V$100)),0):OFFSET(V$8,4*(ROW()-ROW(V$100)),0))</f>
        <v>104.03365561592805</v>
      </c>
      <c r="W109" s="77"/>
      <c r="X109" s="77"/>
      <c r="Y109" s="77"/>
      <c r="Z109" s="77"/>
      <c r="AA109" s="77"/>
      <c r="AB109" s="77"/>
      <c r="AC109" s="77"/>
    </row>
    <row r="110" spans="1:29" ht="15" customHeight="1" x14ac:dyDescent="0.25">
      <c r="A110" s="8"/>
      <c r="B110" s="9" t="s">
        <v>380</v>
      </c>
      <c r="C110" s="107">
        <v>32.527749999999997</v>
      </c>
      <c r="D110" s="118">
        <v>61.253001375000004</v>
      </c>
      <c r="E110" s="118">
        <v>27.702500000000001</v>
      </c>
      <c r="F110" s="118">
        <v>1.35</v>
      </c>
      <c r="G110" s="118">
        <v>3.9851372725000007</v>
      </c>
      <c r="H110" s="118">
        <v>63.795262100000002</v>
      </c>
      <c r="I110" s="118">
        <v>32.058556148282541</v>
      </c>
      <c r="J110" s="118">
        <v>1042.8000000000002</v>
      </c>
      <c r="K110" s="125">
        <f ca="1">AVERAGE(OFFSET(K$5,4*(ROW()-ROW(K$100)),0):OFFSET(K$8,4*(ROW()-ROW(K$100)),0))</f>
        <v>62.363308659945488</v>
      </c>
      <c r="L110" s="107">
        <f ca="1">SUM(OFFSET(L$5,4*(ROW()-ROW(L$100)),0):OFFSET(L$8,4*(ROW()-ROW(L$100)),0))</f>
        <v>1059.1610000000001</v>
      </c>
      <c r="M110" s="118">
        <v>874.04300000000001</v>
      </c>
      <c r="N110" s="118">
        <v>185.11799999999999</v>
      </c>
      <c r="O110" s="118">
        <v>143.68799999999999</v>
      </c>
      <c r="P110" s="118">
        <v>2.8168990380107672</v>
      </c>
      <c r="Q110" s="107">
        <f ca="1">AVERAGE(OFFSET(Q$5,4*(ROW()-ROW(Q$100)),0):OFFSET(Q$8,4*(ROW()-ROW(Q$100)),0))</f>
        <v>119.17034347707893</v>
      </c>
      <c r="R110" s="107">
        <f ca="1">AVERAGE(OFFSET(R$5,4*(ROW()-ROW(R$100)),0):OFFSET(R$8,4*(ROW()-ROW(R$100)),0))</f>
        <v>119.60491016085678</v>
      </c>
      <c r="S110" s="107">
        <f ca="1">AVERAGE(OFFSET(S$5,4*(ROW()-ROW(S$100)),0):OFFSET(S$8,4*(ROW()-ROW(S$100)),0))</f>
        <v>103.80201408387298</v>
      </c>
      <c r="T110" s="107">
        <f ca="1">AVERAGE(OFFSET(T$5,4*(ROW()-ROW(T$100)),0):OFFSET(T$8,4*(ROW()-ROW(T$100)),0))</f>
        <v>103.42382980367017</v>
      </c>
      <c r="U110" s="107">
        <f ca="1">AVERAGE(OFFSET(U$5,4*(ROW()-ROW(U$100)),0):OFFSET(U$8,4*(ROW()-ROW(U$100)),0))</f>
        <v>106.57408020479728</v>
      </c>
      <c r="V110" s="113">
        <f ca="1">AVERAGE(OFFSET(V$5,4*(ROW()-ROW(V$100)),0):OFFSET(V$8,4*(ROW()-ROW(V$100)),0))</f>
        <v>104.97936114754279</v>
      </c>
      <c r="W110" s="77"/>
      <c r="X110" s="77"/>
      <c r="Y110" s="77"/>
      <c r="Z110" s="77"/>
      <c r="AA110" s="77"/>
      <c r="AB110" s="77"/>
      <c r="AC110" s="77"/>
    </row>
    <row r="111" spans="1:29" ht="15" customHeight="1" x14ac:dyDescent="0.25">
      <c r="A111" s="8"/>
      <c r="B111" s="9" t="s">
        <v>381</v>
      </c>
      <c r="C111" s="107">
        <v>32.877499999999998</v>
      </c>
      <c r="D111" s="118">
        <v>61.587850549999999</v>
      </c>
      <c r="E111" s="118">
        <v>27.897749999999998</v>
      </c>
      <c r="F111" s="118">
        <v>1.3247500000000001</v>
      </c>
      <c r="G111" s="118">
        <v>3.8731034475000001</v>
      </c>
      <c r="H111" s="118">
        <v>64.069410050000002</v>
      </c>
      <c r="I111" s="118">
        <v>31.839625487648032</v>
      </c>
      <c r="J111" s="118">
        <v>1046.7749999999999</v>
      </c>
      <c r="K111" s="125">
        <f ca="1">AVERAGE(OFFSET(K$5,4*(ROW()-ROW(K$100)),0):OFFSET(K$8,4*(ROW()-ROW(K$100)),0))</f>
        <v>63.346879375727738</v>
      </c>
      <c r="L111" s="107">
        <f ca="1">SUM(OFFSET(L$5,4*(ROW()-ROW(L$100)),0):OFFSET(L$8,4*(ROW()-ROW(L$100)),0))</f>
        <v>1111.752</v>
      </c>
      <c r="M111" s="118">
        <v>907.01900000000001</v>
      </c>
      <c r="N111" s="118">
        <v>204.733</v>
      </c>
      <c r="O111" s="118">
        <v>146.68899999999999</v>
      </c>
      <c r="P111" s="118">
        <v>3.0465298097491766</v>
      </c>
      <c r="Q111" s="107">
        <f ca="1">AVERAGE(OFFSET(Q$5,4*(ROW()-ROW(Q$100)),0):OFFSET(Q$8,4*(ROW()-ROW(Q$100)),0))</f>
        <v>122.80210158751453</v>
      </c>
      <c r="R111" s="107">
        <f ca="1">AVERAGE(OFFSET(R$5,4*(ROW()-ROW(R$100)),0):OFFSET(R$8,4*(ROW()-ROW(R$100)),0))</f>
        <v>124.11761629233828</v>
      </c>
      <c r="S111" s="107">
        <f ca="1">AVERAGE(OFFSET(S$5,4*(ROW()-ROW(S$100)),0):OFFSET(S$8,4*(ROW()-ROW(S$100)),0))</f>
        <v>104.01469870448182</v>
      </c>
      <c r="T111" s="107">
        <f ca="1">AVERAGE(OFFSET(T$5,4*(ROW()-ROW(T$100)),0):OFFSET(T$8,4*(ROW()-ROW(T$100)),0))</f>
        <v>102.93191105412588</v>
      </c>
      <c r="U111" s="107">
        <f ca="1">AVERAGE(OFFSET(U$5,4*(ROW()-ROW(U$100)),0):OFFSET(U$8,4*(ROW()-ROW(U$100)),0))</f>
        <v>108.44966249901971</v>
      </c>
      <c r="V111" s="113">
        <f ca="1">AVERAGE(OFFSET(V$5,4*(ROW()-ROW(V$100)),0):OFFSET(V$8,4*(ROW()-ROW(V$100)),0))</f>
        <v>107.80569996583382</v>
      </c>
      <c r="W111" s="77"/>
      <c r="X111" s="77"/>
      <c r="Y111" s="77"/>
      <c r="Z111" s="77"/>
      <c r="AA111" s="77"/>
      <c r="AB111" s="77"/>
      <c r="AC111" s="77"/>
    </row>
    <row r="112" spans="1:29" ht="15" customHeight="1" x14ac:dyDescent="0.25">
      <c r="A112" s="8"/>
      <c r="B112" s="9" t="s">
        <v>382</v>
      </c>
      <c r="C112" s="107">
        <v>32.321249999999999</v>
      </c>
      <c r="D112" s="118">
        <v>60.395039300000001</v>
      </c>
      <c r="E112" s="118">
        <v>27.881499999999999</v>
      </c>
      <c r="F112" s="118">
        <v>1.61975</v>
      </c>
      <c r="G112" s="118">
        <v>4.7727114324999995</v>
      </c>
      <c r="H112" s="118">
        <v>63.421637725000004</v>
      </c>
      <c r="I112" s="118">
        <v>28.494896805512798</v>
      </c>
      <c r="J112" s="118">
        <v>920.69999999999993</v>
      </c>
      <c r="K112" s="125">
        <f ca="1">AVERAGE(OFFSET(K$5,4*(ROW()-ROW(K$100)),0):OFFSET(K$8,4*(ROW()-ROW(K$100)),0))</f>
        <v>67.062019512830403</v>
      </c>
      <c r="L112" s="107">
        <f ca="1">SUM(OFFSET(L$5,4*(ROW()-ROW(L$100)),0):OFFSET(L$8,4*(ROW()-ROW(L$100)),0))</f>
        <v>1133.8130000000001</v>
      </c>
      <c r="M112" s="118">
        <v>919.27499999999998</v>
      </c>
      <c r="N112" s="118">
        <v>214.53800000000001</v>
      </c>
      <c r="O112" s="118">
        <v>138.88200000000001</v>
      </c>
      <c r="P112" s="118">
        <v>1.410309518330588</v>
      </c>
      <c r="Q112" s="107">
        <f ca="1">AVERAGE(OFFSET(Q$5,4*(ROW()-ROW(Q$100)),0):OFFSET(Q$8,4*(ROW()-ROW(Q$100)),0))</f>
        <v>124.53740941765966</v>
      </c>
      <c r="R112" s="107">
        <f ca="1">AVERAGE(OFFSET(R$5,4*(ROW()-ROW(R$100)),0):OFFSET(R$8,4*(ROW()-ROW(R$100)),0))</f>
        <v>140.88436618318701</v>
      </c>
      <c r="S112" s="107">
        <f ca="1">AVERAGE(OFFSET(S$5,4*(ROW()-ROW(S$100)),0):OFFSET(S$8,4*(ROW()-ROW(S$100)),0))</f>
        <v>105.22144020829552</v>
      </c>
      <c r="T112" s="107">
        <f ca="1">AVERAGE(OFFSET(T$5,4*(ROW()-ROW(T$100)),0):OFFSET(T$8,4*(ROW()-ROW(T$100)),0))</f>
        <v>93.255839127555291</v>
      </c>
      <c r="U112" s="107">
        <f ca="1">AVERAGE(OFFSET(U$5,4*(ROW()-ROW(U$100)),0):OFFSET(U$8,4*(ROW()-ROW(U$100)),0))</f>
        <v>102.89594410647665</v>
      </c>
      <c r="V112" s="113">
        <f ca="1">AVERAGE(OFFSET(V$5,4*(ROW()-ROW(V$100)),0):OFFSET(V$8,4*(ROW()-ROW(V$100)),0))</f>
        <v>108.40175514972501</v>
      </c>
      <c r="W112" s="77"/>
      <c r="X112" s="77"/>
      <c r="Y112" s="77"/>
      <c r="Z112" s="77"/>
      <c r="AA112" s="77"/>
      <c r="AB112" s="77"/>
      <c r="AC112" s="77"/>
    </row>
    <row r="113" spans="1:29" ht="15" customHeight="1" x14ac:dyDescent="0.25">
      <c r="A113" s="8"/>
      <c r="B113" s="9" t="s">
        <v>383</v>
      </c>
      <c r="C113" s="107">
        <v>32.290009024999996</v>
      </c>
      <c r="D113" s="118">
        <v>60.177209025000003</v>
      </c>
      <c r="E113" s="118">
        <v>27.980148733222109</v>
      </c>
      <c r="F113" s="118">
        <v>1.6722363199999999</v>
      </c>
      <c r="G113" s="118">
        <v>4.9235133549999999</v>
      </c>
      <c r="H113" s="118">
        <v>63.293514524999999</v>
      </c>
      <c r="I113" s="118">
        <v>31.642405023052461</v>
      </c>
      <c r="J113" s="118">
        <v>1021.7321049999999</v>
      </c>
      <c r="K113" s="125">
        <f ca="1">AVERAGE(OFFSET(K$5,4*(ROW()-ROW(K$100)),0):OFFSET(K$8,4*(ROW()-ROW(K$100)),0))</f>
        <v>63.905199359928162</v>
      </c>
      <c r="L113" s="107">
        <f ca="1">SUM(OFFSET(L$5,4*(ROW()-ROW(L$100)),0):OFFSET(L$8,4*(ROW()-ROW(L$100)),0))</f>
        <v>1188.0959071</v>
      </c>
      <c r="M113" s="118">
        <v>970.09366800000009</v>
      </c>
      <c r="N113" s="118">
        <v>218.0022391</v>
      </c>
      <c r="O113" s="118">
        <v>142.99718800000002</v>
      </c>
      <c r="P113" s="118">
        <v>5.1560674653105654</v>
      </c>
      <c r="Q113" s="107">
        <f ca="1">AVERAGE(OFFSET(Q$5,4*(ROW()-ROW(Q$100)),0):OFFSET(Q$8,4*(ROW()-ROW(Q$100)),0))</f>
        <v>130.95718371916297</v>
      </c>
      <c r="R113" s="107">
        <f ca="1">AVERAGE(OFFSET(R$5,4*(ROW()-ROW(R$100)),0):OFFSET(R$8,4*(ROW()-ROW(R$100)),0))</f>
        <v>133.17475538875792</v>
      </c>
      <c r="S113" s="107">
        <f ca="1">AVERAGE(OFFSET(S$5,4*(ROW()-ROW(S$100)),0):OFFSET(S$8,4*(ROW()-ROW(S$100)),0))</f>
        <v>105.35368590369572</v>
      </c>
      <c r="T113" s="107">
        <f ca="1">AVERAGE(OFFSET(T$5,4*(ROW()-ROW(T$100)),0):OFFSET(T$8,4*(ROW()-ROW(T$100)),0))</f>
        <v>103.61206359097829</v>
      </c>
      <c r="U113" s="107">
        <f ca="1">AVERAGE(OFFSET(U$5,4*(ROW()-ROW(U$100)),0):OFFSET(U$8,4*(ROW()-ROW(U$100)),0))</f>
        <v>108.70140602068139</v>
      </c>
      <c r="V113" s="113">
        <f ca="1">AVERAGE(OFFSET(V$5,4*(ROW()-ROW(V$100)),0):OFFSET(V$8,4*(ROW()-ROW(V$100)),0))</f>
        <v>109.44761525575038</v>
      </c>
      <c r="W113" s="77"/>
      <c r="X113" s="77"/>
      <c r="Y113" s="77"/>
      <c r="Z113" s="77"/>
      <c r="AA113" s="77"/>
      <c r="AB113" s="77"/>
      <c r="AC113" s="77"/>
    </row>
    <row r="114" spans="1:29" ht="15" customHeight="1" x14ac:dyDescent="0.25">
      <c r="A114" s="8"/>
      <c r="B114" s="81" t="s">
        <v>384</v>
      </c>
      <c r="C114" s="107">
        <v>32.72577605</v>
      </c>
      <c r="D114" s="118">
        <v>60.662531850000001</v>
      </c>
      <c r="E114" s="118">
        <v>28.213481267707074</v>
      </c>
      <c r="F114" s="118">
        <v>1.5773783950000002</v>
      </c>
      <c r="G114" s="118">
        <v>4.5987722900000003</v>
      </c>
      <c r="H114" s="118">
        <v>63.586632375000001</v>
      </c>
      <c r="I114" s="118">
        <v>32.229691077833223</v>
      </c>
      <c r="J114" s="118">
        <v>1054.7404574999998</v>
      </c>
      <c r="K114" s="125">
        <f ca="1">AVERAGE(OFFSET(K$5,4*(ROW()-ROW(K$100)),0):OFFSET(K$8,4*(ROW()-ROW(K$100)),0))</f>
        <v>63.490799786750046</v>
      </c>
      <c r="L114" s="107">
        <f ca="1">SUM(OFFSET(L$5,4*(ROW()-ROW(L$100)),0):OFFSET(L$8,4*(ROW()-ROW(L$100)),0))</f>
        <v>1254.0740682000001</v>
      </c>
      <c r="M114" s="118">
        <v>1016.893365</v>
      </c>
      <c r="N114" s="118">
        <v>237.18070319999998</v>
      </c>
      <c r="O114" s="118">
        <v>155.61693539999999</v>
      </c>
      <c r="P114" s="118">
        <v>3.9573224772392113</v>
      </c>
      <c r="Q114" s="107">
        <f ca="1">AVERAGE(OFFSET(Q$5,4*(ROW()-ROW(Q$100)),0):OFFSET(Q$8,4*(ROW()-ROW(Q$100)),0))</f>
        <v>136.13483649823928</v>
      </c>
      <c r="R114" s="107">
        <f ca="1">AVERAGE(OFFSET(R$5,4*(ROW()-ROW(R$100)),0):OFFSET(R$8,4*(ROW()-ROW(R$100)),0))</f>
        <v>135.90669447095095</v>
      </c>
      <c r="S114" s="107">
        <f ca="1">AVERAGE(OFFSET(S$5,4*(ROW()-ROW(S$100)),0):OFFSET(S$8,4*(ROW()-ROW(S$100)),0))</f>
        <v>106.43730642704146</v>
      </c>
      <c r="T114" s="107">
        <f ca="1">AVERAGE(OFFSET(T$5,4*(ROW()-ROW(T$100)),0):OFFSET(T$8,4*(ROW()-ROW(T$100)),0))</f>
        <v>106.6161936660112</v>
      </c>
      <c r="U114" s="107">
        <f ca="1">AVERAGE(OFFSET(U$5,4*(ROW()-ROW(U$100)),0):OFFSET(U$8,4*(ROW()-ROW(U$100)),0))</f>
        <v>111.32314416473406</v>
      </c>
      <c r="V114" s="113">
        <f ca="1">AVERAGE(OFFSET(V$5,4*(ROW()-ROW(V$100)),0):OFFSET(V$8,4*(ROW()-ROW(V$100)),0))</f>
        <v>110.74659881189865</v>
      </c>
      <c r="W114" s="77"/>
      <c r="X114" s="77"/>
      <c r="Y114" s="77"/>
      <c r="Z114" s="77"/>
      <c r="AA114" s="77"/>
      <c r="AB114" s="77"/>
      <c r="AC114" s="77"/>
    </row>
    <row r="115" spans="1:29" ht="15" customHeight="1" x14ac:dyDescent="0.25">
      <c r="A115" s="8"/>
      <c r="B115" s="81" t="s">
        <v>385</v>
      </c>
      <c r="C115" s="107">
        <v>33.054972875000004</v>
      </c>
      <c r="D115" s="118">
        <v>60.911877849999996</v>
      </c>
      <c r="E115" s="118">
        <v>28.3423820285971</v>
      </c>
      <c r="F115" s="118">
        <v>1.4730072449999998</v>
      </c>
      <c r="G115" s="118">
        <v>4.2661611199999996</v>
      </c>
      <c r="H115" s="118">
        <v>63.626285474999996</v>
      </c>
      <c r="I115" s="118">
        <v>32.056338542036556</v>
      </c>
      <c r="J115" s="118">
        <v>1059.6187474999999</v>
      </c>
      <c r="K115" s="125">
        <f ca="1">AVERAGE(OFFSET(K$5,4*(ROW()-ROW(K$100)),0):OFFSET(K$8,4*(ROW()-ROW(K$100)),0))</f>
        <v>63.125637503290278</v>
      </c>
      <c r="L115" s="107">
        <f ca="1">SUM(OFFSET(L$5,4*(ROW()-ROW(L$100)),0):OFFSET(L$8,4*(ROW()-ROW(L$100)),0))</f>
        <v>1291.8044365999999</v>
      </c>
      <c r="M115" s="118">
        <v>1047.101447</v>
      </c>
      <c r="N115" s="118">
        <v>244.7029896</v>
      </c>
      <c r="O115" s="118">
        <v>166.58370620000002</v>
      </c>
      <c r="P115" s="118">
        <v>2.5023154245834567</v>
      </c>
      <c r="Q115" s="107">
        <f ca="1">AVERAGE(OFFSET(Q$5,4*(ROW()-ROW(Q$100)),0):OFFSET(Q$8,4*(ROW()-ROW(Q$100)),0))</f>
        <v>139.5452785949314</v>
      </c>
      <c r="R115" s="107">
        <f ca="1">AVERAGE(OFFSET(R$5,4*(ROW()-ROW(R$100)),0):OFFSET(R$8,4*(ROW()-ROW(R$100)),0))</f>
        <v>140.06607468833946</v>
      </c>
      <c r="S115" s="107">
        <f ca="1">AVERAGE(OFFSET(S$5,4*(ROW()-ROW(S$100)),0):OFFSET(S$8,4*(ROW()-ROW(S$100)),0))</f>
        <v>107.86109806212261</v>
      </c>
      <c r="T115" s="107">
        <f ca="1">AVERAGE(OFFSET(T$5,4*(ROW()-ROW(T$100)),0):OFFSET(T$8,4*(ROW()-ROW(T$100)),0))</f>
        <v>107.46071075927014</v>
      </c>
      <c r="U115" s="107">
        <f ca="1">AVERAGE(OFFSET(U$5,4*(ROW()-ROW(U$100)),0):OFFSET(U$8,4*(ROW()-ROW(U$100)),0))</f>
        <v>111.61223041934146</v>
      </c>
      <c r="V115" s="113">
        <f ca="1">AVERAGE(OFFSET(V$5,4*(ROW()-ROW(V$100)),0):OFFSET(V$8,4*(ROW()-ROW(V$100)),0))</f>
        <v>111.00941884430141</v>
      </c>
      <c r="W115" s="77"/>
      <c r="X115" s="77"/>
      <c r="Y115" s="77"/>
      <c r="Z115" s="77"/>
      <c r="AA115" s="77"/>
      <c r="AB115" s="77"/>
      <c r="AC115" s="77"/>
    </row>
    <row r="116" spans="1:29" ht="15" customHeight="1" x14ac:dyDescent="0.25">
      <c r="A116" s="8"/>
      <c r="B116" s="81" t="s">
        <v>386</v>
      </c>
      <c r="C116" s="107">
        <v>33.216402675000005</v>
      </c>
      <c r="D116" s="118">
        <v>60.872262374999998</v>
      </c>
      <c r="E116" s="118">
        <v>28.36711530751451</v>
      </c>
      <c r="F116" s="118">
        <v>1.4707346400000001</v>
      </c>
      <c r="G116" s="118">
        <v>4.2400000525000001</v>
      </c>
      <c r="H116" s="118">
        <v>63.567525500000002</v>
      </c>
      <c r="I116" s="118">
        <v>31.959794893555127</v>
      </c>
      <c r="J116" s="118">
        <v>1061.589285</v>
      </c>
      <c r="K116" s="125">
        <f ca="1">AVERAGE(OFFSET(K$5,4*(ROW()-ROW(K$100)),0):OFFSET(K$8,4*(ROW()-ROW(K$100)),0))</f>
        <v>62.636304211246845</v>
      </c>
      <c r="L116" s="107">
        <f ca="1">SUM(OFFSET(L$5,4*(ROW()-ROW(L$100)),0):OFFSET(L$8,4*(ROW()-ROW(L$100)),0))</f>
        <v>1320.7624327000001</v>
      </c>
      <c r="M116" s="118">
        <v>1072.0122360000003</v>
      </c>
      <c r="N116" s="118">
        <v>248.75019669999998</v>
      </c>
      <c r="O116" s="118">
        <v>175.33778080000002</v>
      </c>
      <c r="P116" s="118">
        <v>2.2897592016243085</v>
      </c>
      <c r="Q116" s="107">
        <f ca="1">AVERAGE(OFFSET(Q$5,4*(ROW()-ROW(Q$100)),0):OFFSET(Q$8,4*(ROW()-ROW(Q$100)),0))</f>
        <v>142.74017610508881</v>
      </c>
      <c r="R116" s="107">
        <f ca="1">AVERAGE(OFFSET(R$5,4*(ROW()-ROW(R$100)),0):OFFSET(R$8,4*(ROW()-ROW(R$100)),0))</f>
        <v>143.7040546199035</v>
      </c>
      <c r="S116" s="107">
        <f ca="1">AVERAGE(OFFSET(S$5,4*(ROW()-ROW(S$100)),0):OFFSET(S$8,4*(ROW()-ROW(S$100)),0))</f>
        <v>109.19241562457071</v>
      </c>
      <c r="T116" s="107">
        <f ca="1">AVERAGE(OFFSET(T$5,4*(ROW()-ROW(T$100)),0):OFFSET(T$8,4*(ROW()-ROW(T$100)),0))</f>
        <v>108.4600677299601</v>
      </c>
      <c r="U116" s="107">
        <f ca="1">AVERAGE(OFFSET(U$5,4*(ROW()-ROW(U$100)),0):OFFSET(U$8,4*(ROW()-ROW(U$100)),0))</f>
        <v>111.78927363067029</v>
      </c>
      <c r="V116" s="113">
        <f ca="1">AVERAGE(OFFSET(V$5,4*(ROW()-ROW(V$100)),0):OFFSET(V$8,4*(ROW()-ROW(V$100)),0))</f>
        <v>111.13372697915864</v>
      </c>
      <c r="W116" s="77"/>
      <c r="X116" s="77"/>
      <c r="Y116" s="77"/>
      <c r="Z116" s="77"/>
      <c r="AA116" s="77"/>
      <c r="AB116" s="77"/>
      <c r="AC116" s="77"/>
    </row>
    <row r="117" spans="1:29" ht="15" customHeight="1" x14ac:dyDescent="0.25">
      <c r="A117" s="8"/>
      <c r="B117" s="81" t="s">
        <v>387</v>
      </c>
      <c r="C117" s="107">
        <v>33.348060674999999</v>
      </c>
      <c r="D117" s="118">
        <v>60.805434724999998</v>
      </c>
      <c r="E117" s="118">
        <v>28.390727544455984</v>
      </c>
      <c r="F117" s="118">
        <v>1.4765640974999998</v>
      </c>
      <c r="G117" s="118">
        <v>4.2400000174999999</v>
      </c>
      <c r="H117" s="118">
        <v>63.497738849999998</v>
      </c>
      <c r="I117" s="118">
        <v>31.955809767448777</v>
      </c>
      <c r="J117" s="118">
        <v>1065.6642850000003</v>
      </c>
      <c r="K117" s="125">
        <f ca="1">AVERAGE(OFFSET(K$5,4*(ROW()-ROW(K$100)),0):OFFSET(K$8,4*(ROW()-ROW(K$100)),0))</f>
        <v>62.477169765763179</v>
      </c>
      <c r="L117" s="107">
        <f ca="1">SUM(OFFSET(L$5,4*(ROW()-ROW(L$100)),0):OFFSET(L$8,4*(ROW()-ROW(L$100)),0))</f>
        <v>1363.1423775000001</v>
      </c>
      <c r="M117" s="118">
        <v>1106.2028379999999</v>
      </c>
      <c r="N117" s="118">
        <v>256.93953950000002</v>
      </c>
      <c r="O117" s="118">
        <v>184.80950300000001</v>
      </c>
      <c r="P117" s="118">
        <v>3.103564041114848</v>
      </c>
      <c r="Q117" s="107">
        <f ca="1">AVERAGE(OFFSET(Q$5,4*(ROW()-ROW(Q$100)),0):OFFSET(Q$8,4*(ROW()-ROW(Q$100)),0))</f>
        <v>147.17029754405206</v>
      </c>
      <c r="R117" s="107">
        <f ca="1">AVERAGE(OFFSET(R$5,4*(ROW()-ROW(R$100)),0):OFFSET(R$8,4*(ROW()-ROW(R$100)),0))</f>
        <v>148.1824472484457</v>
      </c>
      <c r="S117" s="107">
        <f ca="1">AVERAGE(OFFSET(S$5,4*(ROW()-ROW(S$100)),0):OFFSET(S$8,4*(ROW()-ROW(S$100)),0))</f>
        <v>110.63925386852232</v>
      </c>
      <c r="T117" s="107">
        <f ca="1">AVERAGE(OFFSET(T$5,4*(ROW()-ROW(T$100)),0):OFFSET(T$8,4*(ROW()-ROW(T$100)),0))</f>
        <v>109.88354028586292</v>
      </c>
      <c r="U117" s="107">
        <f ca="1">AVERAGE(OFFSET(U$5,4*(ROW()-ROW(U$100)),0):OFFSET(U$8,4*(ROW()-ROW(U$100)),0))</f>
        <v>112.98228217882789</v>
      </c>
      <c r="V117" s="113">
        <f ca="1">AVERAGE(OFFSET(V$5,4*(ROW()-ROW(V$100)),0):OFFSET(V$8,4*(ROW()-ROW(V$100)),0))</f>
        <v>112.3396914573529</v>
      </c>
      <c r="W117" s="77"/>
      <c r="X117" s="77"/>
      <c r="Y117" s="77"/>
      <c r="Z117" s="77"/>
      <c r="AA117" s="77"/>
      <c r="AB117" s="77"/>
      <c r="AC117" s="77"/>
    </row>
    <row r="118" spans="1:29" ht="15" customHeight="1" x14ac:dyDescent="0.25">
      <c r="A118" s="8"/>
      <c r="B118" s="81" t="s">
        <v>400</v>
      </c>
      <c r="C118" s="128">
        <v>33.473343849999999</v>
      </c>
      <c r="D118" s="118">
        <v>60.732053700000002</v>
      </c>
      <c r="E118" s="118">
        <v>28.408225487500975</v>
      </c>
      <c r="F118" s="118">
        <v>1.4821113000000001</v>
      </c>
      <c r="G118" s="118">
        <v>4.2400000024999995</v>
      </c>
      <c r="H118" s="118">
        <v>63.421108724999996</v>
      </c>
      <c r="I118" s="118">
        <v>31.955809767448777</v>
      </c>
      <c r="J118" s="118">
        <v>1069.6678075</v>
      </c>
      <c r="K118" s="127">
        <f ca="1">AVERAGE(OFFSET(K$5,4*(ROW()-ROW(K$100)),0):OFFSET(K$8,4*(ROW()-ROW(K$100)),0))</f>
        <v>62.572345089325033</v>
      </c>
      <c r="L118" s="128">
        <f ca="1">SUM(OFFSET(L$5,4*(ROW()-ROW(L$100)),0):OFFSET(L$8,4*(ROW()-ROW(L$100)),0))</f>
        <v>1414.7421318000002</v>
      </c>
      <c r="M118" s="118">
        <v>1146.516333</v>
      </c>
      <c r="N118" s="118">
        <v>268.22579880000001</v>
      </c>
      <c r="O118" s="118">
        <v>195.58890890000001</v>
      </c>
      <c r="P118" s="118">
        <v>3.5804737794504327</v>
      </c>
      <c r="Q118" s="107">
        <f ca="1">AVERAGE(OFFSET(Q$5,4*(ROW()-ROW(Q$100)),0):OFFSET(Q$8,4*(ROW()-ROW(Q$100)),0))</f>
        <v>152.43971065402033</v>
      </c>
      <c r="R118" s="107">
        <f ca="1">AVERAGE(OFFSET(R$5,4*(ROW()-ROW(R$100)),0):OFFSET(R$8,4*(ROW()-ROW(R$100)),0))</f>
        <v>153.48810024520219</v>
      </c>
      <c r="S118" s="107">
        <f ca="1">AVERAGE(OFFSET(S$5,4*(ROW()-ROW(S$100)),0):OFFSET(S$8,4*(ROW()-ROW(S$100)),0))</f>
        <v>112.17034711465688</v>
      </c>
      <c r="T118" s="107">
        <f ca="1">AVERAGE(OFFSET(T$5,4*(ROW()-ROW(T$100)),0):OFFSET(T$8,4*(ROW()-ROW(T$100)),0))</f>
        <v>111.40417550808675</v>
      </c>
      <c r="U118" s="107">
        <f ca="1">AVERAGE(OFFSET(U$5,4*(ROW()-ROW(U$100)),0):OFFSET(U$8,4*(ROW()-ROW(U$100)),0))</f>
        <v>114.75466311520407</v>
      </c>
      <c r="V118" s="113">
        <f ca="1">AVERAGE(OFFSET(V$5,4*(ROW()-ROW(V$100)),0):OFFSET(V$8,4*(ROW()-ROW(V$100)),0))</f>
        <v>114.21848087244994</v>
      </c>
      <c r="W118" s="77"/>
      <c r="X118" s="77"/>
      <c r="Y118" s="77"/>
      <c r="Z118" s="77"/>
      <c r="AA118" s="77"/>
      <c r="AB118" s="77"/>
      <c r="AC118" s="77"/>
    </row>
    <row r="119" spans="1:29" ht="15" customHeight="1" x14ac:dyDescent="0.25">
      <c r="A119" s="8"/>
      <c r="B119" s="588" t="s">
        <v>29</v>
      </c>
      <c r="C119" s="589"/>
      <c r="D119" s="589"/>
      <c r="E119" s="589"/>
      <c r="F119" s="589"/>
      <c r="G119" s="589"/>
      <c r="H119" s="589"/>
      <c r="I119" s="589"/>
      <c r="J119" s="589"/>
      <c r="K119" s="589"/>
      <c r="L119" s="589"/>
      <c r="M119" s="589"/>
      <c r="N119" s="589"/>
      <c r="O119" s="589"/>
      <c r="P119" s="589"/>
      <c r="Q119" s="589"/>
      <c r="R119" s="589"/>
      <c r="S119" s="589"/>
      <c r="T119" s="589"/>
      <c r="U119" s="589"/>
      <c r="V119" s="590"/>
      <c r="W119" s="77"/>
      <c r="X119" s="77"/>
      <c r="Y119" s="77"/>
      <c r="Z119" s="77"/>
      <c r="AA119" s="77"/>
      <c r="AB119" s="77"/>
      <c r="AC119" s="77"/>
    </row>
    <row r="120" spans="1:29" ht="15" customHeight="1" x14ac:dyDescent="0.25">
      <c r="A120" s="8"/>
      <c r="B120" s="520" t="s">
        <v>140</v>
      </c>
      <c r="C120" s="521"/>
      <c r="D120" s="521"/>
      <c r="E120" s="521"/>
      <c r="F120" s="521"/>
      <c r="G120" s="521"/>
      <c r="H120" s="521"/>
      <c r="I120" s="521"/>
      <c r="J120" s="521"/>
      <c r="K120" s="521"/>
      <c r="L120" s="521"/>
      <c r="M120" s="521"/>
      <c r="N120" s="521"/>
      <c r="O120" s="521"/>
      <c r="P120" s="521"/>
      <c r="Q120" s="521"/>
      <c r="R120" s="521"/>
      <c r="S120" s="521"/>
      <c r="T120" s="521"/>
      <c r="U120" s="521"/>
      <c r="V120" s="522"/>
      <c r="W120" s="77"/>
      <c r="X120" s="77"/>
      <c r="Y120" s="77"/>
      <c r="Z120" s="77"/>
      <c r="AA120" s="77"/>
      <c r="AB120" s="77"/>
      <c r="AC120" s="77"/>
    </row>
    <row r="121" spans="1:29" ht="15" customHeight="1" x14ac:dyDescent="0.25">
      <c r="A121" s="8"/>
      <c r="B121" s="520" t="s">
        <v>141</v>
      </c>
      <c r="C121" s="521"/>
      <c r="D121" s="521"/>
      <c r="E121" s="521"/>
      <c r="F121" s="521"/>
      <c r="G121" s="521"/>
      <c r="H121" s="521"/>
      <c r="I121" s="521"/>
      <c r="J121" s="521"/>
      <c r="K121" s="521"/>
      <c r="L121" s="521"/>
      <c r="M121" s="521"/>
      <c r="N121" s="521"/>
      <c r="O121" s="521"/>
      <c r="P121" s="521"/>
      <c r="Q121" s="521"/>
      <c r="R121" s="521"/>
      <c r="S121" s="521"/>
      <c r="T121" s="521"/>
      <c r="U121" s="521"/>
      <c r="V121" s="522"/>
      <c r="W121" s="77"/>
      <c r="X121" s="77"/>
      <c r="Y121" s="77"/>
      <c r="Z121" s="77"/>
      <c r="AA121" s="77"/>
      <c r="AB121" s="77"/>
      <c r="AC121" s="77"/>
    </row>
    <row r="122" spans="1:29" ht="15" customHeight="1" x14ac:dyDescent="0.25">
      <c r="A122" s="8"/>
      <c r="B122" s="520" t="s">
        <v>142</v>
      </c>
      <c r="C122" s="521"/>
      <c r="D122" s="521"/>
      <c r="E122" s="521"/>
      <c r="F122" s="521"/>
      <c r="G122" s="521"/>
      <c r="H122" s="521"/>
      <c r="I122" s="521"/>
      <c r="J122" s="521"/>
      <c r="K122" s="521"/>
      <c r="L122" s="521"/>
      <c r="M122" s="521"/>
      <c r="N122" s="521"/>
      <c r="O122" s="521"/>
      <c r="P122" s="521"/>
      <c r="Q122" s="521"/>
      <c r="R122" s="521"/>
      <c r="S122" s="521"/>
      <c r="T122" s="521"/>
      <c r="U122" s="521"/>
      <c r="V122" s="522"/>
      <c r="W122" s="77"/>
      <c r="X122" s="77"/>
      <c r="Y122" s="77"/>
      <c r="Z122" s="77"/>
      <c r="AA122" s="77"/>
      <c r="AB122" s="77"/>
      <c r="AC122" s="77"/>
    </row>
    <row r="123" spans="1:29" ht="15" customHeight="1" x14ac:dyDescent="0.25">
      <c r="A123" s="8"/>
      <c r="B123" s="520" t="s">
        <v>143</v>
      </c>
      <c r="C123" s="521"/>
      <c r="D123" s="521"/>
      <c r="E123" s="521"/>
      <c r="F123" s="521"/>
      <c r="G123" s="521"/>
      <c r="H123" s="521"/>
      <c r="I123" s="521"/>
      <c r="J123" s="521"/>
      <c r="K123" s="521"/>
      <c r="L123" s="521"/>
      <c r="M123" s="521"/>
      <c r="N123" s="521"/>
      <c r="O123" s="521"/>
      <c r="P123" s="521"/>
      <c r="Q123" s="521"/>
      <c r="R123" s="521"/>
      <c r="S123" s="521"/>
      <c r="T123" s="521"/>
      <c r="U123" s="521"/>
      <c r="V123" s="522"/>
      <c r="W123" s="77"/>
      <c r="X123" s="77"/>
      <c r="Y123" s="77"/>
      <c r="Z123" s="77"/>
      <c r="AA123" s="77"/>
      <c r="AB123" s="77"/>
      <c r="AC123" s="77"/>
    </row>
    <row r="124" spans="1:29" ht="15" customHeight="1" x14ac:dyDescent="0.25">
      <c r="A124" s="8"/>
      <c r="B124" s="520" t="s">
        <v>144</v>
      </c>
      <c r="C124" s="521"/>
      <c r="D124" s="521"/>
      <c r="E124" s="521"/>
      <c r="F124" s="521"/>
      <c r="G124" s="521"/>
      <c r="H124" s="521"/>
      <c r="I124" s="521"/>
      <c r="J124" s="521"/>
      <c r="K124" s="521"/>
      <c r="L124" s="521"/>
      <c r="M124" s="521"/>
      <c r="N124" s="521"/>
      <c r="O124" s="521"/>
      <c r="P124" s="521"/>
      <c r="Q124" s="521"/>
      <c r="R124" s="521"/>
      <c r="S124" s="521"/>
      <c r="T124" s="521"/>
      <c r="U124" s="521"/>
      <c r="V124" s="522"/>
      <c r="W124" s="77"/>
      <c r="X124" s="77"/>
      <c r="Y124" s="77"/>
      <c r="Z124" s="77"/>
      <c r="AA124" s="77"/>
      <c r="AB124" s="77"/>
      <c r="AC124" s="77"/>
    </row>
    <row r="125" spans="1:29" ht="15" customHeight="1" x14ac:dyDescent="0.25">
      <c r="A125" s="8"/>
      <c r="B125" s="520" t="s">
        <v>145</v>
      </c>
      <c r="C125" s="521"/>
      <c r="D125" s="521"/>
      <c r="E125" s="521"/>
      <c r="F125" s="521"/>
      <c r="G125" s="521"/>
      <c r="H125" s="521"/>
      <c r="I125" s="521"/>
      <c r="J125" s="521"/>
      <c r="K125" s="521"/>
      <c r="L125" s="521"/>
      <c r="M125" s="521"/>
      <c r="N125" s="521"/>
      <c r="O125" s="521"/>
      <c r="P125" s="521"/>
      <c r="Q125" s="521"/>
      <c r="R125" s="521"/>
      <c r="S125" s="521"/>
      <c r="T125" s="521"/>
      <c r="U125" s="521"/>
      <c r="V125" s="522"/>
      <c r="W125" s="77"/>
      <c r="X125" s="77"/>
      <c r="Y125" s="77"/>
      <c r="Z125" s="77"/>
      <c r="AA125" s="77"/>
      <c r="AB125" s="77"/>
      <c r="AC125" s="77"/>
    </row>
    <row r="126" spans="1:29" ht="15" customHeight="1" x14ac:dyDescent="0.25">
      <c r="A126" s="8"/>
      <c r="B126" s="520" t="s">
        <v>146</v>
      </c>
      <c r="C126" s="521"/>
      <c r="D126" s="521"/>
      <c r="E126" s="521"/>
      <c r="F126" s="521"/>
      <c r="G126" s="521"/>
      <c r="H126" s="521"/>
      <c r="I126" s="521"/>
      <c r="J126" s="521"/>
      <c r="K126" s="521"/>
      <c r="L126" s="521"/>
      <c r="M126" s="521"/>
      <c r="N126" s="521"/>
      <c r="O126" s="521"/>
      <c r="P126" s="521"/>
      <c r="Q126" s="521"/>
      <c r="R126" s="521"/>
      <c r="S126" s="521"/>
      <c r="T126" s="521"/>
      <c r="U126" s="521"/>
      <c r="V126" s="522"/>
      <c r="W126" s="77"/>
      <c r="X126" s="77"/>
      <c r="Y126" s="77"/>
      <c r="Z126" s="77"/>
      <c r="AA126" s="77"/>
      <c r="AB126" s="77"/>
      <c r="AC126" s="77"/>
    </row>
    <row r="127" spans="1:29" x14ac:dyDescent="0.25">
      <c r="A127" s="8"/>
      <c r="B127" s="520" t="s">
        <v>147</v>
      </c>
      <c r="C127" s="521"/>
      <c r="D127" s="521"/>
      <c r="E127" s="521"/>
      <c r="F127" s="521"/>
      <c r="G127" s="521"/>
      <c r="H127" s="521"/>
      <c r="I127" s="521"/>
      <c r="J127" s="521"/>
      <c r="K127" s="521"/>
      <c r="L127" s="521"/>
      <c r="M127" s="521"/>
      <c r="N127" s="521"/>
      <c r="O127" s="521"/>
      <c r="P127" s="521"/>
      <c r="Q127" s="521"/>
      <c r="R127" s="521"/>
      <c r="S127" s="521"/>
      <c r="T127" s="521"/>
      <c r="U127" s="521"/>
      <c r="V127" s="522"/>
      <c r="W127" s="77"/>
      <c r="X127" s="77"/>
      <c r="Y127" s="77"/>
      <c r="Z127" s="77"/>
      <c r="AA127" s="77"/>
      <c r="AB127" s="77"/>
      <c r="AC127" s="77"/>
    </row>
    <row r="128" spans="1:29" x14ac:dyDescent="0.25">
      <c r="A128" s="8"/>
      <c r="B128" s="520" t="s">
        <v>148</v>
      </c>
      <c r="C128" s="521"/>
      <c r="D128" s="521"/>
      <c r="E128" s="521"/>
      <c r="F128" s="521"/>
      <c r="G128" s="521"/>
      <c r="H128" s="521"/>
      <c r="I128" s="521"/>
      <c r="J128" s="521"/>
      <c r="K128" s="521"/>
      <c r="L128" s="521"/>
      <c r="M128" s="521"/>
      <c r="N128" s="521"/>
      <c r="O128" s="521"/>
      <c r="P128" s="521"/>
      <c r="Q128" s="521"/>
      <c r="R128" s="521"/>
      <c r="S128" s="521"/>
      <c r="T128" s="521"/>
      <c r="U128" s="521"/>
      <c r="V128" s="522"/>
      <c r="Z128" s="77"/>
      <c r="AA128" s="77"/>
      <c r="AB128" s="77"/>
      <c r="AC128" s="77"/>
    </row>
    <row r="129" spans="2:22" ht="16.5" customHeight="1" x14ac:dyDescent="0.25">
      <c r="B129" s="520" t="s">
        <v>149</v>
      </c>
      <c r="C129" s="521"/>
      <c r="D129" s="521"/>
      <c r="E129" s="521"/>
      <c r="F129" s="521"/>
      <c r="G129" s="521"/>
      <c r="H129" s="521"/>
      <c r="I129" s="521"/>
      <c r="J129" s="521"/>
      <c r="K129" s="521"/>
      <c r="L129" s="521"/>
      <c r="M129" s="521"/>
      <c r="N129" s="521"/>
      <c r="O129" s="521"/>
      <c r="P129" s="521"/>
      <c r="Q129" s="521"/>
      <c r="R129" s="521"/>
      <c r="S129" s="521"/>
      <c r="T129" s="521"/>
      <c r="U129" s="521"/>
      <c r="V129" s="522"/>
    </row>
    <row r="130" spans="2:22" x14ac:dyDescent="0.25">
      <c r="B130" s="520" t="s">
        <v>150</v>
      </c>
      <c r="C130" s="521"/>
      <c r="D130" s="521"/>
      <c r="E130" s="521"/>
      <c r="F130" s="521"/>
      <c r="G130" s="521"/>
      <c r="H130" s="521"/>
      <c r="I130" s="521"/>
      <c r="J130" s="521"/>
      <c r="K130" s="521"/>
      <c r="L130" s="521"/>
      <c r="M130" s="521"/>
      <c r="N130" s="521"/>
      <c r="O130" s="521"/>
      <c r="P130" s="521"/>
      <c r="Q130" s="521"/>
      <c r="R130" s="521"/>
      <c r="S130" s="521"/>
      <c r="T130" s="521"/>
      <c r="U130" s="521"/>
      <c r="V130" s="522"/>
    </row>
    <row r="131" spans="2:22" x14ac:dyDescent="0.25">
      <c r="B131" s="520" t="s">
        <v>151</v>
      </c>
      <c r="C131" s="521"/>
      <c r="D131" s="521"/>
      <c r="E131" s="521"/>
      <c r="F131" s="521"/>
      <c r="G131" s="521"/>
      <c r="H131" s="521"/>
      <c r="I131" s="521"/>
      <c r="J131" s="521"/>
      <c r="K131" s="521"/>
      <c r="L131" s="521"/>
      <c r="M131" s="521"/>
      <c r="N131" s="521"/>
      <c r="O131" s="521"/>
      <c r="P131" s="521"/>
      <c r="Q131" s="521"/>
      <c r="R131" s="521"/>
      <c r="S131" s="521"/>
      <c r="T131" s="521"/>
      <c r="U131" s="521"/>
      <c r="V131" s="522"/>
    </row>
    <row r="132" spans="2:22" x14ac:dyDescent="0.25">
      <c r="B132" s="520" t="s">
        <v>152</v>
      </c>
      <c r="C132" s="521"/>
      <c r="D132" s="521"/>
      <c r="E132" s="521"/>
      <c r="F132" s="521"/>
      <c r="G132" s="521"/>
      <c r="H132" s="521"/>
      <c r="I132" s="521"/>
      <c r="J132" s="521"/>
      <c r="K132" s="521"/>
      <c r="L132" s="521"/>
      <c r="M132" s="521"/>
      <c r="N132" s="521"/>
      <c r="O132" s="521"/>
      <c r="P132" s="521"/>
      <c r="Q132" s="521"/>
      <c r="R132" s="521"/>
      <c r="S132" s="521"/>
      <c r="T132" s="521"/>
      <c r="U132" s="521"/>
      <c r="V132" s="522"/>
    </row>
    <row r="133" spans="2:22" x14ac:dyDescent="0.25">
      <c r="B133" s="520" t="s">
        <v>153</v>
      </c>
      <c r="C133" s="521"/>
      <c r="D133" s="521"/>
      <c r="E133" s="521"/>
      <c r="F133" s="521"/>
      <c r="G133" s="521"/>
      <c r="H133" s="521"/>
      <c r="I133" s="521"/>
      <c r="J133" s="521"/>
      <c r="K133" s="521"/>
      <c r="L133" s="521"/>
      <c r="M133" s="521"/>
      <c r="N133" s="521"/>
      <c r="O133" s="521"/>
      <c r="P133" s="521"/>
      <c r="Q133" s="521"/>
      <c r="R133" s="521"/>
      <c r="S133" s="521"/>
      <c r="T133" s="521"/>
      <c r="U133" s="521"/>
      <c r="V133" s="522"/>
    </row>
    <row r="134" spans="2:22" x14ac:dyDescent="0.25">
      <c r="B134" s="520" t="s">
        <v>154</v>
      </c>
      <c r="C134" s="521"/>
      <c r="D134" s="521"/>
      <c r="E134" s="521"/>
      <c r="F134" s="521"/>
      <c r="G134" s="521"/>
      <c r="H134" s="521"/>
      <c r="I134" s="521"/>
      <c r="J134" s="521"/>
      <c r="K134" s="521"/>
      <c r="L134" s="521"/>
      <c r="M134" s="521"/>
      <c r="N134" s="521"/>
      <c r="O134" s="521"/>
      <c r="P134" s="521"/>
      <c r="Q134" s="521"/>
      <c r="R134" s="521"/>
      <c r="S134" s="521"/>
      <c r="T134" s="521"/>
      <c r="U134" s="521"/>
      <c r="V134" s="522"/>
    </row>
    <row r="135" spans="2:22" x14ac:dyDescent="0.25">
      <c r="B135" s="520" t="s">
        <v>155</v>
      </c>
      <c r="C135" s="521"/>
      <c r="D135" s="521"/>
      <c r="E135" s="521"/>
      <c r="F135" s="521"/>
      <c r="G135" s="521"/>
      <c r="H135" s="521"/>
      <c r="I135" s="521"/>
      <c r="J135" s="521"/>
      <c r="K135" s="521"/>
      <c r="L135" s="521"/>
      <c r="M135" s="521"/>
      <c r="N135" s="521"/>
      <c r="O135" s="521"/>
      <c r="P135" s="521"/>
      <c r="Q135" s="521"/>
      <c r="R135" s="521"/>
      <c r="S135" s="521"/>
      <c r="T135" s="521"/>
      <c r="U135" s="521"/>
      <c r="V135" s="522"/>
    </row>
    <row r="136" spans="2:22" x14ac:dyDescent="0.25">
      <c r="B136" s="579" t="s">
        <v>156</v>
      </c>
      <c r="C136" s="580"/>
      <c r="D136" s="580"/>
      <c r="E136" s="580"/>
      <c r="F136" s="580"/>
      <c r="G136" s="580"/>
      <c r="H136" s="580"/>
      <c r="I136" s="580"/>
      <c r="J136" s="580"/>
      <c r="K136" s="580"/>
      <c r="L136" s="580"/>
      <c r="M136" s="580"/>
      <c r="N136" s="580"/>
      <c r="O136" s="580"/>
      <c r="P136" s="580"/>
      <c r="Q136" s="580"/>
      <c r="R136" s="580"/>
      <c r="S136" s="580"/>
      <c r="T136" s="580"/>
      <c r="U136" s="580"/>
      <c r="V136" s="581"/>
    </row>
    <row r="137" spans="2:22" ht="19.149999999999999" customHeight="1" thickBot="1" x14ac:dyDescent="0.3">
      <c r="B137" s="582" t="s">
        <v>388</v>
      </c>
      <c r="C137" s="583"/>
      <c r="D137" s="583"/>
      <c r="E137" s="583"/>
      <c r="F137" s="583"/>
      <c r="G137" s="583"/>
      <c r="H137" s="583"/>
      <c r="I137" s="583"/>
      <c r="J137" s="583"/>
      <c r="K137" s="583"/>
      <c r="L137" s="583"/>
      <c r="M137" s="583"/>
      <c r="N137" s="583"/>
      <c r="O137" s="583"/>
      <c r="P137" s="583"/>
      <c r="Q137" s="583"/>
      <c r="R137" s="583"/>
      <c r="S137" s="583"/>
      <c r="T137" s="583"/>
      <c r="U137" s="583"/>
      <c r="V137" s="584"/>
    </row>
    <row r="138" spans="2:22" x14ac:dyDescent="0.25">
      <c r="B138" s="82"/>
      <c r="C138" s="82"/>
      <c r="D138" s="82"/>
      <c r="E138" s="82"/>
      <c r="F138" s="82"/>
      <c r="G138" s="82"/>
      <c r="H138" s="82"/>
      <c r="I138" s="82"/>
      <c r="J138" s="82"/>
      <c r="K138" s="130"/>
      <c r="L138" s="130"/>
      <c r="M138" s="130"/>
      <c r="N138" s="130"/>
      <c r="O138" s="130"/>
      <c r="P138" s="82"/>
      <c r="Q138" s="82"/>
      <c r="R138" s="82"/>
      <c r="S138" s="82"/>
      <c r="T138" s="82"/>
    </row>
    <row r="139" spans="2:22" x14ac:dyDescent="0.25">
      <c r="B139" s="4"/>
      <c r="C139" s="131"/>
      <c r="D139" s="131"/>
      <c r="E139" s="131"/>
      <c r="F139" s="131"/>
      <c r="G139" s="131"/>
      <c r="H139" s="131"/>
      <c r="I139" s="131"/>
      <c r="J139" s="131"/>
      <c r="P139" s="4"/>
      <c r="Q139" s="4"/>
      <c r="R139" s="4"/>
      <c r="S139" s="4"/>
      <c r="T139" s="4"/>
    </row>
  </sheetData>
  <mergeCells count="20">
    <mergeCell ref="B129:V129"/>
    <mergeCell ref="B2:V2"/>
    <mergeCell ref="B119:V119"/>
    <mergeCell ref="B120:V120"/>
    <mergeCell ref="B121:V121"/>
    <mergeCell ref="B122:V122"/>
    <mergeCell ref="B123:V123"/>
    <mergeCell ref="B124:V124"/>
    <mergeCell ref="B125:V125"/>
    <mergeCell ref="B126:V126"/>
    <mergeCell ref="B127:V127"/>
    <mergeCell ref="B128:V128"/>
    <mergeCell ref="B136:V136"/>
    <mergeCell ref="B137:V137"/>
    <mergeCell ref="B130:V130"/>
    <mergeCell ref="B131:V131"/>
    <mergeCell ref="B132:V132"/>
    <mergeCell ref="B133:V133"/>
    <mergeCell ref="B134:V134"/>
    <mergeCell ref="B135:V135"/>
  </mergeCells>
  <phoneticPr fontId="101" type="noConversion"/>
  <hyperlinks>
    <hyperlink ref="A1" location="Contents!A1" display="Back to contents" xr:uid="{7F76B9CA-0C18-42E7-BCD8-80123F21A589}"/>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D9E43-0DA8-47E4-ACCB-A0CC8F5181F0}">
  <dimension ref="A1:AR130"/>
  <sheetViews>
    <sheetView showGridLines="0" zoomScaleNormal="100" zoomScaleSheetLayoutView="40" workbookViewId="0"/>
  </sheetViews>
  <sheetFormatPr defaultColWidth="8.88671875" defaultRowHeight="15.75" x14ac:dyDescent="0.25"/>
  <cols>
    <col min="1" max="1" width="9.33203125" style="2" customWidth="1"/>
    <col min="2" max="2" width="7.109375" style="2" bestFit="1" customWidth="1"/>
    <col min="3" max="5" width="10.88671875" style="2" customWidth="1"/>
    <col min="6" max="6" width="10.77734375" style="2" customWidth="1"/>
    <col min="7" max="8" width="14.33203125" style="2" customWidth="1"/>
    <col min="9" max="9" width="10.77734375" style="2" customWidth="1"/>
    <col min="10" max="14" width="10.88671875" style="47" customWidth="1"/>
    <col min="15" max="16" width="14.33203125" style="47" customWidth="1"/>
    <col min="17" max="18" width="10.88671875" style="47" customWidth="1"/>
    <col min="19" max="19" width="11.77734375" style="47" customWidth="1"/>
    <col min="20" max="20" width="9.44140625" style="47" bestFit="1" customWidth="1"/>
    <col min="21" max="21" width="10.6640625" style="47" bestFit="1" customWidth="1"/>
    <col min="22" max="44" width="8.88671875" style="47"/>
    <col min="45" max="16384" width="8.88671875" style="2"/>
  </cols>
  <sheetData>
    <row r="1" spans="1:26" ht="33.75" customHeight="1" thickBot="1" x14ac:dyDescent="0.3">
      <c r="A1" s="10" t="s">
        <v>42</v>
      </c>
      <c r="B1" s="29"/>
      <c r="C1" s="29"/>
      <c r="D1" s="29"/>
      <c r="E1" s="29"/>
      <c r="F1" s="29"/>
      <c r="G1" s="29"/>
      <c r="H1" s="29"/>
      <c r="I1" s="29"/>
      <c r="J1" s="224"/>
      <c r="K1" s="220"/>
      <c r="L1" s="225"/>
      <c r="M1" s="225"/>
      <c r="N1" s="225"/>
      <c r="O1" s="225"/>
      <c r="P1" s="225"/>
      <c r="Q1" s="226"/>
      <c r="R1" s="226"/>
    </row>
    <row r="2" spans="1:26" ht="19.5" thickBot="1" x14ac:dyDescent="0.35">
      <c r="A2" s="8"/>
      <c r="B2" s="585" t="s">
        <v>409</v>
      </c>
      <c r="C2" s="586"/>
      <c r="D2" s="586"/>
      <c r="E2" s="586"/>
      <c r="F2" s="586"/>
      <c r="G2" s="586"/>
      <c r="H2" s="586"/>
      <c r="I2" s="586"/>
      <c r="J2" s="586"/>
      <c r="K2" s="586"/>
      <c r="L2" s="586"/>
      <c r="M2" s="586"/>
      <c r="N2" s="586"/>
      <c r="O2" s="586"/>
      <c r="P2" s="586"/>
      <c r="Q2" s="586"/>
      <c r="R2" s="587"/>
    </row>
    <row r="3" spans="1:26" x14ac:dyDescent="0.25">
      <c r="A3" s="8"/>
      <c r="B3" s="48"/>
      <c r="C3" s="600" t="s">
        <v>410</v>
      </c>
      <c r="D3" s="600"/>
      <c r="E3" s="600"/>
      <c r="F3" s="600"/>
      <c r="G3" s="600"/>
      <c r="H3" s="600"/>
      <c r="I3" s="600"/>
      <c r="J3" s="601"/>
      <c r="K3" s="227" t="s">
        <v>411</v>
      </c>
      <c r="L3" s="227" t="s">
        <v>411</v>
      </c>
      <c r="M3" s="227" t="s">
        <v>412</v>
      </c>
      <c r="N3" s="227" t="s">
        <v>413</v>
      </c>
      <c r="O3" s="227" t="s">
        <v>411</v>
      </c>
      <c r="P3" s="227" t="s">
        <v>414</v>
      </c>
      <c r="Q3" s="227" t="s">
        <v>415</v>
      </c>
      <c r="R3" s="228" t="s">
        <v>415</v>
      </c>
    </row>
    <row r="4" spans="1:26" ht="48.75" customHeight="1" thickBot="1" x14ac:dyDescent="0.3">
      <c r="A4" s="8"/>
      <c r="B4" s="48"/>
      <c r="C4" s="229" t="s">
        <v>416</v>
      </c>
      <c r="D4" s="229" t="s">
        <v>417</v>
      </c>
      <c r="E4" s="229" t="s">
        <v>418</v>
      </c>
      <c r="F4" s="49" t="s">
        <v>419</v>
      </c>
      <c r="G4" s="50" t="s">
        <v>420</v>
      </c>
      <c r="H4" s="50" t="s">
        <v>421</v>
      </c>
      <c r="I4" s="230" t="s">
        <v>422</v>
      </c>
      <c r="J4" s="231" t="s">
        <v>423</v>
      </c>
      <c r="K4" s="232" t="s">
        <v>416</v>
      </c>
      <c r="L4" s="232" t="s">
        <v>417</v>
      </c>
      <c r="M4" s="232" t="s">
        <v>418</v>
      </c>
      <c r="N4" s="232" t="s">
        <v>419</v>
      </c>
      <c r="O4" s="50" t="s">
        <v>420</v>
      </c>
      <c r="P4" s="50" t="s">
        <v>421</v>
      </c>
      <c r="Q4" s="232" t="s">
        <v>422</v>
      </c>
      <c r="R4" s="51" t="s">
        <v>423</v>
      </c>
    </row>
    <row r="5" spans="1:26" ht="16.5" thickBot="1" x14ac:dyDescent="0.3">
      <c r="A5" s="8"/>
      <c r="B5" s="233" t="s">
        <v>57</v>
      </c>
      <c r="C5" s="234">
        <v>3.9901477832512189</v>
      </c>
      <c r="D5" s="234">
        <v>3.4989858012170361</v>
      </c>
      <c r="E5" s="234">
        <v>2.3757201646090742</v>
      </c>
      <c r="F5" s="234">
        <v>5.4145144923335442</v>
      </c>
      <c r="G5" s="234">
        <v>11.749539594843462</v>
      </c>
      <c r="H5" s="235">
        <v>3.2925821906492514</v>
      </c>
      <c r="I5" s="234">
        <v>3.2350041928788542</v>
      </c>
      <c r="J5" s="236">
        <v>3.3457249070631967</v>
      </c>
      <c r="K5" s="234">
        <v>211.1</v>
      </c>
      <c r="L5" s="234">
        <v>204.1</v>
      </c>
      <c r="M5" s="234">
        <v>82.924333333333351</v>
      </c>
      <c r="N5" s="234">
        <v>95.400135615561851</v>
      </c>
      <c r="O5" s="234">
        <v>404.5333333333333</v>
      </c>
      <c r="P5" s="234">
        <v>83.36399999999999</v>
      </c>
      <c r="Q5" s="234">
        <v>83.291962847894325</v>
      </c>
      <c r="R5" s="236">
        <v>83.4</v>
      </c>
      <c r="T5" s="52"/>
    </row>
    <row r="6" spans="1:26" ht="16.5" thickBot="1" x14ac:dyDescent="0.3">
      <c r="A6" s="8"/>
      <c r="B6" s="9" t="s">
        <v>58</v>
      </c>
      <c r="C6" s="234">
        <v>4.3625787687833428</v>
      </c>
      <c r="D6" s="234">
        <v>4.3833333333333169</v>
      </c>
      <c r="E6" s="234">
        <v>3.4197229013855024</v>
      </c>
      <c r="F6" s="234">
        <v>7.4037080976876224</v>
      </c>
      <c r="G6" s="234">
        <v>4.1721795889565483</v>
      </c>
      <c r="H6" s="235">
        <v>3.4293759333330787</v>
      </c>
      <c r="I6" s="234">
        <v>3.4664452806418389</v>
      </c>
      <c r="J6" s="236">
        <v>2.8325123152709297</v>
      </c>
      <c r="K6" s="234">
        <v>215.30000000000004</v>
      </c>
      <c r="L6" s="234">
        <v>208.76666666666665</v>
      </c>
      <c r="M6" s="234">
        <v>84.597333333333339</v>
      </c>
      <c r="N6" s="234">
        <v>98.166989201286484</v>
      </c>
      <c r="O6" s="234">
        <v>393.66666666666674</v>
      </c>
      <c r="P6" s="234">
        <v>84.728999999999999</v>
      </c>
      <c r="Q6" s="234">
        <v>83.805234016187882</v>
      </c>
      <c r="R6" s="236">
        <v>83.5</v>
      </c>
      <c r="S6" s="53"/>
      <c r="T6" s="53"/>
      <c r="V6" s="53"/>
      <c r="W6" s="53"/>
      <c r="X6" s="53"/>
      <c r="Y6" s="53"/>
      <c r="Z6" s="53"/>
    </row>
    <row r="7" spans="1:26" ht="16.5" thickBot="1" x14ac:dyDescent="0.3">
      <c r="A7" s="8"/>
      <c r="B7" s="9" t="s">
        <v>59</v>
      </c>
      <c r="C7" s="234">
        <v>4.9573474971833287</v>
      </c>
      <c r="D7" s="234">
        <v>5.3473263368316148</v>
      </c>
      <c r="E7" s="234">
        <v>4.8388412892696575</v>
      </c>
      <c r="F7" s="234">
        <v>8.577612813455616</v>
      </c>
      <c r="G7" s="234">
        <v>-1.6894409937888266</v>
      </c>
      <c r="H7" s="235">
        <v>3.0344883288910385</v>
      </c>
      <c r="I7" s="234">
        <v>4.4616887222968193</v>
      </c>
      <c r="J7" s="236">
        <v>3.0525030525030417</v>
      </c>
      <c r="K7" s="234">
        <v>217.36666666666667</v>
      </c>
      <c r="L7" s="234">
        <v>210.80000000000004</v>
      </c>
      <c r="M7" s="234">
        <v>85.653333333333322</v>
      </c>
      <c r="N7" s="234">
        <v>99.999981401192613</v>
      </c>
      <c r="O7" s="234">
        <v>395.7</v>
      </c>
      <c r="P7" s="234">
        <v>85.044666666666672</v>
      </c>
      <c r="Q7" s="234">
        <v>85.371022615568663</v>
      </c>
      <c r="R7" s="236">
        <v>84.4</v>
      </c>
      <c r="S7" s="53"/>
      <c r="T7" s="53"/>
      <c r="V7" s="53"/>
      <c r="W7" s="53"/>
    </row>
    <row r="8" spans="1:26" ht="16.5" thickBot="1" x14ac:dyDescent="0.3">
      <c r="A8" s="8"/>
      <c r="B8" s="9" t="s">
        <v>65</v>
      </c>
      <c r="C8" s="234">
        <v>2.7327613600254264</v>
      </c>
      <c r="D8" s="234">
        <v>3.7860082304526532</v>
      </c>
      <c r="E8" s="234">
        <v>3.8240516545601455</v>
      </c>
      <c r="F8" s="234">
        <v>5.347957224651978</v>
      </c>
      <c r="G8" s="234">
        <v>-13.529838125150972</v>
      </c>
      <c r="H8" s="235">
        <v>3.5605923603994505</v>
      </c>
      <c r="I8" s="234">
        <v>3.6686831873764758</v>
      </c>
      <c r="J8" s="236">
        <v>3.14769975786926</v>
      </c>
      <c r="K8" s="234">
        <v>215.53333333333336</v>
      </c>
      <c r="L8" s="234">
        <v>210.16666666666663</v>
      </c>
      <c r="M8" s="234">
        <v>85.75866666666667</v>
      </c>
      <c r="N8" s="234">
        <v>98.500340005049594</v>
      </c>
      <c r="O8" s="234">
        <v>357.90000000000009</v>
      </c>
      <c r="P8" s="234">
        <v>85.898333333333326</v>
      </c>
      <c r="Q8" s="234">
        <v>85.749623866516671</v>
      </c>
      <c r="R8" s="236">
        <v>85.2</v>
      </c>
      <c r="S8" s="53"/>
      <c r="T8" s="53"/>
      <c r="V8" s="53"/>
      <c r="W8" s="53"/>
    </row>
    <row r="9" spans="1:26" ht="16.5" thickBot="1" x14ac:dyDescent="0.3">
      <c r="A9" s="8"/>
      <c r="B9" s="9" t="s">
        <v>0</v>
      </c>
      <c r="C9" s="234">
        <v>-7.89515237644145E-2</v>
      </c>
      <c r="D9" s="234">
        <v>2.3844520659807245</v>
      </c>
      <c r="E9" s="234">
        <v>3.0055512455129607</v>
      </c>
      <c r="F9" s="234">
        <v>2.3061906703273793</v>
      </c>
      <c r="G9" s="234">
        <v>-38.900791034937377</v>
      </c>
      <c r="H9" s="235">
        <v>2.9169265710218717</v>
      </c>
      <c r="I9" s="234">
        <v>2.5946117629662702</v>
      </c>
      <c r="J9" s="236">
        <v>1.7985611510791255</v>
      </c>
      <c r="K9" s="234">
        <v>210.93333333333331</v>
      </c>
      <c r="L9" s="234">
        <v>208.96666666666664</v>
      </c>
      <c r="M9" s="234">
        <v>85.416666666666671</v>
      </c>
      <c r="N9" s="234">
        <v>97.600244642607606</v>
      </c>
      <c r="O9" s="234">
        <v>247.16666666666663</v>
      </c>
      <c r="P9" s="234">
        <v>85.795666666666662</v>
      </c>
      <c r="Q9" s="234">
        <v>85.453065913551285</v>
      </c>
      <c r="R9" s="236">
        <v>84.9</v>
      </c>
      <c r="S9" s="53"/>
      <c r="T9" s="53"/>
      <c r="V9" s="53"/>
      <c r="W9" s="53"/>
    </row>
    <row r="10" spans="1:26" ht="16.5" thickBot="1" x14ac:dyDescent="0.3">
      <c r="A10" s="8"/>
      <c r="B10" s="9" t="s">
        <v>1</v>
      </c>
      <c r="C10" s="234">
        <v>-1.2695463694070375</v>
      </c>
      <c r="D10" s="234">
        <v>1.4370110170844663</v>
      </c>
      <c r="E10" s="234">
        <v>2.0887183205144266</v>
      </c>
      <c r="F10" s="234">
        <v>-0.44202020236848716</v>
      </c>
      <c r="G10" s="234">
        <v>-45.791701947502126</v>
      </c>
      <c r="H10" s="235">
        <v>1.5846601124368975</v>
      </c>
      <c r="I10" s="234">
        <v>1.1838333229961417</v>
      </c>
      <c r="J10" s="236">
        <v>2.1556886227544814</v>
      </c>
      <c r="K10" s="234">
        <v>212.56666666666669</v>
      </c>
      <c r="L10" s="234">
        <v>211.76666666666665</v>
      </c>
      <c r="M10" s="234">
        <v>86.364333333333335</v>
      </c>
      <c r="N10" s="234">
        <v>97.733071276959905</v>
      </c>
      <c r="O10" s="234">
        <v>213.4</v>
      </c>
      <c r="P10" s="234">
        <v>86.071666666666658</v>
      </c>
      <c r="Q10" s="234">
        <v>84.797348302886405</v>
      </c>
      <c r="R10" s="236">
        <v>85.3</v>
      </c>
      <c r="S10" s="53"/>
      <c r="T10" s="53"/>
      <c r="V10" s="53"/>
      <c r="W10" s="53"/>
    </row>
    <row r="11" spans="1:26" ht="16.5" thickBot="1" x14ac:dyDescent="0.3">
      <c r="A11" s="8"/>
      <c r="B11" s="9" t="s">
        <v>2</v>
      </c>
      <c r="C11" s="234">
        <v>-1.3801564177273407</v>
      </c>
      <c r="D11" s="234">
        <v>1.3124604680581742</v>
      </c>
      <c r="E11" s="234">
        <v>1.4897260273972979</v>
      </c>
      <c r="F11" s="234">
        <v>-2.2336756458237406</v>
      </c>
      <c r="G11" s="234">
        <v>-45.539550164265854</v>
      </c>
      <c r="H11" s="235">
        <v>1.9170318342518033</v>
      </c>
      <c r="I11" s="234">
        <v>-0.77917802846794171</v>
      </c>
      <c r="J11" s="236">
        <v>2.0142180094786521</v>
      </c>
      <c r="K11" s="234">
        <v>214.36666666666667</v>
      </c>
      <c r="L11" s="234">
        <v>213.56666666666669</v>
      </c>
      <c r="M11" s="234">
        <v>86.929333333333346</v>
      </c>
      <c r="N11" s="234">
        <v>97.766306170805905</v>
      </c>
      <c r="O11" s="234">
        <v>215.5</v>
      </c>
      <c r="P11" s="234">
        <v>86.674999999999997</v>
      </c>
      <c r="Q11" s="234">
        <v>84.705830364669751</v>
      </c>
      <c r="R11" s="236">
        <v>86.1</v>
      </c>
      <c r="S11" s="53"/>
      <c r="T11" s="53"/>
      <c r="V11" s="53"/>
      <c r="W11" s="53"/>
    </row>
    <row r="12" spans="1:26" ht="16.5" thickBot="1" x14ac:dyDescent="0.3">
      <c r="A12" s="8"/>
      <c r="B12" s="9" t="s">
        <v>3</v>
      </c>
      <c r="C12" s="234">
        <v>0.61862047633776118</v>
      </c>
      <c r="D12" s="234">
        <v>2.7914353687549687</v>
      </c>
      <c r="E12" s="234">
        <v>2.1031887933581128</v>
      </c>
      <c r="F12" s="234">
        <v>-0.1359075619100425</v>
      </c>
      <c r="G12" s="234">
        <v>-39.051876688087937</v>
      </c>
      <c r="H12" s="235">
        <v>0.99303440113314156</v>
      </c>
      <c r="I12" s="234">
        <v>-1.1205392946669335</v>
      </c>
      <c r="J12" s="236">
        <v>0.46948356807510194</v>
      </c>
      <c r="K12" s="234">
        <v>216.86666666666667</v>
      </c>
      <c r="L12" s="234">
        <v>216.03333333333333</v>
      </c>
      <c r="M12" s="234">
        <v>87.562333333333342</v>
      </c>
      <c r="N12" s="234">
        <v>98.366470594475629</v>
      </c>
      <c r="O12" s="234">
        <v>218.13333333333333</v>
      </c>
      <c r="P12" s="234">
        <v>86.751333333333335</v>
      </c>
      <c r="Q12" s="234">
        <v>84.78876563606326</v>
      </c>
      <c r="R12" s="236">
        <v>85.6</v>
      </c>
      <c r="S12" s="53"/>
      <c r="T12" s="53"/>
      <c r="V12" s="53"/>
      <c r="W12" s="53"/>
    </row>
    <row r="13" spans="1:26" ht="16.5" thickBot="1" x14ac:dyDescent="0.3">
      <c r="A13" s="8"/>
      <c r="B13" s="9" t="s">
        <v>4</v>
      </c>
      <c r="C13" s="234">
        <v>3.9506953223767516</v>
      </c>
      <c r="D13" s="234">
        <v>4.5461796139735222</v>
      </c>
      <c r="E13" s="234">
        <v>3.2745365853658281</v>
      </c>
      <c r="F13" s="234">
        <v>1.2294969263573652</v>
      </c>
      <c r="G13" s="234">
        <v>-10.923803101820639</v>
      </c>
      <c r="H13" s="235">
        <v>1.132924351268727</v>
      </c>
      <c r="I13" s="234">
        <v>0.25542550455237567</v>
      </c>
      <c r="J13" s="236">
        <v>1.7667844522968101</v>
      </c>
      <c r="K13" s="234">
        <v>219.26666666666665</v>
      </c>
      <c r="L13" s="234">
        <v>218.46666666666664</v>
      </c>
      <c r="M13" s="234">
        <v>88.213666666666654</v>
      </c>
      <c r="N13" s="234">
        <v>98.80023665060574</v>
      </c>
      <c r="O13" s="234">
        <v>220.16666666666663</v>
      </c>
      <c r="P13" s="234">
        <v>86.76766666666667</v>
      </c>
      <c r="Q13" s="234">
        <v>85.671334838316454</v>
      </c>
      <c r="R13" s="236">
        <v>86.4</v>
      </c>
      <c r="S13" s="53"/>
      <c r="T13" s="53"/>
      <c r="V13" s="53"/>
      <c r="W13" s="53"/>
    </row>
    <row r="14" spans="1:26" ht="16.5" thickBot="1" x14ac:dyDescent="0.3">
      <c r="A14" s="8"/>
      <c r="B14" s="9" t="s">
        <v>5</v>
      </c>
      <c r="C14" s="234">
        <v>5.1434843970519006</v>
      </c>
      <c r="D14" s="234">
        <v>5.1629151581929822</v>
      </c>
      <c r="E14" s="234">
        <v>3.4566738584214773</v>
      </c>
      <c r="F14" s="234">
        <v>2.2172229909964258</v>
      </c>
      <c r="G14" s="234">
        <v>4.6391752577319645</v>
      </c>
      <c r="H14" s="235">
        <v>1.6443661290010514</v>
      </c>
      <c r="I14" s="234">
        <v>1.6204464296226906</v>
      </c>
      <c r="J14" s="236">
        <v>1.9929660023446649</v>
      </c>
      <c r="K14" s="234">
        <v>223.5</v>
      </c>
      <c r="L14" s="234">
        <v>222.7</v>
      </c>
      <c r="M14" s="234">
        <v>89.34966666666665</v>
      </c>
      <c r="N14" s="234">
        <v>99.900031403119584</v>
      </c>
      <c r="O14" s="234">
        <v>223.3</v>
      </c>
      <c r="P14" s="234">
        <v>87.487000000000009</v>
      </c>
      <c r="Q14" s="234">
        <v>86.17144390587525</v>
      </c>
      <c r="R14" s="236">
        <v>87</v>
      </c>
      <c r="S14" s="53"/>
      <c r="T14" s="53"/>
      <c r="V14" s="53"/>
      <c r="W14" s="53"/>
    </row>
    <row r="15" spans="1:26" ht="16.5" thickBot="1" x14ac:dyDescent="0.3">
      <c r="A15" s="8"/>
      <c r="B15" s="9" t="s">
        <v>6</v>
      </c>
      <c r="C15" s="234">
        <v>4.7115534131550341</v>
      </c>
      <c r="D15" s="234">
        <v>4.6823786483533469</v>
      </c>
      <c r="E15" s="234">
        <v>3.0852646594168531</v>
      </c>
      <c r="F15" s="234">
        <v>2.5233098595707881</v>
      </c>
      <c r="G15" s="234">
        <v>5.2436194895591814</v>
      </c>
      <c r="H15" s="235">
        <v>1.1952696856071698</v>
      </c>
      <c r="I15" s="234">
        <v>2.644802995241391</v>
      </c>
      <c r="J15" s="236">
        <v>0.69686411149827432</v>
      </c>
      <c r="K15" s="234">
        <v>224.46666666666667</v>
      </c>
      <c r="L15" s="234">
        <v>223.56666666666663</v>
      </c>
      <c r="M15" s="234">
        <v>89.611333333333349</v>
      </c>
      <c r="N15" s="234">
        <v>100.23325301375201</v>
      </c>
      <c r="O15" s="234">
        <v>226.80000000000004</v>
      </c>
      <c r="P15" s="234">
        <v>87.711000000000013</v>
      </c>
      <c r="Q15" s="234">
        <v>86.94613270329863</v>
      </c>
      <c r="R15" s="236">
        <v>86.7</v>
      </c>
      <c r="S15" s="53"/>
      <c r="T15" s="53"/>
      <c r="V15" s="53"/>
      <c r="W15" s="53"/>
    </row>
    <row r="16" spans="1:26" ht="16.5" thickBot="1" x14ac:dyDescent="0.3">
      <c r="A16" s="8"/>
      <c r="B16" s="9" t="s">
        <v>7</v>
      </c>
      <c r="C16" s="234">
        <v>4.6726098985551801</v>
      </c>
      <c r="D16" s="234">
        <v>4.659774726122512</v>
      </c>
      <c r="E16" s="234">
        <v>3.3762614822964165</v>
      </c>
      <c r="F16" s="234">
        <v>2.7789109924688526</v>
      </c>
      <c r="G16" s="234">
        <v>4.7677261613692012</v>
      </c>
      <c r="H16" s="235">
        <v>1.5177480461395332</v>
      </c>
      <c r="I16" s="234">
        <v>2.9416886475541748</v>
      </c>
      <c r="J16" s="236">
        <v>1.985981308411211</v>
      </c>
      <c r="K16" s="234">
        <v>227</v>
      </c>
      <c r="L16" s="234">
        <v>226.1</v>
      </c>
      <c r="M16" s="234">
        <v>90.518666666666675</v>
      </c>
      <c r="N16" s="234">
        <v>101.09998725872916</v>
      </c>
      <c r="O16" s="234">
        <v>228.53333333333336</v>
      </c>
      <c r="P16" s="234">
        <v>88.067999999999998</v>
      </c>
      <c r="Q16" s="234">
        <v>87.282987129180654</v>
      </c>
      <c r="R16" s="236">
        <v>87.3</v>
      </c>
      <c r="S16" s="53"/>
      <c r="T16" s="53"/>
      <c r="V16" s="53"/>
      <c r="W16" s="53"/>
    </row>
    <row r="17" spans="1:23" ht="16.5" thickBot="1" x14ac:dyDescent="0.3">
      <c r="A17" s="8"/>
      <c r="B17" s="9" t="s">
        <v>8</v>
      </c>
      <c r="C17" s="234">
        <v>5.3207661903313941</v>
      </c>
      <c r="D17" s="234">
        <v>5.3402502288678821</v>
      </c>
      <c r="E17" s="234">
        <v>4.1184094679206806</v>
      </c>
      <c r="F17" s="234">
        <v>4.0821182352171803</v>
      </c>
      <c r="G17" s="234">
        <v>4.6025738077214662</v>
      </c>
      <c r="H17" s="235">
        <v>1.8666707644552805</v>
      </c>
      <c r="I17" s="234">
        <v>3.9201794740899576</v>
      </c>
      <c r="J17" s="236">
        <v>2.6620370370370239</v>
      </c>
      <c r="K17" s="234">
        <v>230.93333333333331</v>
      </c>
      <c r="L17" s="234">
        <v>230.13333333333333</v>
      </c>
      <c r="M17" s="234">
        <v>91.846666666666636</v>
      </c>
      <c r="N17" s="234">
        <v>102.83337912735784</v>
      </c>
      <c r="O17" s="234">
        <v>230.30000000000004</v>
      </c>
      <c r="P17" s="234">
        <v>88.387333333333345</v>
      </c>
      <c r="Q17" s="234">
        <v>89.029804921827022</v>
      </c>
      <c r="R17" s="236">
        <v>88.7</v>
      </c>
      <c r="S17" s="53"/>
      <c r="T17" s="53"/>
      <c r="V17" s="53"/>
      <c r="W17" s="53"/>
    </row>
    <row r="18" spans="1:23" ht="16.5" thickBot="1" x14ac:dyDescent="0.3">
      <c r="A18" s="8"/>
      <c r="B18" s="9" t="s">
        <v>9</v>
      </c>
      <c r="C18" s="234">
        <v>5.1155853840417542</v>
      </c>
      <c r="D18" s="234">
        <v>5.1788654393055022</v>
      </c>
      <c r="E18" s="234">
        <v>4.3771847684565213</v>
      </c>
      <c r="F18" s="234">
        <v>4.7713321195432368</v>
      </c>
      <c r="G18" s="234">
        <v>3.9259590983728998</v>
      </c>
      <c r="H18" s="235">
        <v>2.2879589729521754</v>
      </c>
      <c r="I18" s="234">
        <v>3.7632804362579542</v>
      </c>
      <c r="J18" s="236">
        <v>1.264367816091938</v>
      </c>
      <c r="K18" s="234">
        <v>234.93333333333331</v>
      </c>
      <c r="L18" s="234">
        <v>234.23333333333335</v>
      </c>
      <c r="M18" s="234">
        <v>93.260666666666651</v>
      </c>
      <c r="N18" s="234">
        <v>104.66659368889042</v>
      </c>
      <c r="O18" s="234">
        <v>232.06666666666669</v>
      </c>
      <c r="P18" s="234">
        <v>89.488666666666674</v>
      </c>
      <c r="Q18" s="234">
        <v>89.414316996026059</v>
      </c>
      <c r="R18" s="236">
        <v>88.1</v>
      </c>
      <c r="S18" s="53"/>
      <c r="T18" s="53"/>
      <c r="V18" s="53"/>
      <c r="W18" s="53"/>
    </row>
    <row r="19" spans="1:23" ht="16.5" thickBot="1" x14ac:dyDescent="0.3">
      <c r="A19" s="8"/>
      <c r="B19" s="9" t="s">
        <v>10</v>
      </c>
      <c r="C19" s="234">
        <v>5.2420552420552324</v>
      </c>
      <c r="D19" s="234">
        <v>5.3526166691516552</v>
      </c>
      <c r="E19" s="234">
        <v>4.7058779767440218</v>
      </c>
      <c r="F19" s="234">
        <v>5.0545969517060252</v>
      </c>
      <c r="G19" s="234">
        <v>2.3956496178718201</v>
      </c>
      <c r="H19" s="235">
        <v>2.988222685866071</v>
      </c>
      <c r="I19" s="234">
        <v>3.3203712888353332</v>
      </c>
      <c r="J19" s="236">
        <v>2.0761245674740358</v>
      </c>
      <c r="K19" s="234">
        <v>236.23333333333332</v>
      </c>
      <c r="L19" s="234">
        <v>235.53333333333336</v>
      </c>
      <c r="M19" s="234">
        <v>93.828333333333347</v>
      </c>
      <c r="N19" s="234">
        <v>105.2996399651809</v>
      </c>
      <c r="O19" s="234">
        <v>232.23333333333335</v>
      </c>
      <c r="P19" s="234">
        <v>90.331999999999994</v>
      </c>
      <c r="Q19" s="234">
        <v>89.833067130331628</v>
      </c>
      <c r="R19" s="236">
        <v>88.5</v>
      </c>
      <c r="S19" s="53"/>
      <c r="T19" s="54"/>
      <c r="V19" s="53"/>
      <c r="W19" s="53"/>
    </row>
    <row r="20" spans="1:23" ht="16.5" thickBot="1" x14ac:dyDescent="0.3">
      <c r="A20" s="8"/>
      <c r="B20" s="9" t="s">
        <v>11</v>
      </c>
      <c r="C20" s="234">
        <v>5.1248164464023471</v>
      </c>
      <c r="D20" s="234">
        <v>5.2779006339378043</v>
      </c>
      <c r="E20" s="234">
        <v>4.6458189102800196</v>
      </c>
      <c r="F20" s="234">
        <v>4.3186530090092656</v>
      </c>
      <c r="G20" s="234">
        <v>1.3710618436405753</v>
      </c>
      <c r="H20" s="235">
        <v>2.8852704728164591</v>
      </c>
      <c r="I20" s="234">
        <v>4.0397792821072809</v>
      </c>
      <c r="J20" s="236">
        <v>2.2909507445589838</v>
      </c>
      <c r="K20" s="234">
        <v>238.63333333333333</v>
      </c>
      <c r="L20" s="234">
        <v>238.03333333333336</v>
      </c>
      <c r="M20" s="234">
        <v>94.724000000000004</v>
      </c>
      <c r="N20" s="234">
        <v>105.46614490058626</v>
      </c>
      <c r="O20" s="234">
        <v>231.66666666666663</v>
      </c>
      <c r="P20" s="234">
        <v>90.608999999999995</v>
      </c>
      <c r="Q20" s="234">
        <v>90.809027160029657</v>
      </c>
      <c r="R20" s="236">
        <v>89.3</v>
      </c>
      <c r="S20" s="53"/>
      <c r="T20" s="54"/>
      <c r="V20" s="53"/>
      <c r="W20" s="53"/>
    </row>
    <row r="21" spans="1:23" ht="16.5" thickBot="1" x14ac:dyDescent="0.3">
      <c r="A21" s="8"/>
      <c r="B21" s="9" t="s">
        <v>12</v>
      </c>
      <c r="C21" s="234">
        <v>3.7384526558891684</v>
      </c>
      <c r="D21" s="234">
        <v>3.8238702201622177</v>
      </c>
      <c r="E21" s="234">
        <v>3.490237352108605</v>
      </c>
      <c r="F21" s="234">
        <v>3.20942598991798</v>
      </c>
      <c r="G21" s="234">
        <v>0.83948473006223434</v>
      </c>
      <c r="H21" s="235">
        <v>2.9868533198572855</v>
      </c>
      <c r="I21" s="234">
        <v>2.3270326061974433</v>
      </c>
      <c r="J21" s="236">
        <v>0.45095828635850488</v>
      </c>
      <c r="K21" s="234">
        <v>239.56666666666669</v>
      </c>
      <c r="L21" s="234">
        <v>238.93333333333331</v>
      </c>
      <c r="M21" s="234">
        <v>95.052333333333323</v>
      </c>
      <c r="N21" s="234">
        <v>106.13374032338216</v>
      </c>
      <c r="O21" s="234">
        <v>232.23333333333335</v>
      </c>
      <c r="P21" s="234">
        <v>91.027333333333331</v>
      </c>
      <c r="Q21" s="234">
        <v>91.101557511591921</v>
      </c>
      <c r="R21" s="236">
        <v>89.1</v>
      </c>
      <c r="S21" s="53"/>
      <c r="T21" s="54"/>
      <c r="V21" s="53"/>
      <c r="W21" s="53"/>
    </row>
    <row r="22" spans="1:23" ht="16.5" thickBot="1" x14ac:dyDescent="0.3">
      <c r="A22" s="8"/>
      <c r="B22" s="9" t="s">
        <v>13</v>
      </c>
      <c r="C22" s="234">
        <v>3.1072644721907183</v>
      </c>
      <c r="D22" s="234">
        <v>3.1450120962003503</v>
      </c>
      <c r="E22" s="234">
        <v>2.7553595299197431</v>
      </c>
      <c r="F22" s="234">
        <v>1.7511560560204753</v>
      </c>
      <c r="G22" s="234">
        <v>0.96236713588049305</v>
      </c>
      <c r="H22" s="235">
        <v>3.3646718765132144</v>
      </c>
      <c r="I22" s="234">
        <v>2.4424764866382453</v>
      </c>
      <c r="J22" s="236">
        <v>1.8161180476730987</v>
      </c>
      <c r="K22" s="234">
        <v>242.23333333333335</v>
      </c>
      <c r="L22" s="234">
        <v>241.6</v>
      </c>
      <c r="M22" s="234">
        <v>95.830333333333328</v>
      </c>
      <c r="N22" s="234">
        <v>106.49946908290376</v>
      </c>
      <c r="O22" s="234">
        <v>234.3</v>
      </c>
      <c r="P22" s="234">
        <v>92.49966666666667</v>
      </c>
      <c r="Q22" s="234">
        <v>91.598240664342185</v>
      </c>
      <c r="R22" s="236">
        <v>89.7</v>
      </c>
      <c r="S22" s="53"/>
      <c r="T22" s="54"/>
      <c r="V22" s="53"/>
      <c r="W22" s="53"/>
    </row>
    <row r="23" spans="1:23" ht="16.5" thickBot="1" x14ac:dyDescent="0.3">
      <c r="A23" s="8"/>
      <c r="B23" s="9" t="s">
        <v>14</v>
      </c>
      <c r="C23" s="234">
        <v>2.9067306335543996</v>
      </c>
      <c r="D23" s="234">
        <v>2.9012170959524353</v>
      </c>
      <c r="E23" s="234">
        <v>2.4125619482387783</v>
      </c>
      <c r="F23" s="234">
        <v>1.3936216164830428</v>
      </c>
      <c r="G23" s="234">
        <v>2.784555762882146</v>
      </c>
      <c r="H23" s="235">
        <v>3.3675773812159804</v>
      </c>
      <c r="I23" s="234">
        <v>1.5263191692348688</v>
      </c>
      <c r="J23" s="236">
        <v>2.2598870056497189</v>
      </c>
      <c r="K23" s="234">
        <v>243.1</v>
      </c>
      <c r="L23" s="234">
        <v>242.36666666666667</v>
      </c>
      <c r="M23" s="234">
        <v>96.091999999999999</v>
      </c>
      <c r="N23" s="234">
        <v>106.76711850981448</v>
      </c>
      <c r="O23" s="234">
        <v>238.7</v>
      </c>
      <c r="P23" s="234">
        <v>93.374000000000009</v>
      </c>
      <c r="Q23" s="234">
        <v>91.204206454253509</v>
      </c>
      <c r="R23" s="236">
        <v>90.5</v>
      </c>
      <c r="S23" s="53"/>
      <c r="T23" s="54"/>
      <c r="V23" s="53"/>
      <c r="W23" s="53"/>
    </row>
    <row r="24" spans="1:23" ht="16.5" thickBot="1" x14ac:dyDescent="0.3">
      <c r="A24" s="8"/>
      <c r="B24" s="9" t="s">
        <v>15</v>
      </c>
      <c r="C24" s="234">
        <v>3.0870233272803471</v>
      </c>
      <c r="D24" s="234">
        <v>3.0107828035289108</v>
      </c>
      <c r="E24" s="234">
        <v>2.6698619146150904</v>
      </c>
      <c r="F24" s="234">
        <v>1.5803576247005013</v>
      </c>
      <c r="G24" s="234">
        <v>4.8057553956834864</v>
      </c>
      <c r="H24" s="235">
        <v>3.6401829104540706</v>
      </c>
      <c r="I24" s="234">
        <v>1.1361639947082836</v>
      </c>
      <c r="J24" s="236">
        <v>1.903695408734607</v>
      </c>
      <c r="K24" s="234">
        <v>246</v>
      </c>
      <c r="L24" s="234">
        <v>245.2</v>
      </c>
      <c r="M24" s="234">
        <v>97.253</v>
      </c>
      <c r="N24" s="234">
        <v>107.13288716300036</v>
      </c>
      <c r="O24" s="234">
        <v>242.80000000000004</v>
      </c>
      <c r="P24" s="234">
        <v>93.907333333333327</v>
      </c>
      <c r="Q24" s="234">
        <v>91.84076663056679</v>
      </c>
      <c r="R24" s="236">
        <v>91</v>
      </c>
      <c r="S24" s="53"/>
      <c r="T24" s="54"/>
      <c r="V24" s="53"/>
      <c r="W24" s="53"/>
    </row>
    <row r="25" spans="1:23" ht="16.5" thickBot="1" x14ac:dyDescent="0.3">
      <c r="A25" s="8"/>
      <c r="B25" s="9" t="s">
        <v>16</v>
      </c>
      <c r="C25" s="234">
        <v>3.2558786698204889</v>
      </c>
      <c r="D25" s="234">
        <v>3.2366071428571397</v>
      </c>
      <c r="E25" s="234">
        <v>2.7763653005186795</v>
      </c>
      <c r="F25" s="234">
        <v>1.601691739804334</v>
      </c>
      <c r="G25" s="234">
        <v>4.3777809674178325</v>
      </c>
      <c r="H25" s="235">
        <v>3.2206443485839564</v>
      </c>
      <c r="I25" s="234">
        <v>1.8753211252416468</v>
      </c>
      <c r="J25" s="236">
        <v>2.1324354657688005</v>
      </c>
      <c r="K25" s="234">
        <v>247.36666666666665</v>
      </c>
      <c r="L25" s="234">
        <v>246.66666666666663</v>
      </c>
      <c r="M25" s="234">
        <v>97.691333333333347</v>
      </c>
      <c r="N25" s="234">
        <v>107.83367567528714</v>
      </c>
      <c r="O25" s="234">
        <v>242.4</v>
      </c>
      <c r="P25" s="234">
        <v>93.959000000000003</v>
      </c>
      <c r="Q25" s="234">
        <v>92.810004265030969</v>
      </c>
      <c r="R25" s="236">
        <v>91</v>
      </c>
      <c r="S25" s="53"/>
      <c r="T25" s="54"/>
      <c r="V25" s="53"/>
      <c r="W25" s="53"/>
    </row>
    <row r="26" spans="1:23" ht="16.5" thickBot="1" x14ac:dyDescent="0.3">
      <c r="A26" s="8"/>
      <c r="B26" s="9" t="s">
        <v>17</v>
      </c>
      <c r="C26" s="234">
        <v>3.0961882482454905</v>
      </c>
      <c r="D26" s="234">
        <v>3.06291390728477</v>
      </c>
      <c r="E26" s="234">
        <v>2.6793882243270062</v>
      </c>
      <c r="F26" s="234">
        <v>1.6281116140924867</v>
      </c>
      <c r="G26" s="234">
        <v>3.9550433916631045</v>
      </c>
      <c r="H26" s="235">
        <v>2.5030720831426434</v>
      </c>
      <c r="I26" s="234">
        <v>1.4746233283044141</v>
      </c>
      <c r="J26" s="236">
        <v>1.5607580824972045</v>
      </c>
      <c r="K26" s="234">
        <v>249.73333333333335</v>
      </c>
      <c r="L26" s="234">
        <v>249</v>
      </c>
      <c r="M26" s="234">
        <v>98.397999999999982</v>
      </c>
      <c r="N26" s="234">
        <v>108.23339930798934</v>
      </c>
      <c r="O26" s="234">
        <v>243.56666666666669</v>
      </c>
      <c r="P26" s="234">
        <v>94.814999999999998</v>
      </c>
      <c r="Q26" s="234">
        <v>92.948969689495001</v>
      </c>
      <c r="R26" s="236">
        <v>91.1</v>
      </c>
      <c r="S26" s="53"/>
      <c r="T26" s="54"/>
      <c r="V26" s="53"/>
      <c r="W26" s="53"/>
    </row>
    <row r="27" spans="1:23" ht="16.5" thickBot="1" x14ac:dyDescent="0.3">
      <c r="A27" s="8"/>
      <c r="B27" s="9" t="s">
        <v>18</v>
      </c>
      <c r="C27" s="234">
        <v>3.1948443713149643</v>
      </c>
      <c r="D27" s="234">
        <v>3.2182643377802078</v>
      </c>
      <c r="E27" s="234">
        <v>2.7088623402572232</v>
      </c>
      <c r="F27" s="234">
        <v>1.6850392948592585</v>
      </c>
      <c r="G27" s="234">
        <v>2.457757296466978</v>
      </c>
      <c r="H27" s="235">
        <v>2.2997122682259619</v>
      </c>
      <c r="I27" s="234">
        <v>2.3038830457701831</v>
      </c>
      <c r="J27" s="236">
        <v>1.767955801104959</v>
      </c>
      <c r="K27" s="234">
        <v>250.86666666666667</v>
      </c>
      <c r="L27" s="234">
        <v>250.16666666666663</v>
      </c>
      <c r="M27" s="234">
        <v>98.694999999999979</v>
      </c>
      <c r="N27" s="234">
        <v>108.56618641069382</v>
      </c>
      <c r="O27" s="234">
        <v>244.56666666666669</v>
      </c>
      <c r="P27" s="234">
        <v>95.521333333333317</v>
      </c>
      <c r="Q27" s="234">
        <v>93.3054447037823</v>
      </c>
      <c r="R27" s="236">
        <v>92.1</v>
      </c>
      <c r="S27" s="53"/>
      <c r="T27" s="54"/>
      <c r="V27" s="53"/>
      <c r="W27" s="53"/>
    </row>
    <row r="28" spans="1:23" ht="16.5" thickBot="1" x14ac:dyDescent="0.3">
      <c r="A28" s="8"/>
      <c r="B28" s="9" t="s">
        <v>19</v>
      </c>
      <c r="C28" s="234">
        <v>2.6287262872628725</v>
      </c>
      <c r="D28" s="234">
        <v>2.7052746057640187</v>
      </c>
      <c r="E28" s="234">
        <v>2.1027628967744016</v>
      </c>
      <c r="F28" s="234">
        <v>1.0898965670015581</v>
      </c>
      <c r="G28" s="234">
        <v>0.49423393739702615</v>
      </c>
      <c r="H28" s="235">
        <v>1.8841269052470189</v>
      </c>
      <c r="I28" s="234">
        <v>1.6426377077035648</v>
      </c>
      <c r="J28" s="236">
        <v>1.8681318681318615</v>
      </c>
      <c r="K28" s="234">
        <v>252.46666666666664</v>
      </c>
      <c r="L28" s="234">
        <v>251.83333333333337</v>
      </c>
      <c r="M28" s="234">
        <v>99.298000000000002</v>
      </c>
      <c r="N28" s="234">
        <v>108.30052482231956</v>
      </c>
      <c r="O28" s="234">
        <v>244</v>
      </c>
      <c r="P28" s="234">
        <v>95.676666666666662</v>
      </c>
      <c r="Q28" s="234">
        <v>93.349377694284513</v>
      </c>
      <c r="R28" s="236">
        <v>92.7</v>
      </c>
      <c r="S28" s="53"/>
      <c r="T28" s="54"/>
      <c r="V28" s="53"/>
      <c r="W28" s="53"/>
    </row>
    <row r="29" spans="1:23" ht="16.5" thickBot="1" x14ac:dyDescent="0.3">
      <c r="A29" s="8"/>
      <c r="B29" s="9" t="s">
        <v>20</v>
      </c>
      <c r="C29" s="234">
        <v>2.6276782104837526</v>
      </c>
      <c r="D29" s="234">
        <v>2.6756756756756817</v>
      </c>
      <c r="E29" s="234">
        <v>1.7391512041327273</v>
      </c>
      <c r="F29" s="234">
        <v>0.77297212355407208</v>
      </c>
      <c r="G29" s="234">
        <v>0.37128712871288272</v>
      </c>
      <c r="H29" s="235">
        <v>2.0320920117639973</v>
      </c>
      <c r="I29" s="234">
        <v>1.1537889356792119</v>
      </c>
      <c r="J29" s="236">
        <v>2.0879120879121027</v>
      </c>
      <c r="K29" s="234">
        <v>253.86666666666665</v>
      </c>
      <c r="L29" s="234">
        <v>253.26666666666665</v>
      </c>
      <c r="M29" s="234">
        <v>99.390333333333331</v>
      </c>
      <c r="N29" s="234">
        <v>108.66719992806082</v>
      </c>
      <c r="O29" s="234">
        <v>243.3</v>
      </c>
      <c r="P29" s="234">
        <v>95.868333333333339</v>
      </c>
      <c r="Q29" s="234">
        <v>93.880835825444294</v>
      </c>
      <c r="R29" s="236">
        <v>92.9</v>
      </c>
      <c r="S29" s="53"/>
      <c r="T29" s="54"/>
      <c r="V29" s="53"/>
      <c r="W29" s="53"/>
    </row>
    <row r="30" spans="1:23" ht="16.5" thickBot="1" x14ac:dyDescent="0.3">
      <c r="A30" s="8"/>
      <c r="B30" s="9" t="s">
        <v>21</v>
      </c>
      <c r="C30" s="234">
        <v>2.4959957287773671</v>
      </c>
      <c r="D30" s="234">
        <v>2.5970548862115139</v>
      </c>
      <c r="E30" s="234">
        <v>1.7205634260859082</v>
      </c>
      <c r="F30" s="234">
        <v>0.49220738026922728</v>
      </c>
      <c r="G30" s="234">
        <v>-0.32845216915288189</v>
      </c>
      <c r="H30" s="235">
        <v>2.2914798994533303</v>
      </c>
      <c r="I30" s="234">
        <v>1.8303507569404687</v>
      </c>
      <c r="J30" s="236">
        <v>2.1953896816685026</v>
      </c>
      <c r="K30" s="234">
        <v>255.96666666666667</v>
      </c>
      <c r="L30" s="234">
        <v>255.46666666666667</v>
      </c>
      <c r="M30" s="234">
        <v>100.09099999999999</v>
      </c>
      <c r="N30" s="234">
        <v>108.76613208729954</v>
      </c>
      <c r="O30" s="234">
        <v>242.76666666666665</v>
      </c>
      <c r="P30" s="234">
        <v>96.987666666666669</v>
      </c>
      <c r="Q30" s="234">
        <v>94.650261859775043</v>
      </c>
      <c r="R30" s="236">
        <v>93.1</v>
      </c>
      <c r="S30" s="53"/>
      <c r="T30" s="54"/>
      <c r="V30" s="53"/>
      <c r="W30" s="53"/>
    </row>
    <row r="31" spans="1:23" ht="16.5" thickBot="1" x14ac:dyDescent="0.3">
      <c r="A31" s="8"/>
      <c r="B31" s="9" t="s">
        <v>22</v>
      </c>
      <c r="C31" s="234">
        <v>2.3917087430241901</v>
      </c>
      <c r="D31" s="234">
        <v>2.4783477681545873</v>
      </c>
      <c r="E31" s="234">
        <v>1.456000810578062</v>
      </c>
      <c r="F31" s="234">
        <v>-6.0981398782444796E-2</v>
      </c>
      <c r="G31" s="234">
        <v>-0.19081368406707044</v>
      </c>
      <c r="H31" s="235">
        <v>2.3513072123504841</v>
      </c>
      <c r="I31" s="234">
        <v>1.228483911400402</v>
      </c>
      <c r="J31" s="236">
        <v>1.7372421281216077</v>
      </c>
      <c r="K31" s="234">
        <v>256.86666666666667</v>
      </c>
      <c r="L31" s="234">
        <v>256.36666666666667</v>
      </c>
      <c r="M31" s="234">
        <v>100.13200000000001</v>
      </c>
      <c r="N31" s="234">
        <v>108.49998123161582</v>
      </c>
      <c r="O31" s="234">
        <v>244.1</v>
      </c>
      <c r="P31" s="234">
        <v>97.76733333333334</v>
      </c>
      <c r="Q31" s="234">
        <v>94.451687080428854</v>
      </c>
      <c r="R31" s="236">
        <v>93.7</v>
      </c>
      <c r="S31" s="53"/>
      <c r="T31" s="54"/>
      <c r="V31" s="53"/>
      <c r="W31" s="53"/>
    </row>
    <row r="32" spans="1:23" ht="16.5" thickBot="1" x14ac:dyDescent="0.3">
      <c r="A32" s="8"/>
      <c r="B32" s="9" t="s">
        <v>23</v>
      </c>
      <c r="C32" s="234">
        <v>1.9672564034856288</v>
      </c>
      <c r="D32" s="234">
        <v>2.0251489080079343</v>
      </c>
      <c r="E32" s="234">
        <v>0.93523199527349998</v>
      </c>
      <c r="F32" s="234">
        <v>-0.58528052109229067</v>
      </c>
      <c r="G32" s="234">
        <v>-2.7322404371576958E-2</v>
      </c>
      <c r="H32" s="235">
        <v>2.6784656656098527</v>
      </c>
      <c r="I32" s="234">
        <v>1.6159802284907876</v>
      </c>
      <c r="J32" s="236">
        <v>0.86299892125134559</v>
      </c>
      <c r="K32" s="234">
        <v>257.43333333333334</v>
      </c>
      <c r="L32" s="234">
        <v>256.93333333333334</v>
      </c>
      <c r="M32" s="234">
        <v>100.22666666666667</v>
      </c>
      <c r="N32" s="234">
        <v>107.6666629462938</v>
      </c>
      <c r="O32" s="234">
        <v>243.93333333333337</v>
      </c>
      <c r="P32" s="234">
        <v>98.23933333333332</v>
      </c>
      <c r="Q32" s="234">
        <v>94.857885181243347</v>
      </c>
      <c r="R32" s="236">
        <v>93.5</v>
      </c>
      <c r="S32" s="53"/>
      <c r="T32" s="54"/>
      <c r="V32" s="53"/>
      <c r="W32" s="53"/>
    </row>
    <row r="33" spans="1:23" ht="16.5" thickBot="1" x14ac:dyDescent="0.3">
      <c r="A33" s="8"/>
      <c r="B33" s="9" t="s">
        <v>24</v>
      </c>
      <c r="C33" s="234">
        <v>0.99789915966388421</v>
      </c>
      <c r="D33" s="234">
        <v>1.0265859436694003</v>
      </c>
      <c r="E33" s="234">
        <v>0.10061340640104</v>
      </c>
      <c r="F33" s="234">
        <v>-1.4119373335065188</v>
      </c>
      <c r="G33" s="234">
        <v>0.34251267296889765</v>
      </c>
      <c r="H33" s="235">
        <v>2.8062794457676343</v>
      </c>
      <c r="I33" s="234">
        <v>0.47395113092834062</v>
      </c>
      <c r="J33" s="236">
        <v>0.75349838536058478</v>
      </c>
      <c r="K33" s="234">
        <v>256.40000000000003</v>
      </c>
      <c r="L33" s="234">
        <v>255.86666666666667</v>
      </c>
      <c r="M33" s="234">
        <v>99.490333333333339</v>
      </c>
      <c r="N33" s="234">
        <v>107.13288716300036</v>
      </c>
      <c r="O33" s="234">
        <v>244.13333333333333</v>
      </c>
      <c r="P33" s="234">
        <v>98.558666666666682</v>
      </c>
      <c r="Q33" s="234">
        <v>94.325785108563963</v>
      </c>
      <c r="R33" s="236">
        <v>93.6</v>
      </c>
      <c r="S33" s="53"/>
      <c r="T33" s="54"/>
      <c r="V33" s="53"/>
      <c r="W33" s="53"/>
    </row>
    <row r="34" spans="1:23" ht="16.5" thickBot="1" x14ac:dyDescent="0.3">
      <c r="A34" s="8"/>
      <c r="B34" s="9" t="s">
        <v>25</v>
      </c>
      <c r="C34" s="234">
        <v>0.97668967313451205</v>
      </c>
      <c r="D34" s="234">
        <v>1.0046972860125347</v>
      </c>
      <c r="E34" s="234">
        <v>-1.6651513789101013E-2</v>
      </c>
      <c r="F34" s="234">
        <v>-1.2560450720366712</v>
      </c>
      <c r="G34" s="234">
        <v>0.23342029383497387</v>
      </c>
      <c r="H34" s="235">
        <v>2.7666748005760189</v>
      </c>
      <c r="I34" s="234">
        <v>-0.41606558884615952</v>
      </c>
      <c r="J34" s="236">
        <v>1.2889366272824887</v>
      </c>
      <c r="K34" s="234">
        <v>258.46666666666664</v>
      </c>
      <c r="L34" s="234">
        <v>258.03333333333336</v>
      </c>
      <c r="M34" s="234">
        <v>100.07433333333334</v>
      </c>
      <c r="N34" s="234">
        <v>107.39998044517212</v>
      </c>
      <c r="O34" s="234">
        <v>243.33333333333337</v>
      </c>
      <c r="P34" s="234">
        <v>99.671000000000006</v>
      </c>
      <c r="Q34" s="234">
        <v>94.256454690423737</v>
      </c>
      <c r="R34" s="236">
        <v>94.3</v>
      </c>
      <c r="S34" s="53"/>
      <c r="T34" s="54"/>
      <c r="V34" s="53"/>
      <c r="W34" s="53"/>
    </row>
    <row r="35" spans="1:23" ht="16.5" thickBot="1" x14ac:dyDescent="0.3">
      <c r="A35" s="8"/>
      <c r="B35" s="9" t="s">
        <v>26</v>
      </c>
      <c r="C35" s="234">
        <v>0.96029068258500772</v>
      </c>
      <c r="D35" s="234">
        <v>1.0271746196853337</v>
      </c>
      <c r="E35" s="234">
        <v>9.6539234876180657E-3</v>
      </c>
      <c r="F35" s="234">
        <v>-1.4434804663893797</v>
      </c>
      <c r="G35" s="234">
        <v>-0.91492557694933252</v>
      </c>
      <c r="H35" s="235">
        <v>2.8867856339199971</v>
      </c>
      <c r="I35" s="234">
        <v>-0.31791283240435453</v>
      </c>
      <c r="J35" s="236">
        <v>0.42689434364993062</v>
      </c>
      <c r="K35" s="234">
        <v>259.33333333333337</v>
      </c>
      <c r="L35" s="234">
        <v>259</v>
      </c>
      <c r="M35" s="234">
        <v>100.14166666666664</v>
      </c>
      <c r="N35" s="234">
        <v>106.9338051965013</v>
      </c>
      <c r="O35" s="234">
        <v>241.86666666666667</v>
      </c>
      <c r="P35" s="234">
        <v>100.58966666666667</v>
      </c>
      <c r="Q35" s="234">
        <v>94.151413046777762</v>
      </c>
      <c r="R35" s="236">
        <v>94.1</v>
      </c>
      <c r="S35" s="53"/>
      <c r="T35" s="54"/>
      <c r="V35" s="53"/>
      <c r="W35" s="53"/>
    </row>
    <row r="36" spans="1:23" ht="16.5" thickBot="1" x14ac:dyDescent="0.3">
      <c r="A36" s="8"/>
      <c r="B36" s="9" t="s">
        <v>27</v>
      </c>
      <c r="C36" s="234">
        <v>0.98407354654925783</v>
      </c>
      <c r="D36" s="234">
        <v>1.0508562532433485</v>
      </c>
      <c r="E36" s="234">
        <v>6.7181056272436201E-2</v>
      </c>
      <c r="F36" s="234">
        <v>-1.268880951828022</v>
      </c>
      <c r="G36" s="234">
        <v>-1.3528286417053947</v>
      </c>
      <c r="H36" s="235">
        <v>2.9940485481036117</v>
      </c>
      <c r="I36" s="234">
        <v>7.4119804366823416E-2</v>
      </c>
      <c r="J36" s="236">
        <v>0.21390374331551332</v>
      </c>
      <c r="K36" s="234">
        <v>259.96666666666664</v>
      </c>
      <c r="L36" s="234">
        <v>259.63333333333327</v>
      </c>
      <c r="M36" s="234">
        <v>100.294</v>
      </c>
      <c r="N36" s="234">
        <v>106.3005011686994</v>
      </c>
      <c r="O36" s="234">
        <v>240.63333333333333</v>
      </c>
      <c r="P36" s="234">
        <v>101.18066666666665</v>
      </c>
      <c r="Q36" s="234">
        <v>94.928193660166201</v>
      </c>
      <c r="R36" s="236">
        <v>93.7</v>
      </c>
      <c r="S36" s="53"/>
      <c r="T36" s="54"/>
      <c r="V36" s="53"/>
      <c r="W36" s="53"/>
    </row>
    <row r="37" spans="1:23" ht="16.5" thickBot="1" x14ac:dyDescent="0.3">
      <c r="A37" s="8"/>
      <c r="B37" s="9" t="s">
        <v>28</v>
      </c>
      <c r="C37" s="234">
        <v>1.3910556422256581</v>
      </c>
      <c r="D37" s="234">
        <v>1.4721208963001331</v>
      </c>
      <c r="E37" s="234">
        <v>0.34676735763272681</v>
      </c>
      <c r="F37" s="234">
        <v>-0.77696589380112924</v>
      </c>
      <c r="G37" s="234">
        <v>-1.7067176406335371</v>
      </c>
      <c r="H37" s="235">
        <v>2.9312490699278992</v>
      </c>
      <c r="I37" s="234">
        <v>0.523737212544928</v>
      </c>
      <c r="J37" s="236">
        <v>1.2820512820512775</v>
      </c>
      <c r="K37" s="234">
        <v>259.96666666666664</v>
      </c>
      <c r="L37" s="234">
        <v>259.63333333333327</v>
      </c>
      <c r="M37" s="234">
        <v>99.835333333333324</v>
      </c>
      <c r="N37" s="234">
        <v>106.3005011686994</v>
      </c>
      <c r="O37" s="234">
        <v>239.96666666666664</v>
      </c>
      <c r="P37" s="234">
        <v>101.44766666666668</v>
      </c>
      <c r="Q37" s="234">
        <v>94.819804346202673</v>
      </c>
      <c r="R37" s="236">
        <v>94.8</v>
      </c>
      <c r="S37" s="53"/>
      <c r="T37" s="54"/>
      <c r="V37" s="53"/>
      <c r="W37" s="53"/>
    </row>
    <row r="38" spans="1:23" ht="16.5" thickBot="1" x14ac:dyDescent="0.3">
      <c r="A38" s="8"/>
      <c r="B38" s="9" t="s">
        <v>31</v>
      </c>
      <c r="C38" s="234">
        <v>1.4444157854010875</v>
      </c>
      <c r="D38" s="234">
        <v>1.5243508590621069</v>
      </c>
      <c r="E38" s="234">
        <v>0.35140545527823086</v>
      </c>
      <c r="F38" s="234">
        <v>-0.27960836561073954</v>
      </c>
      <c r="G38" s="234">
        <v>-1.7945205479452331</v>
      </c>
      <c r="H38" s="235">
        <v>1.8420603786457379</v>
      </c>
      <c r="I38" s="234">
        <v>1.0808551631963148</v>
      </c>
      <c r="J38" s="236">
        <v>1.5906680805938489</v>
      </c>
      <c r="K38" s="234">
        <v>262.2</v>
      </c>
      <c r="L38" s="234">
        <v>261.96666666666664</v>
      </c>
      <c r="M38" s="234">
        <v>100.426</v>
      </c>
      <c r="N38" s="234">
        <v>107.09968111518312</v>
      </c>
      <c r="O38" s="234">
        <v>238.96666666666664</v>
      </c>
      <c r="P38" s="234">
        <v>101.50700000000001</v>
      </c>
      <c r="Q38" s="234">
        <v>95.275230447590985</v>
      </c>
      <c r="R38" s="236">
        <v>95.8</v>
      </c>
      <c r="S38" s="53"/>
      <c r="T38" s="54"/>
      <c r="V38" s="53"/>
      <c r="W38" s="53"/>
    </row>
    <row r="39" spans="1:23" ht="16.5" thickBot="1" x14ac:dyDescent="0.3">
      <c r="A39" s="8"/>
      <c r="B39" s="9" t="s">
        <v>32</v>
      </c>
      <c r="C39" s="234">
        <v>1.8894601542416067</v>
      </c>
      <c r="D39" s="234">
        <v>2.0077220077220126</v>
      </c>
      <c r="E39" s="234">
        <v>0.72630440209706659</v>
      </c>
      <c r="F39" s="234">
        <v>0.74778202941512273</v>
      </c>
      <c r="G39" s="234">
        <v>-3.1835722160970414</v>
      </c>
      <c r="H39" s="235">
        <v>1.2771358224336948</v>
      </c>
      <c r="I39" s="234">
        <v>2.1707702231617887</v>
      </c>
      <c r="J39" s="236">
        <v>2.2316684378321128</v>
      </c>
      <c r="K39" s="234">
        <v>264.23333333333329</v>
      </c>
      <c r="L39" s="234">
        <v>264.2</v>
      </c>
      <c r="M39" s="234">
        <v>100.869</v>
      </c>
      <c r="N39" s="234">
        <v>107.73343697513052</v>
      </c>
      <c r="O39" s="234">
        <v>234.16666666666663</v>
      </c>
      <c r="P39" s="234">
        <v>101.87433333333333</v>
      </c>
      <c r="Q39" s="234">
        <v>96.19522388588328</v>
      </c>
      <c r="R39" s="236">
        <v>96.2</v>
      </c>
      <c r="S39" s="53"/>
      <c r="T39" s="54"/>
      <c r="V39" s="53"/>
      <c r="W39" s="53"/>
    </row>
    <row r="40" spans="1:23" ht="16.5" thickBot="1" x14ac:dyDescent="0.3">
      <c r="A40" s="8"/>
      <c r="B40" s="9" t="s">
        <v>33</v>
      </c>
      <c r="C40" s="234">
        <v>2.2438774201820832</v>
      </c>
      <c r="D40" s="234">
        <v>2.4778533829760141</v>
      </c>
      <c r="E40" s="234">
        <v>1.2111060149826436</v>
      </c>
      <c r="F40" s="234">
        <v>2.4454217453099503</v>
      </c>
      <c r="G40" s="234">
        <v>-5.7210139908574487</v>
      </c>
      <c r="H40" s="235">
        <v>1.0031560706591058</v>
      </c>
      <c r="I40" s="234">
        <v>1.6824475931561444</v>
      </c>
      <c r="J40" s="236">
        <v>3.4151547491995782</v>
      </c>
      <c r="K40" s="234">
        <v>265.8</v>
      </c>
      <c r="L40" s="234">
        <v>266.06666666666666</v>
      </c>
      <c r="M40" s="234">
        <v>101.50866666666668</v>
      </c>
      <c r="N40" s="234">
        <v>108.89999673965224</v>
      </c>
      <c r="O40" s="234">
        <v>226.86666666666667</v>
      </c>
      <c r="P40" s="234">
        <v>102.19566666666667</v>
      </c>
      <c r="Q40" s="234">
        <v>96.525310769628263</v>
      </c>
      <c r="R40" s="236">
        <v>96.9</v>
      </c>
      <c r="S40" s="53"/>
      <c r="T40" s="54"/>
      <c r="V40" s="53"/>
      <c r="W40" s="53"/>
    </row>
    <row r="41" spans="1:23" ht="16.5" thickBot="1" x14ac:dyDescent="0.3">
      <c r="A41" s="8"/>
      <c r="B41" s="9" t="s">
        <v>34</v>
      </c>
      <c r="C41" s="234">
        <v>2.9875623797922968</v>
      </c>
      <c r="D41" s="234">
        <v>3.2610091154192</v>
      </c>
      <c r="E41" s="234">
        <v>2.1435296788712144</v>
      </c>
      <c r="F41" s="234">
        <v>3.4170855641160403</v>
      </c>
      <c r="G41" s="234">
        <v>-6.2369773579663779</v>
      </c>
      <c r="H41" s="235">
        <v>1.209819184275629</v>
      </c>
      <c r="I41" s="234">
        <v>2.1906447372673998</v>
      </c>
      <c r="J41" s="236">
        <v>2.6371308016877704</v>
      </c>
      <c r="K41" s="234">
        <v>267.73333300000002</v>
      </c>
      <c r="L41" s="234">
        <v>268.09999999999997</v>
      </c>
      <c r="M41" s="234">
        <v>101.97533333333332</v>
      </c>
      <c r="N41" s="234">
        <v>109.93288024871804</v>
      </c>
      <c r="O41" s="234">
        <v>225</v>
      </c>
      <c r="P41" s="234">
        <v>102.675</v>
      </c>
      <c r="Q41" s="234">
        <v>96.896969400000003</v>
      </c>
      <c r="R41" s="236">
        <v>97.3</v>
      </c>
      <c r="S41" s="53"/>
      <c r="T41" s="54"/>
      <c r="V41" s="53"/>
      <c r="W41" s="53"/>
    </row>
    <row r="42" spans="1:23" ht="16.5" thickBot="1" x14ac:dyDescent="0.3">
      <c r="A42" s="8"/>
      <c r="B42" s="9" t="s">
        <v>38</v>
      </c>
      <c r="C42" s="234">
        <v>3.5596235697940681</v>
      </c>
      <c r="D42" s="234">
        <v>3.8300038172795592</v>
      </c>
      <c r="E42" s="234">
        <v>2.7429815651988987</v>
      </c>
      <c r="F42" s="234">
        <v>3.3302516875762356</v>
      </c>
      <c r="G42" s="234">
        <v>-6.1096385827869915</v>
      </c>
      <c r="H42" s="235">
        <v>1.0826839528308208</v>
      </c>
      <c r="I42" s="234">
        <v>2.340900086970521</v>
      </c>
      <c r="J42" s="236">
        <v>1.6701461377870652</v>
      </c>
      <c r="K42" s="234">
        <v>271.53333300000003</v>
      </c>
      <c r="L42" s="234">
        <v>272</v>
      </c>
      <c r="M42" s="234">
        <v>103.18066666666664</v>
      </c>
      <c r="N42" s="234">
        <v>110.66637005291028</v>
      </c>
      <c r="O42" s="234">
        <v>224.36666700000001</v>
      </c>
      <c r="P42" s="234">
        <v>102.60599999999999</v>
      </c>
      <c r="Q42" s="234">
        <v>97.505528400000003</v>
      </c>
      <c r="R42" s="236">
        <v>97.4</v>
      </c>
      <c r="S42" s="53"/>
      <c r="T42" s="54"/>
      <c r="V42" s="53"/>
      <c r="W42" s="53"/>
    </row>
    <row r="43" spans="1:23" ht="16.5" thickBot="1" x14ac:dyDescent="0.3">
      <c r="A43" s="8"/>
      <c r="B43" s="9" t="s">
        <v>39</v>
      </c>
      <c r="C43" s="234">
        <v>3.7845337454270433</v>
      </c>
      <c r="D43" s="234">
        <v>4.0247287408528898</v>
      </c>
      <c r="E43" s="234">
        <v>2.816854864560292</v>
      </c>
      <c r="F43" s="234">
        <v>3.2486530244587586</v>
      </c>
      <c r="G43" s="234">
        <v>-4.6832740213523021</v>
      </c>
      <c r="H43" s="235">
        <v>0.89620218373616112</v>
      </c>
      <c r="I43" s="234">
        <v>1.7215624094615078</v>
      </c>
      <c r="J43" s="236">
        <v>1.5592515592515621</v>
      </c>
      <c r="K43" s="234">
        <v>274.23333300000002</v>
      </c>
      <c r="L43" s="234">
        <v>274.83333333333331</v>
      </c>
      <c r="M43" s="234">
        <v>103.71033333333332</v>
      </c>
      <c r="N43" s="234">
        <v>111.23332253377647</v>
      </c>
      <c r="O43" s="234">
        <v>223.2</v>
      </c>
      <c r="P43" s="234">
        <v>102.78733333333332</v>
      </c>
      <c r="Q43" s="234">
        <v>97.851284699999979</v>
      </c>
      <c r="R43" s="236">
        <v>97.7</v>
      </c>
      <c r="S43" s="53"/>
      <c r="T43" s="54"/>
      <c r="V43" s="53"/>
      <c r="W43" s="53"/>
    </row>
    <row r="44" spans="1:23" ht="16.5" thickBot="1" x14ac:dyDescent="0.3">
      <c r="A44" s="8"/>
      <c r="B44" s="9" t="s">
        <v>40</v>
      </c>
      <c r="C44" s="234">
        <v>3.9879608728367044</v>
      </c>
      <c r="D44" s="234">
        <v>4.0967176146329054</v>
      </c>
      <c r="E44" s="234">
        <v>3.0217452696978064</v>
      </c>
      <c r="F44" s="234">
        <v>2.9383418314880227</v>
      </c>
      <c r="G44" s="234">
        <v>-0.26447237731412887</v>
      </c>
      <c r="H44" s="235">
        <v>0.61744300965143051</v>
      </c>
      <c r="I44" s="234">
        <v>1.9680160729090845</v>
      </c>
      <c r="J44" s="236">
        <v>1.9607843137254832</v>
      </c>
      <c r="K44" s="234">
        <v>276.39999999999998</v>
      </c>
      <c r="L44" s="234">
        <v>276.96666666666664</v>
      </c>
      <c r="M44" s="234">
        <v>104.57599999999999</v>
      </c>
      <c r="N44" s="234">
        <v>112.09985089834254</v>
      </c>
      <c r="O44" s="234">
        <v>226.26666700000001</v>
      </c>
      <c r="P44" s="234">
        <v>102.82666666666667</v>
      </c>
      <c r="Q44" s="234">
        <v>98.424944400000001</v>
      </c>
      <c r="R44" s="236">
        <v>98.8</v>
      </c>
      <c r="S44" s="53"/>
      <c r="T44" s="54"/>
      <c r="V44" s="53"/>
      <c r="W44" s="53"/>
    </row>
    <row r="45" spans="1:23" ht="16.5" thickBot="1" x14ac:dyDescent="0.3">
      <c r="A45" s="8"/>
      <c r="B45" s="9" t="s">
        <v>41</v>
      </c>
      <c r="C45" s="234">
        <v>3.6354584208608598</v>
      </c>
      <c r="D45" s="234">
        <v>3.6802188238219902</v>
      </c>
      <c r="E45" s="234">
        <v>2.7176506736923622</v>
      </c>
      <c r="F45" s="234">
        <v>2.5479184068446958</v>
      </c>
      <c r="G45" s="234">
        <v>2.2222222222222143</v>
      </c>
      <c r="H45" s="235">
        <v>0.31393555717882382</v>
      </c>
      <c r="I45" s="234">
        <v>2.6003000048420599</v>
      </c>
      <c r="J45" s="236">
        <v>1.9527235354573458</v>
      </c>
      <c r="K45" s="234">
        <v>277.46666699999997</v>
      </c>
      <c r="L45" s="234">
        <v>277.9666666666667</v>
      </c>
      <c r="M45" s="234">
        <v>104.74666666666668</v>
      </c>
      <c r="N45" s="234">
        <v>112.73388033974966</v>
      </c>
      <c r="O45" s="234">
        <v>230</v>
      </c>
      <c r="P45" s="234">
        <v>102.99733333333334</v>
      </c>
      <c r="Q45" s="234">
        <v>99.416581300000004</v>
      </c>
      <c r="R45" s="236">
        <v>99.2</v>
      </c>
      <c r="S45" s="53"/>
      <c r="T45" s="54"/>
      <c r="V45" s="53"/>
      <c r="W45" s="53"/>
    </row>
    <row r="46" spans="1:23" ht="16.5" thickBot="1" x14ac:dyDescent="0.3">
      <c r="A46" s="8"/>
      <c r="B46" s="9" t="s">
        <v>43</v>
      </c>
      <c r="C46" s="234">
        <v>3.3513380841533547</v>
      </c>
      <c r="D46" s="234">
        <v>3.3823529411764586</v>
      </c>
      <c r="E46" s="234">
        <v>2.4164733703342822</v>
      </c>
      <c r="F46" s="234">
        <v>2.7717167205018045</v>
      </c>
      <c r="G46" s="234">
        <v>2.2284950197169806</v>
      </c>
      <c r="H46" s="235">
        <v>0.35670428629903661</v>
      </c>
      <c r="I46" s="234">
        <v>2.5743274675695149</v>
      </c>
      <c r="J46" s="236">
        <v>2.4640657084188833</v>
      </c>
      <c r="K46" s="234">
        <v>280.63333299999999</v>
      </c>
      <c r="L46" s="234">
        <v>281.2</v>
      </c>
      <c r="M46" s="234">
        <v>105.67400000000002</v>
      </c>
      <c r="N46" s="234">
        <v>113.7337283356392</v>
      </c>
      <c r="O46" s="234">
        <v>229.36666700000001</v>
      </c>
      <c r="P46" s="234">
        <v>102.97199999999999</v>
      </c>
      <c r="Q46" s="234">
        <v>100.01564</v>
      </c>
      <c r="R46" s="236">
        <v>99.8</v>
      </c>
      <c r="S46" s="53"/>
      <c r="T46" s="54"/>
      <c r="V46" s="53"/>
      <c r="W46" s="53"/>
    </row>
    <row r="47" spans="1:23" ht="16.5" thickBot="1" x14ac:dyDescent="0.3">
      <c r="A47" s="8"/>
      <c r="B47" s="9" t="s">
        <v>44</v>
      </c>
      <c r="C47" s="234">
        <v>3.3183420485211279</v>
      </c>
      <c r="D47" s="234">
        <v>3.2989690721649811</v>
      </c>
      <c r="E47" s="234">
        <v>2.5153391979584327</v>
      </c>
      <c r="F47" s="234">
        <v>2.8765973515854082</v>
      </c>
      <c r="G47" s="234">
        <v>4.3309439964157814</v>
      </c>
      <c r="H47" s="235">
        <v>0.4945486149395828</v>
      </c>
      <c r="I47" s="234">
        <v>2.435657648550027</v>
      </c>
      <c r="J47" s="236">
        <v>2.763561924257929</v>
      </c>
      <c r="K47" s="234">
        <v>283.33333299999998</v>
      </c>
      <c r="L47" s="234">
        <v>283.90000000000009</v>
      </c>
      <c r="M47" s="234">
        <v>106.319</v>
      </c>
      <c r="N47" s="234">
        <v>114.43305734386354</v>
      </c>
      <c r="O47" s="234">
        <v>232.86666700000001</v>
      </c>
      <c r="P47" s="234">
        <v>103.29566666666666</v>
      </c>
      <c r="Q47" s="234">
        <v>100.234607</v>
      </c>
      <c r="R47" s="236">
        <v>100.4</v>
      </c>
      <c r="S47" s="53"/>
      <c r="T47" s="54"/>
      <c r="V47" s="53"/>
      <c r="W47" s="53"/>
    </row>
    <row r="48" spans="1:23" ht="16.5" thickBot="1" x14ac:dyDescent="0.3">
      <c r="A48" s="8"/>
      <c r="B48" s="9" t="s">
        <v>45</v>
      </c>
      <c r="C48" s="234">
        <v>3.0752532561505008</v>
      </c>
      <c r="D48" s="234">
        <v>3.0087856541100244</v>
      </c>
      <c r="E48" s="234">
        <v>2.2682068543451672</v>
      </c>
      <c r="F48" s="234">
        <v>2.6761834538064022</v>
      </c>
      <c r="G48" s="234">
        <v>5.5981140165024756</v>
      </c>
      <c r="H48" s="235">
        <v>0.6483402489626533</v>
      </c>
      <c r="I48" s="234">
        <v>1.9327738629639546</v>
      </c>
      <c r="J48" s="236">
        <v>1.8218623481781382</v>
      </c>
      <c r="K48" s="234">
        <v>284.89999999999998</v>
      </c>
      <c r="L48" s="234">
        <v>285.3</v>
      </c>
      <c r="M48" s="234">
        <v>106.94799999999999</v>
      </c>
      <c r="N48" s="234">
        <v>115.09984855982562</v>
      </c>
      <c r="O48" s="234">
        <v>238.933333</v>
      </c>
      <c r="P48" s="234">
        <v>103.49333333333334</v>
      </c>
      <c r="Q48" s="234">
        <v>100.327276</v>
      </c>
      <c r="R48" s="236">
        <v>100.6</v>
      </c>
      <c r="S48" s="53"/>
      <c r="T48" s="54"/>
      <c r="V48" s="53"/>
      <c r="W48" s="53"/>
    </row>
    <row r="49" spans="1:23" ht="16.5" thickBot="1" x14ac:dyDescent="0.3">
      <c r="A49" s="8"/>
      <c r="B49" s="9" t="s">
        <v>46</v>
      </c>
      <c r="C49" s="234">
        <v>2.4867851964358811</v>
      </c>
      <c r="D49" s="234">
        <v>2.4463364911859742</v>
      </c>
      <c r="E49" s="234">
        <v>1.8750000000000044</v>
      </c>
      <c r="F49" s="234">
        <v>2.1579541912750466</v>
      </c>
      <c r="G49" s="234">
        <v>4.2173913043478173</v>
      </c>
      <c r="H49" s="235">
        <v>0.6747747514498581</v>
      </c>
      <c r="I49" s="234">
        <v>1.3930480025468261</v>
      </c>
      <c r="J49" s="236">
        <v>2.2177419354838745</v>
      </c>
      <c r="K49" s="234">
        <v>284.36666700000001</v>
      </c>
      <c r="L49" s="234">
        <v>284.76666666666665</v>
      </c>
      <c r="M49" s="234">
        <v>106.71066666666668</v>
      </c>
      <c r="N49" s="234">
        <v>115.16662583552828</v>
      </c>
      <c r="O49" s="234">
        <v>239.7</v>
      </c>
      <c r="P49" s="234">
        <v>103.69233333333334</v>
      </c>
      <c r="Q49" s="234">
        <v>100.801502</v>
      </c>
      <c r="R49" s="236">
        <v>101.4</v>
      </c>
      <c r="S49" s="53"/>
      <c r="T49" s="54"/>
      <c r="V49" s="53"/>
      <c r="W49" s="53"/>
    </row>
    <row r="50" spans="1:23" ht="16.5" thickBot="1" x14ac:dyDescent="0.3">
      <c r="A50" s="8"/>
      <c r="B50" s="9" t="s">
        <v>61</v>
      </c>
      <c r="C50" s="234">
        <v>2.9813518267981287</v>
      </c>
      <c r="D50" s="234">
        <v>2.9397818871502945</v>
      </c>
      <c r="E50" s="234">
        <v>2.0478074076877739</v>
      </c>
      <c r="F50" s="234">
        <v>1.8753682204226463</v>
      </c>
      <c r="G50" s="234">
        <v>4.3888966656170592</v>
      </c>
      <c r="H50" s="235">
        <v>0.82838053062970207</v>
      </c>
      <c r="I50" s="234">
        <v>1.1439900799514957</v>
      </c>
      <c r="J50" s="236">
        <v>2.0040080160320661</v>
      </c>
      <c r="K50" s="234">
        <v>289</v>
      </c>
      <c r="L50" s="234">
        <v>289.46666666666664</v>
      </c>
      <c r="M50" s="234">
        <v>107.83799999999999</v>
      </c>
      <c r="N50" s="234">
        <v>115.8666545327476</v>
      </c>
      <c r="O50" s="234">
        <v>239.433333</v>
      </c>
      <c r="P50" s="234">
        <v>103.825</v>
      </c>
      <c r="Q50" s="234">
        <v>101.159809</v>
      </c>
      <c r="R50" s="236">
        <v>101.8</v>
      </c>
      <c r="S50" s="53"/>
      <c r="T50" s="54"/>
      <c r="V50" s="53"/>
      <c r="W50" s="53"/>
    </row>
    <row r="51" spans="1:23" ht="16.5" thickBot="1" x14ac:dyDescent="0.3">
      <c r="A51" s="8"/>
      <c r="B51" s="9" t="s">
        <v>62</v>
      </c>
      <c r="C51" s="234">
        <v>2.6117647089550333</v>
      </c>
      <c r="D51" s="234">
        <v>2.583069155806017</v>
      </c>
      <c r="E51" s="234">
        <v>1.8328489420204042</v>
      </c>
      <c r="F51" s="234">
        <v>1.6901236739325087</v>
      </c>
      <c r="G51" s="234">
        <v>3.2350413638204456</v>
      </c>
      <c r="H51" s="235">
        <v>0.69057430611803028</v>
      </c>
      <c r="I51" s="234">
        <v>1.5248735399341795</v>
      </c>
      <c r="J51" s="236">
        <v>2.0916334661354563</v>
      </c>
      <c r="K51" s="234">
        <v>290.73333300000002</v>
      </c>
      <c r="L51" s="234">
        <v>291.23333333333335</v>
      </c>
      <c r="M51" s="234">
        <v>108.26766666666668</v>
      </c>
      <c r="N51" s="234">
        <v>116.36711753683694</v>
      </c>
      <c r="O51" s="234">
        <v>240.4</v>
      </c>
      <c r="P51" s="234">
        <v>104.009</v>
      </c>
      <c r="Q51" s="234">
        <v>101.763058</v>
      </c>
      <c r="R51" s="236">
        <v>102.5</v>
      </c>
      <c r="S51" s="53"/>
      <c r="T51" s="54"/>
      <c r="V51" s="53"/>
      <c r="W51" s="53"/>
    </row>
    <row r="52" spans="1:23" ht="16.5" thickBot="1" x14ac:dyDescent="0.3">
      <c r="A52" s="8"/>
      <c r="B52" s="9" t="s">
        <v>63</v>
      </c>
      <c r="C52" s="234">
        <v>2.1762021762022021</v>
      </c>
      <c r="D52" s="234">
        <v>2.2198855006425822</v>
      </c>
      <c r="E52" s="234">
        <v>1.4134595005672601</v>
      </c>
      <c r="F52" s="234">
        <v>0.83950423833727417</v>
      </c>
      <c r="G52" s="234">
        <v>0.68359402997153484</v>
      </c>
      <c r="H52" s="235">
        <v>0.74304303014687267</v>
      </c>
      <c r="I52" s="234">
        <v>1.4626431201022694</v>
      </c>
      <c r="J52" s="236">
        <v>2.0874751491053667</v>
      </c>
      <c r="K52" s="234">
        <v>291.10000000000002</v>
      </c>
      <c r="L52" s="234">
        <v>291.63333333333333</v>
      </c>
      <c r="M52" s="234">
        <v>108.45966666666668</v>
      </c>
      <c r="N52" s="234">
        <v>116.06611666680514</v>
      </c>
      <c r="O52" s="234">
        <v>240.566667</v>
      </c>
      <c r="P52" s="234">
        <v>104.26233333333334</v>
      </c>
      <c r="Q52" s="234">
        <v>101.79470600000001</v>
      </c>
      <c r="R52" s="236">
        <v>102.7</v>
      </c>
      <c r="S52" s="53"/>
      <c r="T52" s="54"/>
      <c r="V52" s="53"/>
      <c r="W52" s="53"/>
    </row>
    <row r="53" spans="1:23" ht="16.5" thickBot="1" x14ac:dyDescent="0.3">
      <c r="A53" s="8"/>
      <c r="B53" s="9" t="s">
        <v>64</v>
      </c>
      <c r="C53" s="234">
        <v>2.5905518666152316</v>
      </c>
      <c r="D53" s="234">
        <v>2.6688516914432858</v>
      </c>
      <c r="E53" s="234">
        <v>1.6671248110154524</v>
      </c>
      <c r="F53" s="234">
        <v>0.78103428380495998</v>
      </c>
      <c r="G53" s="234">
        <v>-0.79265748852731521</v>
      </c>
      <c r="H53" s="235">
        <v>0.75897607344803664</v>
      </c>
      <c r="I53" s="234">
        <v>1.8669166259050352</v>
      </c>
      <c r="J53" s="236">
        <v>2.7613412228796763</v>
      </c>
      <c r="K53" s="234">
        <v>291.73333300000002</v>
      </c>
      <c r="L53" s="234">
        <v>292.36666666666662</v>
      </c>
      <c r="M53" s="234">
        <v>108.48966666666668</v>
      </c>
      <c r="N53" s="234">
        <v>116.06611666680514</v>
      </c>
      <c r="O53" s="234">
        <v>237.8</v>
      </c>
      <c r="P53" s="234">
        <v>104.47933333333333</v>
      </c>
      <c r="Q53" s="234">
        <v>102.68338199999999</v>
      </c>
      <c r="R53" s="236">
        <v>104.2</v>
      </c>
      <c r="S53" s="53"/>
      <c r="T53" s="54"/>
      <c r="V53" s="53"/>
      <c r="W53" s="53"/>
    </row>
    <row r="54" spans="1:23" ht="16.5" thickBot="1" x14ac:dyDescent="0.3">
      <c r="A54" s="8"/>
      <c r="B54" s="9" t="s">
        <v>66</v>
      </c>
      <c r="C54" s="234">
        <v>1.211072664359869</v>
      </c>
      <c r="D54" s="234">
        <v>1.381851681252888</v>
      </c>
      <c r="E54" s="234">
        <v>0.61666573934977542</v>
      </c>
      <c r="F54" s="234">
        <v>-0.6329881356985867</v>
      </c>
      <c r="G54" s="234">
        <v>-5.2206598986783481</v>
      </c>
      <c r="H54" s="235">
        <v>1.3281964844690686</v>
      </c>
      <c r="I54" s="234">
        <v>1.6368338536503213</v>
      </c>
      <c r="J54" s="236">
        <v>10.019646365422407</v>
      </c>
      <c r="K54" s="234">
        <v>292.5</v>
      </c>
      <c r="L54" s="234">
        <v>293.46666666666664</v>
      </c>
      <c r="M54" s="234">
        <v>108.503</v>
      </c>
      <c r="N54" s="234">
        <v>115.13323235632444</v>
      </c>
      <c r="O54" s="234">
        <v>226.933333</v>
      </c>
      <c r="P54" s="234">
        <v>105.20400000000001</v>
      </c>
      <c r="Q54" s="234">
        <v>102.81562700000001</v>
      </c>
      <c r="R54" s="236">
        <v>112</v>
      </c>
      <c r="S54" s="53"/>
      <c r="T54" s="54"/>
      <c r="V54" s="53"/>
      <c r="W54" s="53"/>
    </row>
    <row r="55" spans="1:23" ht="16.5" thickBot="1" x14ac:dyDescent="0.3">
      <c r="A55" s="8"/>
      <c r="B55" s="9" t="s">
        <v>67</v>
      </c>
      <c r="C55" s="234">
        <v>1.1006649863571027</v>
      </c>
      <c r="D55" s="234">
        <v>1.3391324253176018</v>
      </c>
      <c r="E55" s="234">
        <v>0.59666936573858909</v>
      </c>
      <c r="F55" s="234">
        <v>-0.77398915812707525</v>
      </c>
      <c r="G55" s="234">
        <v>-8.0282861896838646</v>
      </c>
      <c r="H55" s="235">
        <v>1.7748464075224346</v>
      </c>
      <c r="I55" s="234">
        <v>1.6687882944712573</v>
      </c>
      <c r="J55" s="236">
        <v>5.5609756097561025</v>
      </c>
      <c r="K55" s="234">
        <v>293.933333</v>
      </c>
      <c r="L55" s="234">
        <v>295.13333333333333</v>
      </c>
      <c r="M55" s="234">
        <v>108.91366666666666</v>
      </c>
      <c r="N55" s="234">
        <v>115.46644866347684</v>
      </c>
      <c r="O55" s="234">
        <v>221.1</v>
      </c>
      <c r="P55" s="234">
        <v>105.855</v>
      </c>
      <c r="Q55" s="234">
        <v>103.461268</v>
      </c>
      <c r="R55" s="236">
        <v>108.2</v>
      </c>
      <c r="S55" s="53"/>
      <c r="T55" s="54"/>
      <c r="V55" s="53"/>
      <c r="W55" s="53"/>
    </row>
    <row r="56" spans="1:23" ht="16.5" thickBot="1" x14ac:dyDescent="0.3">
      <c r="A56" s="8"/>
      <c r="B56" s="9" t="s">
        <v>68</v>
      </c>
      <c r="C56" s="234">
        <v>1.1336310546203876</v>
      </c>
      <c r="D56" s="234">
        <v>1.3601554463367416</v>
      </c>
      <c r="E56" s="234">
        <v>0.53353166614931169</v>
      </c>
      <c r="F56" s="234">
        <v>-0.48979656542685879</v>
      </c>
      <c r="G56" s="234">
        <v>-8.2582791904416304</v>
      </c>
      <c r="H56" s="235">
        <v>1.7631806948498419</v>
      </c>
      <c r="I56" s="234">
        <v>1.0197622654364746</v>
      </c>
      <c r="J56" s="236">
        <v>4.8685491723466479</v>
      </c>
      <c r="K56" s="234">
        <v>294.39999999999998</v>
      </c>
      <c r="L56" s="234">
        <v>295.60000000000002</v>
      </c>
      <c r="M56" s="234">
        <v>109.03833333333334</v>
      </c>
      <c r="N56" s="234">
        <v>115.4976288137468</v>
      </c>
      <c r="O56" s="234">
        <v>220.7</v>
      </c>
      <c r="P56" s="234">
        <v>106.10066666666667</v>
      </c>
      <c r="Q56" s="234">
        <v>102.83277</v>
      </c>
      <c r="R56" s="236">
        <v>107.7</v>
      </c>
      <c r="S56" s="53"/>
      <c r="T56" s="54"/>
      <c r="V56" s="53"/>
      <c r="W56" s="53"/>
    </row>
    <row r="57" spans="1:23" ht="16.5" thickBot="1" x14ac:dyDescent="0.3">
      <c r="A57" s="8"/>
      <c r="B57" s="9" t="s">
        <v>69</v>
      </c>
      <c r="C57" s="234">
        <v>1.4053930546222393</v>
      </c>
      <c r="D57" s="234">
        <v>1.5961691939345934</v>
      </c>
      <c r="E57" s="234">
        <v>0.60958186493951239</v>
      </c>
      <c r="F57" s="234">
        <v>-0.38924048768680386</v>
      </c>
      <c r="G57" s="234">
        <v>-7.1768994953742782</v>
      </c>
      <c r="H57" s="235">
        <v>1.8188605082982923</v>
      </c>
      <c r="I57" s="234">
        <v>1.6141813482536183</v>
      </c>
      <c r="J57" s="236">
        <v>4.7984644913627639</v>
      </c>
      <c r="K57" s="234">
        <v>295.83333299999998</v>
      </c>
      <c r="L57" s="234">
        <v>297.03333333333336</v>
      </c>
      <c r="M57" s="234">
        <v>109.151</v>
      </c>
      <c r="N57" s="234">
        <v>115.61434034825214</v>
      </c>
      <c r="O57" s="234">
        <v>220.73333299999999</v>
      </c>
      <c r="P57" s="234">
        <v>106.37966666666667</v>
      </c>
      <c r="Q57" s="234">
        <v>104.340878</v>
      </c>
      <c r="R57" s="236">
        <v>109.2</v>
      </c>
      <c r="S57" s="53"/>
      <c r="T57" s="54"/>
      <c r="V57" s="53"/>
      <c r="W57" s="53"/>
    </row>
    <row r="58" spans="1:23" ht="16.5" thickBot="1" x14ac:dyDescent="0.3">
      <c r="A58" s="8"/>
      <c r="B58" s="9" t="s">
        <v>70</v>
      </c>
      <c r="C58" s="234">
        <v>3.3618232478632493</v>
      </c>
      <c r="D58" s="234">
        <v>3.5097682871422231</v>
      </c>
      <c r="E58" s="234">
        <v>2.0512376021238454</v>
      </c>
      <c r="F58" s="234">
        <v>1.6103740336158801</v>
      </c>
      <c r="G58" s="234">
        <v>-2.4823735347860976</v>
      </c>
      <c r="H58" s="235">
        <v>1.5591929330950549</v>
      </c>
      <c r="I58" s="234">
        <v>2.3076492058935694</v>
      </c>
      <c r="J58" s="236">
        <v>-3.5714285714285698</v>
      </c>
      <c r="K58" s="234">
        <v>302.33333299999998</v>
      </c>
      <c r="L58" s="234">
        <v>303.76666666666665</v>
      </c>
      <c r="M58" s="234">
        <v>110.72865433543244</v>
      </c>
      <c r="N58" s="234">
        <v>116.98730803425332</v>
      </c>
      <c r="O58" s="234">
        <v>221.3</v>
      </c>
      <c r="P58" s="234">
        <v>106.84433333333334</v>
      </c>
      <c r="Q58" s="234">
        <v>105.18825099999999</v>
      </c>
      <c r="R58" s="236">
        <v>108</v>
      </c>
      <c r="S58" s="53"/>
      <c r="T58" s="54"/>
      <c r="V58" s="53"/>
      <c r="W58" s="53"/>
    </row>
    <row r="59" spans="1:23" ht="16.5" thickBot="1" x14ac:dyDescent="0.3">
      <c r="A59" s="8"/>
      <c r="B59" s="9" t="s">
        <v>71</v>
      </c>
      <c r="C59" s="234">
        <v>4.3640732641915259</v>
      </c>
      <c r="D59" s="234">
        <v>4.4656573671472355</v>
      </c>
      <c r="E59" s="234">
        <v>2.7639049440636221</v>
      </c>
      <c r="F59" s="234">
        <v>2.3473530699029244</v>
      </c>
      <c r="G59" s="234">
        <v>-0.25890999547716342</v>
      </c>
      <c r="H59" s="235">
        <v>1.3667966203844362</v>
      </c>
      <c r="I59" s="234">
        <v>2.8007775818096325</v>
      </c>
      <c r="J59" s="236">
        <v>-0.34213257901851701</v>
      </c>
      <c r="K59" s="234">
        <v>306.76079900000002</v>
      </c>
      <c r="L59" s="234">
        <v>308.31297677624053</v>
      </c>
      <c r="M59" s="234">
        <v>111.92393688442762</v>
      </c>
      <c r="N59" s="234">
        <v>118.17685389088685</v>
      </c>
      <c r="O59" s="234">
        <v>220.52754999999999</v>
      </c>
      <c r="P59" s="234">
        <v>107.35973205192381</v>
      </c>
      <c r="Q59" s="234">
        <v>106.358988</v>
      </c>
      <c r="R59" s="236">
        <v>107.82981254950197</v>
      </c>
      <c r="S59" s="53"/>
      <c r="T59" s="54"/>
      <c r="V59" s="53"/>
      <c r="W59" s="53"/>
    </row>
    <row r="60" spans="1:23" ht="16.5" thickBot="1" x14ac:dyDescent="0.3">
      <c r="A60" s="8"/>
      <c r="B60" s="9" t="s">
        <v>72</v>
      </c>
      <c r="C60" s="234">
        <v>5.1732041440217369</v>
      </c>
      <c r="D60" s="234">
        <v>5.2913783598477648</v>
      </c>
      <c r="E60" s="234">
        <v>3.9597738715295705</v>
      </c>
      <c r="F60" s="234">
        <v>3.1348744234536152</v>
      </c>
      <c r="G60" s="234">
        <v>0.24208246488446328</v>
      </c>
      <c r="H60" s="235">
        <v>1.3369257104141274</v>
      </c>
      <c r="I60" s="234">
        <v>4.6103377357237463</v>
      </c>
      <c r="J60" s="236">
        <v>0.92917723485901327</v>
      </c>
      <c r="K60" s="234">
        <v>309.62991299999999</v>
      </c>
      <c r="L60" s="234">
        <v>311.24131443171001</v>
      </c>
      <c r="M60" s="234">
        <v>113.356004766618</v>
      </c>
      <c r="N60" s="234">
        <v>119.11833443912434</v>
      </c>
      <c r="O60" s="234">
        <v>221.23427599999999</v>
      </c>
      <c r="P60" s="234">
        <v>107.62150664822919</v>
      </c>
      <c r="Q60" s="234">
        <v>107.573708</v>
      </c>
      <c r="R60" s="236">
        <v>108.70072388194316</v>
      </c>
      <c r="S60" s="53"/>
      <c r="T60" s="54"/>
      <c r="V60" s="53"/>
      <c r="W60" s="53"/>
    </row>
    <row r="61" spans="1:23" ht="16.5" thickBot="1" x14ac:dyDescent="0.3">
      <c r="A61" s="8"/>
      <c r="B61" s="9" t="s">
        <v>73</v>
      </c>
      <c r="C61" s="234">
        <v>5.4374853019014013</v>
      </c>
      <c r="D61" s="234">
        <v>5.5655633204924948</v>
      </c>
      <c r="E61" s="234">
        <v>4.3282777733169242</v>
      </c>
      <c r="F61" s="234">
        <v>3.3878028195946541</v>
      </c>
      <c r="G61" s="234">
        <v>0.66064557635252541</v>
      </c>
      <c r="H61" s="235">
        <v>1.3382236973674022</v>
      </c>
      <c r="I61" s="234">
        <v>3.9669869367976673</v>
      </c>
      <c r="J61" s="236">
        <v>0.39322630978904094</v>
      </c>
      <c r="K61" s="234">
        <v>311.91922699999998</v>
      </c>
      <c r="L61" s="234">
        <v>313.56491158296956</v>
      </c>
      <c r="M61" s="234">
        <v>113.87535847235314</v>
      </c>
      <c r="N61" s="234">
        <v>119.531126230426</v>
      </c>
      <c r="O61" s="234">
        <v>222.191598</v>
      </c>
      <c r="P61" s="234">
        <v>107.85949323377497</v>
      </c>
      <c r="Q61" s="234">
        <v>108.48006700000001</v>
      </c>
      <c r="R61" s="236">
        <v>109.62940313028965</v>
      </c>
      <c r="S61" s="53"/>
      <c r="T61" s="54"/>
      <c r="V61" s="53"/>
      <c r="W61" s="53"/>
    </row>
    <row r="62" spans="1:23" ht="16.5" thickBot="1" x14ac:dyDescent="0.3">
      <c r="A62" s="8"/>
      <c r="B62" s="9" t="s">
        <v>74</v>
      </c>
      <c r="C62" s="234">
        <v>5.4007068416766391</v>
      </c>
      <c r="D62" s="234">
        <v>5.4513603698002955</v>
      </c>
      <c r="E62" s="234">
        <v>4.4199326592576416</v>
      </c>
      <c r="F62" s="234">
        <v>2.7845726689365247</v>
      </c>
      <c r="G62" s="234">
        <v>2.8012367826479867</v>
      </c>
      <c r="H62" s="235">
        <v>1.9251829672103815</v>
      </c>
      <c r="I62" s="234">
        <v>4.0720793047504866</v>
      </c>
      <c r="J62" s="236">
        <v>2.3015551578552174</v>
      </c>
      <c r="K62" s="234">
        <v>318.66147000000001</v>
      </c>
      <c r="L62" s="234">
        <v>320.32608234999668</v>
      </c>
      <c r="M62" s="234">
        <v>115.62278629156071</v>
      </c>
      <c r="N62" s="234">
        <v>120.24490463989972</v>
      </c>
      <c r="O62" s="234">
        <v>227.49913699999999</v>
      </c>
      <c r="P62" s="234">
        <v>108.90128224009615</v>
      </c>
      <c r="Q62" s="234">
        <v>109.4716</v>
      </c>
      <c r="R62" s="236">
        <v>110.48567957048364</v>
      </c>
      <c r="S62" s="55"/>
      <c r="T62" s="54"/>
      <c r="V62" s="53"/>
      <c r="W62" s="53"/>
    </row>
    <row r="63" spans="1:23" ht="16.5" thickBot="1" x14ac:dyDescent="0.3">
      <c r="A63" s="8"/>
      <c r="B63" s="9" t="s">
        <v>75</v>
      </c>
      <c r="C63" s="234">
        <v>4.8186453576162247</v>
      </c>
      <c r="D63" s="234">
        <v>4.7579591940754229</v>
      </c>
      <c r="E63" s="234">
        <v>3.8798302250125705</v>
      </c>
      <c r="F63" s="234">
        <v>2.0730892531013678</v>
      </c>
      <c r="G63" s="234">
        <v>7.3917857428697831</v>
      </c>
      <c r="H63" s="235">
        <v>2.1413700000794345</v>
      </c>
      <c r="I63" s="234">
        <v>3.6367542346303683</v>
      </c>
      <c r="J63" s="236">
        <v>3.0859811161235706</v>
      </c>
      <c r="K63" s="234">
        <v>321.54251399999998</v>
      </c>
      <c r="L63" s="234">
        <v>322.98238240129331</v>
      </c>
      <c r="M63" s="234">
        <v>116.26639561669364</v>
      </c>
      <c r="N63" s="234">
        <v>120.62676554855211</v>
      </c>
      <c r="O63" s="234">
        <v>236.828474</v>
      </c>
      <c r="P63" s="234">
        <v>109.65870114624937</v>
      </c>
      <c r="Q63" s="234">
        <v>110.227003</v>
      </c>
      <c r="R63" s="236">
        <v>111.15742020233104</v>
      </c>
      <c r="S63" s="55"/>
      <c r="T63" s="54"/>
      <c r="V63" s="53"/>
      <c r="W63" s="53"/>
    </row>
    <row r="64" spans="1:23" ht="16.5" thickBot="1" x14ac:dyDescent="0.3">
      <c r="A64" s="8"/>
      <c r="B64" s="9" t="s">
        <v>76</v>
      </c>
      <c r="C64" s="234">
        <v>4.238918608616471</v>
      </c>
      <c r="D64" s="234">
        <v>4.0716846859580436</v>
      </c>
      <c r="E64" s="234">
        <v>3.3340963557333625</v>
      </c>
      <c r="F64" s="234">
        <v>1.4046739089608185</v>
      </c>
      <c r="G64" s="234">
        <v>11.374260559878181</v>
      </c>
      <c r="H64" s="235">
        <v>2.2906462381781401</v>
      </c>
      <c r="I64" s="234">
        <v>3.1592868398661045</v>
      </c>
      <c r="J64" s="236">
        <v>2.8588695821155197</v>
      </c>
      <c r="K64" s="234">
        <v>322.75487299999998</v>
      </c>
      <c r="L64" s="234">
        <v>323.91407936780047</v>
      </c>
      <c r="M64" s="234">
        <v>117.13540319054675</v>
      </c>
      <c r="N64" s="234">
        <v>120.79155860377942</v>
      </c>
      <c r="O64" s="234">
        <v>246.39803900000001</v>
      </c>
      <c r="P64" s="234">
        <v>110.08673464173748</v>
      </c>
      <c r="Q64" s="234">
        <v>110.97226999999999</v>
      </c>
      <c r="R64" s="236">
        <v>111.8083358125434</v>
      </c>
      <c r="S64" s="55"/>
      <c r="T64" s="54"/>
      <c r="V64" s="53"/>
      <c r="W64" s="53"/>
    </row>
    <row r="65" spans="1:23" ht="16.5" thickBot="1" x14ac:dyDescent="0.3">
      <c r="A65" s="8"/>
      <c r="B65" s="9" t="s">
        <v>77</v>
      </c>
      <c r="C65" s="234">
        <v>3.9719933648078687</v>
      </c>
      <c r="D65" s="234">
        <v>3.738152467037148</v>
      </c>
      <c r="E65" s="234">
        <v>3.0925834137308206</v>
      </c>
      <c r="F65" s="234">
        <v>1.1993720695774091</v>
      </c>
      <c r="G65" s="234">
        <v>13.98043007908878</v>
      </c>
      <c r="H65" s="235">
        <v>2.8046527319560477</v>
      </c>
      <c r="I65" s="234">
        <v>2.9316427321159244</v>
      </c>
      <c r="J65" s="236">
        <v>2.5768594197968842</v>
      </c>
      <c r="K65" s="234">
        <v>324.30863799999997</v>
      </c>
      <c r="L65" s="234">
        <v>325.28644606107122</v>
      </c>
      <c r="M65" s="234">
        <v>117.39704892079564</v>
      </c>
      <c r="N65" s="234">
        <v>120.96474917288504</v>
      </c>
      <c r="O65" s="234">
        <v>253.25493900000001</v>
      </c>
      <c r="P65" s="234">
        <v>110.88457745742998</v>
      </c>
      <c r="Q65" s="234">
        <v>111.660315</v>
      </c>
      <c r="R65" s="236">
        <v>112.45439873171962</v>
      </c>
      <c r="S65" s="55"/>
      <c r="T65" s="54"/>
      <c r="V65" s="53"/>
      <c r="W65" s="53"/>
    </row>
    <row r="66" spans="1:23" ht="16.5" thickBot="1" x14ac:dyDescent="0.3">
      <c r="A66" s="8"/>
      <c r="B66" s="9" t="s">
        <v>79</v>
      </c>
      <c r="C66" s="234">
        <v>3.5498948147072662</v>
      </c>
      <c r="D66" s="234">
        <v>3.2865492015390796</v>
      </c>
      <c r="E66" s="234">
        <v>2.6493142214243814</v>
      </c>
      <c r="F66" s="234">
        <v>1.1402138176333398</v>
      </c>
      <c r="G66" s="234">
        <v>14.7955427189159</v>
      </c>
      <c r="H66" s="235">
        <v>2.96689741986782</v>
      </c>
      <c r="I66" s="234">
        <v>2.547223206749516</v>
      </c>
      <c r="J66" s="236">
        <v>2.3514680604218352</v>
      </c>
      <c r="K66" s="234">
        <v>329.97361699999999</v>
      </c>
      <c r="L66" s="234">
        <v>330.85375665179191</v>
      </c>
      <c r="M66" s="234">
        <v>118.68599721199016</v>
      </c>
      <c r="N66" s="234">
        <v>121.61595365760388</v>
      </c>
      <c r="O66" s="234">
        <v>261.15886899999998</v>
      </c>
      <c r="P66" s="234">
        <v>112.13227157308053</v>
      </c>
      <c r="Q66" s="234">
        <v>112.260086</v>
      </c>
      <c r="R66" s="236">
        <v>113.08371503692358</v>
      </c>
      <c r="S66" s="55"/>
      <c r="T66" s="54"/>
      <c r="V66" s="53"/>
      <c r="W66" s="53"/>
    </row>
    <row r="67" spans="1:23" ht="16.5" thickBot="1" x14ac:dyDescent="0.3">
      <c r="A67" s="8"/>
      <c r="B67" s="9" t="s">
        <v>80</v>
      </c>
      <c r="C67" s="234">
        <v>3.2196321012779139</v>
      </c>
      <c r="D67" s="234">
        <v>2.9820159243876709</v>
      </c>
      <c r="E67" s="234">
        <v>2.3665575282426854</v>
      </c>
      <c r="F67" s="234">
        <v>1.1815422246535423</v>
      </c>
      <c r="G67" s="234">
        <v>13.047672637539364</v>
      </c>
      <c r="H67" s="235">
        <v>2.939357880691329</v>
      </c>
      <c r="I67" s="234">
        <v>2.349997667994308</v>
      </c>
      <c r="J67" s="236">
        <v>2.2262388774052511</v>
      </c>
      <c r="K67" s="234">
        <v>331.89499999999998</v>
      </c>
      <c r="L67" s="234">
        <v>332.61376847746658</v>
      </c>
      <c r="M67" s="234">
        <v>119.01790675497692</v>
      </c>
      <c r="N67" s="234">
        <v>122.05202171774208</v>
      </c>
      <c r="O67" s="234">
        <v>267.72907800000002</v>
      </c>
      <c r="P67" s="234">
        <v>112.88196282025541</v>
      </c>
      <c r="Q67" s="234">
        <v>112.817335</v>
      </c>
      <c r="R67" s="236">
        <v>113.63204990599604</v>
      </c>
      <c r="S67" s="55"/>
      <c r="T67" s="54"/>
      <c r="V67" s="53"/>
      <c r="W67" s="53"/>
    </row>
    <row r="68" spans="1:23" ht="16.5" thickBot="1" x14ac:dyDescent="0.3">
      <c r="A68" s="8"/>
      <c r="B68" s="9" t="s">
        <v>81</v>
      </c>
      <c r="C68" s="234">
        <v>3.0142897331251195</v>
      </c>
      <c r="D68" s="234">
        <v>2.8264136483804991</v>
      </c>
      <c r="E68" s="234">
        <v>2.202927590213255</v>
      </c>
      <c r="F68" s="234">
        <v>1.2591607769389279</v>
      </c>
      <c r="G68" s="234">
        <v>10.504773944243917</v>
      </c>
      <c r="H68" s="235">
        <v>2.9309524874570503</v>
      </c>
      <c r="I68" s="234">
        <v>2.1959143486927069</v>
      </c>
      <c r="J68" s="236">
        <v>2.1508408050705086</v>
      </c>
      <c r="K68" s="234">
        <v>332.48363999999998</v>
      </c>
      <c r="L68" s="234">
        <v>333.06923111607802</v>
      </c>
      <c r="M68" s="234">
        <v>119.71581130533885</v>
      </c>
      <c r="N68" s="234">
        <v>122.3125185315714</v>
      </c>
      <c r="O68" s="234">
        <v>272.28159599999998</v>
      </c>
      <c r="P68" s="234">
        <v>113.31332452907972</v>
      </c>
      <c r="Q68" s="234">
        <v>113.409126</v>
      </c>
      <c r="R68" s="236">
        <v>114.21315512266985</v>
      </c>
      <c r="S68" s="55"/>
      <c r="T68" s="54"/>
      <c r="V68" s="53"/>
      <c r="W68" s="53"/>
    </row>
    <row r="69" spans="1:23" ht="16.5" thickBot="1" x14ac:dyDescent="0.3">
      <c r="A69" s="8"/>
      <c r="B69" s="9" t="s">
        <v>82</v>
      </c>
      <c r="C69" s="234">
        <v>2.9143497559260378</v>
      </c>
      <c r="D69" s="234">
        <v>2.7868071255984228</v>
      </c>
      <c r="E69" s="234">
        <v>2.1416137657390477</v>
      </c>
      <c r="F69" s="234">
        <v>1.3411015837298423</v>
      </c>
      <c r="G69" s="234">
        <v>7.8826656170365883</v>
      </c>
      <c r="H69" s="235">
        <v>3.2211208684830739</v>
      </c>
      <c r="I69" s="234">
        <v>2.1225929731615079</v>
      </c>
      <c r="J69" s="236">
        <v>2.0660905242127381</v>
      </c>
      <c r="K69" s="234">
        <v>333.76012600000001</v>
      </c>
      <c r="L69" s="234">
        <v>334.35155191850703</v>
      </c>
      <c r="M69" s="234">
        <v>119.9112402810548</v>
      </c>
      <c r="N69" s="234">
        <v>122.58700933979743</v>
      </c>
      <c r="O69" s="234">
        <v>273.21817900000002</v>
      </c>
      <c r="P69" s="234">
        <v>114.45630372184054</v>
      </c>
      <c r="Q69" s="234">
        <v>114.03040900000001</v>
      </c>
      <c r="R69" s="236">
        <v>114.77780840797608</v>
      </c>
      <c r="S69" s="55"/>
      <c r="T69" s="54"/>
      <c r="U69" s="53"/>
      <c r="V69" s="53"/>
      <c r="W69" s="53"/>
    </row>
    <row r="70" spans="1:23" ht="16.5" thickBot="1" x14ac:dyDescent="0.3">
      <c r="A70" s="8"/>
      <c r="B70" s="9" t="s">
        <v>358</v>
      </c>
      <c r="C70" s="234">
        <v>2.83455813377953</v>
      </c>
      <c r="D70" s="234">
        <v>2.7595924112999715</v>
      </c>
      <c r="E70" s="234">
        <v>2.0862154742702144</v>
      </c>
      <c r="F70" s="234">
        <v>1.4054268113313562</v>
      </c>
      <c r="G70" s="234">
        <v>5.7148815420854149</v>
      </c>
      <c r="H70" s="235">
        <v>2.9718734776228661</v>
      </c>
      <c r="I70" s="234">
        <v>2.0753271113652882</v>
      </c>
      <c r="J70" s="236">
        <v>1.9406992356680863</v>
      </c>
      <c r="K70" s="234">
        <v>339.326911</v>
      </c>
      <c r="L70" s="234">
        <v>339.98397181285566</v>
      </c>
      <c r="M70" s="234">
        <v>121.16204285161862</v>
      </c>
      <c r="N70" s="234">
        <v>123.32517687716415</v>
      </c>
      <c r="O70" s="234">
        <v>276.08378900000002</v>
      </c>
      <c r="P70" s="234">
        <v>115.46470081181695</v>
      </c>
      <c r="Q70" s="234">
        <v>114.58985</v>
      </c>
      <c r="R70" s="236">
        <v>115.27832983031024</v>
      </c>
      <c r="S70" s="55"/>
      <c r="T70" s="54"/>
      <c r="U70" s="53"/>
      <c r="V70" s="53"/>
      <c r="W70" s="53"/>
    </row>
    <row r="71" spans="1:23" ht="16.5" thickBot="1" x14ac:dyDescent="0.3">
      <c r="A71" s="8"/>
      <c r="B71" s="9" t="s">
        <v>359</v>
      </c>
      <c r="C71" s="234">
        <v>2.7632263215776165</v>
      </c>
      <c r="D71" s="234">
        <v>2.7201053477630355</v>
      </c>
      <c r="E71" s="234">
        <v>2.0185407503302555</v>
      </c>
      <c r="F71" s="234">
        <v>1.4425982144484761</v>
      </c>
      <c r="G71" s="234">
        <v>4.387949970828342</v>
      </c>
      <c r="H71" s="235">
        <v>2.9250069663136147</v>
      </c>
      <c r="I71" s="234">
        <v>2.0455429123547475</v>
      </c>
      <c r="J71" s="236">
        <v>1.8782695439124808</v>
      </c>
      <c r="K71" s="234">
        <v>341.06601000000001</v>
      </c>
      <c r="L71" s="234">
        <v>341.66121338121832</v>
      </c>
      <c r="M71" s="234">
        <v>121.4203317030162</v>
      </c>
      <c r="N71" s="234">
        <v>123.81274200374048</v>
      </c>
      <c r="O71" s="234">
        <v>279.47689600000001</v>
      </c>
      <c r="P71" s="234">
        <v>116.18376809645943</v>
      </c>
      <c r="Q71" s="234">
        <v>115.125062</v>
      </c>
      <c r="R71" s="236">
        <v>115.76636609150378</v>
      </c>
      <c r="S71" s="55"/>
      <c r="T71" s="54"/>
      <c r="U71" s="53"/>
      <c r="V71" s="53"/>
      <c r="W71" s="53"/>
    </row>
    <row r="72" spans="1:23" ht="16.5" thickBot="1" x14ac:dyDescent="0.3">
      <c r="A72" s="8"/>
      <c r="B72" s="9" t="s">
        <v>360</v>
      </c>
      <c r="C72" s="234">
        <v>2.7588151404983385</v>
      </c>
      <c r="D72" s="234">
        <v>2.7319700702909788</v>
      </c>
      <c r="E72" s="234">
        <v>1.9999999999999796</v>
      </c>
      <c r="F72" s="234">
        <v>1.4508924373554555</v>
      </c>
      <c r="G72" s="234">
        <v>3.7547444080649583</v>
      </c>
      <c r="H72" s="235">
        <v>2.9119664562410108</v>
      </c>
      <c r="I72" s="234">
        <v>2.0238124399265756</v>
      </c>
      <c r="J72" s="236">
        <v>1.8528186475626374</v>
      </c>
      <c r="K72" s="234">
        <v>341.656249</v>
      </c>
      <c r="L72" s="234">
        <v>342.16858282351757</v>
      </c>
      <c r="M72" s="234">
        <v>122.1101275314456</v>
      </c>
      <c r="N72" s="234">
        <v>124.08714161288496</v>
      </c>
      <c r="O72" s="234">
        <v>282.50507399999998</v>
      </c>
      <c r="P72" s="234">
        <v>116.61297052981804</v>
      </c>
      <c r="Q72" s="234">
        <v>115.704314</v>
      </c>
      <c r="R72" s="236">
        <v>116.32931775875232</v>
      </c>
      <c r="S72" s="55"/>
      <c r="T72" s="54"/>
      <c r="U72" s="53"/>
      <c r="V72" s="53"/>
      <c r="W72" s="53"/>
    </row>
    <row r="73" spans="1:23" ht="16.5" thickBot="1" x14ac:dyDescent="0.3">
      <c r="A73" s="8"/>
      <c r="B73" s="9" t="s">
        <v>361</v>
      </c>
      <c r="C73" s="234">
        <v>2.7822131155355478</v>
      </c>
      <c r="D73" s="234">
        <v>2.7591582332110232</v>
      </c>
      <c r="E73" s="234">
        <v>2.0000000000000018</v>
      </c>
      <c r="F73" s="234">
        <v>1.4497770066722593</v>
      </c>
      <c r="G73" s="234">
        <v>3.6378765265103308</v>
      </c>
      <c r="H73" s="235">
        <v>2.5396647696178443</v>
      </c>
      <c r="I73" s="234">
        <v>2.0034962779095222</v>
      </c>
      <c r="J73" s="236">
        <v>1.8703344171489</v>
      </c>
      <c r="K73" s="234">
        <v>343.04604399999999</v>
      </c>
      <c r="L73" s="234">
        <v>343.57684029113534</v>
      </c>
      <c r="M73" s="234">
        <v>122.3094650866759</v>
      </c>
      <c r="N73" s="234">
        <v>124.364247614373</v>
      </c>
      <c r="O73" s="234">
        <v>283.15751899999998</v>
      </c>
      <c r="P73" s="234">
        <v>117.36311014407092</v>
      </c>
      <c r="Q73" s="234">
        <v>116.315004</v>
      </c>
      <c r="R73" s="236">
        <v>116.92453726187968</v>
      </c>
      <c r="S73" s="55"/>
      <c r="T73" s="54"/>
      <c r="U73" s="53"/>
      <c r="V73" s="53"/>
      <c r="W73" s="53"/>
    </row>
    <row r="74" spans="1:23" ht="16.5" thickBot="1" x14ac:dyDescent="0.3">
      <c r="A74" s="8"/>
      <c r="B74" s="9" t="s">
        <v>365</v>
      </c>
      <c r="C74" s="234">
        <v>2.7653633401330868</v>
      </c>
      <c r="D74" s="234">
        <v>2.7380547714912273</v>
      </c>
      <c r="E74" s="234">
        <v>2.0000000000000018</v>
      </c>
      <c r="F74" s="234">
        <v>1.4589831135576548</v>
      </c>
      <c r="G74" s="234">
        <v>3.7852718690411624</v>
      </c>
      <c r="H74" s="235">
        <v>2.4722071806387635</v>
      </c>
      <c r="I74" s="234">
        <v>2.0068295752197818</v>
      </c>
      <c r="J74" s="236">
        <v>1.9320827571760235</v>
      </c>
      <c r="K74" s="234">
        <v>348.710533</v>
      </c>
      <c r="L74" s="234">
        <v>349.29291917538291</v>
      </c>
      <c r="M74" s="234">
        <v>123.585283708651</v>
      </c>
      <c r="N74" s="234">
        <v>125.1244703825671</v>
      </c>
      <c r="O74" s="234">
        <v>286.534311</v>
      </c>
      <c r="P74" s="234">
        <v>118.31922743638975</v>
      </c>
      <c r="Q74" s="234">
        <v>116.889473</v>
      </c>
      <c r="R74" s="236">
        <v>117.50560256372216</v>
      </c>
      <c r="S74" s="55"/>
      <c r="T74" s="54"/>
      <c r="U74" s="53"/>
      <c r="V74" s="53"/>
      <c r="W74" s="53"/>
    </row>
    <row r="75" spans="1:23" ht="16.5" thickBot="1" x14ac:dyDescent="0.3">
      <c r="A75" s="8"/>
      <c r="B75" s="9" t="s">
        <v>366</v>
      </c>
      <c r="C75" s="234">
        <v>2.7914986310128009</v>
      </c>
      <c r="D75" s="234">
        <v>2.759686502606451</v>
      </c>
      <c r="E75" s="234">
        <v>2.0000000000000018</v>
      </c>
      <c r="F75" s="234">
        <v>1.4659664140025175</v>
      </c>
      <c r="G75" s="234">
        <v>3.9709758333654976</v>
      </c>
      <c r="H75" s="235">
        <v>2.4677994078879717</v>
      </c>
      <c r="I75" s="234">
        <v>2.023486423833587</v>
      </c>
      <c r="J75" s="236">
        <v>1.9794793196618254</v>
      </c>
      <c r="K75" s="234">
        <v>350.58686299999999</v>
      </c>
      <c r="L75" s="234">
        <v>351.08999177154124</v>
      </c>
      <c r="M75" s="234">
        <v>123.84873833707654</v>
      </c>
      <c r="N75" s="234">
        <v>125.6277952177709</v>
      </c>
      <c r="O75" s="234">
        <v>290.57485600000001</v>
      </c>
      <c r="P75" s="234">
        <v>119.05095043760579</v>
      </c>
      <c r="Q75" s="234">
        <v>117.45460199999999</v>
      </c>
      <c r="R75" s="236">
        <v>118.0579373674091</v>
      </c>
      <c r="S75" s="55"/>
      <c r="T75" s="54"/>
      <c r="U75" s="53"/>
      <c r="V75" s="53"/>
      <c r="W75" s="53"/>
    </row>
    <row r="76" spans="1:23" ht="16.5" thickBot="1" x14ac:dyDescent="0.3">
      <c r="A76" s="8"/>
      <c r="B76" s="9" t="s">
        <v>367</v>
      </c>
      <c r="C76" s="234">
        <v>2.8188926818077942</v>
      </c>
      <c r="D76" s="234">
        <v>2.7785247422341453</v>
      </c>
      <c r="E76" s="234">
        <v>2.0000000000000018</v>
      </c>
      <c r="F76" s="234">
        <v>1.4713862524594834</v>
      </c>
      <c r="G76" s="234">
        <v>4.3017446829999306</v>
      </c>
      <c r="H76" s="235">
        <v>2.4639793724275716</v>
      </c>
      <c r="I76" s="234">
        <v>2.0230654494006295</v>
      </c>
      <c r="J76" s="236">
        <v>2.0091254363208133</v>
      </c>
      <c r="K76" s="234">
        <v>351.287172</v>
      </c>
      <c r="L76" s="234">
        <v>351.67582155742093</v>
      </c>
      <c r="M76" s="234">
        <v>124.55233008207452</v>
      </c>
      <c r="N76" s="234">
        <v>125.91294275564688</v>
      </c>
      <c r="O76" s="234">
        <v>294.65772099999998</v>
      </c>
      <c r="P76" s="234">
        <v>119.4862900692478</v>
      </c>
      <c r="Q76" s="234">
        <v>118.04508800000001</v>
      </c>
      <c r="R76" s="236">
        <v>118.6665196717419</v>
      </c>
      <c r="S76" s="55"/>
      <c r="T76" s="54"/>
      <c r="U76" s="53"/>
      <c r="V76" s="53"/>
      <c r="W76" s="53"/>
    </row>
    <row r="77" spans="1:23" ht="16.5" thickBot="1" x14ac:dyDescent="0.3">
      <c r="A77" s="8"/>
      <c r="B77" s="9" t="s">
        <v>368</v>
      </c>
      <c r="C77" s="234">
        <v>2.8397196733159324</v>
      </c>
      <c r="D77" s="234">
        <v>2.7955061044224516</v>
      </c>
      <c r="E77" s="234">
        <v>1.9999999999999796</v>
      </c>
      <c r="F77" s="234">
        <v>1.4778916898487093</v>
      </c>
      <c r="G77" s="234">
        <v>4.4667636037593716</v>
      </c>
      <c r="H77" s="235">
        <v>2.3518961076261835</v>
      </c>
      <c r="I77" s="234">
        <v>2.005015621200501</v>
      </c>
      <c r="J77" s="236">
        <v>2.0348851612776553</v>
      </c>
      <c r="K77" s="234">
        <v>352.78759000000002</v>
      </c>
      <c r="L77" s="234">
        <v>353.18155183485578</v>
      </c>
      <c r="M77" s="234">
        <v>124.7556543884094</v>
      </c>
      <c r="N77" s="234">
        <v>126.20221649500868</v>
      </c>
      <c r="O77" s="234">
        <v>295.80549600000001</v>
      </c>
      <c r="P77" s="234">
        <v>120.12336856333835</v>
      </c>
      <c r="Q77" s="234">
        <v>118.647138</v>
      </c>
      <c r="R77" s="236">
        <v>119.30381732051424</v>
      </c>
      <c r="S77" s="55"/>
      <c r="T77" s="54"/>
      <c r="U77" s="53"/>
      <c r="V77" s="53"/>
      <c r="W77" s="53"/>
    </row>
    <row r="78" spans="1:23" ht="16.5" thickBot="1" x14ac:dyDescent="0.3">
      <c r="A78" s="8"/>
      <c r="B78" s="9" t="s">
        <v>395</v>
      </c>
      <c r="C78" s="234">
        <v>2.8557247509354733</v>
      </c>
      <c r="D78" s="234">
        <v>2.8145893698054314</v>
      </c>
      <c r="E78" s="234">
        <v>1.9999999999999796</v>
      </c>
      <c r="F78" s="234">
        <v>1.4739713138408828</v>
      </c>
      <c r="G78" s="234">
        <v>4.3765369516253205</v>
      </c>
      <c r="H78" s="235">
        <v>2.3505657724039786</v>
      </c>
      <c r="I78" s="234">
        <v>2.0138289099823403</v>
      </c>
      <c r="J78" s="236">
        <v>2.0518247954034896</v>
      </c>
      <c r="K78" s="234">
        <v>358.668746</v>
      </c>
      <c r="L78" s="234">
        <v>359.12408054797635</v>
      </c>
      <c r="M78" s="234">
        <v>126.056989382824</v>
      </c>
      <c r="N78" s="234">
        <v>126.96876918260148</v>
      </c>
      <c r="O78" s="234">
        <v>299.074591</v>
      </c>
      <c r="P78" s="234">
        <v>121.10039869868234</v>
      </c>
      <c r="Q78" s="234">
        <v>119.243427</v>
      </c>
      <c r="R78" s="236">
        <v>119.91661165311288</v>
      </c>
      <c r="S78" s="55"/>
      <c r="T78" s="54"/>
      <c r="U78" s="53"/>
      <c r="V78" s="53"/>
      <c r="W78" s="53"/>
    </row>
    <row r="79" spans="1:23" ht="16.5" thickBot="1" x14ac:dyDescent="0.3">
      <c r="A79" s="8"/>
      <c r="B79" s="9" t="s">
        <v>396</v>
      </c>
      <c r="C79" s="234">
        <v>2.8625499296019097</v>
      </c>
      <c r="D79" s="234">
        <v>2.8259406457450398</v>
      </c>
      <c r="E79" s="234">
        <v>1.9999999999999796</v>
      </c>
      <c r="F79" s="234">
        <v>1.464879282075815</v>
      </c>
      <c r="G79" s="234">
        <v>4.2040736656168143</v>
      </c>
      <c r="H79" s="235">
        <v>2.3435194707324136</v>
      </c>
      <c r="I79" s="234">
        <v>2.0181814587392877</v>
      </c>
      <c r="J79" s="236">
        <v>2.0652576420850055</v>
      </c>
      <c r="K79" s="234">
        <v>360.62258700000001</v>
      </c>
      <c r="L79" s="234">
        <v>361.01158655215613</v>
      </c>
      <c r="M79" s="234">
        <v>126.32571310381805</v>
      </c>
      <c r="N79" s="234">
        <v>127.46809076244465</v>
      </c>
      <c r="O79" s="234">
        <v>302.79083700000001</v>
      </c>
      <c r="P79" s="234">
        <v>121.84093264120308</v>
      </c>
      <c r="Q79" s="234">
        <v>119.82504900000001</v>
      </c>
      <c r="R79" s="236">
        <v>120.49613794097743</v>
      </c>
      <c r="S79" s="55"/>
      <c r="T79" s="54"/>
      <c r="U79" s="53"/>
      <c r="V79" s="53"/>
      <c r="W79" s="53"/>
    </row>
    <row r="80" spans="1:23" ht="16.5" thickBot="1" x14ac:dyDescent="0.3">
      <c r="A80" s="8"/>
      <c r="B80" s="9" t="s">
        <v>397</v>
      </c>
      <c r="C80" s="234">
        <v>2.8651103149305968</v>
      </c>
      <c r="D80" s="234">
        <v>2.8344600130635778</v>
      </c>
      <c r="E80" s="234">
        <v>2.0000000000000018</v>
      </c>
      <c r="F80" s="234">
        <v>1.4922945011094813</v>
      </c>
      <c r="G80" s="234">
        <v>3.9745454353799392</v>
      </c>
      <c r="H80" s="235">
        <v>2.334867763976356</v>
      </c>
      <c r="I80" s="234">
        <v>2.016500678113764</v>
      </c>
      <c r="J80" s="236">
        <v>2.073394523662353</v>
      </c>
      <c r="K80" s="234">
        <v>361.35193700000002</v>
      </c>
      <c r="L80" s="234">
        <v>361.64393209507887</v>
      </c>
      <c r="M80" s="234">
        <v>127.04337668371602</v>
      </c>
      <c r="N80" s="234">
        <v>127.79193467657454</v>
      </c>
      <c r="O80" s="234">
        <v>306.36902600000002</v>
      </c>
      <c r="P80" s="234">
        <v>122.27613693844594</v>
      </c>
      <c r="Q80" s="234">
        <v>120.425468</v>
      </c>
      <c r="R80" s="236">
        <v>121.1269447920365</v>
      </c>
      <c r="S80" s="55"/>
      <c r="T80" s="54"/>
      <c r="U80" s="53"/>
      <c r="V80" s="53"/>
      <c r="W80" s="53"/>
    </row>
    <row r="81" spans="1:23" x14ac:dyDescent="0.25">
      <c r="A81" s="8"/>
      <c r="B81" s="237" t="s">
        <v>398</v>
      </c>
      <c r="C81" s="238">
        <v>2.8695604060222202</v>
      </c>
      <c r="D81" s="238">
        <v>2.842985293676259</v>
      </c>
      <c r="E81" s="238">
        <v>2.0000000000000018</v>
      </c>
      <c r="F81" s="238">
        <v>1.5246524085712476</v>
      </c>
      <c r="G81" s="238">
        <v>3.8318615283605251</v>
      </c>
      <c r="H81" s="239">
        <v>2.3276938488793864</v>
      </c>
      <c r="I81" s="238">
        <v>2.0120274624744861</v>
      </c>
      <c r="J81" s="240">
        <v>2.076125256096617</v>
      </c>
      <c r="K81" s="238">
        <v>362.91104300000001</v>
      </c>
      <c r="L81" s="238">
        <v>363.22245141349833</v>
      </c>
      <c r="M81" s="238">
        <v>127.2507674761776</v>
      </c>
      <c r="N81" s="238">
        <v>128.12636162847014</v>
      </c>
      <c r="O81" s="238">
        <v>307.140353</v>
      </c>
      <c r="P81" s="238">
        <v>122.91947282445389</v>
      </c>
      <c r="Q81" s="238">
        <v>121.034351</v>
      </c>
      <c r="R81" s="240">
        <v>121.7807140033928</v>
      </c>
      <c r="S81" s="55"/>
      <c r="T81" s="54"/>
      <c r="U81" s="53"/>
      <c r="V81" s="53"/>
      <c r="W81" s="53"/>
    </row>
    <row r="82" spans="1:23" x14ac:dyDescent="0.25">
      <c r="A82" s="8"/>
      <c r="B82" s="9">
        <v>2008</v>
      </c>
      <c r="C82" s="241">
        <v>4.0062938755749178</v>
      </c>
      <c r="D82" s="241">
        <v>4.2552304742852431</v>
      </c>
      <c r="E82" s="241">
        <v>3.6177519616834797</v>
      </c>
      <c r="F82" s="241">
        <v>6.6850193804327995</v>
      </c>
      <c r="G82" s="241">
        <v>-0.28914733663175651</v>
      </c>
      <c r="H82" s="178">
        <v>3.3295609010762632</v>
      </c>
      <c r="I82" s="241">
        <v>3.7098869729706996</v>
      </c>
      <c r="J82" s="113">
        <v>3.0943627450980449</v>
      </c>
      <c r="K82" s="241">
        <v>214.82499999999999</v>
      </c>
      <c r="L82" s="241">
        <v>208.45833333333334</v>
      </c>
      <c r="M82" s="241">
        <v>84.73341666666667</v>
      </c>
      <c r="N82" s="241">
        <v>98.016861555772635</v>
      </c>
      <c r="O82" s="241">
        <v>387.95000000000005</v>
      </c>
      <c r="P82" s="242">
        <v>84.759</v>
      </c>
      <c r="Q82" s="241">
        <v>84.554460836541892</v>
      </c>
      <c r="R82" s="113">
        <v>84.125</v>
      </c>
      <c r="S82" s="55"/>
      <c r="T82" s="53"/>
      <c r="U82" s="243"/>
      <c r="V82" s="52"/>
      <c r="W82" s="53"/>
    </row>
    <row r="83" spans="1:23" x14ac:dyDescent="0.25">
      <c r="A83" s="8"/>
      <c r="B83" s="9">
        <v>2009</v>
      </c>
      <c r="C83" s="241">
        <v>-0.5314403196400086</v>
      </c>
      <c r="D83" s="241">
        <v>1.9788127123725685</v>
      </c>
      <c r="E83" s="241">
        <v>2.1653204511010493</v>
      </c>
      <c r="F83" s="241">
        <v>-0.15338012478071095</v>
      </c>
      <c r="G83" s="241">
        <v>-42.376594922026044</v>
      </c>
      <c r="H83" s="178">
        <v>1.8457233646770987</v>
      </c>
      <c r="I83" s="241">
        <v>0.45153350157225436</v>
      </c>
      <c r="J83" s="113">
        <v>1.6047548291233227</v>
      </c>
      <c r="K83" s="241">
        <v>213.68333333333334</v>
      </c>
      <c r="L83" s="241">
        <v>212.58333333333331</v>
      </c>
      <c r="M83" s="241">
        <v>86.56816666666667</v>
      </c>
      <c r="N83" s="241">
        <v>97.866523171212251</v>
      </c>
      <c r="O83" s="241">
        <v>223.54999999999998</v>
      </c>
      <c r="P83" s="242">
        <v>86.32341666666666</v>
      </c>
      <c r="Q83" s="241">
        <v>84.936252554292679</v>
      </c>
      <c r="R83" s="113">
        <v>85.474999999999994</v>
      </c>
      <c r="S83" s="55"/>
      <c r="T83" s="53"/>
      <c r="U83" s="243"/>
    </row>
    <row r="84" spans="1:23" x14ac:dyDescent="0.25">
      <c r="A84" s="8"/>
      <c r="B84" s="9">
        <v>2010</v>
      </c>
      <c r="C84" s="241">
        <v>4.6213243896731981</v>
      </c>
      <c r="D84" s="241">
        <v>4.7628381027048139</v>
      </c>
      <c r="E84" s="241">
        <v>3.2981715757716801</v>
      </c>
      <c r="F84" s="241">
        <v>2.188546032837313</v>
      </c>
      <c r="G84" s="241">
        <v>0.51442630284053159</v>
      </c>
      <c r="H84" s="178">
        <v>1.3727445527044466</v>
      </c>
      <c r="I84" s="241">
        <v>1.862246146148272</v>
      </c>
      <c r="J84" s="113">
        <v>1.6086575021936333</v>
      </c>
      <c r="K84" s="241">
        <v>223.55833333333334</v>
      </c>
      <c r="L84" s="241">
        <v>222.70833333333331</v>
      </c>
      <c r="M84" s="241">
        <v>89.423333333333332</v>
      </c>
      <c r="N84" s="241">
        <v>100.00837708155163</v>
      </c>
      <c r="O84" s="241">
        <v>224.7</v>
      </c>
      <c r="P84" s="242">
        <v>87.508416666666676</v>
      </c>
      <c r="Q84" s="241">
        <v>86.517974644167751</v>
      </c>
      <c r="R84" s="113">
        <v>86.850000000000009</v>
      </c>
      <c r="S84" s="55"/>
      <c r="U84" s="243"/>
    </row>
    <row r="85" spans="1:23" x14ac:dyDescent="0.25">
      <c r="A85" s="8"/>
      <c r="B85" s="9">
        <v>2011</v>
      </c>
      <c r="C85" s="241">
        <v>5.1999850896484734</v>
      </c>
      <c r="D85" s="241">
        <v>5.2871842843779326</v>
      </c>
      <c r="E85" s="241">
        <v>4.463693294069393</v>
      </c>
      <c r="F85" s="241">
        <v>4.5576805383366725</v>
      </c>
      <c r="G85" s="241">
        <v>3.0559264204124137</v>
      </c>
      <c r="H85" s="178">
        <v>2.5092824404509599</v>
      </c>
      <c r="I85" s="241">
        <v>3.760582030805959</v>
      </c>
      <c r="J85" s="113">
        <v>2.0725388601036343</v>
      </c>
      <c r="K85" s="241">
        <v>235.18333333333331</v>
      </c>
      <c r="L85" s="241">
        <v>234.48333333333335</v>
      </c>
      <c r="M85" s="241">
        <v>93.414916666666656</v>
      </c>
      <c r="N85" s="241">
        <v>104.56643942050385</v>
      </c>
      <c r="O85" s="241">
        <v>231.56666666666669</v>
      </c>
      <c r="P85" s="242">
        <v>89.704250000000002</v>
      </c>
      <c r="Q85" s="241">
        <v>89.771554052053588</v>
      </c>
      <c r="R85" s="113">
        <v>88.65</v>
      </c>
      <c r="S85" s="55"/>
    </row>
    <row r="86" spans="1:23" x14ac:dyDescent="0.25">
      <c r="A86" s="8"/>
      <c r="B86" s="9">
        <v>2012</v>
      </c>
      <c r="C86" s="241">
        <v>3.2067181631351582</v>
      </c>
      <c r="D86" s="241">
        <v>3.216291136541316</v>
      </c>
      <c r="E86" s="241">
        <v>2.8282420990937363</v>
      </c>
      <c r="F86" s="241">
        <v>1.9766039283021231</v>
      </c>
      <c r="G86" s="241">
        <v>2.3499352238376181</v>
      </c>
      <c r="H86" s="178">
        <v>3.3419078063005259</v>
      </c>
      <c r="I86" s="241">
        <v>1.8543053873945281</v>
      </c>
      <c r="J86" s="113">
        <v>1.6074450084602399</v>
      </c>
      <c r="K86" s="241">
        <v>242.72500000000002</v>
      </c>
      <c r="L86" s="241">
        <v>242.02499999999998</v>
      </c>
      <c r="M86" s="241">
        <v>96.056916666666652</v>
      </c>
      <c r="N86" s="241">
        <v>106.6333037697752</v>
      </c>
      <c r="O86" s="241">
        <v>237.00833333333335</v>
      </c>
      <c r="P86" s="242">
        <v>92.702083333333334</v>
      </c>
      <c r="Q86" s="241">
        <v>91.436192815188605</v>
      </c>
      <c r="R86" s="113">
        <v>90.075000000000003</v>
      </c>
      <c r="S86" s="55"/>
    </row>
    <row r="87" spans="1:23" x14ac:dyDescent="0.25">
      <c r="A87" s="8"/>
      <c r="B87" s="9">
        <v>2013</v>
      </c>
      <c r="C87" s="241">
        <v>3.0418512033508316</v>
      </c>
      <c r="D87" s="241">
        <v>3.0540922081052191</v>
      </c>
      <c r="E87" s="241">
        <v>2.5647988215320439</v>
      </c>
      <c r="F87" s="241">
        <v>1.5006032146880122</v>
      </c>
      <c r="G87" s="241">
        <v>2.7952603635596596</v>
      </c>
      <c r="H87" s="178">
        <v>2.4712677259141032</v>
      </c>
      <c r="I87" s="241">
        <v>1.8234095511057147</v>
      </c>
      <c r="J87" s="113">
        <v>1.8318068276436117</v>
      </c>
      <c r="K87" s="241">
        <v>250.10833333333335</v>
      </c>
      <c r="L87" s="241">
        <v>249.41666666666666</v>
      </c>
      <c r="M87" s="241">
        <v>98.520583333333335</v>
      </c>
      <c r="N87" s="241">
        <v>108.23344655407247</v>
      </c>
      <c r="O87" s="241">
        <v>243.63333333333335</v>
      </c>
      <c r="P87" s="242">
        <v>94.992999999999995</v>
      </c>
      <c r="Q87" s="241">
        <v>93.103449088148196</v>
      </c>
      <c r="R87" s="113">
        <v>91.724999999999994</v>
      </c>
      <c r="S87" s="55"/>
    </row>
    <row r="88" spans="1:23" x14ac:dyDescent="0.25">
      <c r="B88" s="9">
        <v>2014</v>
      </c>
      <c r="C88" s="241">
        <v>2.3689734448405719</v>
      </c>
      <c r="D88" s="241">
        <v>2.4423655195455973</v>
      </c>
      <c r="E88" s="241">
        <v>1.4610314088342014</v>
      </c>
      <c r="F88" s="241">
        <v>0.1538780289712216</v>
      </c>
      <c r="G88" s="241">
        <v>-4.4465727185671877E-2</v>
      </c>
      <c r="H88" s="178">
        <v>2.3398215307092869</v>
      </c>
      <c r="I88" s="241">
        <v>1.4572160450147864</v>
      </c>
      <c r="J88" s="113">
        <v>1.7170891251022002</v>
      </c>
      <c r="K88" s="241">
        <v>256.03333333333336</v>
      </c>
      <c r="L88" s="241">
        <v>255.50833333333333</v>
      </c>
      <c r="M88" s="241">
        <v>99.960000000000008</v>
      </c>
      <c r="N88" s="241">
        <v>108.3999940483175</v>
      </c>
      <c r="O88" s="241">
        <v>243.52500000000001</v>
      </c>
      <c r="P88" s="242">
        <v>97.215666666666664</v>
      </c>
      <c r="Q88" s="241">
        <v>94.460167486722867</v>
      </c>
      <c r="R88" s="113">
        <v>93.3</v>
      </c>
      <c r="S88" s="55"/>
    </row>
    <row r="89" spans="1:23" x14ac:dyDescent="0.25">
      <c r="B89" s="9">
        <v>2015</v>
      </c>
      <c r="C89" s="241">
        <v>0.97969014451242398</v>
      </c>
      <c r="D89" s="241">
        <v>1.0273637519976564</v>
      </c>
      <c r="E89" s="241">
        <v>4.0099373082536083E-2</v>
      </c>
      <c r="F89" s="241">
        <v>-1.3452035378565097</v>
      </c>
      <c r="G89" s="241">
        <v>-0.42432330698422005</v>
      </c>
      <c r="H89" s="178">
        <v>2.8640788350300141</v>
      </c>
      <c r="I89" s="241">
        <v>-4.732773763739262E-2</v>
      </c>
      <c r="J89" s="113">
        <v>0.66988210075027421</v>
      </c>
      <c r="K89" s="241">
        <v>258.54166666666669</v>
      </c>
      <c r="L89" s="241">
        <v>258.13333333333333</v>
      </c>
      <c r="M89" s="241">
        <v>100.00008333333332</v>
      </c>
      <c r="N89" s="241">
        <v>106.94179349334328</v>
      </c>
      <c r="O89" s="241">
        <v>242.49166666666667</v>
      </c>
      <c r="P89" s="242">
        <v>100</v>
      </c>
      <c r="Q89" s="241">
        <v>94.415461626482909</v>
      </c>
      <c r="R89" s="113">
        <v>93.924999999999997</v>
      </c>
      <c r="S89" s="55"/>
    </row>
    <row r="90" spans="1:23" x14ac:dyDescent="0.25">
      <c r="B90" s="9">
        <v>2016</v>
      </c>
      <c r="C90" s="241">
        <v>1.7437550362610521</v>
      </c>
      <c r="D90" s="241">
        <v>1.8724173553718915</v>
      </c>
      <c r="E90" s="241">
        <v>0.6596661169449014</v>
      </c>
      <c r="F90" s="241">
        <v>0.52983074980719191</v>
      </c>
      <c r="G90" s="241">
        <v>-3.0928897900271646</v>
      </c>
      <c r="H90" s="178">
        <v>1.7561666666666724</v>
      </c>
      <c r="I90" s="241">
        <v>1.3646395554793411</v>
      </c>
      <c r="J90" s="113">
        <v>2.129358530742631</v>
      </c>
      <c r="K90" s="241">
        <v>263.04999999999995</v>
      </c>
      <c r="L90" s="241">
        <v>262.96666666666664</v>
      </c>
      <c r="M90" s="241">
        <v>100.65974999999999</v>
      </c>
      <c r="N90" s="241">
        <v>107.50840399966631</v>
      </c>
      <c r="O90" s="241">
        <v>234.99166666666665</v>
      </c>
      <c r="P90" s="242">
        <v>101.75616666666667</v>
      </c>
      <c r="Q90" s="241">
        <v>95.703892362326314</v>
      </c>
      <c r="R90" s="113">
        <v>95.925000000000011</v>
      </c>
      <c r="S90" s="55"/>
    </row>
    <row r="91" spans="1:23" x14ac:dyDescent="0.25">
      <c r="B91" s="9">
        <v>2017</v>
      </c>
      <c r="C91" s="241">
        <v>3.582968922258134</v>
      </c>
      <c r="D91" s="241">
        <v>3.8059323108125209</v>
      </c>
      <c r="E91" s="241">
        <v>2.6831313740927509</v>
      </c>
      <c r="F91" s="241">
        <v>3.2320281991920385</v>
      </c>
      <c r="G91" s="241">
        <v>-4.3760416326819929</v>
      </c>
      <c r="H91" s="178">
        <v>0.95088422159508923</v>
      </c>
      <c r="I91" s="241">
        <v>2.0540328236926531</v>
      </c>
      <c r="J91" s="113">
        <v>1.9546520719311733</v>
      </c>
      <c r="K91" s="241">
        <v>272.47499974999999</v>
      </c>
      <c r="L91" s="241">
        <v>272.97499999999997</v>
      </c>
      <c r="M91" s="241">
        <v>103.36058333333332</v>
      </c>
      <c r="N91" s="241">
        <v>110.98310593343683</v>
      </c>
      <c r="O91" s="241">
        <v>224.70833350000001</v>
      </c>
      <c r="P91" s="242">
        <v>102.72375</v>
      </c>
      <c r="Q91" s="241">
        <v>97.66968172499999</v>
      </c>
      <c r="R91" s="113">
        <v>97.8</v>
      </c>
      <c r="S91" s="55"/>
    </row>
    <row r="92" spans="1:23" x14ac:dyDescent="0.25">
      <c r="B92" s="9">
        <v>2018</v>
      </c>
      <c r="C92" s="241">
        <v>3.3428143897080709</v>
      </c>
      <c r="D92" s="241">
        <v>3.3397441768171943</v>
      </c>
      <c r="E92" s="241">
        <v>2.4780561900208831</v>
      </c>
      <c r="F92" s="241">
        <v>2.7184522238386188</v>
      </c>
      <c r="G92" s="241">
        <v>3.5972556620825102</v>
      </c>
      <c r="H92" s="178">
        <v>0.45348162750417487</v>
      </c>
      <c r="I92" s="241">
        <v>2.3844086607726744</v>
      </c>
      <c r="J92" s="113">
        <v>2.249488752556239</v>
      </c>
      <c r="K92" s="241">
        <v>281.58333325000001</v>
      </c>
      <c r="L92" s="241">
        <v>282.0916666666667</v>
      </c>
      <c r="M92" s="241">
        <v>105.92191666666668</v>
      </c>
      <c r="N92" s="241">
        <v>114.0001286447695</v>
      </c>
      <c r="O92" s="241">
        <v>232.79166674999999</v>
      </c>
      <c r="P92" s="242">
        <v>103.18958333333333</v>
      </c>
      <c r="Q92" s="241">
        <v>99.998526075000001</v>
      </c>
      <c r="R92" s="113">
        <v>100</v>
      </c>
      <c r="S92" s="55"/>
    </row>
    <row r="93" spans="1:23" x14ac:dyDescent="0.25">
      <c r="B93" s="9">
        <v>2019</v>
      </c>
      <c r="C93" s="241">
        <v>2.5628884588821732</v>
      </c>
      <c r="D93" s="241">
        <v>2.5464535759652351</v>
      </c>
      <c r="E93" s="241">
        <v>1.7910205867057716</v>
      </c>
      <c r="F93" s="241">
        <v>1.6372788525757631</v>
      </c>
      <c r="G93" s="241">
        <v>3.1072131365286415</v>
      </c>
      <c r="H93" s="178">
        <v>0.73416648159738429</v>
      </c>
      <c r="I93" s="241">
        <v>1.3812630337811882</v>
      </c>
      <c r="J93" s="113">
        <v>2.0999999999999908</v>
      </c>
      <c r="K93" s="241">
        <v>288.8</v>
      </c>
      <c r="L93" s="241">
        <v>289.27499999999998</v>
      </c>
      <c r="M93" s="241">
        <v>107.81900000000002</v>
      </c>
      <c r="N93" s="241">
        <v>115.86662864297949</v>
      </c>
      <c r="O93" s="241">
        <v>240.02499999999998</v>
      </c>
      <c r="P93" s="242">
        <v>103.94716666666667</v>
      </c>
      <c r="Q93" s="241">
        <v>101.37976875000001</v>
      </c>
      <c r="R93" s="113">
        <v>102.1</v>
      </c>
      <c r="S93" s="55"/>
    </row>
    <row r="94" spans="1:23" x14ac:dyDescent="0.25">
      <c r="B94" s="9">
        <v>2020</v>
      </c>
      <c r="C94" s="241">
        <v>1.5033471260387898</v>
      </c>
      <c r="D94" s="241">
        <v>1.6823668366318101</v>
      </c>
      <c r="E94" s="241">
        <v>0.85065402820156955</v>
      </c>
      <c r="F94" s="241">
        <v>-0.28116121242725001</v>
      </c>
      <c r="G94" s="241">
        <v>-5.5792799708363479</v>
      </c>
      <c r="H94" s="178">
        <v>1.4070449250660886</v>
      </c>
      <c r="I94" s="241">
        <v>1.5471459634790241</v>
      </c>
      <c r="J94" s="113">
        <v>5.8031341821743299</v>
      </c>
      <c r="K94" s="241">
        <v>293.14166650000004</v>
      </c>
      <c r="L94" s="241">
        <v>294.14166666666665</v>
      </c>
      <c r="M94" s="241">
        <v>108.73616666666668</v>
      </c>
      <c r="N94" s="241">
        <v>115.54085662508831</v>
      </c>
      <c r="O94" s="241">
        <v>226.63333325000002</v>
      </c>
      <c r="P94" s="242">
        <v>105.40975</v>
      </c>
      <c r="Q94" s="241">
        <v>102.94826175</v>
      </c>
      <c r="R94" s="113">
        <v>108.02499999999999</v>
      </c>
      <c r="S94" s="55"/>
    </row>
    <row r="95" spans="1:23" x14ac:dyDescent="0.25">
      <c r="B95" s="9">
        <v>2021</v>
      </c>
      <c r="C95" s="241">
        <v>3.5810937849055202</v>
      </c>
      <c r="D95" s="241">
        <v>3.7216441517367249</v>
      </c>
      <c r="E95" s="241">
        <v>2.3485583575714619</v>
      </c>
      <c r="F95" s="241">
        <v>1.6733064039106793</v>
      </c>
      <c r="G95" s="241">
        <v>-2.508255700289852</v>
      </c>
      <c r="H95" s="178">
        <v>1.5573129383555511</v>
      </c>
      <c r="I95" s="241">
        <v>2.8336510499654022</v>
      </c>
      <c r="J95" s="113">
        <v>0.37735163884404788</v>
      </c>
      <c r="K95" s="241">
        <v>303.63934449999999</v>
      </c>
      <c r="L95" s="241">
        <v>305.0885728019876</v>
      </c>
      <c r="M95" s="241">
        <v>111.28989899661951</v>
      </c>
      <c r="N95" s="241">
        <v>117.47420917812916</v>
      </c>
      <c r="O95" s="241">
        <v>220.94878975</v>
      </c>
      <c r="P95" s="242">
        <v>107.05130967503824</v>
      </c>
      <c r="Q95" s="241">
        <v>105.86545625000001</v>
      </c>
      <c r="R95" s="113">
        <v>108.43263410786128</v>
      </c>
      <c r="S95" s="55"/>
    </row>
    <row r="96" spans="1:23" x14ac:dyDescent="0.25">
      <c r="B96" s="9">
        <v>2022</v>
      </c>
      <c r="C96" s="241">
        <v>4.9664764376409654</v>
      </c>
      <c r="D96" s="241">
        <v>4.9520999704348645</v>
      </c>
      <c r="E96" s="241">
        <v>3.9851657123920692</v>
      </c>
      <c r="F96" s="241">
        <v>2.4042550252476813</v>
      </c>
      <c r="G96" s="241">
        <v>5.5580853209900916</v>
      </c>
      <c r="H96" s="178">
        <v>1.9385499782541586</v>
      </c>
      <c r="I96" s="241">
        <v>3.7049656128979258</v>
      </c>
      <c r="J96" s="113">
        <v>2.1557860235373427</v>
      </c>
      <c r="K96" s="241">
        <v>318.71952099999999</v>
      </c>
      <c r="L96" s="241">
        <v>320.196863925515</v>
      </c>
      <c r="M96" s="241">
        <v>115.72498589278857</v>
      </c>
      <c r="N96" s="241">
        <v>120.29858875566431</v>
      </c>
      <c r="O96" s="241">
        <v>233.22931200000002</v>
      </c>
      <c r="P96" s="242">
        <v>109.12655281546449</v>
      </c>
      <c r="Q96" s="241">
        <v>109.787735</v>
      </c>
      <c r="R96" s="113">
        <v>110.77020967891194</v>
      </c>
      <c r="S96" s="55"/>
    </row>
    <row r="97" spans="2:20" x14ac:dyDescent="0.25">
      <c r="B97" s="9">
        <v>2023</v>
      </c>
      <c r="C97" s="241">
        <v>3.4342743474441884</v>
      </c>
      <c r="D97" s="241">
        <v>3.2039466362398183</v>
      </c>
      <c r="E97" s="241">
        <v>2.5743836843038048</v>
      </c>
      <c r="F97" s="241">
        <v>1.195127913932903</v>
      </c>
      <c r="G97" s="241">
        <v>13.024438583431564</v>
      </c>
      <c r="H97" s="178">
        <v>2.9108234408067801</v>
      </c>
      <c r="I97" s="241">
        <v>2.5039049216198928</v>
      </c>
      <c r="J97" s="113">
        <v>2.3251919698276557</v>
      </c>
      <c r="K97" s="241">
        <v>329.66522375</v>
      </c>
      <c r="L97" s="241">
        <v>330.45580057660192</v>
      </c>
      <c r="M97" s="241">
        <v>118.70419104827539</v>
      </c>
      <c r="N97" s="241">
        <v>121.73631076995061</v>
      </c>
      <c r="O97" s="241">
        <v>263.60612050000003</v>
      </c>
      <c r="P97" s="242">
        <v>112.30303409496142</v>
      </c>
      <c r="Q97" s="241">
        <v>112.5367155</v>
      </c>
      <c r="R97" s="113">
        <v>113.34582969932727</v>
      </c>
      <c r="S97" s="55"/>
    </row>
    <row r="98" spans="2:20" x14ac:dyDescent="0.25">
      <c r="B98" s="9">
        <v>2024</v>
      </c>
      <c r="C98" s="241">
        <v>2.8171307074363439</v>
      </c>
      <c r="D98" s="241">
        <v>2.7493932294635703</v>
      </c>
      <c r="E98" s="241">
        <v>2.0612115898362537</v>
      </c>
      <c r="F98" s="241">
        <v>1.4101845846883565</v>
      </c>
      <c r="G98" s="241">
        <v>5.3924635638344265</v>
      </c>
      <c r="H98" s="178">
        <v>3.0065097726275951</v>
      </c>
      <c r="I98" s="241">
        <v>2.0666084305615007</v>
      </c>
      <c r="J98" s="113">
        <v>1.9340154186734626</v>
      </c>
      <c r="K98" s="241">
        <v>338.95232399999998</v>
      </c>
      <c r="L98" s="241">
        <v>339.54132998402463</v>
      </c>
      <c r="M98" s="241">
        <v>121.15093559178381</v>
      </c>
      <c r="N98" s="241">
        <v>123.45301745839676</v>
      </c>
      <c r="O98" s="241">
        <v>277.82098450000001</v>
      </c>
      <c r="P98" s="242">
        <v>115.67943578998374</v>
      </c>
      <c r="Q98" s="241">
        <v>114.86240875</v>
      </c>
      <c r="R98" s="113">
        <v>115.53795552213562</v>
      </c>
      <c r="S98" s="244"/>
    </row>
    <row r="99" spans="2:20" x14ac:dyDescent="0.25">
      <c r="B99" s="9">
        <v>2025</v>
      </c>
      <c r="C99" s="241">
        <v>2.789574913786419</v>
      </c>
      <c r="D99" s="241">
        <v>2.7588874718980971</v>
      </c>
      <c r="E99" s="241">
        <v>2.000000000000024</v>
      </c>
      <c r="F99" s="241">
        <v>1.4615653560681618</v>
      </c>
      <c r="G99" s="241">
        <v>3.9270313830451542</v>
      </c>
      <c r="H99" s="178">
        <v>2.4857129637675826</v>
      </c>
      <c r="I99" s="241">
        <v>2.0142647409002734</v>
      </c>
      <c r="J99" s="113">
        <v>1.9480123946120642</v>
      </c>
      <c r="K99" s="241">
        <v>348.40765300000004</v>
      </c>
      <c r="L99" s="241">
        <v>348.90889319887009</v>
      </c>
      <c r="M99" s="241">
        <v>123.5739543036195</v>
      </c>
      <c r="N99" s="241">
        <v>125.25736399258948</v>
      </c>
      <c r="O99" s="241">
        <v>288.73110174999999</v>
      </c>
      <c r="P99" s="242">
        <v>118.55489452182856</v>
      </c>
      <c r="Q99" s="241">
        <v>117.17604175000001</v>
      </c>
      <c r="R99" s="113">
        <v>117.78864921618819</v>
      </c>
      <c r="S99" s="55"/>
    </row>
    <row r="100" spans="2:20" x14ac:dyDescent="0.25">
      <c r="B100" s="237">
        <v>2026</v>
      </c>
      <c r="C100" s="245">
        <v>2.8558678072435839</v>
      </c>
      <c r="D100" s="245">
        <v>2.8177540757159614</v>
      </c>
      <c r="E100" s="245">
        <v>1.9999999999999796</v>
      </c>
      <c r="F100" s="245">
        <v>1.4772694615203141</v>
      </c>
      <c r="G100" s="245">
        <v>4.2527062985517228</v>
      </c>
      <c r="H100" s="102">
        <v>2.3451707327671159</v>
      </c>
      <c r="I100" s="245">
        <v>2.0134053982071576</v>
      </c>
      <c r="J100" s="110">
        <v>2.0564194653649004</v>
      </c>
      <c r="K100" s="246">
        <v>358.35771499999998</v>
      </c>
      <c r="L100" s="245">
        <v>358.74028775751674</v>
      </c>
      <c r="M100" s="245">
        <v>126.04543338969187</v>
      </c>
      <c r="N100" s="245">
        <v>127.10775277915734</v>
      </c>
      <c r="O100" s="245">
        <v>301.00998750000002</v>
      </c>
      <c r="P100" s="247">
        <v>121.33520921041742</v>
      </c>
      <c r="Q100" s="245">
        <v>119.5352705</v>
      </c>
      <c r="R100" s="110">
        <v>120.21087792666026</v>
      </c>
      <c r="S100" s="55"/>
    </row>
    <row r="101" spans="2:20" x14ac:dyDescent="0.25">
      <c r="B101" s="9" t="s">
        <v>337</v>
      </c>
      <c r="C101" s="242">
        <v>2.9765472052419195</v>
      </c>
      <c r="D101" s="241">
        <v>3.9667782323044465</v>
      </c>
      <c r="E101" s="241">
        <v>3.769224768583479</v>
      </c>
      <c r="F101" s="241">
        <v>5.8720224680983257</v>
      </c>
      <c r="G101" s="241">
        <v>-12.78432190138642</v>
      </c>
      <c r="H101" s="178">
        <v>3.2345869116985995</v>
      </c>
      <c r="I101" s="241">
        <v>3.5438566732363785</v>
      </c>
      <c r="J101" s="113">
        <v>2.7043451838346888</v>
      </c>
      <c r="K101" s="241">
        <v>214.78333333333333</v>
      </c>
      <c r="L101" s="241">
        <v>209.67500000000001</v>
      </c>
      <c r="M101" s="241">
        <v>85.356499999999997</v>
      </c>
      <c r="N101" s="241">
        <v>98.566888812534074</v>
      </c>
      <c r="O101" s="241">
        <v>348.60833333333335</v>
      </c>
      <c r="P101" s="242">
        <v>85.366916666666654</v>
      </c>
      <c r="Q101" s="241">
        <v>85.094736602956118</v>
      </c>
      <c r="R101" s="113">
        <v>84.5</v>
      </c>
      <c r="S101" s="55"/>
      <c r="T101" s="53"/>
    </row>
    <row r="102" spans="2:20" x14ac:dyDescent="0.25">
      <c r="B102" s="9" t="s">
        <v>338</v>
      </c>
      <c r="C102" s="242">
        <v>0.45782571583767862</v>
      </c>
      <c r="D102" s="241">
        <v>2.5197726640435514</v>
      </c>
      <c r="E102" s="241">
        <v>2.2387476837343101</v>
      </c>
      <c r="F102" s="241">
        <v>-0.40618877611500182</v>
      </c>
      <c r="G102" s="241">
        <v>-37.809863026797032</v>
      </c>
      <c r="H102" s="178">
        <v>1.405111074450204</v>
      </c>
      <c r="I102" s="241">
        <v>-0.12211897189013943</v>
      </c>
      <c r="J102" s="113">
        <v>1.5976331360946672</v>
      </c>
      <c r="K102" s="241">
        <v>215.76666666666668</v>
      </c>
      <c r="L102" s="241">
        <v>214.95833333333331</v>
      </c>
      <c r="M102" s="241">
        <v>87.267416666666676</v>
      </c>
      <c r="N102" s="241">
        <v>98.166521173211805</v>
      </c>
      <c r="O102" s="241">
        <v>216.79999999999998</v>
      </c>
      <c r="P102" s="242">
        <v>86.566416666666669</v>
      </c>
      <c r="Q102" s="241">
        <v>84.990819785483964</v>
      </c>
      <c r="R102" s="113">
        <v>85.85</v>
      </c>
      <c r="S102" s="55"/>
      <c r="T102" s="53"/>
    </row>
    <row r="103" spans="2:20" x14ac:dyDescent="0.25">
      <c r="B103" s="9" t="s">
        <v>339</v>
      </c>
      <c r="C103" s="242">
        <v>4.9629229105515149</v>
      </c>
      <c r="D103" s="241">
        <v>4.9622019771273562</v>
      </c>
      <c r="E103" s="241">
        <v>3.5112379668241767</v>
      </c>
      <c r="F103" s="241">
        <v>2.9033742802180518</v>
      </c>
      <c r="G103" s="241">
        <v>4.8124231242312687</v>
      </c>
      <c r="H103" s="178">
        <v>1.5559344125945813</v>
      </c>
      <c r="I103" s="241">
        <v>2.7847388524256278</v>
      </c>
      <c r="J103" s="113">
        <v>1.8345952242283081</v>
      </c>
      <c r="K103" s="241">
        <v>226.47499999999999</v>
      </c>
      <c r="L103" s="241">
        <v>225.625</v>
      </c>
      <c r="M103" s="241">
        <v>90.331583333333327</v>
      </c>
      <c r="N103" s="241">
        <v>101.01666270073964</v>
      </c>
      <c r="O103" s="241">
        <v>227.23333333333338</v>
      </c>
      <c r="P103" s="242">
        <v>87.913333333333341</v>
      </c>
      <c r="Q103" s="241">
        <v>87.357592165045389</v>
      </c>
      <c r="R103" s="113">
        <v>87.424999999999997</v>
      </c>
    </row>
    <row r="104" spans="2:20" x14ac:dyDescent="0.25">
      <c r="B104" s="9" t="s">
        <v>85</v>
      </c>
      <c r="C104" s="242">
        <v>4.7981749273282581</v>
      </c>
      <c r="D104" s="241">
        <v>4.9012003693444051</v>
      </c>
      <c r="E104" s="241">
        <v>4.3005445677453125</v>
      </c>
      <c r="F104" s="241">
        <v>4.3308370142169261</v>
      </c>
      <c r="G104" s="241">
        <v>2.1197007481296604</v>
      </c>
      <c r="H104" s="178">
        <v>2.7878782133919628</v>
      </c>
      <c r="I104" s="241">
        <v>3.3562051812396243</v>
      </c>
      <c r="J104" s="113">
        <v>1.5155847869602557</v>
      </c>
      <c r="K104" s="241">
        <v>237.34166666666667</v>
      </c>
      <c r="L104" s="241">
        <v>236.68333333333334</v>
      </c>
      <c r="M104" s="241">
        <v>94.216333333333324</v>
      </c>
      <c r="N104" s="241">
        <v>105.39152971950993</v>
      </c>
      <c r="O104" s="241">
        <v>232.05</v>
      </c>
      <c r="P104" s="242">
        <v>90.364249999999998</v>
      </c>
      <c r="Q104" s="241">
        <v>90.289492199494816</v>
      </c>
      <c r="R104" s="113">
        <v>88.75</v>
      </c>
    </row>
    <row r="105" spans="2:20" x14ac:dyDescent="0.25">
      <c r="B105" s="9" t="s">
        <v>86</v>
      </c>
      <c r="C105" s="242">
        <v>3.0897791510129613</v>
      </c>
      <c r="D105" s="241">
        <v>3.0737272023096951</v>
      </c>
      <c r="E105" s="241">
        <v>2.6538215242226437</v>
      </c>
      <c r="F105" s="241">
        <v>1.5814913140338893</v>
      </c>
      <c r="G105" s="241">
        <v>3.2320620555914781</v>
      </c>
      <c r="H105" s="178">
        <v>3.398191209466134</v>
      </c>
      <c r="I105" s="241">
        <v>1.743073602159817</v>
      </c>
      <c r="J105" s="113">
        <v>2.0281690140845132</v>
      </c>
      <c r="K105" s="241">
        <v>244.67500000000001</v>
      </c>
      <c r="L105" s="241">
        <v>243.95833333333334</v>
      </c>
      <c r="M105" s="241">
        <v>96.716666666666669</v>
      </c>
      <c r="N105" s="241">
        <v>107.05828760775142</v>
      </c>
      <c r="O105" s="241">
        <v>239.55</v>
      </c>
      <c r="P105" s="242">
        <v>93.435000000000002</v>
      </c>
      <c r="Q105" s="241">
        <v>91.863304503548363</v>
      </c>
      <c r="R105" s="113">
        <v>90.55</v>
      </c>
    </row>
    <row r="106" spans="2:20" x14ac:dyDescent="0.25">
      <c r="B106" s="9" t="s">
        <v>87</v>
      </c>
      <c r="C106" s="242">
        <v>2.8847791287762492</v>
      </c>
      <c r="D106" s="241">
        <v>2.9137489325362864</v>
      </c>
      <c r="E106" s="241">
        <v>2.3043253489574145</v>
      </c>
      <c r="F106" s="241">
        <v>1.292324060500194</v>
      </c>
      <c r="G106" s="241">
        <v>1.7985110971961316</v>
      </c>
      <c r="H106" s="178">
        <v>2.1783414494925211</v>
      </c>
      <c r="I106" s="241">
        <v>1.6414089204084048</v>
      </c>
      <c r="J106" s="113">
        <v>1.8221976808393103</v>
      </c>
      <c r="K106" s="241">
        <v>251.73333333333332</v>
      </c>
      <c r="L106" s="241">
        <v>251.06666666666666</v>
      </c>
      <c r="M106" s="241">
        <v>98.945333333333323</v>
      </c>
      <c r="N106" s="241">
        <v>108.44182761726589</v>
      </c>
      <c r="O106" s="241">
        <v>243.85833333333335</v>
      </c>
      <c r="P106" s="242">
        <v>95.470333333333329</v>
      </c>
      <c r="Q106" s="241">
        <v>93.371156978251534</v>
      </c>
      <c r="R106" s="113">
        <v>92.199999999999989</v>
      </c>
    </row>
    <row r="107" spans="2:20" x14ac:dyDescent="0.25">
      <c r="B107" s="9" t="s">
        <v>88</v>
      </c>
      <c r="C107" s="242">
        <v>1.9597457627118731</v>
      </c>
      <c r="D107" s="241">
        <v>2.0280138077535703</v>
      </c>
      <c r="E107" s="241">
        <v>1.0507485614952516</v>
      </c>
      <c r="F107" s="241">
        <v>-0.39229490092600461</v>
      </c>
      <c r="G107" s="241">
        <v>-5.1259269384551498E-2</v>
      </c>
      <c r="H107" s="178">
        <v>2.5326366654911965</v>
      </c>
      <c r="I107" s="241">
        <v>1.2854588805522038</v>
      </c>
      <c r="J107" s="113">
        <v>1.382863340563989</v>
      </c>
      <c r="K107" s="241">
        <v>256.66666666666669</v>
      </c>
      <c r="L107" s="241">
        <v>256.1583333333333</v>
      </c>
      <c r="M107" s="241">
        <v>99.985000000000014</v>
      </c>
      <c r="N107" s="241">
        <v>108.01641585705238</v>
      </c>
      <c r="O107" s="241">
        <v>243.73333333333335</v>
      </c>
      <c r="P107" s="242">
        <v>97.888249999999999</v>
      </c>
      <c r="Q107" s="241">
        <v>94.571404807502802</v>
      </c>
      <c r="R107" s="113">
        <v>93.474999999999994</v>
      </c>
    </row>
    <row r="108" spans="2:20" x14ac:dyDescent="0.25">
      <c r="B108" s="9" t="s">
        <v>89</v>
      </c>
      <c r="C108" s="242">
        <v>1.0779220779220777</v>
      </c>
      <c r="D108" s="241">
        <v>1.1386186928657338</v>
      </c>
      <c r="E108" s="241">
        <v>0.10134853561365453</v>
      </c>
      <c r="F108" s="241">
        <v>-1.1875221484684895</v>
      </c>
      <c r="G108" s="241">
        <v>-0.93681619256018589</v>
      </c>
      <c r="H108" s="178">
        <v>2.8951380783699818</v>
      </c>
      <c r="I108" s="241">
        <v>-3.4300401560327654E-2</v>
      </c>
      <c r="J108" s="113">
        <v>0.80235357047337974</v>
      </c>
      <c r="K108" s="241">
        <v>259.43333333333334</v>
      </c>
      <c r="L108" s="241">
        <v>259.07499999999993</v>
      </c>
      <c r="M108" s="241">
        <v>100.08633333333333</v>
      </c>
      <c r="N108" s="241">
        <v>106.73369699476805</v>
      </c>
      <c r="O108" s="241">
        <v>241.45</v>
      </c>
      <c r="P108" s="242">
        <v>100.72225</v>
      </c>
      <c r="Q108" s="241">
        <v>94.53896643589259</v>
      </c>
      <c r="R108" s="113">
        <v>94.224999999999994</v>
      </c>
    </row>
    <row r="109" spans="2:20" x14ac:dyDescent="0.25">
      <c r="B109" s="9" t="s">
        <v>90</v>
      </c>
      <c r="C109" s="242">
        <v>2.1424900102787969</v>
      </c>
      <c r="D109" s="241">
        <v>2.3191482517932682</v>
      </c>
      <c r="E109" s="241">
        <v>1.1074605590506881</v>
      </c>
      <c r="F109" s="241">
        <v>1.5766358912737921</v>
      </c>
      <c r="G109" s="241">
        <v>-4.2244771174156153</v>
      </c>
      <c r="H109" s="178">
        <v>1.33113587117046</v>
      </c>
      <c r="I109" s="241">
        <v>1.7815058206978707</v>
      </c>
      <c r="J109" s="113">
        <v>2.4674980100822586</v>
      </c>
      <c r="K109" s="241">
        <v>264.99166658333331</v>
      </c>
      <c r="L109" s="241">
        <v>265.08333333333331</v>
      </c>
      <c r="M109" s="241">
        <v>101.19475</v>
      </c>
      <c r="N109" s="241">
        <v>108.41649876967098</v>
      </c>
      <c r="O109" s="241">
        <v>231.25</v>
      </c>
      <c r="P109" s="242">
        <v>102.063</v>
      </c>
      <c r="Q109" s="241">
        <v>96.223183625775633</v>
      </c>
      <c r="R109" s="113">
        <v>96.55</v>
      </c>
    </row>
    <row r="110" spans="2:20" x14ac:dyDescent="0.25">
      <c r="B110" s="9" t="s">
        <v>91</v>
      </c>
      <c r="C110" s="242">
        <v>3.7422560469644539</v>
      </c>
      <c r="D110" s="241">
        <v>3.9075762338887099</v>
      </c>
      <c r="E110" s="241">
        <v>2.824915982960241</v>
      </c>
      <c r="F110" s="241">
        <v>3.0132472673408683</v>
      </c>
      <c r="G110" s="241">
        <v>-2.2882882162162166</v>
      </c>
      <c r="H110" s="178">
        <v>0.72634875844657643</v>
      </c>
      <c r="I110" s="241">
        <v>2.1579010338088178</v>
      </c>
      <c r="J110" s="113">
        <v>1.7866390471258597</v>
      </c>
      <c r="K110" s="241">
        <v>274.90833325</v>
      </c>
      <c r="L110" s="241">
        <v>275.44166666666666</v>
      </c>
      <c r="M110" s="241">
        <v>104.05341666666666</v>
      </c>
      <c r="N110" s="241">
        <v>111.68335595619473</v>
      </c>
      <c r="O110" s="241">
        <v>225.95833350000001</v>
      </c>
      <c r="P110" s="242">
        <v>102.80433333333333</v>
      </c>
      <c r="Q110" s="241">
        <v>98.299584699999997</v>
      </c>
      <c r="R110" s="113">
        <v>98.275000000000006</v>
      </c>
    </row>
    <row r="111" spans="2:20" x14ac:dyDescent="0.25">
      <c r="B111" s="9" t="s">
        <v>92</v>
      </c>
      <c r="C111" s="242">
        <v>3.0555639767970044</v>
      </c>
      <c r="D111" s="241">
        <v>3.0314948718724644</v>
      </c>
      <c r="E111" s="241">
        <v>2.2675853187585693</v>
      </c>
      <c r="F111" s="241">
        <v>2.6189749022823783</v>
      </c>
      <c r="G111" s="241">
        <v>4.0973630432621366</v>
      </c>
      <c r="H111" s="178">
        <v>0.54375139828735541</v>
      </c>
      <c r="I111" s="241">
        <v>2.0805495325759926</v>
      </c>
      <c r="J111" s="113">
        <v>2.314932587127938</v>
      </c>
      <c r="K111" s="241">
        <v>283.30833325000003</v>
      </c>
      <c r="L111" s="241">
        <v>283.79166666666669</v>
      </c>
      <c r="M111" s="241">
        <v>106.41291666666667</v>
      </c>
      <c r="N111" s="241">
        <v>114.60831501871417</v>
      </c>
      <c r="O111" s="241">
        <v>235.21666675</v>
      </c>
      <c r="P111" s="242">
        <v>103.36333333333333</v>
      </c>
      <c r="Q111" s="241">
        <v>100.34475624999999</v>
      </c>
      <c r="R111" s="113">
        <v>100.54999999999998</v>
      </c>
    </row>
    <row r="112" spans="2:20" x14ac:dyDescent="0.25">
      <c r="B112" s="9" t="s">
        <v>93</v>
      </c>
      <c r="C112" s="242">
        <v>2.5884636593194843</v>
      </c>
      <c r="D112" s="241">
        <v>2.6016737630303988</v>
      </c>
      <c r="E112" s="241">
        <v>1.7392938670509173</v>
      </c>
      <c r="F112" s="241">
        <v>1.2941350126667084</v>
      </c>
      <c r="G112" s="241">
        <v>1.8422730454749958</v>
      </c>
      <c r="H112" s="178">
        <v>0.75518397884486888</v>
      </c>
      <c r="I112" s="241">
        <v>1.5003100872049924</v>
      </c>
      <c r="J112" s="113">
        <v>2.2376926902038852</v>
      </c>
      <c r="K112" s="241">
        <v>290.64166650000004</v>
      </c>
      <c r="L112" s="241">
        <v>291.17500000000001</v>
      </c>
      <c r="M112" s="241">
        <v>108.26375</v>
      </c>
      <c r="N112" s="241">
        <v>116.09150135079871</v>
      </c>
      <c r="O112" s="241">
        <v>239.55</v>
      </c>
      <c r="P112" s="242">
        <v>104.14391666666667</v>
      </c>
      <c r="Q112" s="241">
        <v>101.85023875</v>
      </c>
      <c r="R112" s="113">
        <v>102.8</v>
      </c>
    </row>
    <row r="113" spans="2:18" x14ac:dyDescent="0.25">
      <c r="B113" s="9" t="s">
        <v>94</v>
      </c>
      <c r="C113" s="242">
        <v>1.2128336733163936</v>
      </c>
      <c r="D113" s="241">
        <v>1.4195357889012827</v>
      </c>
      <c r="E113" s="241">
        <v>0.5890706723164385</v>
      </c>
      <c r="F113" s="241">
        <v>-0.57160842751395879</v>
      </c>
      <c r="G113" s="241">
        <v>-7.1731719891463319</v>
      </c>
      <c r="H113" s="178">
        <v>1.671645087287061</v>
      </c>
      <c r="I113" s="241">
        <v>1.4849223905231135</v>
      </c>
      <c r="J113" s="113">
        <v>6.2986381322957197</v>
      </c>
      <c r="K113" s="241">
        <v>294.16666649999996</v>
      </c>
      <c r="L113" s="241">
        <v>295.30833333333334</v>
      </c>
      <c r="M113" s="241">
        <v>108.9015</v>
      </c>
      <c r="N113" s="241">
        <v>115.42791254545006</v>
      </c>
      <c r="O113" s="241">
        <v>222.36666649999998</v>
      </c>
      <c r="P113" s="242">
        <v>105.88483333333333</v>
      </c>
      <c r="Q113" s="241">
        <v>103.36263575000001</v>
      </c>
      <c r="R113" s="113">
        <v>109.27499999999999</v>
      </c>
    </row>
    <row r="114" spans="2:18" x14ac:dyDescent="0.25">
      <c r="B114" s="9" t="s">
        <v>95</v>
      </c>
      <c r="C114" s="242">
        <v>4.5872469714375308</v>
      </c>
      <c r="D114" s="241">
        <v>4.7113922841312661</v>
      </c>
      <c r="E114" s="241">
        <v>3.2777221752756436</v>
      </c>
      <c r="F114" s="241">
        <v>2.6211104718984579</v>
      </c>
      <c r="G114" s="241">
        <v>-0.47368183216434101</v>
      </c>
      <c r="H114" s="178">
        <v>1.4510416035176519</v>
      </c>
      <c r="I114" s="241">
        <v>3.4225305153366303</v>
      </c>
      <c r="J114" s="113">
        <v>-0.67262878935373527</v>
      </c>
      <c r="K114" s="241">
        <v>307.66081799999995</v>
      </c>
      <c r="L114" s="241">
        <v>309.22146736439663</v>
      </c>
      <c r="M114" s="241">
        <v>112.47098861470779</v>
      </c>
      <c r="N114" s="241">
        <v>118.45340564867263</v>
      </c>
      <c r="O114" s="241">
        <v>221.313356</v>
      </c>
      <c r="P114" s="242">
        <v>107.42126631681532</v>
      </c>
      <c r="Q114" s="241">
        <v>106.90025350000001</v>
      </c>
      <c r="R114" s="113">
        <v>108.5399848904337</v>
      </c>
    </row>
    <row r="115" spans="2:18" x14ac:dyDescent="0.25">
      <c r="B115" s="9" t="s">
        <v>96</v>
      </c>
      <c r="C115" s="242">
        <v>4.6011890113352161</v>
      </c>
      <c r="D115" s="241">
        <v>4.4970293618899149</v>
      </c>
      <c r="E115" s="241">
        <v>3.6759878623941811</v>
      </c>
      <c r="F115" s="241">
        <v>1.8603001159309684</v>
      </c>
      <c r="G115" s="241">
        <v>8.8931782544565472</v>
      </c>
      <c r="H115" s="178">
        <v>2.2914992896314317</v>
      </c>
      <c r="I115" s="241">
        <v>3.4448407552186033</v>
      </c>
      <c r="J115" s="113">
        <v>2.7054303460608997</v>
      </c>
      <c r="K115" s="241">
        <v>321.81687375000001</v>
      </c>
      <c r="L115" s="241">
        <v>323.1272475450404</v>
      </c>
      <c r="M115" s="241">
        <v>116.6054085048992</v>
      </c>
      <c r="N115" s="241">
        <v>120.65699449127908</v>
      </c>
      <c r="O115" s="241">
        <v>240.99514725</v>
      </c>
      <c r="P115" s="242">
        <v>109.88282387137825</v>
      </c>
      <c r="Q115" s="241">
        <v>110.582797</v>
      </c>
      <c r="R115" s="113">
        <v>111.47645857926942</v>
      </c>
    </row>
    <row r="116" spans="2:18" x14ac:dyDescent="0.25">
      <c r="B116" s="9" t="s">
        <v>97</v>
      </c>
      <c r="C116" s="242">
        <v>3.172991484570975</v>
      </c>
      <c r="D116" s="241">
        <v>2.9693656504727661</v>
      </c>
      <c r="E116" s="241">
        <v>2.3389398642914339</v>
      </c>
      <c r="F116" s="241">
        <v>1.2306632753950719</v>
      </c>
      <c r="G116" s="241">
        <v>11.453252716896767</v>
      </c>
      <c r="H116" s="178">
        <v>3.0151589420053</v>
      </c>
      <c r="I116" s="241">
        <v>2.302746963435931</v>
      </c>
      <c r="J116" s="113">
        <v>2.1979739671938336</v>
      </c>
      <c r="K116" s="241">
        <v>332.02809575000003</v>
      </c>
      <c r="L116" s="241">
        <v>332.72207704096093</v>
      </c>
      <c r="M116" s="241">
        <v>119.33273888834017</v>
      </c>
      <c r="N116" s="241">
        <v>122.1418758116787</v>
      </c>
      <c r="O116" s="241">
        <v>268.59693049999998</v>
      </c>
      <c r="P116" s="242">
        <v>113.19596566106404</v>
      </c>
      <c r="Q116" s="241">
        <v>113.12923900000001</v>
      </c>
      <c r="R116" s="113">
        <v>113.92668211839138</v>
      </c>
    </row>
    <row r="117" spans="2:18" x14ac:dyDescent="0.25">
      <c r="B117" s="9" t="s">
        <v>362</v>
      </c>
      <c r="C117" s="242">
        <v>2.784616081694935</v>
      </c>
      <c r="D117" s="241">
        <v>2.7427019924191276</v>
      </c>
      <c r="E117" s="241">
        <v>2.0260600128445994</v>
      </c>
      <c r="F117" s="241">
        <v>1.4372230684164045</v>
      </c>
      <c r="G117" s="241">
        <v>4.3592787818548695</v>
      </c>
      <c r="H117" s="178">
        <v>2.835941825072922</v>
      </c>
      <c r="I117" s="241">
        <v>2.0368903038408881</v>
      </c>
      <c r="J117" s="113">
        <v>1.8853841587241016</v>
      </c>
      <c r="K117" s="241">
        <v>341.27380349999999</v>
      </c>
      <c r="L117" s="241">
        <v>341.84765207718169</v>
      </c>
      <c r="M117" s="241">
        <v>121.75049179318908</v>
      </c>
      <c r="N117" s="241">
        <v>123.89732702704066</v>
      </c>
      <c r="O117" s="241">
        <v>280.30581949999998</v>
      </c>
      <c r="P117" s="242">
        <v>116.40613739554134</v>
      </c>
      <c r="Q117" s="241">
        <v>115.43355749999999</v>
      </c>
      <c r="R117" s="113">
        <v>116.0746377356115</v>
      </c>
    </row>
    <row r="118" spans="2:18" x14ac:dyDescent="0.25">
      <c r="B118" s="9" t="s">
        <v>369</v>
      </c>
      <c r="C118" s="242">
        <v>2.8039761334919033</v>
      </c>
      <c r="D118" s="241">
        <v>2.7680222315764613</v>
      </c>
      <c r="E118" s="241">
        <v>2.0000000000000018</v>
      </c>
      <c r="F118" s="241">
        <v>1.468578240845031</v>
      </c>
      <c r="G118" s="241">
        <v>4.133798049811821</v>
      </c>
      <c r="H118" s="178">
        <v>2.4387216985458053</v>
      </c>
      <c r="I118" s="241">
        <v>2.014594196319397</v>
      </c>
      <c r="J118" s="113">
        <v>1.9890921395716799</v>
      </c>
      <c r="K118" s="241">
        <v>350.84303950000003</v>
      </c>
      <c r="L118" s="241">
        <v>351.3100710848002</v>
      </c>
      <c r="M118" s="241">
        <v>124.18550162905288</v>
      </c>
      <c r="N118" s="241">
        <v>125.71685621274838</v>
      </c>
      <c r="O118" s="241">
        <v>291.89309600000001</v>
      </c>
      <c r="P118" s="242">
        <v>119.24495912664543</v>
      </c>
      <c r="Q118" s="241">
        <v>117.75907525</v>
      </c>
      <c r="R118" s="113">
        <v>118.38346923084686</v>
      </c>
    </row>
    <row r="119" spans="2:18" x14ac:dyDescent="0.25">
      <c r="B119" s="9" t="s">
        <v>399</v>
      </c>
      <c r="C119" s="242">
        <v>2.863257245837425</v>
      </c>
      <c r="D119" s="241">
        <v>2.8295350419879295</v>
      </c>
      <c r="E119" s="241">
        <v>1.9999999999999796</v>
      </c>
      <c r="F119" s="241">
        <v>1.4890070481928808</v>
      </c>
      <c r="G119" s="241">
        <v>4.0941721177262913</v>
      </c>
      <c r="H119" s="178">
        <v>2.3391145164371352</v>
      </c>
      <c r="I119" s="241">
        <v>2.0151300398395522</v>
      </c>
      <c r="J119" s="113">
        <v>2.0667014427175889</v>
      </c>
      <c r="K119" s="241">
        <v>360.88857825000002</v>
      </c>
      <c r="L119" s="241">
        <v>361.25051265217735</v>
      </c>
      <c r="M119" s="241">
        <v>126.66921166163392</v>
      </c>
      <c r="N119" s="241">
        <v>127.58878906252271</v>
      </c>
      <c r="O119" s="241">
        <v>303.84370175000004</v>
      </c>
      <c r="P119" s="242">
        <v>122.03423527569632</v>
      </c>
      <c r="Q119" s="241">
        <v>120.13207375</v>
      </c>
      <c r="R119" s="113">
        <v>120.83010209737991</v>
      </c>
    </row>
    <row r="120" spans="2:18" ht="15.75" customHeight="1" x14ac:dyDescent="0.25">
      <c r="B120" s="602" t="s">
        <v>30</v>
      </c>
      <c r="C120" s="603"/>
      <c r="D120" s="603"/>
      <c r="E120" s="603"/>
      <c r="F120" s="603"/>
      <c r="G120" s="603"/>
      <c r="H120" s="603"/>
      <c r="I120" s="603"/>
      <c r="J120" s="603"/>
      <c r="K120" s="603"/>
      <c r="L120" s="603"/>
      <c r="M120" s="603"/>
      <c r="N120" s="603"/>
      <c r="O120" s="603"/>
      <c r="P120" s="603"/>
      <c r="Q120" s="603"/>
      <c r="R120" s="604"/>
    </row>
    <row r="121" spans="2:18" ht="16.5" customHeight="1" x14ac:dyDescent="0.25">
      <c r="B121" s="605" t="s">
        <v>424</v>
      </c>
      <c r="C121" s="606"/>
      <c r="D121" s="606"/>
      <c r="E121" s="606"/>
      <c r="F121" s="606"/>
      <c r="G121" s="606"/>
      <c r="H121" s="606"/>
      <c r="I121" s="606"/>
      <c r="J121" s="606"/>
      <c r="K121" s="606"/>
      <c r="L121" s="606"/>
      <c r="M121" s="606"/>
      <c r="N121" s="606"/>
      <c r="O121" s="606"/>
      <c r="P121" s="606"/>
      <c r="Q121" s="606"/>
      <c r="R121" s="607"/>
    </row>
    <row r="122" spans="2:18" ht="16.5" customHeight="1" x14ac:dyDescent="0.25">
      <c r="B122" s="608" t="s">
        <v>425</v>
      </c>
      <c r="C122" s="606"/>
      <c r="D122" s="606"/>
      <c r="E122" s="606"/>
      <c r="F122" s="606"/>
      <c r="G122" s="606"/>
      <c r="H122" s="606"/>
      <c r="I122" s="606"/>
      <c r="J122" s="606"/>
      <c r="K122" s="606"/>
      <c r="L122" s="606"/>
      <c r="M122" s="606"/>
      <c r="N122" s="606"/>
      <c r="O122" s="606"/>
      <c r="P122" s="606"/>
      <c r="Q122" s="606"/>
      <c r="R122" s="607"/>
    </row>
    <row r="123" spans="2:18" ht="15.75" customHeight="1" x14ac:dyDescent="0.25">
      <c r="B123" s="609" t="s">
        <v>29</v>
      </c>
      <c r="C123" s="610"/>
      <c r="D123" s="610"/>
      <c r="E123" s="610"/>
      <c r="F123" s="610"/>
      <c r="G123" s="610"/>
      <c r="H123" s="610"/>
      <c r="I123" s="610"/>
      <c r="J123" s="610"/>
      <c r="K123" s="610"/>
      <c r="L123" s="610"/>
      <c r="M123" s="610"/>
      <c r="N123" s="610"/>
      <c r="O123" s="610"/>
      <c r="P123" s="610"/>
      <c r="Q123" s="610"/>
      <c r="R123" s="611"/>
    </row>
    <row r="124" spans="2:18" ht="25.5" customHeight="1" x14ac:dyDescent="0.25">
      <c r="B124" s="591" t="s">
        <v>426</v>
      </c>
      <c r="C124" s="592"/>
      <c r="D124" s="592"/>
      <c r="E124" s="592"/>
      <c r="F124" s="592"/>
      <c r="G124" s="592"/>
      <c r="H124" s="592"/>
      <c r="I124" s="592"/>
      <c r="J124" s="592"/>
      <c r="K124" s="592"/>
      <c r="L124" s="592"/>
      <c r="M124" s="592"/>
      <c r="N124" s="592"/>
      <c r="O124" s="592"/>
      <c r="P124" s="592"/>
      <c r="Q124" s="592"/>
      <c r="R124" s="593"/>
    </row>
    <row r="125" spans="2:18" ht="16.5" customHeight="1" x14ac:dyDescent="0.25">
      <c r="B125" s="591" t="s">
        <v>427</v>
      </c>
      <c r="C125" s="592"/>
      <c r="D125" s="592"/>
      <c r="E125" s="592"/>
      <c r="F125" s="592"/>
      <c r="G125" s="592"/>
      <c r="H125" s="592"/>
      <c r="I125" s="592"/>
      <c r="J125" s="592"/>
      <c r="K125" s="592"/>
      <c r="L125" s="592"/>
      <c r="M125" s="592"/>
      <c r="N125" s="592"/>
      <c r="O125" s="592"/>
      <c r="P125" s="592"/>
      <c r="Q125" s="592"/>
      <c r="R125" s="593"/>
    </row>
    <row r="126" spans="2:18" ht="15.75" customHeight="1" x14ac:dyDescent="0.25">
      <c r="B126" s="594" t="s">
        <v>428</v>
      </c>
      <c r="C126" s="595"/>
      <c r="D126" s="595"/>
      <c r="E126" s="595"/>
      <c r="F126" s="595"/>
      <c r="G126" s="595"/>
      <c r="H126" s="595"/>
      <c r="I126" s="595"/>
      <c r="J126" s="595"/>
      <c r="K126" s="595"/>
      <c r="L126" s="595"/>
      <c r="M126" s="595"/>
      <c r="N126" s="595"/>
      <c r="O126" s="595"/>
      <c r="P126" s="595"/>
      <c r="Q126" s="595"/>
      <c r="R126" s="596"/>
    </row>
    <row r="127" spans="2:18" ht="16.5" customHeight="1" thickBot="1" x14ac:dyDescent="0.3">
      <c r="B127" s="597" t="s">
        <v>429</v>
      </c>
      <c r="C127" s="598"/>
      <c r="D127" s="598"/>
      <c r="E127" s="598"/>
      <c r="F127" s="598"/>
      <c r="G127" s="598"/>
      <c r="H127" s="598"/>
      <c r="I127" s="598"/>
      <c r="J127" s="598"/>
      <c r="K127" s="598"/>
      <c r="L127" s="598"/>
      <c r="M127" s="598"/>
      <c r="N127" s="598"/>
      <c r="O127" s="598"/>
      <c r="P127" s="598"/>
      <c r="Q127" s="598"/>
      <c r="R127" s="599"/>
    </row>
    <row r="128" spans="2:18" ht="18.75" x14ac:dyDescent="0.25">
      <c r="B128" s="161"/>
      <c r="C128" s="47"/>
      <c r="D128" s="47"/>
      <c r="E128" s="47"/>
      <c r="F128" s="47"/>
      <c r="G128" s="47"/>
      <c r="H128" s="47"/>
      <c r="I128" s="47"/>
      <c r="K128" s="159"/>
      <c r="L128" s="159"/>
      <c r="M128" s="159"/>
      <c r="N128" s="159"/>
      <c r="O128" s="159"/>
      <c r="P128" s="159"/>
      <c r="Q128" s="159"/>
    </row>
    <row r="129" spans="11:17" x14ac:dyDescent="0.25">
      <c r="K129" s="160"/>
      <c r="L129" s="160"/>
      <c r="M129" s="160"/>
      <c r="N129" s="160"/>
      <c r="O129" s="160"/>
      <c r="P129" s="160"/>
      <c r="Q129" s="160"/>
    </row>
    <row r="130" spans="11:17" x14ac:dyDescent="0.25">
      <c r="K130" s="159"/>
      <c r="L130" s="159"/>
      <c r="M130" s="159"/>
      <c r="N130" s="159"/>
      <c r="O130" s="159"/>
      <c r="P130" s="159"/>
      <c r="Q130" s="159"/>
    </row>
  </sheetData>
  <mergeCells count="10">
    <mergeCell ref="B124:R124"/>
    <mergeCell ref="B125:R125"/>
    <mergeCell ref="B126:R126"/>
    <mergeCell ref="B127:R127"/>
    <mergeCell ref="B2:R2"/>
    <mergeCell ref="C3:J3"/>
    <mergeCell ref="B120:R120"/>
    <mergeCell ref="B121:R121"/>
    <mergeCell ref="B122:R122"/>
    <mergeCell ref="B123:R123"/>
  </mergeCells>
  <hyperlinks>
    <hyperlink ref="A1" location="Contents!A1" display="Back to contents" xr:uid="{8D247E06-98D6-450F-B36E-4AE6A64DC6B4}"/>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6EC2E-878B-411E-A057-A0A3701FE33A}">
  <sheetPr>
    <pageSetUpPr fitToPage="1"/>
  </sheetPr>
  <dimension ref="A1:AD147"/>
  <sheetViews>
    <sheetView zoomScaleNormal="100" zoomScaleSheetLayoutView="100" workbookViewId="0"/>
  </sheetViews>
  <sheetFormatPr defaultColWidth="8.88671875" defaultRowHeight="15" x14ac:dyDescent="0.25"/>
  <cols>
    <col min="1" max="1" width="9.33203125" style="6" customWidth="1"/>
    <col min="2" max="2" width="10.109375" style="6" customWidth="1"/>
    <col min="3" max="4" width="11.44140625" style="6" customWidth="1"/>
    <col min="5" max="5" width="9.33203125" style="6" customWidth="1"/>
    <col min="6" max="7" width="8.6640625" style="6" customWidth="1"/>
    <col min="8" max="8" width="11.44140625" style="6" customWidth="1"/>
    <col min="9" max="9" width="14.44140625" style="6" customWidth="1"/>
    <col min="10" max="10" width="6.109375" style="6" customWidth="1"/>
    <col min="11" max="11" width="15.21875" style="6" customWidth="1"/>
    <col min="12" max="12" width="13.109375" style="6" customWidth="1"/>
    <col min="13" max="14" width="12.21875" style="6" customWidth="1"/>
    <col min="15" max="15" width="14.33203125" style="6" customWidth="1"/>
    <col min="16" max="18" width="13.44140625" style="6" customWidth="1"/>
    <col min="19" max="19" width="12.6640625" style="6" customWidth="1"/>
    <col min="20" max="20" width="13.44140625" style="6" customWidth="1"/>
    <col min="21" max="21" width="10.88671875" style="6" customWidth="1"/>
    <col min="22" max="16384" width="8.88671875" style="6"/>
  </cols>
  <sheetData>
    <row r="1" spans="1:30" ht="33.75" customHeight="1" thickBot="1" x14ac:dyDescent="0.3">
      <c r="A1" s="10" t="s">
        <v>42</v>
      </c>
      <c r="B1" s="29"/>
      <c r="C1" s="29"/>
      <c r="D1" s="29"/>
      <c r="E1" s="29"/>
      <c r="F1" s="29"/>
      <c r="G1" s="29"/>
      <c r="H1" s="29"/>
      <c r="I1" s="29"/>
      <c r="J1" s="29"/>
    </row>
    <row r="2" spans="1:30" s="305" customFormat="1" ht="19.5" thickBot="1" x14ac:dyDescent="0.35">
      <c r="B2" s="615" t="s">
        <v>484</v>
      </c>
      <c r="C2" s="537"/>
      <c r="D2" s="537"/>
      <c r="E2" s="537"/>
      <c r="F2" s="537"/>
      <c r="G2" s="537"/>
      <c r="H2" s="537"/>
      <c r="I2" s="549"/>
      <c r="J2" s="306"/>
      <c r="K2" s="306"/>
      <c r="L2" s="306"/>
      <c r="M2" s="306"/>
      <c r="S2" s="6"/>
      <c r="T2" s="6"/>
      <c r="U2" s="6"/>
      <c r="V2" s="6"/>
      <c r="W2" s="6"/>
      <c r="X2" s="6"/>
      <c r="Y2" s="6"/>
      <c r="Z2" s="6"/>
      <c r="AA2" s="6"/>
      <c r="AB2" s="6"/>
      <c r="AC2" s="6"/>
      <c r="AD2" s="6"/>
    </row>
    <row r="3" spans="1:30" s="305" customFormat="1" ht="52.5" customHeight="1" x14ac:dyDescent="0.25">
      <c r="B3" s="307"/>
      <c r="C3" s="308" t="s">
        <v>485</v>
      </c>
      <c r="D3" s="308" t="s">
        <v>486</v>
      </c>
      <c r="E3" s="308" t="s">
        <v>487</v>
      </c>
      <c r="F3" s="308" t="s">
        <v>488</v>
      </c>
      <c r="G3" s="308" t="s">
        <v>489</v>
      </c>
      <c r="H3" s="308" t="s">
        <v>490</v>
      </c>
      <c r="I3" s="309" t="s">
        <v>491</v>
      </c>
      <c r="L3" s="306"/>
      <c r="M3" s="306"/>
      <c r="S3" s="6"/>
      <c r="T3" s="6"/>
      <c r="U3" s="6"/>
      <c r="V3" s="6"/>
      <c r="W3" s="6"/>
      <c r="X3" s="6"/>
      <c r="Y3" s="6"/>
      <c r="Z3" s="6"/>
      <c r="AA3" s="6"/>
      <c r="AB3" s="6"/>
      <c r="AC3" s="6"/>
      <c r="AD3" s="6"/>
    </row>
    <row r="4" spans="1:30" x14ac:dyDescent="0.25">
      <c r="B4" s="286" t="s">
        <v>57</v>
      </c>
      <c r="C4" s="241">
        <v>-10.991000000000014</v>
      </c>
      <c r="D4" s="241">
        <v>-2.7430319849858278</v>
      </c>
      <c r="E4" s="241">
        <v>0.93500000000000005</v>
      </c>
      <c r="F4" s="241">
        <v>-0.13500000000000001</v>
      </c>
      <c r="G4" s="241">
        <v>-4.0030000000000001</v>
      </c>
      <c r="H4" s="241">
        <v>-14.113</v>
      </c>
      <c r="I4" s="310">
        <v>-3.5221918300523098</v>
      </c>
      <c r="J4" s="311"/>
      <c r="K4" s="312"/>
      <c r="L4" s="313"/>
    </row>
    <row r="5" spans="1:30" x14ac:dyDescent="0.25">
      <c r="B5" s="286" t="s">
        <v>58</v>
      </c>
      <c r="C5" s="241">
        <v>-10.055999999999997</v>
      </c>
      <c r="D5" s="241">
        <v>-2.5208377724577913</v>
      </c>
      <c r="E5" s="241">
        <v>-2.8439999999999999</v>
      </c>
      <c r="F5" s="241">
        <v>-0.19900000000000001</v>
      </c>
      <c r="G5" s="241">
        <v>-3.6389999999999998</v>
      </c>
      <c r="H5" s="241">
        <v>-16.655999999999999</v>
      </c>
      <c r="I5" s="310">
        <v>-4.1753255706102808</v>
      </c>
      <c r="J5" s="311"/>
      <c r="K5" s="312"/>
      <c r="L5" s="313"/>
    </row>
    <row r="6" spans="1:30" x14ac:dyDescent="0.25">
      <c r="B6" s="286" t="s">
        <v>59</v>
      </c>
      <c r="C6" s="241">
        <v>-7.423</v>
      </c>
      <c r="D6" s="241">
        <v>-1.8688882846410264</v>
      </c>
      <c r="E6" s="241">
        <v>-2.8940000000000001</v>
      </c>
      <c r="F6" s="241">
        <v>-0.16500000000000001</v>
      </c>
      <c r="G6" s="241">
        <v>-3.5249999999999999</v>
      </c>
      <c r="H6" s="241">
        <v>-13.897</v>
      </c>
      <c r="I6" s="310">
        <v>-3.4988468936624471</v>
      </c>
      <c r="J6" s="311"/>
      <c r="K6" s="312"/>
      <c r="L6" s="313"/>
    </row>
    <row r="7" spans="1:30" x14ac:dyDescent="0.25">
      <c r="B7" s="286" t="s">
        <v>65</v>
      </c>
      <c r="C7" s="241">
        <v>-6.2180000000000293</v>
      </c>
      <c r="D7" s="241">
        <v>-1.5843329902055783</v>
      </c>
      <c r="E7" s="241">
        <v>-9.577</v>
      </c>
      <c r="F7" s="241">
        <v>-0.216</v>
      </c>
      <c r="G7" s="241">
        <v>-2.395</v>
      </c>
      <c r="H7" s="241">
        <v>-18.315999999999999</v>
      </c>
      <c r="I7" s="310">
        <v>-4.6668772995505368</v>
      </c>
      <c r="J7" s="311"/>
      <c r="K7" s="312"/>
      <c r="L7" s="313"/>
    </row>
    <row r="8" spans="1:30" x14ac:dyDescent="0.25">
      <c r="B8" s="286" t="s">
        <v>0</v>
      </c>
      <c r="C8" s="241">
        <v>-6.4999999999999876</v>
      </c>
      <c r="D8" s="241">
        <v>-1.690766593573523</v>
      </c>
      <c r="E8" s="241">
        <v>-6.2709999999999999</v>
      </c>
      <c r="F8" s="241">
        <v>-2.5000000000000001E-2</v>
      </c>
      <c r="G8" s="241">
        <v>-3.7280000000000002</v>
      </c>
      <c r="H8" s="241">
        <v>-16.414000000000001</v>
      </c>
      <c r="I8" s="310">
        <v>-4.2695758256793628</v>
      </c>
      <c r="J8" s="311"/>
      <c r="K8" s="312"/>
      <c r="L8" s="313"/>
    </row>
    <row r="9" spans="1:30" x14ac:dyDescent="0.25">
      <c r="B9" s="286" t="s">
        <v>1</v>
      </c>
      <c r="C9" s="241">
        <v>-6.3730000000000002</v>
      </c>
      <c r="D9" s="241">
        <v>-1.652667529348917</v>
      </c>
      <c r="E9" s="241">
        <v>-5.55</v>
      </c>
      <c r="F9" s="241">
        <v>-4.1000000000000002E-2</v>
      </c>
      <c r="G9" s="241">
        <v>-4.391</v>
      </c>
      <c r="H9" s="241">
        <v>-16.13</v>
      </c>
      <c r="I9" s="310">
        <v>-4.1828851794128399</v>
      </c>
      <c r="J9" s="311"/>
      <c r="K9" s="312"/>
      <c r="L9" s="313"/>
    </row>
    <row r="10" spans="1:30" x14ac:dyDescent="0.25">
      <c r="B10" s="286" t="s">
        <v>2</v>
      </c>
      <c r="C10" s="241">
        <v>-5.178000000000015</v>
      </c>
      <c r="D10" s="241">
        <v>-1.3284553179261975</v>
      </c>
      <c r="E10" s="241">
        <v>0.81200000000000006</v>
      </c>
      <c r="F10" s="241">
        <v>-9.5000000000000001E-2</v>
      </c>
      <c r="G10" s="241">
        <v>-3.7749999999999999</v>
      </c>
      <c r="H10" s="241">
        <v>-8.02</v>
      </c>
      <c r="I10" s="310">
        <v>-2.0575920528713927</v>
      </c>
      <c r="J10" s="311"/>
      <c r="K10" s="312"/>
      <c r="L10" s="313"/>
    </row>
    <row r="11" spans="1:30" x14ac:dyDescent="0.25">
      <c r="B11" s="286" t="s">
        <v>3</v>
      </c>
      <c r="C11" s="241">
        <v>-6.8199999999999985</v>
      </c>
      <c r="D11" s="241">
        <v>-1.7546703303771507</v>
      </c>
      <c r="E11" s="241">
        <v>-1.0269999999999999</v>
      </c>
      <c r="F11" s="241">
        <v>-9.8000000000000004E-2</v>
      </c>
      <c r="G11" s="241">
        <v>-3.298</v>
      </c>
      <c r="H11" s="241">
        <v>-11.04</v>
      </c>
      <c r="I11" s="310">
        <v>-2.8404047576779692</v>
      </c>
      <c r="J11" s="311"/>
      <c r="K11" s="312"/>
      <c r="L11" s="313"/>
    </row>
    <row r="12" spans="1:30" x14ac:dyDescent="0.25">
      <c r="B12" s="286" t="s">
        <v>4</v>
      </c>
      <c r="C12" s="241">
        <v>-6.7050000000000134</v>
      </c>
      <c r="D12" s="241">
        <v>-1.6979927977755189</v>
      </c>
      <c r="E12" s="241">
        <v>0.26600000000000001</v>
      </c>
      <c r="F12" s="241">
        <v>-0.04</v>
      </c>
      <c r="G12" s="241">
        <v>-4.532</v>
      </c>
      <c r="H12" s="241">
        <v>-10.835000000000001</v>
      </c>
      <c r="I12" s="310">
        <v>-2.7438854532285921</v>
      </c>
      <c r="J12" s="311"/>
      <c r="K12" s="312"/>
      <c r="L12" s="313"/>
    </row>
    <row r="13" spans="1:30" x14ac:dyDescent="0.25">
      <c r="B13" s="286" t="s">
        <v>5</v>
      </c>
      <c r="C13" s="241">
        <v>-6.9380000000000015</v>
      </c>
      <c r="D13" s="241">
        <v>-1.7276412641812011</v>
      </c>
      <c r="E13" s="241">
        <v>0.88700000000000001</v>
      </c>
      <c r="F13" s="241">
        <v>-9.6000000000000002E-2</v>
      </c>
      <c r="G13" s="241">
        <v>-4.2880000000000003</v>
      </c>
      <c r="H13" s="241">
        <v>-10.445</v>
      </c>
      <c r="I13" s="310">
        <v>-2.600924330408279</v>
      </c>
      <c r="J13" s="311"/>
      <c r="K13" s="312"/>
      <c r="L13" s="313"/>
      <c r="S13" s="314"/>
      <c r="V13" s="315"/>
    </row>
    <row r="14" spans="1:30" x14ac:dyDescent="0.25">
      <c r="B14" s="286" t="s">
        <v>6</v>
      </c>
      <c r="C14" s="241">
        <v>-8.9840000000000018</v>
      </c>
      <c r="D14" s="241">
        <v>-2.2267883832237376</v>
      </c>
      <c r="E14" s="241">
        <v>-0.42099999999999999</v>
      </c>
      <c r="F14" s="241">
        <v>-8.8999999999999996E-2</v>
      </c>
      <c r="G14" s="241">
        <v>-4.9050000000000002</v>
      </c>
      <c r="H14" s="241">
        <v>-14.423</v>
      </c>
      <c r="I14" s="310">
        <v>-3.5749074856674046</v>
      </c>
      <c r="J14" s="311"/>
      <c r="K14" s="312"/>
      <c r="L14" s="313"/>
      <c r="S14" s="314"/>
      <c r="V14" s="315"/>
      <c r="W14" s="313"/>
    </row>
    <row r="15" spans="1:30" x14ac:dyDescent="0.25">
      <c r="B15" s="286" t="s">
        <v>7</v>
      </c>
      <c r="C15" s="241">
        <v>-8.4959999999999845</v>
      </c>
      <c r="D15" s="241">
        <v>-2.0920440274802354</v>
      </c>
      <c r="E15" s="241">
        <v>0.67400000000000004</v>
      </c>
      <c r="F15" s="241">
        <v>-0.16400000000000001</v>
      </c>
      <c r="G15" s="241">
        <v>-6.2220000000000004</v>
      </c>
      <c r="H15" s="241">
        <v>-14.234999999999999</v>
      </c>
      <c r="I15" s="310">
        <v>-3.5052079485853587</v>
      </c>
      <c r="J15" s="311"/>
      <c r="K15" s="312"/>
      <c r="L15" s="313"/>
      <c r="S15" s="314"/>
      <c r="V15" s="315"/>
    </row>
    <row r="16" spans="1:30" x14ac:dyDescent="0.25">
      <c r="B16" s="286" t="s">
        <v>8</v>
      </c>
      <c r="C16" s="241">
        <v>-3.0770000000000017</v>
      </c>
      <c r="D16" s="241">
        <v>-0.7428025164034554</v>
      </c>
      <c r="E16" s="241">
        <v>1.954</v>
      </c>
      <c r="F16" s="241">
        <v>-4.8000000000000001E-2</v>
      </c>
      <c r="G16" s="241">
        <v>-5.3689999999999998</v>
      </c>
      <c r="H16" s="241">
        <v>-6.5810000000000004</v>
      </c>
      <c r="I16" s="310">
        <v>-1.588684875024744</v>
      </c>
      <c r="J16" s="311"/>
      <c r="K16" s="312"/>
      <c r="L16" s="313"/>
      <c r="S16" s="314"/>
      <c r="V16" s="315"/>
    </row>
    <row r="17" spans="2:22" x14ac:dyDescent="0.25">
      <c r="B17" s="286" t="s">
        <v>9</v>
      </c>
      <c r="C17" s="241">
        <v>-2.8119999999999998</v>
      </c>
      <c r="D17" s="241">
        <v>-0.68292374908623732</v>
      </c>
      <c r="E17" s="241">
        <v>4.7679999999999998</v>
      </c>
      <c r="F17" s="241">
        <v>-6.6000000000000003E-2</v>
      </c>
      <c r="G17" s="241">
        <v>-4.4509999999999996</v>
      </c>
      <c r="H17" s="241">
        <v>-2.4790000000000001</v>
      </c>
      <c r="I17" s="310">
        <v>-0.60205119985234079</v>
      </c>
      <c r="J17" s="311"/>
      <c r="K17" s="312"/>
      <c r="L17" s="313"/>
      <c r="S17" s="314"/>
      <c r="V17" s="315"/>
    </row>
    <row r="18" spans="2:22" x14ac:dyDescent="0.25">
      <c r="B18" s="286" t="s">
        <v>10</v>
      </c>
      <c r="C18" s="241">
        <v>-5.101</v>
      </c>
      <c r="D18" s="241">
        <v>-1.2295595665085426</v>
      </c>
      <c r="E18" s="241">
        <v>-0.76900000000000002</v>
      </c>
      <c r="F18" s="241">
        <v>-6.0000000000000001E-3</v>
      </c>
      <c r="G18" s="241">
        <v>-5.6289999999999996</v>
      </c>
      <c r="H18" s="241">
        <v>-11.401</v>
      </c>
      <c r="I18" s="310">
        <v>-2.7481295075012535</v>
      </c>
      <c r="J18" s="311"/>
      <c r="K18" s="312"/>
      <c r="L18" s="313"/>
      <c r="S18" s="314"/>
      <c r="V18" s="315"/>
    </row>
    <row r="19" spans="2:22" x14ac:dyDescent="0.25">
      <c r="B19" s="286" t="s">
        <v>11</v>
      </c>
      <c r="C19" s="241">
        <v>-4.8470000000000004</v>
      </c>
      <c r="D19" s="241">
        <v>-1.1560404125206307</v>
      </c>
      <c r="E19" s="241">
        <v>0.58799999999999997</v>
      </c>
      <c r="F19" s="241">
        <v>-5.2999999999999999E-2</v>
      </c>
      <c r="G19" s="241">
        <v>-5.3730000000000002</v>
      </c>
      <c r="H19" s="241">
        <v>-9.6029999999999998</v>
      </c>
      <c r="I19" s="310">
        <v>-2.2903767446741528</v>
      </c>
      <c r="J19" s="311"/>
      <c r="K19" s="312"/>
      <c r="L19" s="313"/>
      <c r="S19" s="314"/>
      <c r="V19" s="315"/>
    </row>
    <row r="20" spans="2:22" x14ac:dyDescent="0.25">
      <c r="B20" s="286" t="s">
        <v>12</v>
      </c>
      <c r="C20" s="241">
        <v>-3.4119999999999999</v>
      </c>
      <c r="D20" s="241">
        <v>-0.80959171615885273</v>
      </c>
      <c r="E20" s="241">
        <v>-2.78</v>
      </c>
      <c r="F20" s="241">
        <v>-1.2999999999999999E-2</v>
      </c>
      <c r="G20" s="241">
        <v>-5.15</v>
      </c>
      <c r="H20" s="241">
        <v>-11.276</v>
      </c>
      <c r="I20" s="310">
        <v>-2.6755440185835941</v>
      </c>
      <c r="J20" s="311"/>
      <c r="K20" s="312"/>
      <c r="L20" s="313"/>
      <c r="S20" s="314"/>
      <c r="V20" s="315"/>
    </row>
    <row r="21" spans="2:22" x14ac:dyDescent="0.25">
      <c r="B21" s="286" t="s">
        <v>13</v>
      </c>
      <c r="C21" s="241">
        <v>-8.1479999999999979</v>
      </c>
      <c r="D21" s="241">
        <v>-1.9230723842746107</v>
      </c>
      <c r="E21" s="241">
        <v>-3.9750000000000001</v>
      </c>
      <c r="F21" s="241">
        <v>-2.5000000000000001E-2</v>
      </c>
      <c r="G21" s="241">
        <v>-4.7569999999999997</v>
      </c>
      <c r="H21" s="241">
        <v>-17.027999999999999</v>
      </c>
      <c r="I21" s="310">
        <v>-4.0189097397432603</v>
      </c>
      <c r="J21" s="311"/>
      <c r="K21" s="312"/>
      <c r="L21" s="313"/>
      <c r="S21" s="314"/>
      <c r="V21" s="315"/>
    </row>
    <row r="22" spans="2:22" x14ac:dyDescent="0.25">
      <c r="B22" s="286" t="s">
        <v>14</v>
      </c>
      <c r="C22" s="241">
        <v>-4.3539999999999832</v>
      </c>
      <c r="D22" s="241">
        <v>-1.0064166574207589</v>
      </c>
      <c r="E22" s="241">
        <v>-3.641</v>
      </c>
      <c r="F22" s="241">
        <v>-4.2999999999999997E-2</v>
      </c>
      <c r="G22" s="241">
        <v>-5.1630000000000003</v>
      </c>
      <c r="H22" s="241">
        <v>-13.326000000000001</v>
      </c>
      <c r="I22" s="310">
        <v>-3.0802729390879842</v>
      </c>
      <c r="J22" s="311"/>
      <c r="K22" s="312"/>
      <c r="L22" s="313"/>
      <c r="S22" s="314"/>
      <c r="V22" s="315"/>
    </row>
    <row r="23" spans="2:22" x14ac:dyDescent="0.25">
      <c r="B23" s="286" t="s">
        <v>15</v>
      </c>
      <c r="C23" s="241">
        <v>-5.2759999999999998</v>
      </c>
      <c r="D23" s="241">
        <v>-1.2156626006331768</v>
      </c>
      <c r="E23" s="241">
        <v>-6.9660000000000002</v>
      </c>
      <c r="F23" s="241">
        <v>-6.7000000000000004E-2</v>
      </c>
      <c r="G23" s="241">
        <v>-5.827</v>
      </c>
      <c r="H23" s="241">
        <v>-18.238</v>
      </c>
      <c r="I23" s="310">
        <v>-4.2022847820977782</v>
      </c>
      <c r="J23" s="311"/>
      <c r="K23" s="312"/>
      <c r="L23" s="313"/>
      <c r="S23" s="314"/>
      <c r="V23" s="315"/>
    </row>
    <row r="24" spans="2:22" x14ac:dyDescent="0.25">
      <c r="B24" s="286" t="s">
        <v>16</v>
      </c>
      <c r="C24" s="241">
        <v>-2.4399999999999982</v>
      </c>
      <c r="D24" s="241">
        <v>-0.55958810645934343</v>
      </c>
      <c r="E24" s="241">
        <v>-12.377000000000001</v>
      </c>
      <c r="F24" s="241">
        <v>-9.5000000000000001E-2</v>
      </c>
      <c r="G24" s="241">
        <v>-6.3470000000000004</v>
      </c>
      <c r="H24" s="241">
        <v>-21.358000000000001</v>
      </c>
      <c r="I24" s="310">
        <v>-4.8982306466224044</v>
      </c>
      <c r="J24" s="311"/>
      <c r="K24" s="312"/>
      <c r="L24" s="313"/>
      <c r="S24" s="314"/>
      <c r="V24" s="315"/>
    </row>
    <row r="25" spans="2:22" x14ac:dyDescent="0.25">
      <c r="B25" s="286" t="s">
        <v>17</v>
      </c>
      <c r="C25" s="241">
        <v>-4.007000000000029</v>
      </c>
      <c r="D25" s="241">
        <v>-0.91026185646168456</v>
      </c>
      <c r="E25" s="241">
        <v>-5.5250000000000004</v>
      </c>
      <c r="F25" s="241">
        <v>-6.2E-2</v>
      </c>
      <c r="G25" s="241">
        <v>-6.476</v>
      </c>
      <c r="H25" s="241">
        <v>-16.181000000000001</v>
      </c>
      <c r="I25" s="310">
        <v>-3.6758041176457223</v>
      </c>
      <c r="J25" s="311"/>
      <c r="K25" s="312"/>
      <c r="L25" s="313"/>
      <c r="S25" s="314"/>
      <c r="V25" s="315"/>
    </row>
    <row r="26" spans="2:22" x14ac:dyDescent="0.25">
      <c r="B26" s="286" t="s">
        <v>18</v>
      </c>
      <c r="C26" s="241">
        <v>-5.9639999999999818</v>
      </c>
      <c r="D26" s="241">
        <v>-1.327572505626152</v>
      </c>
      <c r="E26" s="241">
        <v>-8.7639999999999993</v>
      </c>
      <c r="F26" s="241">
        <v>-8.1000000000000003E-2</v>
      </c>
      <c r="G26" s="241">
        <v>-6.7960000000000003</v>
      </c>
      <c r="H26" s="241">
        <v>-21.75</v>
      </c>
      <c r="I26" s="310">
        <v>-4.8414993288680241</v>
      </c>
      <c r="J26" s="311"/>
      <c r="K26" s="312"/>
      <c r="L26" s="313"/>
      <c r="S26" s="314"/>
      <c r="V26" s="315"/>
    </row>
    <row r="27" spans="2:22" x14ac:dyDescent="0.25">
      <c r="B27" s="286" t="s">
        <v>19</v>
      </c>
      <c r="C27" s="241">
        <v>-12.595000000000002</v>
      </c>
      <c r="D27" s="241">
        <v>-2.7690021259428792</v>
      </c>
      <c r="E27" s="241">
        <v>-8.8770000000000007</v>
      </c>
      <c r="F27" s="241">
        <v>-8.7999999999999995E-2</v>
      </c>
      <c r="G27" s="241">
        <v>-6.1210000000000004</v>
      </c>
      <c r="H27" s="241">
        <v>-27.8</v>
      </c>
      <c r="I27" s="310">
        <v>-6.1118109647647501</v>
      </c>
      <c r="J27" s="311"/>
      <c r="K27" s="312"/>
      <c r="L27" s="313"/>
      <c r="S27" s="314"/>
      <c r="V27" s="315"/>
    </row>
    <row r="28" spans="2:22" x14ac:dyDescent="0.25">
      <c r="B28" s="286" t="s">
        <v>20</v>
      </c>
      <c r="C28" s="241">
        <v>-6.4600000000000017</v>
      </c>
      <c r="D28" s="241">
        <v>-1.4055975856794416</v>
      </c>
      <c r="E28" s="241">
        <v>-7.3280000000000003</v>
      </c>
      <c r="F28" s="241">
        <v>-7.6999999999999999E-2</v>
      </c>
      <c r="G28" s="241">
        <v>-5.7510000000000003</v>
      </c>
      <c r="H28" s="241">
        <v>-19.7</v>
      </c>
      <c r="I28" s="310">
        <v>-4.2864198820255401</v>
      </c>
      <c r="J28" s="311"/>
      <c r="K28" s="312"/>
      <c r="L28" s="313"/>
      <c r="S28" s="314"/>
      <c r="V28" s="315"/>
    </row>
    <row r="29" spans="2:22" x14ac:dyDescent="0.25">
      <c r="B29" s="286" t="s">
        <v>21</v>
      </c>
      <c r="C29" s="241">
        <v>-6.4430000000000014</v>
      </c>
      <c r="D29" s="241">
        <v>-1.3896527701389658</v>
      </c>
      <c r="E29" s="241">
        <v>-7.68</v>
      </c>
      <c r="F29" s="241">
        <v>-0.09</v>
      </c>
      <c r="G29" s="241">
        <v>-6.3339999999999996</v>
      </c>
      <c r="H29" s="241">
        <v>-20.733000000000001</v>
      </c>
      <c r="I29" s="310">
        <v>-4.4717788116236488</v>
      </c>
      <c r="J29" s="311"/>
      <c r="K29" s="312"/>
      <c r="L29" s="313"/>
      <c r="S29" s="314"/>
      <c r="V29" s="315"/>
    </row>
    <row r="30" spans="2:22" x14ac:dyDescent="0.25">
      <c r="B30" s="286" t="s">
        <v>22</v>
      </c>
      <c r="C30" s="241">
        <v>-6.7879999999999994</v>
      </c>
      <c r="D30" s="241">
        <v>-1.4474612919253067</v>
      </c>
      <c r="E30" s="241">
        <v>-10.561999999999999</v>
      </c>
      <c r="F30" s="241">
        <v>-0.13500000000000001</v>
      </c>
      <c r="G30" s="241">
        <v>-4.6219999999999999</v>
      </c>
      <c r="H30" s="241">
        <v>-22.283000000000001</v>
      </c>
      <c r="I30" s="310">
        <v>-4.7515880919227484</v>
      </c>
      <c r="J30" s="311"/>
      <c r="K30" s="312"/>
      <c r="L30" s="313"/>
      <c r="S30" s="314"/>
      <c r="V30" s="315"/>
    </row>
    <row r="31" spans="2:22" x14ac:dyDescent="0.25">
      <c r="B31" s="286" t="s">
        <v>23</v>
      </c>
      <c r="C31" s="241">
        <v>-9.2419999999999813</v>
      </c>
      <c r="D31" s="241">
        <v>-1.9629707508437422</v>
      </c>
      <c r="E31" s="241">
        <v>-11.318</v>
      </c>
      <c r="F31" s="241">
        <v>-0.16700000000000001</v>
      </c>
      <c r="G31" s="241">
        <v>-7.2370000000000001</v>
      </c>
      <c r="H31" s="241">
        <v>-28.172000000000001</v>
      </c>
      <c r="I31" s="310">
        <v>-5.9836412024204737</v>
      </c>
      <c r="J31" s="311"/>
      <c r="K31" s="312"/>
      <c r="L31" s="313"/>
      <c r="S31" s="314"/>
      <c r="V31" s="315"/>
    </row>
    <row r="32" spans="2:22" x14ac:dyDescent="0.25">
      <c r="B32" s="286" t="s">
        <v>24</v>
      </c>
      <c r="C32" s="241">
        <v>-11.351000000000001</v>
      </c>
      <c r="D32" s="241">
        <v>-2.3955444687846903</v>
      </c>
      <c r="E32" s="241">
        <v>-10.11</v>
      </c>
      <c r="F32" s="241">
        <v>-6.9000000000000006E-2</v>
      </c>
      <c r="G32" s="241">
        <v>-5.7030000000000003</v>
      </c>
      <c r="H32" s="241">
        <v>-27.462</v>
      </c>
      <c r="I32" s="310">
        <v>-5.7956516784217387</v>
      </c>
      <c r="J32" s="311"/>
      <c r="K32" s="312"/>
      <c r="L32" s="313"/>
      <c r="S32" s="314"/>
      <c r="V32" s="315"/>
    </row>
    <row r="33" spans="2:22" x14ac:dyDescent="0.25">
      <c r="B33" s="286" t="s">
        <v>25</v>
      </c>
      <c r="C33" s="241">
        <v>-4.4450000000000154</v>
      </c>
      <c r="D33" s="241">
        <v>-0.92422402608204191</v>
      </c>
      <c r="E33" s="241">
        <v>-6.0620000000000003</v>
      </c>
      <c r="F33" s="241">
        <v>-8.1000000000000003E-2</v>
      </c>
      <c r="G33" s="241">
        <v>-6.0309999999999997</v>
      </c>
      <c r="H33" s="241">
        <v>-16.928000000000001</v>
      </c>
      <c r="I33" s="310">
        <v>-3.519744502478459</v>
      </c>
      <c r="J33" s="311"/>
      <c r="K33" s="312"/>
      <c r="L33" s="313"/>
      <c r="S33" s="314"/>
      <c r="V33" s="315"/>
    </row>
    <row r="34" spans="2:22" x14ac:dyDescent="0.25">
      <c r="B34" s="286" t="s">
        <v>26</v>
      </c>
      <c r="C34" s="241">
        <v>-6.9350000000000005</v>
      </c>
      <c r="D34" s="241">
        <v>-1.4396539018046017</v>
      </c>
      <c r="E34" s="241">
        <v>-8.782</v>
      </c>
      <c r="F34" s="241">
        <v>0.13100000000000001</v>
      </c>
      <c r="G34" s="241">
        <v>-4.7649999999999997</v>
      </c>
      <c r="H34" s="241">
        <v>-20.648</v>
      </c>
      <c r="I34" s="310">
        <v>-4.2863696848538444</v>
      </c>
      <c r="J34" s="311"/>
      <c r="K34" s="312"/>
      <c r="L34" s="313"/>
      <c r="S34" s="314"/>
      <c r="V34" s="315"/>
    </row>
    <row r="35" spans="2:22" x14ac:dyDescent="0.25">
      <c r="B35" s="286" t="s">
        <v>27</v>
      </c>
      <c r="C35" s="241">
        <v>-5.5410000000000297</v>
      </c>
      <c r="D35" s="241">
        <v>-1.1468582995616294</v>
      </c>
      <c r="E35" s="241">
        <v>-18.114000000000001</v>
      </c>
      <c r="F35" s="241">
        <v>-7.0000000000000007E-2</v>
      </c>
      <c r="G35" s="241">
        <v>-7.3760000000000003</v>
      </c>
      <c r="H35" s="241">
        <v>-31.396999999999998</v>
      </c>
      <c r="I35" s="310">
        <v>-6.498449743969732</v>
      </c>
      <c r="J35" s="311"/>
      <c r="K35" s="312"/>
      <c r="L35" s="313"/>
      <c r="S35" s="314"/>
      <c r="V35" s="315"/>
    </row>
    <row r="36" spans="2:22" x14ac:dyDescent="0.25">
      <c r="B36" s="286" t="s">
        <v>28</v>
      </c>
      <c r="C36" s="241">
        <v>-8.8689999999999998</v>
      </c>
      <c r="D36" s="241">
        <v>-1.8108499908120137</v>
      </c>
      <c r="E36" s="241">
        <v>-14.778</v>
      </c>
      <c r="F36" s="241">
        <v>1.7999999999999999E-2</v>
      </c>
      <c r="G36" s="241">
        <v>-5.6859999999999999</v>
      </c>
      <c r="H36" s="241">
        <v>-29.645</v>
      </c>
      <c r="I36" s="310">
        <v>-6.0528411295097699</v>
      </c>
      <c r="J36" s="311"/>
      <c r="K36" s="312"/>
      <c r="L36" s="313"/>
      <c r="S36" s="314"/>
      <c r="V36" s="315"/>
    </row>
    <row r="37" spans="2:22" x14ac:dyDescent="0.25">
      <c r="B37" s="286" t="s">
        <v>31</v>
      </c>
      <c r="C37" s="241">
        <v>-5.745000000000001</v>
      </c>
      <c r="D37" s="241">
        <v>-1.1555287373661187</v>
      </c>
      <c r="E37" s="241">
        <v>-14.102</v>
      </c>
      <c r="F37" s="241">
        <v>-5.7000000000000002E-2</v>
      </c>
      <c r="G37" s="241">
        <v>-5.8390000000000004</v>
      </c>
      <c r="H37" s="241">
        <v>-25.902000000000001</v>
      </c>
      <c r="I37" s="310">
        <v>-5.2098355709760149</v>
      </c>
      <c r="J37" s="311"/>
      <c r="K37" s="312"/>
      <c r="L37" s="313"/>
      <c r="S37" s="314"/>
      <c r="V37" s="315"/>
    </row>
    <row r="38" spans="2:22" x14ac:dyDescent="0.25">
      <c r="B38" s="286" t="s">
        <v>32</v>
      </c>
      <c r="C38" s="241">
        <v>-15.478999999999997</v>
      </c>
      <c r="D38" s="241">
        <v>-3.0920091967248151</v>
      </c>
      <c r="E38" s="241">
        <v>-10.335000000000001</v>
      </c>
      <c r="F38" s="241">
        <v>-0.14899999999999999</v>
      </c>
      <c r="G38" s="241">
        <v>-6.3879999999999999</v>
      </c>
      <c r="H38" s="241">
        <v>-32.54</v>
      </c>
      <c r="I38" s="310">
        <v>-6.5000309620405385</v>
      </c>
      <c r="J38" s="311"/>
      <c r="K38" s="312"/>
      <c r="L38" s="313"/>
      <c r="S38" s="314"/>
      <c r="V38" s="315"/>
    </row>
    <row r="39" spans="2:22" x14ac:dyDescent="0.25">
      <c r="B39" s="286" t="s">
        <v>33</v>
      </c>
      <c r="C39" s="241">
        <v>-6.0200000000000289</v>
      </c>
      <c r="D39" s="241">
        <v>-1.1870161726024104</v>
      </c>
      <c r="E39" s="241">
        <v>-7.9580000000000002</v>
      </c>
      <c r="F39" s="241">
        <v>-0.17199999999999999</v>
      </c>
      <c r="G39" s="241">
        <v>-5.9349999999999996</v>
      </c>
      <c r="H39" s="241">
        <v>-20.303000000000001</v>
      </c>
      <c r="I39" s="310">
        <v>-4.0033204904230271</v>
      </c>
      <c r="J39" s="311"/>
      <c r="K39" s="312"/>
      <c r="L39" s="313"/>
      <c r="S39" s="314"/>
      <c r="V39" s="315"/>
    </row>
    <row r="40" spans="2:22" x14ac:dyDescent="0.25">
      <c r="B40" s="286" t="s">
        <v>34</v>
      </c>
      <c r="C40" s="241">
        <v>-8.5190001123539876</v>
      </c>
      <c r="D40" s="241">
        <v>-1.6635910273399901</v>
      </c>
      <c r="E40" s="241">
        <v>-4.7370000000000001</v>
      </c>
      <c r="F40" s="241">
        <v>4.4999999999999998E-2</v>
      </c>
      <c r="G40" s="241">
        <v>-4.9729999999999999</v>
      </c>
      <c r="H40" s="241">
        <v>-18.399999999999999</v>
      </c>
      <c r="I40" s="310">
        <v>-3.5931534803792338</v>
      </c>
      <c r="J40" s="311"/>
      <c r="K40" s="312"/>
      <c r="L40" s="313"/>
      <c r="S40" s="314"/>
      <c r="V40" s="315"/>
    </row>
    <row r="41" spans="2:22" x14ac:dyDescent="0.25">
      <c r="B41" s="286" t="s">
        <v>38</v>
      </c>
      <c r="C41" s="241">
        <v>-7.9869999805979885</v>
      </c>
      <c r="D41" s="241">
        <v>-1.5540331471161737</v>
      </c>
      <c r="E41" s="241">
        <v>-8.8190000000000008</v>
      </c>
      <c r="F41" s="241">
        <v>-9.1999999999999998E-2</v>
      </c>
      <c r="G41" s="241">
        <v>-7.2990000000000004</v>
      </c>
      <c r="H41" s="241">
        <v>-24.571999999999999</v>
      </c>
      <c r="I41" s="310">
        <v>-4.7809819185801032</v>
      </c>
      <c r="J41" s="311"/>
      <c r="K41" s="312"/>
      <c r="L41" s="313"/>
      <c r="S41" s="314"/>
      <c r="V41" s="315"/>
    </row>
    <row r="42" spans="2:22" x14ac:dyDescent="0.25">
      <c r="B42" s="286" t="s">
        <v>39</v>
      </c>
      <c r="C42" s="241">
        <v>-6.4810000072109695</v>
      </c>
      <c r="D42" s="241">
        <v>-1.2524107132636439</v>
      </c>
      <c r="E42" s="241">
        <v>-5.1760000000000002</v>
      </c>
      <c r="F42" s="241">
        <v>-8.7999999999999995E-2</v>
      </c>
      <c r="G42" s="241">
        <v>-5.657</v>
      </c>
      <c r="H42" s="241">
        <v>-17.748999999999999</v>
      </c>
      <c r="I42" s="310">
        <v>-3.4298777542020784</v>
      </c>
      <c r="J42" s="311"/>
      <c r="K42" s="312"/>
      <c r="L42" s="313"/>
      <c r="S42" s="314"/>
      <c r="V42" s="315"/>
    </row>
    <row r="43" spans="2:22" x14ac:dyDescent="0.25">
      <c r="B43" s="286" t="s">
        <v>40</v>
      </c>
      <c r="C43" s="241">
        <v>-6.9020000219370221</v>
      </c>
      <c r="D43" s="241">
        <v>-1.3140734605401034</v>
      </c>
      <c r="E43" s="241">
        <v>-5.3280000000000003</v>
      </c>
      <c r="F43" s="241">
        <v>-0.17499999999999999</v>
      </c>
      <c r="G43" s="241">
        <v>-4.5330000000000004</v>
      </c>
      <c r="H43" s="241">
        <v>-17.242000000000001</v>
      </c>
      <c r="I43" s="310">
        <v>-3.2827085677513197</v>
      </c>
      <c r="J43" s="311"/>
      <c r="K43" s="312"/>
      <c r="L43" s="313"/>
      <c r="S43" s="314"/>
      <c r="V43" s="315"/>
    </row>
    <row r="44" spans="2:22" x14ac:dyDescent="0.25">
      <c r="B44" s="286" t="s">
        <v>41</v>
      </c>
      <c r="C44" s="241">
        <v>-5.3240002364769738</v>
      </c>
      <c r="D44" s="241">
        <v>-1.0085836138278574</v>
      </c>
      <c r="E44" s="241">
        <v>-6.1630000000000003</v>
      </c>
      <c r="F44" s="241">
        <v>-9.7000000000000003E-2</v>
      </c>
      <c r="G44" s="241">
        <v>-5.9729999999999999</v>
      </c>
      <c r="H44" s="241">
        <v>-17.882999999999999</v>
      </c>
      <c r="I44" s="310">
        <v>-3.3877723450325745</v>
      </c>
      <c r="J44" s="311"/>
      <c r="K44" s="312"/>
      <c r="L44" s="313"/>
      <c r="S44" s="314"/>
      <c r="V44" s="315"/>
    </row>
    <row r="45" spans="2:22" x14ac:dyDescent="0.25">
      <c r="B45" s="286" t="s">
        <v>43</v>
      </c>
      <c r="C45" s="241">
        <v>-6.0259996218839991</v>
      </c>
      <c r="D45" s="241">
        <v>-1.1306536668162694</v>
      </c>
      <c r="E45" s="241">
        <v>-5.444</v>
      </c>
      <c r="F45" s="241">
        <v>-8.3000000000000004E-2</v>
      </c>
      <c r="G45" s="241">
        <v>-6.0830000000000002</v>
      </c>
      <c r="H45" s="241">
        <v>-17.873000000000001</v>
      </c>
      <c r="I45" s="310">
        <v>-3.3534972212111089</v>
      </c>
      <c r="J45" s="311"/>
      <c r="K45" s="312"/>
      <c r="L45" s="313"/>
      <c r="S45" s="314"/>
      <c r="V45" s="315"/>
    </row>
    <row r="46" spans="2:22" x14ac:dyDescent="0.25">
      <c r="B46" s="286" t="s">
        <v>44</v>
      </c>
      <c r="C46" s="241">
        <v>-4.319000792590006</v>
      </c>
      <c r="D46" s="241">
        <v>-0.8008724097910771</v>
      </c>
      <c r="E46" s="241">
        <v>-5.7</v>
      </c>
      <c r="F46" s="241">
        <v>-0.105</v>
      </c>
      <c r="G46" s="241">
        <v>-7.18</v>
      </c>
      <c r="H46" s="241">
        <v>-17.574000000000002</v>
      </c>
      <c r="I46" s="310">
        <v>-3.2587471976888001</v>
      </c>
      <c r="J46" s="311"/>
      <c r="K46" s="312"/>
      <c r="L46" s="313"/>
      <c r="S46" s="314"/>
      <c r="V46" s="315"/>
    </row>
    <row r="47" spans="2:22" x14ac:dyDescent="0.25">
      <c r="B47" s="286" t="s">
        <v>45</v>
      </c>
      <c r="C47" s="241">
        <v>-9.818000528726035</v>
      </c>
      <c r="D47" s="241">
        <v>-1.8125427896553317</v>
      </c>
      <c r="E47" s="241">
        <v>-9.0530000000000008</v>
      </c>
      <c r="F47" s="241">
        <v>-0.10100000000000001</v>
      </c>
      <c r="G47" s="241">
        <v>-6.2519999999999998</v>
      </c>
      <c r="H47" s="241">
        <v>-25.523</v>
      </c>
      <c r="I47" s="310">
        <v>-4.7119094651725222</v>
      </c>
      <c r="J47" s="311"/>
      <c r="K47" s="312"/>
      <c r="L47" s="313"/>
      <c r="S47" s="314"/>
      <c r="V47" s="315"/>
    </row>
    <row r="48" spans="2:22" x14ac:dyDescent="0.25">
      <c r="B48" s="286" t="s">
        <v>46</v>
      </c>
      <c r="C48" s="241">
        <v>-24.692000426599972</v>
      </c>
      <c r="D48" s="241">
        <v>-4.4992548180582377</v>
      </c>
      <c r="E48" s="241">
        <v>-2.2869999999999999</v>
      </c>
      <c r="F48" s="241">
        <v>-0.111</v>
      </c>
      <c r="G48" s="241">
        <v>-7.165</v>
      </c>
      <c r="H48" s="241">
        <v>-34.540999999999997</v>
      </c>
      <c r="I48" s="310">
        <v>-6.2938910572483335</v>
      </c>
      <c r="J48" s="311"/>
      <c r="K48" s="312"/>
      <c r="L48" s="313"/>
      <c r="S48" s="314"/>
      <c r="V48" s="315"/>
    </row>
    <row r="49" spans="2:22" x14ac:dyDescent="0.25">
      <c r="B49" s="286" t="s">
        <v>61</v>
      </c>
      <c r="C49" s="241">
        <v>-9.4690006639500002</v>
      </c>
      <c r="D49" s="241">
        <v>-1.7155105521283998</v>
      </c>
      <c r="E49" s="241">
        <v>-1.4039999999999999</v>
      </c>
      <c r="F49" s="241">
        <v>-0.13600000000000001</v>
      </c>
      <c r="G49" s="241">
        <v>-6.4690000000000003</v>
      </c>
      <c r="H49" s="241">
        <v>-17.803999999999998</v>
      </c>
      <c r="I49" s="310">
        <v>-3.2255726822763804</v>
      </c>
      <c r="J49" s="311"/>
      <c r="K49" s="312"/>
      <c r="L49" s="313"/>
      <c r="S49" s="314"/>
      <c r="V49" s="315"/>
    </row>
    <row r="50" spans="2:22" x14ac:dyDescent="0.25">
      <c r="B50" s="286" t="s">
        <v>62</v>
      </c>
      <c r="C50" s="241">
        <v>-5.365000066406024</v>
      </c>
      <c r="D50" s="241">
        <v>-0.96097700218275661</v>
      </c>
      <c r="E50" s="241">
        <v>-5.5620000000000003</v>
      </c>
      <c r="F50" s="241">
        <v>-8.3000000000000004E-2</v>
      </c>
      <c r="G50" s="241">
        <v>-6.6079999999999997</v>
      </c>
      <c r="H50" s="241">
        <v>-17.916</v>
      </c>
      <c r="I50" s="310">
        <v>-3.209107876608047</v>
      </c>
      <c r="J50" s="311"/>
      <c r="K50" s="312"/>
      <c r="L50" s="313"/>
      <c r="S50" s="314"/>
      <c r="V50" s="315"/>
    </row>
    <row r="51" spans="2:22" x14ac:dyDescent="0.25">
      <c r="B51" s="286" t="s">
        <v>63</v>
      </c>
      <c r="C51" s="241">
        <v>12.055999855882011</v>
      </c>
      <c r="D51" s="241">
        <v>2.1552163092603172</v>
      </c>
      <c r="E51" s="241">
        <v>-3.8740000000000001</v>
      </c>
      <c r="F51" s="241">
        <v>-0.127</v>
      </c>
      <c r="G51" s="241">
        <v>-6.1769999999999996</v>
      </c>
      <c r="H51" s="241">
        <v>1.633</v>
      </c>
      <c r="I51" s="310">
        <v>0.29192669833228158</v>
      </c>
      <c r="J51" s="311"/>
      <c r="K51" s="312"/>
      <c r="L51" s="313"/>
      <c r="S51" s="314"/>
      <c r="V51" s="315"/>
    </row>
    <row r="52" spans="2:22" x14ac:dyDescent="0.25">
      <c r="B52" s="286" t="s">
        <v>64</v>
      </c>
      <c r="C52" s="241">
        <v>-3.9649999543019914</v>
      </c>
      <c r="D52" s="241">
        <v>-0.71894570723261042</v>
      </c>
      <c r="E52" s="241">
        <v>-10.237</v>
      </c>
      <c r="F52" s="241">
        <v>2.5999999999999999E-2</v>
      </c>
      <c r="G52" s="241">
        <v>-6.2640000000000002</v>
      </c>
      <c r="H52" s="241">
        <v>-19.097999999999999</v>
      </c>
      <c r="I52" s="310">
        <v>-3.4629067528313588</v>
      </c>
      <c r="J52" s="311"/>
      <c r="K52" s="312"/>
      <c r="L52" s="313"/>
      <c r="S52" s="314"/>
      <c r="V52" s="315"/>
    </row>
    <row r="53" spans="2:22" x14ac:dyDescent="0.25">
      <c r="B53" s="286" t="s">
        <v>66</v>
      </c>
      <c r="C53" s="241">
        <v>11.886999963238001</v>
      </c>
      <c r="D53" s="241">
        <v>2.4907333411359689</v>
      </c>
      <c r="E53" s="241">
        <v>-16.783000000000001</v>
      </c>
      <c r="F53" s="241">
        <v>-6.5000000000000002E-2</v>
      </c>
      <c r="G53" s="241">
        <v>-8.8160000000000007</v>
      </c>
      <c r="H53" s="241">
        <v>-14.272</v>
      </c>
      <c r="I53" s="310">
        <v>-2.9904724787270376</v>
      </c>
      <c r="J53" s="311"/>
      <c r="K53" s="312"/>
      <c r="L53" s="313"/>
      <c r="S53" s="314"/>
      <c r="V53" s="315"/>
    </row>
    <row r="54" spans="2:22" x14ac:dyDescent="0.25">
      <c r="B54" s="286" t="s">
        <v>67</v>
      </c>
      <c r="C54" s="241">
        <v>-5.080999816417993</v>
      </c>
      <c r="D54" s="241">
        <v>-0.94175428690384932</v>
      </c>
      <c r="E54" s="241">
        <v>-4.5570000000000004</v>
      </c>
      <c r="F54" s="241">
        <v>-8.9999999999999993E-3</v>
      </c>
      <c r="G54" s="241">
        <v>-5.048</v>
      </c>
      <c r="H54" s="241">
        <v>-14.275</v>
      </c>
      <c r="I54" s="310">
        <v>-2.6458458829525973</v>
      </c>
      <c r="J54" s="311"/>
      <c r="K54" s="312"/>
      <c r="L54" s="313"/>
      <c r="S54" s="314"/>
      <c r="V54" s="315"/>
    </row>
    <row r="55" spans="2:22" x14ac:dyDescent="0.25">
      <c r="B55" s="286" t="s">
        <v>68</v>
      </c>
      <c r="C55" s="241">
        <v>-14.883999637071978</v>
      </c>
      <c r="D55" s="241">
        <v>-2.737221847950666</v>
      </c>
      <c r="E55" s="241">
        <v>-4.1189999999999998</v>
      </c>
      <c r="F55" s="241">
        <v>-0.11899999999999999</v>
      </c>
      <c r="G55" s="241">
        <v>-8.0869999999999997</v>
      </c>
      <c r="H55" s="241">
        <v>-26.286000000000001</v>
      </c>
      <c r="I55" s="310">
        <v>-4.8340913228741194</v>
      </c>
      <c r="J55" s="311"/>
      <c r="K55" s="312"/>
      <c r="L55" s="313"/>
      <c r="S55" s="314"/>
      <c r="V55" s="315"/>
    </row>
    <row r="56" spans="2:22" x14ac:dyDescent="0.25">
      <c r="B56" s="286" t="s">
        <v>69</v>
      </c>
      <c r="C56" s="241">
        <v>-1.7590000332550106</v>
      </c>
      <c r="D56" s="241">
        <v>-0.32417569866496576</v>
      </c>
      <c r="E56" s="241">
        <v>-8.5489999999999995</v>
      </c>
      <c r="F56" s="241">
        <v>-5.0999999999999997E-2</v>
      </c>
      <c r="G56" s="241">
        <v>-3.5720000000000001</v>
      </c>
      <c r="H56" s="241">
        <v>-12.827999999999999</v>
      </c>
      <c r="I56" s="310">
        <v>-2.364142003328376</v>
      </c>
      <c r="J56" s="311"/>
      <c r="K56" s="312"/>
      <c r="L56" s="313"/>
      <c r="S56" s="314"/>
      <c r="V56" s="315"/>
    </row>
    <row r="57" spans="2:22" x14ac:dyDescent="0.25">
      <c r="B57" s="286" t="s">
        <v>70</v>
      </c>
      <c r="C57" s="241">
        <v>-4.4459992975760052</v>
      </c>
      <c r="D57" s="241">
        <v>-0.79075413297619646</v>
      </c>
      <c r="E57" s="241">
        <v>-7.8091255000000004</v>
      </c>
      <c r="F57" s="241">
        <v>-0.15137641400000001</v>
      </c>
      <c r="G57" s="241">
        <v>-4.7999677200000006</v>
      </c>
      <c r="H57" s="241">
        <v>-17.206469600000002</v>
      </c>
      <c r="I57" s="310">
        <v>-3.0602989428152703</v>
      </c>
      <c r="J57" s="311"/>
      <c r="K57" s="312"/>
      <c r="L57" s="313"/>
      <c r="S57" s="314"/>
      <c r="V57" s="315"/>
    </row>
    <row r="58" spans="2:22" x14ac:dyDescent="0.25">
      <c r="B58" s="286" t="s">
        <v>71</v>
      </c>
      <c r="C58" s="241">
        <v>-7.7735346040635456</v>
      </c>
      <c r="D58" s="241">
        <v>-1.3624115927128513</v>
      </c>
      <c r="E58" s="241">
        <v>-8.023772619999999</v>
      </c>
      <c r="F58" s="241">
        <v>-0.22349474100000002</v>
      </c>
      <c r="G58" s="241">
        <v>-4.4202111000000004</v>
      </c>
      <c r="H58" s="241">
        <v>-20.441013099999999</v>
      </c>
      <c r="I58" s="310">
        <v>-3.582549590719954</v>
      </c>
      <c r="J58" s="311"/>
      <c r="K58" s="312"/>
      <c r="L58" s="313"/>
      <c r="S58" s="314"/>
      <c r="V58" s="315"/>
    </row>
    <row r="59" spans="2:22" x14ac:dyDescent="0.25">
      <c r="B59" s="286" t="s">
        <v>72</v>
      </c>
      <c r="C59" s="241">
        <v>-13.055385692663785</v>
      </c>
      <c r="D59" s="241">
        <v>-2.2283943790633103</v>
      </c>
      <c r="E59" s="241">
        <v>-8.2087087100000016</v>
      </c>
      <c r="F59" s="241">
        <v>-0.26361277599999999</v>
      </c>
      <c r="G59" s="241">
        <v>-4.2398251700000005</v>
      </c>
      <c r="H59" s="241">
        <v>-25.7675318</v>
      </c>
      <c r="I59" s="310">
        <v>-4.3982019663901042</v>
      </c>
      <c r="J59" s="311"/>
      <c r="K59" s="312"/>
      <c r="L59" s="313"/>
      <c r="S59" s="314"/>
      <c r="V59" s="315"/>
    </row>
    <row r="60" spans="2:22" x14ac:dyDescent="0.25">
      <c r="B60" s="286" t="s">
        <v>73</v>
      </c>
      <c r="C60" s="241">
        <v>-17.213711984532303</v>
      </c>
      <c r="D60" s="241">
        <v>-2.878161601273975</v>
      </c>
      <c r="E60" s="241">
        <v>-8.5005336700000012</v>
      </c>
      <c r="F60" s="241">
        <v>-0.29260469299999997</v>
      </c>
      <c r="G60" s="241">
        <v>-4.2992436899999991</v>
      </c>
      <c r="H60" s="241">
        <v>-30.306094400000003</v>
      </c>
      <c r="I60" s="310">
        <v>-5.0672299655671384</v>
      </c>
      <c r="J60" s="311"/>
      <c r="K60" s="312"/>
      <c r="L60" s="313"/>
      <c r="S60" s="314"/>
      <c r="V60" s="315"/>
    </row>
    <row r="61" spans="2:22" x14ac:dyDescent="0.25">
      <c r="B61" s="286" t="s">
        <v>74</v>
      </c>
      <c r="C61" s="241">
        <v>-19.804702718358705</v>
      </c>
      <c r="D61" s="241">
        <v>-3.2540813571884111</v>
      </c>
      <c r="E61" s="241">
        <v>-8.8386509600000007</v>
      </c>
      <c r="F61" s="241">
        <v>-0.31570048799999995</v>
      </c>
      <c r="G61" s="241">
        <v>-4.6015855099999987</v>
      </c>
      <c r="H61" s="241">
        <v>-33.560640099999993</v>
      </c>
      <c r="I61" s="310">
        <v>-5.5142990449174683</v>
      </c>
      <c r="J61" s="311"/>
      <c r="K61" s="312"/>
      <c r="L61" s="313"/>
      <c r="S61" s="314"/>
      <c r="V61" s="315"/>
    </row>
    <row r="62" spans="2:22" x14ac:dyDescent="0.25">
      <c r="B62" s="286" t="s">
        <v>75</v>
      </c>
      <c r="C62" s="241">
        <v>-19.94250019184356</v>
      </c>
      <c r="D62" s="241">
        <v>-3.2337065776601595</v>
      </c>
      <c r="E62" s="241">
        <v>-9.0258506099999991</v>
      </c>
      <c r="F62" s="241">
        <v>-0.32576086900000001</v>
      </c>
      <c r="G62" s="241">
        <v>-4.7357393800000009</v>
      </c>
      <c r="H62" s="241">
        <v>-34.029850599999996</v>
      </c>
      <c r="I62" s="310">
        <v>-5.5179917594795711</v>
      </c>
      <c r="J62" s="311"/>
      <c r="K62" s="312"/>
      <c r="L62" s="313"/>
      <c r="S62" s="314"/>
      <c r="V62" s="315"/>
    </row>
    <row r="63" spans="2:22" x14ac:dyDescent="0.25">
      <c r="B63" s="286" t="s">
        <v>76</v>
      </c>
      <c r="C63" s="241">
        <v>-18.564411319602939</v>
      </c>
      <c r="D63" s="241">
        <v>-2.9733720999251694</v>
      </c>
      <c r="E63" s="241">
        <v>-9.41586809</v>
      </c>
      <c r="F63" s="241">
        <v>-0.33105792199999995</v>
      </c>
      <c r="G63" s="241">
        <v>-4.7011711900000002</v>
      </c>
      <c r="H63" s="241">
        <v>-33.012508099999998</v>
      </c>
      <c r="I63" s="310">
        <v>-5.287453980802721</v>
      </c>
      <c r="J63" s="311"/>
      <c r="K63" s="312"/>
      <c r="L63" s="313"/>
      <c r="S63" s="314"/>
      <c r="V63" s="315"/>
    </row>
    <row r="64" spans="2:22" x14ac:dyDescent="0.25">
      <c r="B64" s="286" t="s">
        <v>77</v>
      </c>
      <c r="C64" s="241">
        <v>-17.209408005017515</v>
      </c>
      <c r="D64" s="241">
        <v>-2.7283903429259797</v>
      </c>
      <c r="E64" s="241">
        <v>-9.5947301800000009</v>
      </c>
      <c r="F64" s="241">
        <v>-0.333507514</v>
      </c>
      <c r="G64" s="241">
        <v>-4.4965669899999998</v>
      </c>
      <c r="H64" s="241">
        <v>-31.634212099999999</v>
      </c>
      <c r="I64" s="310">
        <v>-5.0153078347929103</v>
      </c>
      <c r="J64" s="311"/>
      <c r="K64" s="312"/>
      <c r="L64" s="313"/>
      <c r="S64" s="314"/>
      <c r="V64" s="315"/>
    </row>
    <row r="65" spans="2:22" x14ac:dyDescent="0.25">
      <c r="B65" s="286" t="s">
        <v>79</v>
      </c>
      <c r="C65" s="241">
        <v>-16.214853558010308</v>
      </c>
      <c r="D65" s="241">
        <v>-2.5461499112224657</v>
      </c>
      <c r="E65" s="241">
        <v>-9.4739974999999994</v>
      </c>
      <c r="F65" s="241">
        <v>-0.33074055500000005</v>
      </c>
      <c r="G65" s="241">
        <v>-4.0996417399999991</v>
      </c>
      <c r="H65" s="241">
        <v>-30.1192329</v>
      </c>
      <c r="I65" s="310">
        <v>-4.7294958230775412</v>
      </c>
      <c r="J65" s="311"/>
      <c r="K65" s="312"/>
      <c r="L65" s="313"/>
      <c r="S65" s="314"/>
      <c r="V65" s="315"/>
    </row>
    <row r="66" spans="2:22" x14ac:dyDescent="0.25">
      <c r="B66" s="286" t="s">
        <v>80</v>
      </c>
      <c r="C66" s="241">
        <v>-15.891540634856733</v>
      </c>
      <c r="D66" s="241">
        <v>-2.4760231753956226</v>
      </c>
      <c r="E66" s="241">
        <v>-9.487684100000001</v>
      </c>
      <c r="F66" s="241">
        <v>-0.32924609600000004</v>
      </c>
      <c r="G66" s="241">
        <v>-3.8902892599999994</v>
      </c>
      <c r="H66" s="241">
        <v>-29.598759600000001</v>
      </c>
      <c r="I66" s="310">
        <v>-4.6117123831162372</v>
      </c>
      <c r="J66" s="311"/>
      <c r="K66" s="312"/>
      <c r="L66" s="313"/>
      <c r="S66" s="314"/>
      <c r="V66" s="315"/>
    </row>
    <row r="67" spans="2:22" x14ac:dyDescent="0.25">
      <c r="B67" s="286" t="s">
        <v>81</v>
      </c>
      <c r="C67" s="241">
        <v>-15.636095941510991</v>
      </c>
      <c r="D67" s="241">
        <v>-2.4160458375026632</v>
      </c>
      <c r="E67" s="241">
        <v>-9.6258208400000012</v>
      </c>
      <c r="F67" s="241">
        <v>-0.32788668700000001</v>
      </c>
      <c r="G67" s="241">
        <v>-3.8763311800000002</v>
      </c>
      <c r="H67" s="241">
        <v>-29.466134799999999</v>
      </c>
      <c r="I67" s="310">
        <v>-4.5530247829851058</v>
      </c>
      <c r="J67" s="311"/>
      <c r="K67" s="312"/>
      <c r="L67" s="313"/>
      <c r="S67" s="314"/>
      <c r="V67" s="315"/>
    </row>
    <row r="68" spans="2:22" x14ac:dyDescent="0.25">
      <c r="B68" s="286" t="s">
        <v>82</v>
      </c>
      <c r="C68" s="241">
        <v>-15.453383763351587</v>
      </c>
      <c r="D68" s="241">
        <v>-2.368956551977063</v>
      </c>
      <c r="E68" s="241">
        <v>-9.8167310199999989</v>
      </c>
      <c r="F68" s="241">
        <v>-0.326511463</v>
      </c>
      <c r="G68" s="241">
        <v>-4.0660842499999967</v>
      </c>
      <c r="H68" s="241">
        <v>-29.662710999999998</v>
      </c>
      <c r="I68" s="310">
        <v>-4.5472030364961151</v>
      </c>
      <c r="J68" s="311"/>
      <c r="K68" s="312"/>
      <c r="L68" s="313"/>
      <c r="S68" s="314"/>
      <c r="V68" s="315"/>
    </row>
    <row r="69" spans="2:22" x14ac:dyDescent="0.25">
      <c r="B69" s="286" t="s">
        <v>358</v>
      </c>
      <c r="C69" s="241">
        <v>-15.5045836710923</v>
      </c>
      <c r="D69" s="241">
        <v>-2.3586227944757452</v>
      </c>
      <c r="E69" s="241">
        <v>-9.7073539400000008</v>
      </c>
      <c r="F69" s="241">
        <v>-0.32347832100000001</v>
      </c>
      <c r="G69" s="241">
        <v>-4.4688383700000021</v>
      </c>
      <c r="H69" s="241">
        <v>-30.004253799999997</v>
      </c>
      <c r="I69" s="310">
        <v>-4.5643738938866862</v>
      </c>
      <c r="J69" s="311"/>
      <c r="K69" s="312"/>
      <c r="L69" s="313"/>
      <c r="S69" s="314"/>
      <c r="V69" s="315"/>
    </row>
    <row r="70" spans="2:22" x14ac:dyDescent="0.25">
      <c r="B70" s="286" t="s">
        <v>359</v>
      </c>
      <c r="C70" s="241">
        <v>-15.777967657808098</v>
      </c>
      <c r="D70" s="241">
        <v>-2.3811400286787006</v>
      </c>
      <c r="E70" s="241">
        <v>-9.7873258300000003</v>
      </c>
      <c r="F70" s="241">
        <v>-0.32390655900000004</v>
      </c>
      <c r="G70" s="241">
        <v>-4.7521963300000003</v>
      </c>
      <c r="H70" s="241">
        <v>-30.641396799999999</v>
      </c>
      <c r="I70" s="310">
        <v>-4.6242620112737232</v>
      </c>
      <c r="J70" s="311"/>
      <c r="K70" s="312"/>
      <c r="L70" s="313"/>
      <c r="S70" s="314"/>
      <c r="V70" s="315"/>
    </row>
    <row r="71" spans="2:22" x14ac:dyDescent="0.25">
      <c r="B71" s="286" t="s">
        <v>360</v>
      </c>
      <c r="C71" s="241">
        <v>-15.947466068789902</v>
      </c>
      <c r="D71" s="241">
        <v>-2.3856942373243326</v>
      </c>
      <c r="E71" s="241">
        <v>-9.9338747500000011</v>
      </c>
      <c r="F71" s="241">
        <v>-0.32443403100000001</v>
      </c>
      <c r="G71" s="241">
        <v>-4.9084713600000001</v>
      </c>
      <c r="H71" s="241">
        <v>-31.114246299999998</v>
      </c>
      <c r="I71" s="310">
        <v>-4.6546001588221255</v>
      </c>
      <c r="J71" s="311"/>
      <c r="K71" s="312"/>
      <c r="L71" s="313"/>
      <c r="S71" s="314"/>
      <c r="V71" s="315"/>
    </row>
    <row r="72" spans="2:22" x14ac:dyDescent="0.25">
      <c r="B72" s="286" t="s">
        <v>361</v>
      </c>
      <c r="C72" s="241">
        <v>-16.025828367652107</v>
      </c>
      <c r="D72" s="241">
        <v>-2.3752833800264623</v>
      </c>
      <c r="E72" s="241">
        <v>-10.1117372</v>
      </c>
      <c r="F72" s="241">
        <v>-0.32494570699999997</v>
      </c>
      <c r="G72" s="241">
        <v>-4.9324937499999999</v>
      </c>
      <c r="H72" s="241">
        <v>-31.395004499999999</v>
      </c>
      <c r="I72" s="310">
        <v>-4.6532404250146913</v>
      </c>
      <c r="J72" s="311"/>
      <c r="K72" s="312"/>
      <c r="L72" s="313"/>
      <c r="S72" s="314"/>
      <c r="V72" s="315"/>
    </row>
    <row r="73" spans="2:22" x14ac:dyDescent="0.25">
      <c r="B73" s="286" t="s">
        <v>365</v>
      </c>
      <c r="C73" s="241">
        <v>-16.250745679185624</v>
      </c>
      <c r="D73" s="241">
        <v>-2.3868966612918894</v>
      </c>
      <c r="E73" s="241">
        <v>-9.9722500400000005</v>
      </c>
      <c r="F73" s="241">
        <v>-0.32471219699999998</v>
      </c>
      <c r="G73" s="241">
        <v>-4.8191458100000002</v>
      </c>
      <c r="H73" s="241">
        <v>-31.3668537</v>
      </c>
      <c r="I73" s="310">
        <v>-4.6071386414997493</v>
      </c>
      <c r="J73" s="311"/>
      <c r="K73" s="312"/>
      <c r="L73" s="313"/>
      <c r="S73" s="314"/>
      <c r="V73" s="315"/>
    </row>
    <row r="74" spans="2:22" x14ac:dyDescent="0.25">
      <c r="B74" s="286" t="s">
        <v>366</v>
      </c>
      <c r="C74" s="241">
        <v>-16.621617592847389</v>
      </c>
      <c r="D74" s="241">
        <v>-2.4198516373852361</v>
      </c>
      <c r="E74" s="241">
        <v>-10.0615136</v>
      </c>
      <c r="F74" s="241">
        <v>-0.32619482999999999</v>
      </c>
      <c r="G74" s="241">
        <v>-4.7540265100000001</v>
      </c>
      <c r="H74" s="241">
        <v>-31.7633528</v>
      </c>
      <c r="I74" s="310">
        <v>-4.6242551816978645</v>
      </c>
      <c r="J74" s="311"/>
      <c r="K74" s="312"/>
      <c r="L74" s="313"/>
      <c r="S74" s="314"/>
      <c r="V74" s="315"/>
    </row>
    <row r="75" spans="2:22" x14ac:dyDescent="0.25">
      <c r="B75" s="286" t="s">
        <v>367</v>
      </c>
      <c r="C75" s="241">
        <v>-16.777860616468146</v>
      </c>
      <c r="D75" s="241">
        <v>-2.4199600878468313</v>
      </c>
      <c r="E75" s="241">
        <v>-10.274601199999998</v>
      </c>
      <c r="F75" s="241">
        <v>-0.32832134899999998</v>
      </c>
      <c r="G75" s="241">
        <v>-4.7368642599999999</v>
      </c>
      <c r="H75" s="241">
        <v>-32.117646999999998</v>
      </c>
      <c r="I75" s="310">
        <v>-4.6324990791296026</v>
      </c>
      <c r="J75" s="311"/>
      <c r="K75" s="312"/>
      <c r="L75" s="313"/>
      <c r="S75" s="314"/>
      <c r="V75" s="315"/>
    </row>
    <row r="76" spans="2:22" x14ac:dyDescent="0.25">
      <c r="B76" s="286" t="s">
        <v>368</v>
      </c>
      <c r="C76" s="241">
        <v>-16.836557587251896</v>
      </c>
      <c r="D76" s="241">
        <v>-2.4056555682700043</v>
      </c>
      <c r="E76" s="241">
        <v>-10.5058209</v>
      </c>
      <c r="F76" s="241">
        <v>-0.32948374600000002</v>
      </c>
      <c r="G76" s="241">
        <v>-4.7694430800000012</v>
      </c>
      <c r="H76" s="241">
        <v>-32.441305400000005</v>
      </c>
      <c r="I76" s="310">
        <v>-4.6353066280335788</v>
      </c>
      <c r="J76" s="311"/>
      <c r="K76" s="312"/>
      <c r="L76" s="313"/>
      <c r="S76" s="314"/>
      <c r="V76" s="315"/>
    </row>
    <row r="77" spans="2:22" x14ac:dyDescent="0.25">
      <c r="B77" s="286" t="s">
        <v>395</v>
      </c>
      <c r="C77" s="241">
        <v>-17.048851068435248</v>
      </c>
      <c r="D77" s="241">
        <v>-2.4132194505798608</v>
      </c>
      <c r="E77" s="241">
        <v>-10.4288971</v>
      </c>
      <c r="F77" s="241">
        <v>-0.33064227699999998</v>
      </c>
      <c r="G77" s="241">
        <v>-4.8541864699999984</v>
      </c>
      <c r="H77" s="241">
        <v>-32.662577300000002</v>
      </c>
      <c r="I77" s="310">
        <v>-4.6233008036747751</v>
      </c>
      <c r="J77" s="311"/>
      <c r="K77" s="312"/>
      <c r="L77" s="313"/>
      <c r="S77" s="314"/>
      <c r="V77" s="315"/>
    </row>
    <row r="78" spans="2:22" x14ac:dyDescent="0.25">
      <c r="B78" s="286" t="s">
        <v>396</v>
      </c>
      <c r="C78" s="241">
        <v>-17.411298729877934</v>
      </c>
      <c r="D78" s="241">
        <v>-2.4422764490105981</v>
      </c>
      <c r="E78" s="241">
        <v>-10.5793873</v>
      </c>
      <c r="F78" s="241">
        <v>-0.33204595599999998</v>
      </c>
      <c r="G78" s="241">
        <v>-4.9194838299999999</v>
      </c>
      <c r="H78" s="241">
        <v>-33.242215900000005</v>
      </c>
      <c r="I78" s="310">
        <v>-4.6628733597097289</v>
      </c>
      <c r="J78" s="311"/>
      <c r="K78" s="312"/>
      <c r="L78" s="313"/>
      <c r="S78" s="314"/>
      <c r="V78" s="315"/>
    </row>
    <row r="79" spans="2:22" x14ac:dyDescent="0.25">
      <c r="B79" s="286" t="s">
        <v>397</v>
      </c>
      <c r="C79" s="241">
        <v>-17.575278687941669</v>
      </c>
      <c r="D79" s="241">
        <v>-2.4415954400469251</v>
      </c>
      <c r="E79" s="241">
        <v>-10.8486294</v>
      </c>
      <c r="F79" s="241">
        <v>-0.33407624199999997</v>
      </c>
      <c r="G79" s="241">
        <v>-4.9520809699999999</v>
      </c>
      <c r="H79" s="241">
        <v>-33.710065100000001</v>
      </c>
      <c r="I79" s="310">
        <v>-4.6830746011620885</v>
      </c>
      <c r="J79" s="311"/>
      <c r="K79" s="312"/>
      <c r="L79" s="313"/>
      <c r="S79" s="314"/>
      <c r="V79" s="315"/>
    </row>
    <row r="80" spans="2:22" x14ac:dyDescent="0.25">
      <c r="B80" s="316" t="s">
        <v>398</v>
      </c>
      <c r="C80" s="245">
        <v>-17.672044541937513</v>
      </c>
      <c r="D80" s="245">
        <v>-2.4309542860649245</v>
      </c>
      <c r="E80" s="245">
        <v>-11.162529000000001</v>
      </c>
      <c r="F80" s="245">
        <v>-0.33491031900000001</v>
      </c>
      <c r="G80" s="245">
        <v>-4.9703852099999999</v>
      </c>
      <c r="H80" s="245">
        <v>-34.1398686</v>
      </c>
      <c r="I80" s="317">
        <v>-4.6962568310595865</v>
      </c>
      <c r="J80" s="311"/>
      <c r="K80" s="312"/>
      <c r="L80" s="313"/>
      <c r="S80" s="314"/>
      <c r="V80" s="315"/>
    </row>
    <row r="81" spans="2:22" x14ac:dyDescent="0.25">
      <c r="B81" s="9">
        <v>2008</v>
      </c>
      <c r="C81" s="241">
        <f ca="1">SUM(OFFSET(C$4,4*ROWS(C$4:C4)-4,,4))</f>
        <v>-34.688000000000045</v>
      </c>
      <c r="D81" s="241">
        <v>-2.1826524185170575</v>
      </c>
      <c r="E81" s="241">
        <f ca="1">SUM(OFFSET(E$4,4*ROWS(E$4:E4)-4,,4))</f>
        <v>-14.379999999999999</v>
      </c>
      <c r="F81" s="241">
        <f ca="1">SUM(OFFSET(F$4,4*ROWS(F$4:F4)-4,,4))</f>
        <v>-0.71499999999999997</v>
      </c>
      <c r="G81" s="241">
        <f ca="1">SUM(OFFSET(G$4,4*ROWS(G$4:G4)-4,,4))</f>
        <v>-13.561999999999999</v>
      </c>
      <c r="H81" s="241">
        <v>-62.981999999999999</v>
      </c>
      <c r="I81" s="310">
        <v>-3.9629789732195948</v>
      </c>
      <c r="J81" s="315"/>
      <c r="K81" s="315"/>
      <c r="L81" s="313"/>
      <c r="V81" s="315"/>
    </row>
    <row r="82" spans="2:22" x14ac:dyDescent="0.25">
      <c r="B82" s="9">
        <v>2009</v>
      </c>
      <c r="C82" s="241">
        <f ca="1">SUM(OFFSET(C$4,4*ROWS(C$4:C5)-4,,4))</f>
        <v>-24.871000000000002</v>
      </c>
      <c r="D82" s="241">
        <v>-1.6061214855800372</v>
      </c>
      <c r="E82" s="241">
        <f ca="1">SUM(OFFSET(E$4,4*ROWS(E$4:E5)-4,,4))</f>
        <v>-12.036</v>
      </c>
      <c r="F82" s="241">
        <f ca="1">SUM(OFFSET(F$4,4*ROWS(F$4:F5)-4,,4))</f>
        <v>-0.25900000000000001</v>
      </c>
      <c r="G82" s="241">
        <f ca="1">SUM(OFFSET(G$4,4*ROWS(G$4:G5)-4,,4))</f>
        <v>-15.192</v>
      </c>
      <c r="H82" s="241">
        <v>-51.603999999999999</v>
      </c>
      <c r="I82" s="310">
        <v>-3.3324873604548362</v>
      </c>
      <c r="J82" s="315"/>
      <c r="K82" s="315"/>
      <c r="L82" s="313"/>
      <c r="V82" s="315"/>
    </row>
    <row r="83" spans="2:22" x14ac:dyDescent="0.25">
      <c r="B83" s="9">
        <v>2010</v>
      </c>
      <c r="C83" s="241">
        <f ca="1">SUM(OFFSET(C$4,4*ROWS(C$4:C6)-4,,4))</f>
        <v>-31.123000000000001</v>
      </c>
      <c r="D83" s="241">
        <v>-1.937887719197747</v>
      </c>
      <c r="E83" s="241">
        <f ca="1">SUM(OFFSET(E$4,4*ROWS(E$4:E6)-4,,4))</f>
        <v>1.4060000000000001</v>
      </c>
      <c r="F83" s="241">
        <f ca="1">SUM(OFFSET(F$4,4*ROWS(F$4:F6)-4,,4))</f>
        <v>-0.38900000000000001</v>
      </c>
      <c r="G83" s="241">
        <f ca="1">SUM(OFFSET(G$4,4*ROWS(G$4:G6)-4,,4))</f>
        <v>-19.947000000000003</v>
      </c>
      <c r="H83" s="241">
        <v>-49.938000000000002</v>
      </c>
      <c r="I83" s="310">
        <v>-3.109412232795588</v>
      </c>
      <c r="J83" s="315"/>
      <c r="K83" s="315"/>
      <c r="L83" s="313"/>
      <c r="V83" s="315"/>
    </row>
    <row r="84" spans="2:22" x14ac:dyDescent="0.25">
      <c r="B84" s="9">
        <v>2011</v>
      </c>
      <c r="C84" s="241">
        <f ca="1">SUM(OFFSET(C$4,4*ROWS(C$4:C7)-4,,4))</f>
        <v>-15.837000000000003</v>
      </c>
      <c r="D84" s="241">
        <v>-0.95395511586064075</v>
      </c>
      <c r="E84" s="241">
        <f ca="1">SUM(OFFSET(E$4,4*ROWS(E$4:E7)-4,,4))</f>
        <v>6.5409999999999995</v>
      </c>
      <c r="F84" s="241">
        <f ca="1">SUM(OFFSET(F$4,4*ROWS(F$4:F7)-4,,4))</f>
        <v>-0.17300000000000001</v>
      </c>
      <c r="G84" s="241">
        <f ca="1">SUM(OFFSET(G$4,4*ROWS(G$4:G7)-4,,4))</f>
        <v>-20.821999999999999</v>
      </c>
      <c r="H84" s="241">
        <v>-30.064</v>
      </c>
      <c r="I84" s="310">
        <v>-1.8109305173476229</v>
      </c>
      <c r="J84" s="315"/>
      <c r="K84" s="315"/>
      <c r="L84" s="313"/>
      <c r="V84" s="315"/>
    </row>
    <row r="85" spans="2:22" x14ac:dyDescent="0.25">
      <c r="B85" s="9">
        <v>2012</v>
      </c>
      <c r="C85" s="241">
        <f ca="1">SUM(OFFSET(C$4,4*ROWS(C$4:C8)-4,,4))</f>
        <v>-21.189999999999984</v>
      </c>
      <c r="D85" s="241">
        <v>-1.2378999515121774</v>
      </c>
      <c r="E85" s="241">
        <f ca="1">SUM(OFFSET(E$4,4*ROWS(E$4:E8)-4,,4))</f>
        <v>-17.362000000000002</v>
      </c>
      <c r="F85" s="241">
        <f ca="1">SUM(OFFSET(F$4,4*ROWS(F$4:F8)-4,,4))</f>
        <v>-0.14799999999999999</v>
      </c>
      <c r="G85" s="241">
        <f ca="1">SUM(OFFSET(G$4,4*ROWS(G$4:G8)-4,,4))</f>
        <v>-20.896999999999998</v>
      </c>
      <c r="H85" s="241">
        <v>-59.868000000000002</v>
      </c>
      <c r="I85" s="310">
        <v>-3.4974324821675813</v>
      </c>
      <c r="J85" s="315"/>
      <c r="K85" s="315"/>
      <c r="L85" s="313"/>
    </row>
    <row r="86" spans="2:22" x14ac:dyDescent="0.25">
      <c r="B86" s="9">
        <v>2013</v>
      </c>
      <c r="C86" s="241">
        <f ca="1">SUM(OFFSET(C$4,4*ROWS(C$4:C9)-4,,4))</f>
        <v>-25.006000000000011</v>
      </c>
      <c r="D86" s="241">
        <v>-1.4045663290524935</v>
      </c>
      <c r="E86" s="241">
        <f ca="1">SUM(OFFSET(E$4,4*ROWS(E$4:E9)-4,,4))</f>
        <v>-35.542999999999999</v>
      </c>
      <c r="F86" s="241">
        <f ca="1">SUM(OFFSET(F$4,4*ROWS(F$4:F9)-4,,4))</f>
        <v>-0.32599999999999996</v>
      </c>
      <c r="G86" s="241">
        <f ca="1">SUM(OFFSET(G$4,4*ROWS(G$4:G9)-4,,4))</f>
        <v>-25.740000000000002</v>
      </c>
      <c r="H86" s="241">
        <v>-87.088999999999999</v>
      </c>
      <c r="I86" s="310">
        <v>-4.8917170691375116</v>
      </c>
      <c r="J86" s="315"/>
      <c r="K86" s="315"/>
      <c r="L86" s="313"/>
    </row>
    <row r="87" spans="2:22" x14ac:dyDescent="0.25">
      <c r="B87" s="9">
        <v>2014</v>
      </c>
      <c r="C87" s="241">
        <f ca="1">SUM(OFFSET(C$4,4*ROWS(C$4:C10)-4,,4))</f>
        <v>-28.932999999999986</v>
      </c>
      <c r="D87" s="241">
        <v>-1.5530260739621087</v>
      </c>
      <c r="E87" s="241">
        <f ca="1">SUM(OFFSET(E$4,4*ROWS(E$4:E10)-4,,4))</f>
        <v>-36.887999999999998</v>
      </c>
      <c r="F87" s="241">
        <f ca="1">SUM(OFFSET(F$4,4*ROWS(F$4:F10)-4,,4))</f>
        <v>-0.46899999999999997</v>
      </c>
      <c r="G87" s="241">
        <f ca="1">SUM(OFFSET(G$4,4*ROWS(G$4:G10)-4,,4))</f>
        <v>-23.944000000000003</v>
      </c>
      <c r="H87" s="241">
        <v>-90.888000000000005</v>
      </c>
      <c r="I87" s="310">
        <v>-4.878561981483708</v>
      </c>
      <c r="J87" s="315"/>
      <c r="K87" s="315"/>
      <c r="L87" s="313"/>
    </row>
    <row r="88" spans="2:22" x14ac:dyDescent="0.25">
      <c r="B88" s="9">
        <v>2015</v>
      </c>
      <c r="C88" s="241">
        <f ca="1">SUM(OFFSET(C$4,4*ROWS(C$4:C11)-4,,4))</f>
        <v>-28.272000000000045</v>
      </c>
      <c r="D88" s="241">
        <v>-1.472775378312924</v>
      </c>
      <c r="E88" s="241">
        <f ca="1">SUM(OFFSET(E$4,4*ROWS(E$4:E11)-4,,4))</f>
        <v>-43.067999999999998</v>
      </c>
      <c r="F88" s="241">
        <f ca="1">SUM(OFFSET(F$4,4*ROWS(F$4:F11)-4,,4))</f>
        <v>-8.9000000000000024E-2</v>
      </c>
      <c r="G88" s="241">
        <f ca="1">SUM(OFFSET(G$4,4*ROWS(G$4:G11)-4,,4))</f>
        <v>-23.875</v>
      </c>
      <c r="H88" s="241">
        <v>-96.435000000000002</v>
      </c>
      <c r="I88" s="310">
        <v>-5.0235955577110509</v>
      </c>
      <c r="J88" s="315"/>
      <c r="K88" s="315"/>
      <c r="L88" s="313"/>
    </row>
    <row r="89" spans="2:22" x14ac:dyDescent="0.25">
      <c r="B89" s="9">
        <v>2016</v>
      </c>
      <c r="C89" s="241">
        <f ca="1">SUM(OFFSET(C$4,4*ROWS(C$4:C12)-4,,4))</f>
        <v>-36.113000000000028</v>
      </c>
      <c r="D89" s="241">
        <v>-1.8104367948856777</v>
      </c>
      <c r="E89" s="241">
        <f ca="1">SUM(OFFSET(E$4,4*ROWS(E$4:E12)-4,,4))</f>
        <v>-47.173000000000002</v>
      </c>
      <c r="F89" s="241">
        <f ca="1">SUM(OFFSET(F$4,4*ROWS(F$4:F12)-4,,4))</f>
        <v>-0.36</v>
      </c>
      <c r="G89" s="241">
        <f ca="1">SUM(OFFSET(G$4,4*ROWS(G$4:G12)-4,,4))</f>
        <v>-23.847999999999999</v>
      </c>
      <c r="H89" s="241">
        <v>-108.39</v>
      </c>
      <c r="I89" s="310">
        <v>-5.4338671447306677</v>
      </c>
      <c r="J89" s="315"/>
      <c r="K89" s="315"/>
      <c r="L89" s="313"/>
    </row>
    <row r="90" spans="2:22" x14ac:dyDescent="0.25">
      <c r="B90" s="9">
        <v>2017</v>
      </c>
      <c r="C90" s="241">
        <f ca="1">SUM(OFFSET(C$4,4*ROWS(C$4:C13)-4,,4))</f>
        <v>-29.889000122099965</v>
      </c>
      <c r="D90" s="241">
        <v>-1.4447806157078864</v>
      </c>
      <c r="E90" s="241">
        <f ca="1">SUM(OFFSET(E$4,4*ROWS(E$4:E13)-4,,4))</f>
        <v>-24.06</v>
      </c>
      <c r="F90" s="241">
        <f ca="1">SUM(OFFSET(F$4,4*ROWS(F$4:F13)-4,,4))</f>
        <v>-0.31</v>
      </c>
      <c r="G90" s="241">
        <f ca="1">SUM(OFFSET(G$4,4*ROWS(G$4:G13)-4,,4))</f>
        <v>-22.462000000000003</v>
      </c>
      <c r="H90" s="241">
        <v>-77.962999999999994</v>
      </c>
      <c r="I90" s="310">
        <v>-3.7685914778777785</v>
      </c>
      <c r="J90" s="315"/>
      <c r="K90" s="315"/>
      <c r="L90" s="313"/>
    </row>
    <row r="91" spans="2:22" x14ac:dyDescent="0.25">
      <c r="B91" s="9">
        <v>2018</v>
      </c>
      <c r="C91" s="241">
        <f ca="1">SUM(OFFSET(C$4,4*ROWS(C$4:C14)-4,,4))</f>
        <v>-25.487001179677016</v>
      </c>
      <c r="D91" s="241">
        <v>-1.1899848902076895</v>
      </c>
      <c r="E91" s="241">
        <f ca="1">SUM(OFFSET(E$4,4*ROWS(E$4:E14)-4,,4))</f>
        <v>-26.36</v>
      </c>
      <c r="F91" s="241">
        <f ca="1">SUM(OFFSET(F$4,4*ROWS(F$4:F14)-4,,4))</f>
        <v>-0.38600000000000001</v>
      </c>
      <c r="G91" s="241">
        <f ca="1">SUM(OFFSET(G$4,4*ROWS(G$4:G14)-4,,4))</f>
        <v>-25.488</v>
      </c>
      <c r="H91" s="241">
        <v>-78.852999999999994</v>
      </c>
      <c r="I91" s="310">
        <v>-3.6816366855418265</v>
      </c>
      <c r="J91" s="315"/>
      <c r="K91" s="315"/>
      <c r="L91" s="313"/>
    </row>
    <row r="92" spans="2:22" x14ac:dyDescent="0.25">
      <c r="B92" s="9">
        <v>2019</v>
      </c>
      <c r="C92" s="241">
        <f ca="1">SUM(OFFSET(C$4,4*ROWS(C$4:C15)-4,,4))</f>
        <v>-27.470001301073989</v>
      </c>
      <c r="D92" s="241">
        <v>-1.2382581311036256</v>
      </c>
      <c r="E92" s="241">
        <f ca="1">SUM(OFFSET(E$4,4*ROWS(E$4:E15)-4,,4))</f>
        <v>-13.127000000000001</v>
      </c>
      <c r="F92" s="241">
        <f ca="1">SUM(OFFSET(F$4,4*ROWS(F$4:F15)-4,,4))</f>
        <v>-0.45700000000000002</v>
      </c>
      <c r="G92" s="241">
        <f ca="1">SUM(OFFSET(G$4,4*ROWS(G$4:G15)-4,,4))</f>
        <v>-26.419</v>
      </c>
      <c r="H92" s="241">
        <v>-68.628</v>
      </c>
      <c r="I92" s="310">
        <v>-3.0935265743164448</v>
      </c>
      <c r="J92" s="315"/>
      <c r="K92" s="315"/>
      <c r="L92" s="313"/>
    </row>
    <row r="93" spans="2:22" x14ac:dyDescent="0.25">
      <c r="B93" s="9">
        <v>2020</v>
      </c>
      <c r="C93" s="241">
        <f ca="1">SUM(OFFSET(C$4,4*ROWS(C$4:C16)-4,,4))</f>
        <v>-12.042999444553962</v>
      </c>
      <c r="D93" s="241">
        <v>-0.57020724733558115</v>
      </c>
      <c r="E93" s="241">
        <f ca="1">SUM(OFFSET(E$4,4*ROWS(E$4:E16)-4,,4))</f>
        <v>-35.696000000000005</v>
      </c>
      <c r="F93" s="241">
        <f ca="1">SUM(OFFSET(F$4,4*ROWS(F$4:F16)-4,,4))</f>
        <v>-0.16700000000000001</v>
      </c>
      <c r="G93" s="241">
        <f ca="1">SUM(OFFSET(G$4,4*ROWS(G$4:G16)-4,,4))</f>
        <v>-28.215</v>
      </c>
      <c r="H93" s="241">
        <v>-73.930999999999997</v>
      </c>
      <c r="I93" s="310">
        <v>-3.5004561942274739</v>
      </c>
      <c r="J93" s="315"/>
      <c r="K93" s="318"/>
      <c r="L93" s="313"/>
    </row>
    <row r="94" spans="2:22" x14ac:dyDescent="0.25">
      <c r="B94" s="9">
        <v>2021</v>
      </c>
      <c r="C94" s="241">
        <f ca="1">SUM(OFFSET(C$4,4*ROWS(C$4:C17)-4,,4))</f>
        <v>-27.033919627558348</v>
      </c>
      <c r="D94" s="241">
        <v>-1.1955077875302482</v>
      </c>
      <c r="E94" s="241">
        <f ca="1">SUM(OFFSET(E$4,4*ROWS(E$4:E17)-4,,4))</f>
        <v>-32.590606829999999</v>
      </c>
      <c r="F94" s="241">
        <f ca="1">SUM(OFFSET(F$4,4*ROWS(F$4:F17)-4,,4))</f>
        <v>-0.68948393100000005</v>
      </c>
      <c r="G94" s="241">
        <f ca="1">SUM(OFFSET(G$4,4*ROWS(G$4:G17)-4,,4))</f>
        <v>-17.03200399</v>
      </c>
      <c r="H94" s="241">
        <v>-76.243014500000001</v>
      </c>
      <c r="I94" s="310">
        <v>-3.3716574893791735</v>
      </c>
      <c r="J94" s="315"/>
      <c r="K94" s="318"/>
      <c r="L94" s="313"/>
    </row>
    <row r="95" spans="2:22" x14ac:dyDescent="0.25">
      <c r="B95" s="9">
        <v>2022</v>
      </c>
      <c r="C95" s="241">
        <f ca="1">SUM(OFFSET(C$4,4*ROWS(C$4:C18)-4,,4))</f>
        <v>-75.525326214337511</v>
      </c>
      <c r="D95" s="241">
        <v>-3.0854950635157077</v>
      </c>
      <c r="E95" s="241">
        <f ca="1">SUM(OFFSET(E$4,4*ROWS(E$4:E18)-4,,4))</f>
        <v>-35.780903330000001</v>
      </c>
      <c r="F95" s="241">
        <f ca="1">SUM(OFFSET(F$4,4*ROWS(F$4:F18)-4,,4))</f>
        <v>-1.265123972</v>
      </c>
      <c r="G95" s="241">
        <f ca="1">SUM(OFFSET(G$4,4*ROWS(G$4:G18)-4,,4))</f>
        <v>-18.337739769999999</v>
      </c>
      <c r="H95" s="241">
        <v>-130.9090932</v>
      </c>
      <c r="I95" s="310">
        <v>-5.3481312969322738</v>
      </c>
      <c r="J95" s="315"/>
      <c r="K95" s="318"/>
      <c r="L95" s="313"/>
    </row>
    <row r="96" spans="2:22" x14ac:dyDescent="0.25">
      <c r="B96" s="9">
        <v>2023</v>
      </c>
      <c r="C96" s="241">
        <f ca="1">SUM(OFFSET(C$4,4*ROWS(C$4:C19)-4,,4))</f>
        <v>-64.951898139395553</v>
      </c>
      <c r="D96" s="241">
        <v>-2.5405720835173491</v>
      </c>
      <c r="E96" s="241">
        <f ca="1">SUM(OFFSET(E$4,4*ROWS(E$4:E19)-4,,4))</f>
        <v>-38.182232620000008</v>
      </c>
      <c r="F96" s="241">
        <f ca="1">SUM(OFFSET(F$4,4*ROWS(F$4:F19)-4,,4))</f>
        <v>-1.3213808520000003</v>
      </c>
      <c r="G96" s="241">
        <f ca="1">SUM(OFFSET(G$4,4*ROWS(G$4:G19)-4,,4))</f>
        <v>-16.362829169999998</v>
      </c>
      <c r="H96" s="241">
        <v>-120.8183394</v>
      </c>
      <c r="I96" s="310">
        <v>-4.7257695163552169</v>
      </c>
      <c r="J96" s="315"/>
      <c r="K96" s="318"/>
      <c r="L96" s="313"/>
    </row>
    <row r="97" spans="2:12" x14ac:dyDescent="0.25">
      <c r="B97" s="9">
        <v>2024</v>
      </c>
      <c r="C97" s="241">
        <f ca="1">SUM(OFFSET(C$4,4*ROWS(C$4:C20)-4,,4))</f>
        <v>-62.683401161041886</v>
      </c>
      <c r="D97" s="241">
        <v>-2.3736781214088505</v>
      </c>
      <c r="E97" s="241">
        <f ca="1">SUM(OFFSET(E$4,4*ROWS(E$4:E20)-4,,4))</f>
        <v>-39.245285539999998</v>
      </c>
      <c r="F97" s="241">
        <f ca="1">SUM(OFFSET(F$4,4*ROWS(F$4:F20)-4,,4))</f>
        <v>-1.2983303740000001</v>
      </c>
      <c r="G97" s="241">
        <f ca="1">SUM(OFFSET(G$4,4*ROWS(G$4:G20)-4,,4))</f>
        <v>-18.19559031</v>
      </c>
      <c r="H97" s="241">
        <v>-121.4226079</v>
      </c>
      <c r="I97" s="310">
        <v>-4.597998552697625</v>
      </c>
      <c r="J97" s="315"/>
      <c r="K97" s="318"/>
      <c r="L97" s="313"/>
    </row>
    <row r="98" spans="2:12" x14ac:dyDescent="0.25">
      <c r="B98" s="9">
        <v>2025</v>
      </c>
      <c r="C98" s="241">
        <f ca="1">SUM(OFFSET(C$4,4*ROWS(C$4:C21)-4,,4))</f>
        <v>-65.67605225615327</v>
      </c>
      <c r="D98" s="241">
        <v>-2.4006861494535539</v>
      </c>
      <c r="E98" s="241">
        <f ca="1">SUM(OFFSET(E$4,4*ROWS(E$4:E21)-4,,4))</f>
        <v>-40.420102039999996</v>
      </c>
      <c r="F98" s="241">
        <f ca="1">SUM(OFFSET(F$4,4*ROWS(F$4:F21)-4,,4))</f>
        <v>-1.3041740829999999</v>
      </c>
      <c r="G98" s="241">
        <f ca="1">SUM(OFFSET(G$4,4*ROWS(G$4:G21)-4,,4))</f>
        <v>-19.242530330000001</v>
      </c>
      <c r="H98" s="241">
        <v>-126.642858</v>
      </c>
      <c r="I98" s="310">
        <v>-4.6292331022275839</v>
      </c>
      <c r="J98" s="315"/>
      <c r="K98" s="318"/>
      <c r="L98" s="313"/>
    </row>
    <row r="99" spans="2:12" x14ac:dyDescent="0.25">
      <c r="B99" s="237">
        <v>2026</v>
      </c>
      <c r="C99" s="245">
        <f ca="1">SUM(OFFSET(C$4,4*ROWS(C$4:C22)-4,,4))</f>
        <v>-68.871986073506747</v>
      </c>
      <c r="D99" s="245">
        <v>-2.42584572787956</v>
      </c>
      <c r="E99" s="245">
        <f ca="1">SUM(OFFSET(E$4,4*ROWS(E$4:E22)-4,,4))</f>
        <v>-42.362734700000004</v>
      </c>
      <c r="F99" s="245">
        <f ca="1">SUM(OFFSET(F$4,4*ROWS(F$4:F22)-4,,4))</f>
        <v>-1.3262482209999999</v>
      </c>
      <c r="G99" s="245">
        <f ca="1">SUM(OFFSET(G$4,4*ROWS(G$4:G22)-4,,4))</f>
        <v>-19.495194350000002</v>
      </c>
      <c r="H99" s="245">
        <v>-132.05616370000001</v>
      </c>
      <c r="I99" s="317">
        <v>-4.6513524411783758</v>
      </c>
      <c r="J99" s="315"/>
      <c r="K99" s="318"/>
      <c r="L99" s="313"/>
    </row>
    <row r="100" spans="2:12" x14ac:dyDescent="0.25">
      <c r="B100" s="9" t="s">
        <v>337</v>
      </c>
      <c r="C100" s="241">
        <f ca="1">SUM(OFFSET(C$5,4*ROWS(C$5:C5)-4,,4))</f>
        <v>-30.197000000000017</v>
      </c>
      <c r="D100" s="241">
        <v>-1.9196929203337292</v>
      </c>
      <c r="E100" s="241">
        <f ca="1">SUM(OFFSET(E$5,4*ROWS(E$5:E5)-4,,4))</f>
        <v>-21.585999999999999</v>
      </c>
      <c r="F100" s="241">
        <f ca="1">SUM(OFFSET(F$5,4*ROWS(F$5:F5)-4,,4))</f>
        <v>-0.60499999999999998</v>
      </c>
      <c r="G100" s="241">
        <f ca="1">SUM(OFFSET(G$5,4*ROWS(G$5:G5)-4,,4))</f>
        <v>-13.286999999999999</v>
      </c>
      <c r="H100" s="241">
        <v>-65.283000000000001</v>
      </c>
      <c r="I100" s="310">
        <v>-4.1501908440622195</v>
      </c>
      <c r="J100" s="315"/>
      <c r="K100" s="318"/>
      <c r="L100" s="313"/>
    </row>
    <row r="101" spans="2:12" x14ac:dyDescent="0.25">
      <c r="B101" s="76" t="s">
        <v>338</v>
      </c>
      <c r="C101" s="241">
        <f ca="1">SUM(OFFSET(C$5,4*ROWS(C$5:C6)-4,,4))</f>
        <v>-25.076000000000029</v>
      </c>
      <c r="D101" s="241">
        <v>-1.6085185541550404</v>
      </c>
      <c r="E101" s="241">
        <f ca="1">SUM(OFFSET(E$5,4*ROWS(E$5:E6)-4,,4))</f>
        <v>-5.4989999999999997</v>
      </c>
      <c r="F101" s="241">
        <f ca="1">SUM(OFFSET(F$5,4*ROWS(F$5:F6)-4,,4))</f>
        <v>-0.27400000000000002</v>
      </c>
      <c r="G101" s="241">
        <f ca="1">SUM(OFFSET(G$5,4*ROWS(G$5:G6)-4,,4))</f>
        <v>-15.996</v>
      </c>
      <c r="H101" s="241">
        <v>-46.024999999999999</v>
      </c>
      <c r="I101" s="310">
        <v>-2.9523076429648158</v>
      </c>
      <c r="J101" s="315"/>
      <c r="K101" s="318"/>
      <c r="L101" s="313"/>
    </row>
    <row r="102" spans="2:12" x14ac:dyDescent="0.25">
      <c r="B102" s="76" t="s">
        <v>339</v>
      </c>
      <c r="C102" s="241">
        <f ca="1">SUM(OFFSET(C$5,4*ROWS(C$5:C7)-4,,4))</f>
        <v>-27.49499999999999</v>
      </c>
      <c r="D102" s="241">
        <v>-1.6915929767052973</v>
      </c>
      <c r="E102" s="241">
        <f ca="1">SUM(OFFSET(E$5,4*ROWS(E$5:E7)-4,,4))</f>
        <v>3.0940000000000003</v>
      </c>
      <c r="F102" s="241">
        <f ca="1">SUM(OFFSET(F$5,4*ROWS(F$5:F7)-4,,4))</f>
        <v>-0.39699999999999996</v>
      </c>
      <c r="G102" s="241">
        <f ca="1">SUM(OFFSET(G$5,4*ROWS(G$5:G7)-4,,4))</f>
        <v>-20.784000000000002</v>
      </c>
      <c r="H102" s="241">
        <v>-45.683999999999997</v>
      </c>
      <c r="I102" s="310">
        <v>-2.8106467920641864</v>
      </c>
      <c r="J102" s="315"/>
      <c r="K102" s="318"/>
      <c r="L102" s="313"/>
    </row>
    <row r="103" spans="2:12" x14ac:dyDescent="0.25">
      <c r="B103" s="76" t="s">
        <v>85</v>
      </c>
      <c r="C103" s="241">
        <f ca="1">SUM(OFFSET(C$5,4*ROWS(C$5:C8)-4,,4))</f>
        <v>-16.172000000000001</v>
      </c>
      <c r="D103" s="241">
        <v>-0.96992465870911015</v>
      </c>
      <c r="E103" s="241">
        <f ca="1">SUM(OFFSET(E$5,4*ROWS(E$5:E8)-4,,4))</f>
        <v>1.8069999999999999</v>
      </c>
      <c r="F103" s="241">
        <f ca="1">SUM(OFFSET(F$5,4*ROWS(F$5:F8)-4,,4))</f>
        <v>-0.13800000000000001</v>
      </c>
      <c r="G103" s="241">
        <f ca="1">SUM(OFFSET(G$5,4*ROWS(G$5:G8)-4,,4))</f>
        <v>-20.603000000000002</v>
      </c>
      <c r="H103" s="241">
        <v>-34.759</v>
      </c>
      <c r="I103" s="310">
        <v>-2.0846902802417735</v>
      </c>
      <c r="J103" s="315"/>
      <c r="K103" s="318"/>
      <c r="L103" s="313"/>
    </row>
    <row r="104" spans="2:12" x14ac:dyDescent="0.25">
      <c r="B104" s="76" t="s">
        <v>86</v>
      </c>
      <c r="C104" s="241">
        <f ca="1">SUM(OFFSET(C$5,4*ROWS(C$5:C9)-4,,4))</f>
        <v>-20.217999999999979</v>
      </c>
      <c r="D104" s="241">
        <v>-1.1711359984429646</v>
      </c>
      <c r="E104" s="241">
        <f ca="1">SUM(OFFSET(E$5,4*ROWS(E$5:E9)-4,,4))</f>
        <v>-26.959000000000003</v>
      </c>
      <c r="F104" s="241">
        <f ca="1">SUM(OFFSET(F$5,4*ROWS(F$5:F9)-4,,4))</f>
        <v>-0.23</v>
      </c>
      <c r="G104" s="241">
        <f ca="1">SUM(OFFSET(G$5,4*ROWS(G$5:G9)-4,,4))</f>
        <v>-22.094000000000001</v>
      </c>
      <c r="H104" s="241">
        <v>-69.95</v>
      </c>
      <c r="I104" s="310">
        <v>-4.0518826338453557</v>
      </c>
      <c r="J104" s="315"/>
      <c r="K104" s="318"/>
      <c r="L104" s="313"/>
    </row>
    <row r="105" spans="2:12" x14ac:dyDescent="0.25">
      <c r="B105" s="76" t="s">
        <v>87</v>
      </c>
      <c r="C105" s="241">
        <f ca="1">SUM(OFFSET(C$5,4*ROWS(C$5:C10)-4,,4))</f>
        <v>-29.026000000000014</v>
      </c>
      <c r="D105" s="241">
        <v>-1.6090763748605792</v>
      </c>
      <c r="E105" s="241">
        <f ca="1">SUM(OFFSET(E$5,4*ROWS(E$5:E10)-4,,4))</f>
        <v>-30.494</v>
      </c>
      <c r="F105" s="241">
        <f ca="1">SUM(OFFSET(F$5,4*ROWS(F$5:F10)-4,,4))</f>
        <v>-0.308</v>
      </c>
      <c r="G105" s="241">
        <f ca="1">SUM(OFFSET(G$5,4*ROWS(G$5:G10)-4,,4))</f>
        <v>-25.144000000000002</v>
      </c>
      <c r="H105" s="241">
        <v>-85.430999999999997</v>
      </c>
      <c r="I105" s="310">
        <v>-4.7359265410567817</v>
      </c>
      <c r="J105" s="315"/>
      <c r="K105" s="318"/>
      <c r="L105" s="313"/>
    </row>
    <row r="106" spans="2:12" x14ac:dyDescent="0.25">
      <c r="B106" s="76" t="s">
        <v>88</v>
      </c>
      <c r="C106" s="241">
        <f ca="1">SUM(OFFSET(C$5,4*ROWS(C$5:C11)-4,,4))</f>
        <v>-33.823999999999984</v>
      </c>
      <c r="D106" s="241">
        <v>-1.8017797262492308</v>
      </c>
      <c r="E106" s="241">
        <f ca="1">SUM(OFFSET(E$5,4*ROWS(E$5:E11)-4,,4))</f>
        <v>-39.669999999999995</v>
      </c>
      <c r="F106" s="241">
        <f ca="1">SUM(OFFSET(F$5,4*ROWS(F$5:F11)-4,,4))</f>
        <v>-0.46100000000000002</v>
      </c>
      <c r="G106" s="241">
        <f ca="1">SUM(OFFSET(G$5,4*ROWS(G$5:G11)-4,,4))</f>
        <v>-23.895999999999997</v>
      </c>
      <c r="H106" s="241">
        <v>-98.65</v>
      </c>
      <c r="I106" s="310">
        <v>-5.2550133039997231</v>
      </c>
      <c r="J106" s="315"/>
      <c r="K106" s="318"/>
      <c r="L106" s="313"/>
    </row>
    <row r="107" spans="2:12" x14ac:dyDescent="0.25">
      <c r="B107" s="76" t="s">
        <v>89</v>
      </c>
      <c r="C107" s="241">
        <f ca="1">SUM(OFFSET(C$5,4*ROWS(C$5:C12)-4,,4))</f>
        <v>-25.790000000000045</v>
      </c>
      <c r="D107" s="241">
        <v>-1.3324219753013706</v>
      </c>
      <c r="E107" s="241">
        <f ca="1">SUM(OFFSET(E$5,4*ROWS(E$5:E12)-4,,4))</f>
        <v>-47.735999999999997</v>
      </c>
      <c r="F107" s="241">
        <f ca="1">SUM(OFFSET(F$5,4*ROWS(F$5:F12)-4,,4))</f>
        <v>-2.0000000000000052E-3</v>
      </c>
      <c r="G107" s="241">
        <f ca="1">SUM(OFFSET(G$5,4*ROWS(G$5:G12)-4,,4))</f>
        <v>-23.858000000000001</v>
      </c>
      <c r="H107" s="241">
        <v>-98.617999999999995</v>
      </c>
      <c r="I107" s="310">
        <v>-5.0950287072613643</v>
      </c>
      <c r="J107" s="315"/>
      <c r="K107" s="318"/>
      <c r="L107" s="313"/>
    </row>
    <row r="108" spans="2:12" x14ac:dyDescent="0.25">
      <c r="B108" s="76" t="s">
        <v>90</v>
      </c>
      <c r="C108" s="241">
        <f ca="1">SUM(OFFSET(C$5,4*ROWS(C$5:C13)-4,,4))</f>
        <v>-35.763000112354014</v>
      </c>
      <c r="D108" s="241">
        <v>-1.7730551010152091</v>
      </c>
      <c r="E108" s="241">
        <f ca="1">SUM(OFFSET(E$5,4*ROWS(E$5:E13)-4,,4))</f>
        <v>-37.132000000000005</v>
      </c>
      <c r="F108" s="241">
        <f ca="1">SUM(OFFSET(F$5,4*ROWS(F$5:F13)-4,,4))</f>
        <v>-0.33300000000000002</v>
      </c>
      <c r="G108" s="241">
        <f ca="1">SUM(OFFSET(G$5,4*ROWS(G$5:G13)-4,,4))</f>
        <v>-23.134999999999998</v>
      </c>
      <c r="H108" s="241">
        <v>-97.144999999999996</v>
      </c>
      <c r="I108" s="310">
        <v>-4.8162468821686568</v>
      </c>
      <c r="J108" s="315"/>
      <c r="K108" s="318"/>
      <c r="L108" s="313"/>
    </row>
    <row r="109" spans="2:12" x14ac:dyDescent="0.25">
      <c r="B109" s="76" t="s">
        <v>91</v>
      </c>
      <c r="C109" s="241">
        <f ca="1">SUM(OFFSET(C$5,4*ROWS(C$5:C14)-4,,4))</f>
        <v>-26.694000246222952</v>
      </c>
      <c r="D109" s="241">
        <v>-1.2805696911801172</v>
      </c>
      <c r="E109" s="241">
        <f ca="1">SUM(OFFSET(E$5,4*ROWS(E$5:E14)-4,,4))</f>
        <v>-25.486000000000001</v>
      </c>
      <c r="F109" s="241">
        <f ca="1">SUM(OFFSET(F$5,4*ROWS(F$5:F14)-4,,4))</f>
        <v>-0.45199999999999996</v>
      </c>
      <c r="G109" s="241">
        <f ca="1">SUM(OFFSET(G$5,4*ROWS(G$5:G14)-4,,4))</f>
        <v>-23.462</v>
      </c>
      <c r="H109" s="241">
        <v>-77.445999999999998</v>
      </c>
      <c r="I109" s="310">
        <v>-3.7152543413633983</v>
      </c>
      <c r="J109" s="315"/>
      <c r="K109" s="318"/>
      <c r="L109" s="313"/>
    </row>
    <row r="110" spans="2:12" x14ac:dyDescent="0.25">
      <c r="B110" s="76" t="s">
        <v>92</v>
      </c>
      <c r="C110" s="241">
        <f ca="1">SUM(OFFSET(C$5,4*ROWS(C$5:C15)-4,,4))</f>
        <v>-44.855001369800007</v>
      </c>
      <c r="D110" s="241">
        <v>-2.0740039242067323</v>
      </c>
      <c r="E110" s="241">
        <f ca="1">SUM(OFFSET(E$5,4*ROWS(E$5:E15)-4,,4))</f>
        <v>-22.484000000000002</v>
      </c>
      <c r="F110" s="241">
        <f ca="1">SUM(OFFSET(F$5,4*ROWS(F$5:F15)-4,,4))</f>
        <v>-0.4</v>
      </c>
      <c r="G110" s="241">
        <f ca="1">SUM(OFFSET(G$5,4*ROWS(G$5:G15)-4,,4))</f>
        <v>-26.68</v>
      </c>
      <c r="H110" s="241">
        <v>-95.510999999999996</v>
      </c>
      <c r="I110" s="310">
        <v>-4.4162341490480763</v>
      </c>
      <c r="J110" s="315"/>
      <c r="K110" s="318"/>
      <c r="L110" s="313"/>
    </row>
    <row r="111" spans="2:12" x14ac:dyDescent="0.25">
      <c r="B111" s="76" t="s">
        <v>93</v>
      </c>
      <c r="C111" s="241">
        <f ca="1">SUM(OFFSET(C$5,4*ROWS(C$5:C16)-4,,4))</f>
        <v>-6.7430008287760046</v>
      </c>
      <c r="D111" s="241">
        <v>-0.30358301883744609</v>
      </c>
      <c r="E111" s="241">
        <f ca="1">SUM(OFFSET(E$5,4*ROWS(E$5:E16)-4,,4))</f>
        <v>-21.076999999999998</v>
      </c>
      <c r="F111" s="241">
        <f ca="1">SUM(OFFSET(F$5,4*ROWS(F$5:F16)-4,,4))</f>
        <v>-0.32</v>
      </c>
      <c r="G111" s="241">
        <f ca="1">SUM(OFFSET(G$5,4*ROWS(G$5:G16)-4,,4))</f>
        <v>-25.517999999999997</v>
      </c>
      <c r="H111" s="241">
        <v>-53.185000000000002</v>
      </c>
      <c r="I111" s="310">
        <v>-2.3944921952205602</v>
      </c>
      <c r="J111" s="315"/>
      <c r="K111" s="318"/>
      <c r="L111" s="313"/>
    </row>
    <row r="112" spans="2:12" x14ac:dyDescent="0.25">
      <c r="B112" s="76" t="s">
        <v>94</v>
      </c>
      <c r="C112" s="241">
        <f ca="1">SUM(OFFSET(C$5,4*ROWS(C$5:C17)-4,,4))</f>
        <v>-9.8369995235069823</v>
      </c>
      <c r="D112" s="241">
        <v>-0.46772829266597371</v>
      </c>
      <c r="E112" s="241">
        <f ca="1">SUM(OFFSET(E$5,4*ROWS(E$5:E17)-4,,4))</f>
        <v>-34.008000000000003</v>
      </c>
      <c r="F112" s="241">
        <f ca="1">SUM(OFFSET(F$5,4*ROWS(F$5:F17)-4,,4))</f>
        <v>-0.24399999999999999</v>
      </c>
      <c r="G112" s="241">
        <f ca="1">SUM(OFFSET(G$5,4*ROWS(G$5:G17)-4,,4))</f>
        <v>-25.523</v>
      </c>
      <c r="H112" s="241">
        <v>-67.661000000000001</v>
      </c>
      <c r="I112" s="310">
        <v>-3.217135868965701</v>
      </c>
      <c r="J112" s="315"/>
      <c r="K112" s="318"/>
      <c r="L112" s="313"/>
    </row>
    <row r="113" spans="2:12" x14ac:dyDescent="0.25">
      <c r="B113" s="76" t="s">
        <v>95</v>
      </c>
      <c r="C113" s="241">
        <f ca="1">SUM(OFFSET(C$5,4*ROWS(C$5:C18)-4,,4))</f>
        <v>-42.488631578835637</v>
      </c>
      <c r="D113" s="241">
        <v>-1.8339638760393886</v>
      </c>
      <c r="E113" s="241">
        <f ca="1">SUM(OFFSET(E$5,4*ROWS(E$5:E18)-4,,4))</f>
        <v>-32.542140500000002</v>
      </c>
      <c r="F113" s="241">
        <f ca="1">SUM(OFFSET(F$5,4*ROWS(F$5:F18)-4,,4))</f>
        <v>-0.93108862400000003</v>
      </c>
      <c r="G113" s="241">
        <f ca="1">SUM(OFFSET(G$5,4*ROWS(G$5:G18)-4,,4))</f>
        <v>-17.759247680000001</v>
      </c>
      <c r="H113" s="241">
        <v>-93.721108900000004</v>
      </c>
      <c r="I113" s="310">
        <v>-4.0453439369078295</v>
      </c>
      <c r="J113" s="315"/>
      <c r="K113" s="318"/>
      <c r="L113" s="313"/>
    </row>
    <row r="114" spans="2:12" x14ac:dyDescent="0.25">
      <c r="B114" s="76" t="s">
        <v>96</v>
      </c>
      <c r="C114" s="241">
        <f ca="1">SUM(OFFSET(C$5,4*ROWS(C$5:C19)-4,,4))</f>
        <v>-75.521022234822709</v>
      </c>
      <c r="D114" s="241">
        <v>-3.0446783374005513</v>
      </c>
      <c r="E114" s="241">
        <f ca="1">SUM(OFFSET(E$5,4*ROWS(E$5:E19)-4,,4))</f>
        <v>-36.875099840000004</v>
      </c>
      <c r="F114" s="241">
        <f ca="1">SUM(OFFSET(F$5,4*ROWS(F$5:F19)-4,,4))</f>
        <v>-1.306026793</v>
      </c>
      <c r="G114" s="241">
        <f ca="1">SUM(OFFSET(G$5,4*ROWS(G$5:G19)-4,,4))</f>
        <v>-18.53506307</v>
      </c>
      <c r="H114" s="241">
        <v>-132.23721090000001</v>
      </c>
      <c r="I114" s="310">
        <v>-5.3312277762025628</v>
      </c>
      <c r="J114" s="315"/>
      <c r="K114" s="318"/>
      <c r="L114" s="313"/>
    </row>
    <row r="115" spans="2:12" x14ac:dyDescent="0.25">
      <c r="B115" s="76" t="s">
        <v>97</v>
      </c>
      <c r="C115" s="241">
        <f ca="1">SUM(OFFSET(C$5,4*ROWS(C$5:C20)-4,,4))</f>
        <v>-63.195873897729619</v>
      </c>
      <c r="D115" s="241">
        <v>-2.4511995853119326</v>
      </c>
      <c r="E115" s="241">
        <f ca="1">SUM(OFFSET(E$5,4*ROWS(E$5:E20)-4,,4))</f>
        <v>-38.40423346</v>
      </c>
      <c r="F115" s="241">
        <f ca="1">SUM(OFFSET(F$5,4*ROWS(F$5:F20)-4,,4))</f>
        <v>-1.3143848010000001</v>
      </c>
      <c r="G115" s="241">
        <f ca="1">SUM(OFFSET(G$5,4*ROWS(G$5:G20)-4,,4))</f>
        <v>-15.932346429999996</v>
      </c>
      <c r="H115" s="241">
        <v>-118.84683829999999</v>
      </c>
      <c r="I115" s="310">
        <v>-4.6097522320529247</v>
      </c>
      <c r="J115" s="315"/>
      <c r="K115" s="318"/>
      <c r="L115" s="313"/>
    </row>
    <row r="116" spans="2:12" x14ac:dyDescent="0.25">
      <c r="B116" s="76" t="s">
        <v>362</v>
      </c>
      <c r="C116" s="241">
        <f ca="1">SUM(OFFSET(C$5,4*ROWS(C$5:C21)-4,,4))</f>
        <v>-63.2558457653424</v>
      </c>
      <c r="D116" s="241">
        <v>-2.3752413435831103</v>
      </c>
      <c r="E116" s="241">
        <f ca="1">SUM(OFFSET(E$5,4*ROWS(E$5:E21)-4,,4))</f>
        <v>-39.540291719999999</v>
      </c>
      <c r="F116" s="241">
        <f ca="1">SUM(OFFSET(F$5,4*ROWS(F$5:F21)-4,,4))</f>
        <v>-1.2967646180000001</v>
      </c>
      <c r="G116" s="241">
        <f ca="1">SUM(OFFSET(G$5,4*ROWS(G$5:G21)-4,,4))</f>
        <v>-19.061999810000003</v>
      </c>
      <c r="H116" s="241">
        <v>-123.15490139999999</v>
      </c>
      <c r="I116" s="310">
        <v>-4.6244360490466132</v>
      </c>
      <c r="J116" s="315"/>
      <c r="K116" s="318"/>
      <c r="L116" s="313"/>
    </row>
    <row r="117" spans="2:12" x14ac:dyDescent="0.25">
      <c r="B117" s="76" t="s">
        <v>369</v>
      </c>
      <c r="C117" s="241">
        <f ca="1">SUM(OFFSET(C$5,4*ROWS(C$5:C22)-4,,4))</f>
        <v>-66.486781475753048</v>
      </c>
      <c r="D117" s="241">
        <v>-2.408153631568823</v>
      </c>
      <c r="E117" s="241">
        <f ca="1">SUM(OFFSET(E$5,4*ROWS(E$5:E22)-4,,4))</f>
        <v>-40.814185739999999</v>
      </c>
      <c r="F117" s="241">
        <f ca="1">SUM(OFFSET(F$5,4*ROWS(F$5:F22)-4,,4))</f>
        <v>-1.308712122</v>
      </c>
      <c r="G117" s="241">
        <f ca="1">SUM(OFFSET(G$5,4*ROWS(G$5:G22)-4,,4))</f>
        <v>-19.079479660000004</v>
      </c>
      <c r="H117" s="241">
        <v>-127.6891589</v>
      </c>
      <c r="I117" s="310">
        <v>-4.6249059571208706</v>
      </c>
      <c r="J117" s="315"/>
      <c r="K117" s="318"/>
      <c r="L117" s="313"/>
    </row>
    <row r="118" spans="2:12" x14ac:dyDescent="0.25">
      <c r="B118" s="76" t="s">
        <v>399</v>
      </c>
      <c r="C118" s="241">
        <f ca="1">SUM(OFFSET(C$5,4*ROWS(C$5:C23)-4,,4))</f>
        <v>-69.707473028192368</v>
      </c>
      <c r="D118" s="241">
        <v>-2.4320715405843396</v>
      </c>
      <c r="E118" s="241">
        <f ca="1">SUM(OFFSET(E$5,4*ROWS(E$5:E23)-4,,4))</f>
        <v>-43.0194428</v>
      </c>
      <c r="F118" s="241">
        <f ca="1">SUM(OFFSET(F$5,4*ROWS(F$5:F23)-4,,4))</f>
        <v>-1.331674794</v>
      </c>
      <c r="G118" s="241">
        <f ca="1">SUM(OFFSET(G$5,4*ROWS(G$5:G23)-4,,4))</f>
        <v>-19.69613648</v>
      </c>
      <c r="H118" s="241">
        <v>-133.75472690000001</v>
      </c>
      <c r="I118" s="310">
        <v>-4.6666598368951906</v>
      </c>
      <c r="J118" s="315"/>
      <c r="K118" s="318"/>
      <c r="L118" s="313"/>
    </row>
    <row r="119" spans="2:12" x14ac:dyDescent="0.25">
      <c r="B119" s="526" t="s">
        <v>29</v>
      </c>
      <c r="C119" s="527"/>
      <c r="D119" s="527"/>
      <c r="E119" s="527"/>
      <c r="F119" s="527"/>
      <c r="G119" s="527"/>
      <c r="H119" s="527"/>
      <c r="I119" s="543"/>
    </row>
    <row r="120" spans="2:12" x14ac:dyDescent="0.25">
      <c r="B120" s="529" t="s">
        <v>492</v>
      </c>
      <c r="C120" s="530"/>
      <c r="D120" s="530"/>
      <c r="E120" s="530"/>
      <c r="F120" s="530"/>
      <c r="G120" s="530"/>
      <c r="H120" s="530"/>
      <c r="I120" s="545"/>
    </row>
    <row r="121" spans="2:12" x14ac:dyDescent="0.25">
      <c r="B121" s="529" t="s">
        <v>493</v>
      </c>
      <c r="C121" s="530"/>
      <c r="D121" s="530"/>
      <c r="E121" s="530"/>
      <c r="F121" s="530"/>
      <c r="G121" s="530"/>
      <c r="H121" s="530"/>
      <c r="I121" s="545"/>
    </row>
    <row r="122" spans="2:12" x14ac:dyDescent="0.25">
      <c r="B122" s="529" t="s">
        <v>494</v>
      </c>
      <c r="C122" s="530"/>
      <c r="D122" s="530"/>
      <c r="E122" s="530"/>
      <c r="F122" s="530"/>
      <c r="G122" s="530"/>
      <c r="H122" s="530"/>
      <c r="I122" s="545"/>
    </row>
    <row r="123" spans="2:12" x14ac:dyDescent="0.25">
      <c r="B123" s="529" t="s">
        <v>495</v>
      </c>
      <c r="C123" s="530"/>
      <c r="D123" s="530"/>
      <c r="E123" s="530"/>
      <c r="F123" s="530"/>
      <c r="G123" s="530"/>
      <c r="H123" s="530"/>
      <c r="I123" s="545"/>
    </row>
    <row r="124" spans="2:12" ht="15.75" thickBot="1" x14ac:dyDescent="0.3">
      <c r="B124" s="612" t="s">
        <v>496</v>
      </c>
      <c r="C124" s="613"/>
      <c r="D124" s="613"/>
      <c r="E124" s="613"/>
      <c r="F124" s="613"/>
      <c r="G124" s="613"/>
      <c r="H124" s="613"/>
      <c r="I124" s="614"/>
    </row>
    <row r="125" spans="2:12" x14ac:dyDescent="0.25">
      <c r="C125" s="315"/>
      <c r="D125" s="315"/>
      <c r="E125" s="315"/>
      <c r="F125" s="318"/>
      <c r="G125" s="315"/>
      <c r="H125" s="315"/>
      <c r="I125" s="315"/>
    </row>
    <row r="126" spans="2:12" x14ac:dyDescent="0.25">
      <c r="C126" s="315"/>
      <c r="D126" s="315"/>
      <c r="E126" s="315"/>
      <c r="F126" s="318"/>
      <c r="G126" s="315"/>
      <c r="H126" s="315"/>
      <c r="I126" s="315"/>
    </row>
    <row r="127" spans="2:12" x14ac:dyDescent="0.25">
      <c r="B127" s="319"/>
      <c r="C127" s="315"/>
      <c r="D127" s="315"/>
      <c r="E127" s="315"/>
      <c r="F127" s="318"/>
      <c r="G127" s="315"/>
      <c r="H127" s="315"/>
      <c r="I127" s="315"/>
    </row>
    <row r="128" spans="2:12" x14ac:dyDescent="0.25">
      <c r="B128" s="319"/>
      <c r="C128" s="315"/>
      <c r="D128" s="315"/>
      <c r="E128" s="315"/>
      <c r="F128" s="318"/>
      <c r="G128" s="315"/>
      <c r="H128" s="315"/>
      <c r="I128" s="315"/>
    </row>
    <row r="129" spans="2:9" x14ac:dyDescent="0.25">
      <c r="B129" s="319"/>
      <c r="C129" s="315"/>
      <c r="D129" s="315"/>
      <c r="E129" s="315"/>
      <c r="F129" s="318"/>
      <c r="G129" s="315"/>
      <c r="H129" s="315"/>
      <c r="I129" s="315"/>
    </row>
    <row r="130" spans="2:9" x14ac:dyDescent="0.25">
      <c r="B130" s="319"/>
      <c r="C130" s="315"/>
      <c r="D130" s="315"/>
      <c r="E130" s="315"/>
      <c r="F130" s="318"/>
      <c r="G130" s="315"/>
      <c r="H130" s="315"/>
      <c r="I130" s="315"/>
    </row>
    <row r="131" spans="2:9" x14ac:dyDescent="0.25">
      <c r="B131" s="319"/>
      <c r="C131" s="315"/>
      <c r="D131" s="315"/>
      <c r="E131" s="315"/>
      <c r="F131" s="318"/>
      <c r="G131" s="315"/>
      <c r="H131" s="315"/>
      <c r="I131" s="315"/>
    </row>
    <row r="132" spans="2:9" x14ac:dyDescent="0.25">
      <c r="B132" s="319"/>
      <c r="C132" s="315"/>
      <c r="D132" s="315"/>
      <c r="E132" s="315"/>
      <c r="F132" s="318"/>
      <c r="G132" s="315"/>
      <c r="H132" s="315"/>
      <c r="I132" s="315"/>
    </row>
    <row r="133" spans="2:9" x14ac:dyDescent="0.25">
      <c r="B133" s="319"/>
      <c r="C133" s="315"/>
      <c r="D133" s="315"/>
      <c r="E133" s="315"/>
      <c r="F133" s="318"/>
      <c r="G133" s="315"/>
      <c r="H133" s="315"/>
      <c r="I133" s="315"/>
    </row>
    <row r="134" spans="2:9" x14ac:dyDescent="0.25">
      <c r="B134" s="319"/>
      <c r="C134" s="315"/>
      <c r="D134" s="315"/>
      <c r="E134" s="315"/>
      <c r="F134" s="318"/>
      <c r="G134" s="315"/>
      <c r="H134" s="315"/>
      <c r="I134" s="315"/>
    </row>
    <row r="135" spans="2:9" x14ac:dyDescent="0.25">
      <c r="B135" s="319"/>
      <c r="C135" s="315"/>
      <c r="D135" s="315"/>
      <c r="E135" s="315"/>
      <c r="F135" s="318"/>
      <c r="G135" s="315"/>
      <c r="H135" s="315"/>
      <c r="I135" s="315"/>
    </row>
    <row r="136" spans="2:9" x14ac:dyDescent="0.25">
      <c r="B136" s="319"/>
      <c r="C136" s="315"/>
      <c r="D136" s="315"/>
      <c r="E136" s="315"/>
      <c r="F136" s="318"/>
      <c r="G136" s="315"/>
      <c r="H136" s="315"/>
      <c r="I136" s="315"/>
    </row>
    <row r="137" spans="2:9" x14ac:dyDescent="0.25">
      <c r="B137" s="319"/>
      <c r="C137" s="315"/>
      <c r="D137" s="315"/>
      <c r="E137" s="315"/>
      <c r="F137" s="318"/>
      <c r="G137" s="315"/>
      <c r="H137" s="315"/>
      <c r="I137" s="315"/>
    </row>
    <row r="138" spans="2:9" x14ac:dyDescent="0.25">
      <c r="B138" s="319"/>
      <c r="C138" s="315"/>
      <c r="D138" s="315"/>
      <c r="E138" s="315"/>
      <c r="F138" s="318"/>
      <c r="G138" s="315"/>
      <c r="H138" s="315"/>
      <c r="I138" s="315"/>
    </row>
    <row r="139" spans="2:9" x14ac:dyDescent="0.25">
      <c r="B139" s="319"/>
      <c r="C139" s="315"/>
      <c r="D139" s="315"/>
      <c r="E139" s="315"/>
      <c r="F139" s="318"/>
      <c r="G139" s="315"/>
      <c r="H139" s="315"/>
      <c r="I139" s="315"/>
    </row>
    <row r="140" spans="2:9" x14ac:dyDescent="0.25">
      <c r="B140" s="319"/>
      <c r="C140" s="315"/>
      <c r="D140" s="315"/>
      <c r="E140" s="315"/>
      <c r="F140" s="318"/>
      <c r="G140" s="315"/>
      <c r="H140" s="315"/>
      <c r="I140" s="315"/>
    </row>
    <row r="141" spans="2:9" x14ac:dyDescent="0.25">
      <c r="B141" s="319"/>
      <c r="C141" s="315"/>
      <c r="D141" s="315"/>
      <c r="E141" s="315"/>
      <c r="F141" s="318"/>
      <c r="G141" s="315"/>
      <c r="H141" s="315"/>
      <c r="I141" s="315"/>
    </row>
    <row r="142" spans="2:9" x14ac:dyDescent="0.25">
      <c r="B142" s="319"/>
      <c r="C142" s="315"/>
      <c r="D142" s="315"/>
      <c r="E142" s="315"/>
      <c r="F142" s="318"/>
      <c r="G142" s="315"/>
      <c r="H142" s="315"/>
      <c r="I142" s="315"/>
    </row>
    <row r="143" spans="2:9" x14ac:dyDescent="0.25">
      <c r="B143" s="319"/>
      <c r="C143" s="315"/>
      <c r="D143" s="315"/>
      <c r="E143" s="315"/>
      <c r="F143" s="318"/>
      <c r="G143" s="315"/>
      <c r="H143" s="315"/>
      <c r="I143" s="315"/>
    </row>
    <row r="144" spans="2:9" x14ac:dyDescent="0.25">
      <c r="B144" s="319"/>
      <c r="C144" s="315"/>
      <c r="D144" s="315"/>
      <c r="E144" s="315"/>
      <c r="F144" s="318"/>
      <c r="G144" s="315"/>
      <c r="H144" s="315"/>
      <c r="I144" s="315"/>
    </row>
    <row r="145" spans="2:9" x14ac:dyDescent="0.25">
      <c r="B145" s="319"/>
      <c r="C145" s="315"/>
      <c r="D145" s="315"/>
      <c r="E145" s="315"/>
      <c r="F145" s="318"/>
      <c r="G145" s="315"/>
      <c r="H145" s="315"/>
      <c r="I145" s="315"/>
    </row>
    <row r="146" spans="2:9" x14ac:dyDescent="0.25">
      <c r="B146" s="319"/>
      <c r="C146" s="315"/>
      <c r="D146" s="315"/>
      <c r="E146" s="315"/>
      <c r="F146" s="318"/>
      <c r="G146" s="315"/>
      <c r="H146" s="315"/>
      <c r="I146" s="315"/>
    </row>
    <row r="147" spans="2:9" x14ac:dyDescent="0.25">
      <c r="B147" s="319"/>
      <c r="C147" s="315"/>
      <c r="D147" s="315"/>
      <c r="E147" s="315"/>
      <c r="F147" s="318"/>
      <c r="G147" s="315"/>
      <c r="H147" s="315"/>
      <c r="I147" s="315"/>
    </row>
  </sheetData>
  <mergeCells count="7">
    <mergeCell ref="B124:I124"/>
    <mergeCell ref="B2:I2"/>
    <mergeCell ref="B119:I119"/>
    <mergeCell ref="B120:I120"/>
    <mergeCell ref="B121:I121"/>
    <mergeCell ref="B122:I122"/>
    <mergeCell ref="B123:I123"/>
  </mergeCells>
  <hyperlinks>
    <hyperlink ref="A1" location="Contents!A1" display="Back to contents" xr:uid="{FF303FA8-1F23-4B2E-B07E-1819502B0761}"/>
  </hyperlinks>
  <pageMargins left="0.70866141732283472" right="0.70866141732283472" top="0.74803149606299213" bottom="0.74803149606299213" header="0.31496062992125984" footer="0.31496062992125984"/>
  <pageSetup paperSize="9" scale="47" orientation="portrait" r:id="rId1"/>
  <headerFooter>
    <oddHeader>&amp;C&amp;8March 2018 Economic and fiscal outlook: Supplementary economy tables</oddHeader>
  </headerFooter>
  <rowBreaks count="1" manualBreakCount="1">
    <brk id="80"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vt:i4>
      </vt:variant>
    </vt:vector>
  </HeadingPairs>
  <TitlesOfParts>
    <vt:vector size="46" baseType="lpstr">
      <vt:lpstr>Contents</vt:lpstr>
      <vt:lpstr>1.1</vt:lpstr>
      <vt:lpstr>1.2</vt:lpstr>
      <vt:lpstr>1.3</vt:lpstr>
      <vt:lpstr>1.4</vt:lpstr>
      <vt:lpstr>1.5 </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'1.1'!Print_Area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'1.2'!Print_Area</vt:lpstr>
      <vt:lpstr>'1.20'!Print_Area</vt:lpstr>
      <vt:lpstr>'1.21'!Print_Area</vt:lpstr>
      <vt:lpstr>'1.22'!Print_Area</vt:lpstr>
      <vt:lpstr>'1.3'!Print_Area</vt:lpstr>
      <vt:lpstr>'1.4'!Print_Area</vt:lpstr>
      <vt:lpstr>'1.5 '!Print_Area</vt:lpstr>
      <vt:lpstr>'1.6'!Print_Area</vt:lpstr>
      <vt:lpstr>'1.7'!Print_Area</vt:lpstr>
      <vt:lpstr>'1.8'!Print_Area</vt:lpstr>
      <vt:lpstr>'1.9'!Print_Area</vt:lpstr>
      <vt:lpstr>Contents!Print_Area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Harriet Brown</cp:lastModifiedBy>
  <cp:lastPrinted>2021-10-25T10:20:40Z</cp:lastPrinted>
  <dcterms:created xsi:type="dcterms:W3CDTF">2010-11-27T22:19:23Z</dcterms:created>
  <dcterms:modified xsi:type="dcterms:W3CDTF">2021-12-14T11:09:37Z</dcterms:modified>
</cp:coreProperties>
</file>