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1\FINAL WEB VERSIONS\Wave 1 (doc, supps + CaTs)\"/>
    </mc:Choice>
  </mc:AlternateContent>
  <xr:revisionPtr revIDLastSave="0" documentId="8_{F4DD24DD-31D0-4E79-9F07-08C4ED39AB32}" xr6:coauthVersionLast="45" xr6:coauthVersionMax="45" xr10:uidLastSave="{00000000-0000-0000-0000-000000000000}"/>
  <bookViews>
    <workbookView xWindow="-120" yWindow="-120" windowWidth="30960" windowHeight="16920" xr2:uid="{00000000-000D-0000-FFFF-FFFF00000000}"/>
  </bookViews>
  <sheets>
    <sheet name="Contents" sheetId="13" r:id="rId1"/>
    <sheet name="Annex B" sheetId="14" r:id="rId2"/>
    <sheet name="TB.1" sheetId="15" r:id="rId3"/>
    <sheet name="TB.2" sheetId="16" r:id="rId4"/>
  </sheets>
  <externalReferences>
    <externalReference r:id="rId5"/>
    <externalReference r:id="rId6"/>
    <externalReference r:id="rId7"/>
    <externalReference r:id="rId8"/>
    <externalReference r:id="rId9"/>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15" l="1"/>
  <c r="J23" i="15"/>
  <c r="I23" i="15"/>
  <c r="H23" i="15"/>
  <c r="G23" i="15"/>
  <c r="F23" i="15"/>
  <c r="E23" i="15"/>
  <c r="D23" i="15"/>
  <c r="C23" i="15"/>
  <c r="K22" i="15"/>
  <c r="J22" i="15"/>
  <c r="I22" i="15"/>
  <c r="H22" i="15"/>
  <c r="G22" i="15"/>
  <c r="F22" i="15"/>
  <c r="E22" i="15"/>
  <c r="D22" i="15"/>
  <c r="C22" i="15"/>
  <c r="J16" i="15"/>
  <c r="G16" i="15"/>
  <c r="D16" i="15"/>
  <c r="K15" i="15"/>
  <c r="J15" i="15"/>
  <c r="I15" i="15"/>
  <c r="I16" i="15"/>
  <c r="H15" i="15"/>
  <c r="H16" i="15"/>
  <c r="G15" i="15"/>
  <c r="F15" i="15"/>
  <c r="F16" i="15"/>
  <c r="E15" i="15"/>
  <c r="E16" i="15"/>
  <c r="D15" i="15"/>
  <c r="C15" i="15"/>
  <c r="C16" i="15"/>
  <c r="K14" i="15"/>
  <c r="J14" i="15"/>
  <c r="I14" i="15"/>
  <c r="H14" i="15"/>
  <c r="G14" i="15"/>
  <c r="F14" i="15"/>
  <c r="E14" i="15"/>
  <c r="D14" i="15"/>
  <c r="C14" i="15"/>
  <c r="K13" i="15"/>
  <c r="J13" i="15"/>
  <c r="I13" i="15"/>
  <c r="H13" i="15"/>
  <c r="G13" i="15"/>
  <c r="F13" i="15"/>
  <c r="E13" i="15"/>
  <c r="D13" i="15"/>
  <c r="C13" i="15"/>
  <c r="K12" i="15"/>
  <c r="J12" i="15"/>
  <c r="I12" i="15"/>
  <c r="H12" i="15"/>
  <c r="G12" i="15"/>
  <c r="F12" i="15"/>
  <c r="E12" i="15"/>
  <c r="D12" i="15"/>
  <c r="C12" i="15"/>
  <c r="K11" i="15"/>
  <c r="J11" i="15"/>
  <c r="I11" i="15"/>
  <c r="H11" i="15"/>
  <c r="G11" i="15"/>
  <c r="F11" i="15"/>
  <c r="E11" i="15"/>
  <c r="D11" i="15"/>
  <c r="C11" i="15"/>
  <c r="K10" i="15"/>
  <c r="J10" i="15"/>
  <c r="I10" i="15"/>
  <c r="H10" i="15"/>
  <c r="G10" i="15"/>
  <c r="F10" i="15"/>
  <c r="E10" i="15"/>
  <c r="D10" i="15"/>
  <c r="C10" i="15"/>
  <c r="K9" i="15"/>
  <c r="J9" i="15"/>
  <c r="I9" i="15"/>
  <c r="H9" i="15"/>
  <c r="G9" i="15"/>
  <c r="F9" i="15"/>
  <c r="E9" i="15"/>
  <c r="D9" i="15"/>
  <c r="C9" i="15"/>
  <c r="K8" i="15"/>
  <c r="J8" i="15"/>
  <c r="I8" i="15"/>
  <c r="H8" i="15"/>
  <c r="G8" i="15"/>
  <c r="F8" i="15"/>
  <c r="E8" i="15"/>
  <c r="D8" i="15"/>
  <c r="C8" i="15"/>
  <c r="K7" i="15"/>
  <c r="J7" i="15"/>
  <c r="I7" i="15"/>
  <c r="H7" i="15"/>
  <c r="G7" i="15"/>
  <c r="F7" i="15"/>
  <c r="E7" i="15"/>
  <c r="D7" i="15"/>
  <c r="C7" i="15"/>
  <c r="M15" i="16"/>
  <c r="M14" i="16"/>
  <c r="L12" i="16"/>
  <c r="J12" i="16"/>
  <c r="I12" i="16"/>
  <c r="H12" i="16"/>
  <c r="G12" i="16"/>
  <c r="F12" i="16"/>
  <c r="E12" i="16"/>
  <c r="D12" i="16"/>
  <c r="C12" i="16"/>
  <c r="C11" i="16"/>
  <c r="M10" i="16"/>
  <c r="L9" i="16"/>
  <c r="F9" i="16"/>
  <c r="E9" i="16"/>
  <c r="D9" i="16"/>
  <c r="C9" i="16"/>
  <c r="M8" i="16"/>
  <c r="M9" i="16"/>
  <c r="M12" i="16"/>
</calcChain>
</file>

<file path=xl/sharedStrings.xml><?xml version="1.0" encoding="utf-8"?>
<sst xmlns="http://schemas.openxmlformats.org/spreadsheetml/2006/main" count="80" uniqueCount="61">
  <si>
    <t>Table B.1: Gross and net cash flows of financial sector interventions</t>
  </si>
  <si>
    <t>Table B.2: Gross and net cash flows of pandemic-related balance sheet interventions</t>
  </si>
  <si>
    <t>Back to contents</t>
  </si>
  <si>
    <t>October 2021 Economic and fiscal outlook: Charts &amp; Tables</t>
  </si>
  <si>
    <t xml:space="preserve">Annex B Major balance sheet intervention </t>
  </si>
  <si>
    <t>£ billion</t>
  </si>
  <si>
    <t>Equity</t>
  </si>
  <si>
    <t>Indemnities &amp; insurance</t>
  </si>
  <si>
    <t>Total</t>
  </si>
  <si>
    <t>Scheme status</t>
  </si>
  <si>
    <t>Closed</t>
  </si>
  <si>
    <t>Open</t>
  </si>
  <si>
    <t>Maximum scheme size</t>
  </si>
  <si>
    <t>-</t>
  </si>
  <si>
    <t>Maximum gross liability</t>
  </si>
  <si>
    <t>Net cash outlays</t>
  </si>
  <si>
    <t>of which:</t>
  </si>
  <si>
    <t>Cash received to date</t>
  </si>
  <si>
    <r>
      <t>FF</t>
    </r>
    <r>
      <rPr>
        <vertAlign val="superscript"/>
        <sz val="10"/>
        <color indexed="8"/>
        <rFont val="Calibri"/>
        <family val="2"/>
      </rPr>
      <t>1</t>
    </r>
  </si>
  <si>
    <r>
      <t>CBILS</t>
    </r>
    <r>
      <rPr>
        <vertAlign val="superscript"/>
        <sz val="10"/>
        <color indexed="8"/>
        <rFont val="Calibri"/>
        <family val="2"/>
      </rPr>
      <t>1</t>
    </r>
  </si>
  <si>
    <r>
      <t>CLBILS</t>
    </r>
    <r>
      <rPr>
        <vertAlign val="superscript"/>
        <sz val="10"/>
        <color indexed="8"/>
        <rFont val="Calibri"/>
        <family val="2"/>
      </rPr>
      <t>1</t>
    </r>
  </si>
  <si>
    <r>
      <t>BBLS</t>
    </r>
    <r>
      <rPr>
        <vertAlign val="superscript"/>
        <sz val="10"/>
        <color indexed="8"/>
        <rFont val="Calibri"/>
        <family val="2"/>
      </rPr>
      <t>1</t>
    </r>
  </si>
  <si>
    <r>
      <t>RLS</t>
    </r>
    <r>
      <rPr>
        <vertAlign val="superscript"/>
        <sz val="10"/>
        <color indexed="8"/>
        <rFont val="Calibri"/>
        <family val="2"/>
      </rPr>
      <t>1</t>
    </r>
  </si>
  <si>
    <r>
      <t>MGS</t>
    </r>
    <r>
      <rPr>
        <vertAlign val="superscript"/>
        <sz val="10"/>
        <color indexed="8"/>
        <rFont val="Calibri"/>
        <family val="2"/>
      </rPr>
      <t>1</t>
    </r>
  </si>
  <si>
    <r>
      <t>UKEF</t>
    </r>
    <r>
      <rPr>
        <vertAlign val="superscript"/>
        <sz val="10"/>
        <color indexed="8"/>
        <rFont val="Calibri"/>
        <family val="2"/>
      </rPr>
      <t>1</t>
    </r>
  </si>
  <si>
    <r>
      <t>CCFF</t>
    </r>
    <r>
      <rPr>
        <vertAlign val="superscript"/>
        <sz val="10"/>
        <color indexed="8"/>
        <rFont val="Calibri"/>
        <family val="2"/>
      </rPr>
      <t>1</t>
    </r>
  </si>
  <si>
    <r>
      <t>TCR</t>
    </r>
    <r>
      <rPr>
        <vertAlign val="superscript"/>
        <sz val="10"/>
        <color indexed="8"/>
        <rFont val="Calibri"/>
        <family val="2"/>
      </rPr>
      <t>1</t>
    </r>
  </si>
  <si>
    <r>
      <t>Other</t>
    </r>
    <r>
      <rPr>
        <vertAlign val="superscript"/>
        <sz val="10"/>
        <color indexed="8"/>
        <rFont val="Calibri"/>
        <family val="2"/>
      </rPr>
      <t>1</t>
    </r>
  </si>
  <si>
    <r>
      <t>Latest gross liability</t>
    </r>
    <r>
      <rPr>
        <vertAlign val="superscript"/>
        <sz val="10"/>
        <color indexed="8"/>
        <rFont val="Calibri"/>
        <family val="2"/>
      </rPr>
      <t>2</t>
    </r>
  </si>
  <si>
    <r>
      <t>Expected write-offs</t>
    </r>
    <r>
      <rPr>
        <vertAlign val="superscript"/>
        <sz val="10"/>
        <color indexed="8"/>
        <rFont val="Calibri"/>
        <family val="2"/>
      </rPr>
      <t>3</t>
    </r>
  </si>
  <si>
    <r>
      <t>Cash outlays to date</t>
    </r>
    <r>
      <rPr>
        <vertAlign val="superscript"/>
        <sz val="10"/>
        <color indexed="8"/>
        <rFont val="Calibri"/>
        <family val="2"/>
      </rPr>
      <t>4</t>
    </r>
  </si>
  <si>
    <r>
      <rPr>
        <vertAlign val="superscript"/>
        <sz val="8"/>
        <color indexed="8"/>
        <rFont val="Calibri"/>
        <family val="2"/>
      </rPr>
      <t>1</t>
    </r>
    <r>
      <rPr>
        <sz val="8"/>
        <color indexed="8"/>
        <rFont val="Calibri"/>
        <family val="2"/>
      </rPr>
      <t xml:space="preserve"> These are the Future Fund (FF), Coronavirus Business Interruption Loan Scheme (CBILS), Coronavirus Large Business Interruption Loan Scheme (CLBILS),  Bounce Back Loan Scheme (BBLS), Recovery Loan Scheme (RLS), Mortgage Guarantee Scheme (MGS), UKEF Temporary Covid Risk Framework (UKEF), Covid Corporate Financing Facilty (CCFF), Trade Credit Reinsurance (TCR) and 'Other' including the Events Reinsurance and the Film and TV Production Restart schemes. </t>
    </r>
  </si>
  <si>
    <r>
      <rPr>
        <vertAlign val="superscript"/>
        <sz val="8"/>
        <color indexed="8"/>
        <rFont val="Calibri"/>
        <family val="2"/>
      </rPr>
      <t>2</t>
    </r>
    <r>
      <rPr>
        <sz val="8"/>
        <color indexed="8"/>
        <rFont val="Calibri"/>
        <family val="2"/>
      </rPr>
      <t xml:space="preserve"> Figures for CBILS, CLBILS and BBLS do not include standard monthly repayments that also have the effect of reducing the latest gross liability. </t>
    </r>
  </si>
  <si>
    <r>
      <rPr>
        <vertAlign val="superscript"/>
        <sz val="8"/>
        <color indexed="8"/>
        <rFont val="Calibri"/>
        <family val="2"/>
      </rPr>
      <t xml:space="preserve">3 </t>
    </r>
    <r>
      <rPr>
        <sz val="8"/>
        <color indexed="8"/>
        <rFont val="Calibri"/>
        <family val="2"/>
      </rPr>
      <t xml:space="preserve">Expected write-offs for CBILS, CLBILS and BBLS are presented as an estimated cash figure, as opposed to the discounted figures presented elsewhere in this document. </t>
    </r>
  </si>
  <si>
    <r>
      <t xml:space="preserve">4 </t>
    </r>
    <r>
      <rPr>
        <sz val="8"/>
        <color indexed="8"/>
        <rFont val="Calibri"/>
        <family val="2"/>
      </rPr>
      <t>This comprises both cash paid when guarantees are called and other cash outlays, including the cost of paying borrowers' interest for 12 months at the start of the CBILS and BBLS loan guarantee schemes.</t>
    </r>
  </si>
  <si>
    <t>Lloyds</t>
  </si>
  <si>
    <t>Other</t>
  </si>
  <si>
    <t xml:space="preserve">Cash outlays </t>
  </si>
  <si>
    <t>Principal repayments</t>
  </si>
  <si>
    <t>Net cash position</t>
  </si>
  <si>
    <t>Outstanding payments</t>
  </si>
  <si>
    <t>Implied balance</t>
  </si>
  <si>
    <t>Overall balance</t>
  </si>
  <si>
    <t>While open</t>
  </si>
  <si>
    <t>After close</t>
  </si>
  <si>
    <r>
      <t>NWG</t>
    </r>
    <r>
      <rPr>
        <vertAlign val="superscript"/>
        <sz val="10"/>
        <color indexed="8"/>
        <rFont val="Calibri"/>
        <family val="2"/>
      </rPr>
      <t>1</t>
    </r>
  </si>
  <si>
    <r>
      <t>UKAR</t>
    </r>
    <r>
      <rPr>
        <vertAlign val="superscript"/>
        <sz val="10"/>
        <color indexed="8"/>
        <rFont val="Calibri"/>
        <family val="2"/>
      </rPr>
      <t>1</t>
    </r>
  </si>
  <si>
    <r>
      <t>FSCS</t>
    </r>
    <r>
      <rPr>
        <vertAlign val="superscript"/>
        <sz val="10"/>
        <color indexed="8"/>
        <rFont val="Calibri"/>
        <family val="2"/>
      </rPr>
      <t>1</t>
    </r>
  </si>
  <si>
    <r>
      <t>CGS</t>
    </r>
    <r>
      <rPr>
        <vertAlign val="superscript"/>
        <sz val="10"/>
        <color indexed="8"/>
        <rFont val="Calibri"/>
        <family val="2"/>
      </rPr>
      <t>1</t>
    </r>
  </si>
  <si>
    <r>
      <t>SLS</t>
    </r>
    <r>
      <rPr>
        <vertAlign val="superscript"/>
        <sz val="10"/>
        <color indexed="8"/>
        <rFont val="Calibri"/>
        <family val="2"/>
      </rPr>
      <t>1</t>
    </r>
  </si>
  <si>
    <r>
      <t>Change since March 2021</t>
    </r>
    <r>
      <rPr>
        <i/>
        <vertAlign val="superscript"/>
        <sz val="10"/>
        <color indexed="8"/>
        <rFont val="Calibri"/>
        <family val="2"/>
      </rPr>
      <t>2</t>
    </r>
  </si>
  <si>
    <r>
      <t>Other fees received</t>
    </r>
    <r>
      <rPr>
        <vertAlign val="superscript"/>
        <sz val="10"/>
        <color indexed="8"/>
        <rFont val="Calibri"/>
        <family val="2"/>
      </rPr>
      <t>3</t>
    </r>
  </si>
  <si>
    <r>
      <t>Market value</t>
    </r>
    <r>
      <rPr>
        <vertAlign val="superscript"/>
        <sz val="10"/>
        <color indexed="8"/>
        <rFont val="Calibri"/>
        <family val="2"/>
      </rPr>
      <t>4</t>
    </r>
  </si>
  <si>
    <r>
      <t>Exchequer financing</t>
    </r>
    <r>
      <rPr>
        <vertAlign val="superscript"/>
        <sz val="10"/>
        <color indexed="8"/>
        <rFont val="Calibri"/>
        <family val="2"/>
      </rPr>
      <t>5</t>
    </r>
  </si>
  <si>
    <r>
      <t>Memo: changes in overall balance since March 2021</t>
    </r>
    <r>
      <rPr>
        <i/>
        <vertAlign val="superscript"/>
        <sz val="8"/>
        <color indexed="8"/>
        <rFont val="Calibri"/>
        <family val="2"/>
      </rPr>
      <t>2</t>
    </r>
  </si>
  <si>
    <r>
      <rPr>
        <vertAlign val="superscript"/>
        <sz val="8"/>
        <color indexed="8"/>
        <rFont val="Calibri"/>
        <family val="2"/>
      </rPr>
      <t>1</t>
    </r>
    <r>
      <rPr>
        <sz val="8"/>
        <color indexed="8"/>
        <rFont val="Calibri"/>
        <family val="2"/>
      </rPr>
      <t xml:space="preserve"> These are the Government's ownership of NatWest Group shares (previously RBS Group), UK Asset Resolution (UKAR), which manages holdings in Bradford &amp; Bingley and Northern Rock Asset Management plc., the Financial Services Compensation Scheme (FSCS), Credit Guarantee Scheme (CGS), and Special Liquidity Scheme (SLS).</t>
    </r>
  </si>
  <si>
    <r>
      <rPr>
        <vertAlign val="superscript"/>
        <sz val="8"/>
        <rFont val="Calibri"/>
        <family val="2"/>
      </rPr>
      <t>2</t>
    </r>
    <r>
      <rPr>
        <sz val="8"/>
        <rFont val="Calibri"/>
        <family val="2"/>
      </rPr>
      <t xml:space="preserve"> March 2021</t>
    </r>
    <r>
      <rPr>
        <i/>
        <sz val="8"/>
        <rFont val="Calibri"/>
        <family val="2"/>
      </rPr>
      <t xml:space="preserve"> EFO</t>
    </r>
    <r>
      <rPr>
        <sz val="8"/>
        <rFont val="Calibri"/>
        <family val="2"/>
      </rPr>
      <t xml:space="preserve"> figures were consistent with end-January data.</t>
    </r>
  </si>
  <si>
    <r>
      <rPr>
        <vertAlign val="superscript"/>
        <sz val="8"/>
        <color indexed="8"/>
        <rFont val="Calibri"/>
        <family val="2"/>
      </rPr>
      <t>3</t>
    </r>
    <r>
      <rPr>
        <sz val="8"/>
        <color indexed="8"/>
        <rFont val="Calibri"/>
        <family val="2"/>
      </rPr>
      <t xml:space="preserve"> NWG figure contains asset protection scheme and contingent capital facility fees. UKAR has dividends paid to HM Treasury.</t>
    </r>
  </si>
  <si>
    <r>
      <rPr>
        <vertAlign val="superscript"/>
        <sz val="8"/>
        <color indexed="8"/>
        <rFont val="Calibri"/>
        <family val="2"/>
      </rPr>
      <t>4</t>
    </r>
    <r>
      <rPr>
        <sz val="8"/>
        <color indexed="8"/>
        <rFont val="Calibri"/>
        <family val="2"/>
      </rPr>
      <t xml:space="preserve"> UKAR is book value of equity, derived from its accounts as at 31 March 2020 published in July of that year.</t>
    </r>
  </si>
  <si>
    <r>
      <rPr>
        <vertAlign val="superscript"/>
        <sz val="8"/>
        <rFont val="Calibri"/>
        <family val="2"/>
      </rPr>
      <t>5</t>
    </r>
    <r>
      <rPr>
        <sz val="8"/>
        <rFont val="Calibri"/>
        <family val="2"/>
      </rPr>
      <t xml:space="preserve"> This can be split into financing while the intervention was open and after it closed (or after the final payment was received): Lloyds closed in May 2017, FSCS closed in October 2018, CGS closed in November 2012, and SLS closed in April 2012. </t>
    </r>
  </si>
  <si>
    <t>Guarantee schemes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</si>
</sst>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8"/>
      <name val="Calibri"/>
      <family val="2"/>
    </font>
    <font>
      <u/>
      <sz val="11"/>
      <name val="Futura Bk BT"/>
      <family val="2"/>
    </font>
    <font>
      <vertAlign val="superscript"/>
      <sz val="10"/>
      <color indexed="8"/>
      <name val="Calibri"/>
      <family val="2"/>
    </font>
    <font>
      <sz val="8"/>
      <color indexed="8"/>
      <name val="Calibri"/>
      <family val="2"/>
    </font>
    <font>
      <vertAlign val="superscript"/>
      <sz val="8"/>
      <color indexed="8"/>
      <name val="Calibri"/>
      <family val="2"/>
    </font>
    <font>
      <i/>
      <vertAlign val="superscript"/>
      <sz val="10"/>
      <color indexed="8"/>
      <name val="Calibri"/>
      <family val="2"/>
    </font>
    <font>
      <i/>
      <vertAlign val="superscript"/>
      <sz val="8"/>
      <color indexed="8"/>
      <name val="Calibri"/>
      <family val="2"/>
    </font>
    <font>
      <vertAlign val="superscript"/>
      <sz val="8"/>
      <name val="Calibri"/>
      <family val="2"/>
    </font>
    <font>
      <i/>
      <sz val="8"/>
      <name val="Calibri"/>
      <family val="2"/>
    </font>
    <font>
      <u/>
      <sz val="11"/>
      <color theme="10"/>
      <name val="Calibri"/>
      <family val="2"/>
      <scheme val="minor"/>
    </font>
    <font>
      <sz val="12"/>
      <color rgb="FF000000"/>
      <name val="Arial"/>
      <family val="2"/>
    </font>
    <font>
      <sz val="10"/>
      <color theme="1"/>
      <name val="Calibri"/>
      <family val="2"/>
      <scheme val="minor"/>
    </font>
    <font>
      <sz val="13"/>
      <color theme="8"/>
      <name val="Calibri"/>
      <family val="2"/>
      <scheme val="minor"/>
    </font>
    <font>
      <u/>
      <sz val="10"/>
      <color theme="8"/>
      <name val="Calibri"/>
      <family val="2"/>
      <scheme val="minor"/>
    </font>
    <font>
      <sz val="16"/>
      <color theme="1"/>
      <name val="Calibri"/>
      <family val="2"/>
      <scheme val="minor"/>
    </font>
    <font>
      <sz val="15"/>
      <color theme="1"/>
      <name val="Calibri"/>
      <family val="2"/>
      <scheme val="minor"/>
    </font>
    <font>
      <sz val="10"/>
      <color rgb="FF000000"/>
      <name val="Calibri"/>
      <family val="2"/>
      <scheme val="minor"/>
    </font>
    <font>
      <i/>
      <sz val="10"/>
      <color rgb="FF000000"/>
      <name val="Calibri"/>
      <family val="2"/>
      <scheme val="minor"/>
    </font>
    <font>
      <b/>
      <sz val="10"/>
      <color theme="1"/>
      <name val="Calibri"/>
      <family val="2"/>
      <scheme val="minor"/>
    </font>
    <font>
      <b/>
      <sz val="10"/>
      <color rgb="FF000000"/>
      <name val="Calibri"/>
      <family val="2"/>
      <scheme val="minor"/>
    </font>
    <font>
      <i/>
      <sz val="8"/>
      <color rgb="FF000000"/>
      <name val="Calibri"/>
      <family val="2"/>
      <scheme val="minor"/>
    </font>
    <font>
      <sz val="8"/>
      <name val="Calibri"/>
      <family val="2"/>
      <scheme val="minor"/>
    </font>
    <font>
      <sz val="8"/>
      <color rgb="FF000000"/>
      <name val="Calibri"/>
      <family val="2"/>
      <scheme val="minor"/>
    </font>
    <font>
      <b/>
      <i/>
      <sz val="10"/>
      <color rgb="FF000000"/>
      <name val="Calibri"/>
      <family val="2"/>
      <scheme val="minor"/>
    </font>
    <font>
      <vertAlign val="superscript"/>
      <sz val="8"/>
      <color rgb="FF000000"/>
      <name val="Calibri"/>
      <family val="2"/>
      <scheme val="minor"/>
    </font>
  </fonts>
  <fills count="7">
    <fill>
      <patternFill patternType="none"/>
    </fill>
    <fill>
      <patternFill patternType="gray125"/>
    </fill>
    <fill>
      <patternFill patternType="solid">
        <fgColor theme="5"/>
        <bgColor indexed="64"/>
      </patternFill>
    </fill>
    <fill>
      <patternFill patternType="solid">
        <fgColor rgb="FFFFFFFF"/>
        <bgColor rgb="FF000000"/>
      </patternFill>
    </fill>
    <fill>
      <patternFill patternType="solid">
        <fgColor rgb="FFB5C7D4"/>
        <bgColor rgb="FF000000"/>
      </patternFill>
    </fill>
    <fill>
      <patternFill patternType="solid">
        <fgColor theme="2"/>
        <bgColor rgb="FF000000"/>
      </patternFill>
    </fill>
    <fill>
      <patternFill patternType="solid">
        <fgColor theme="2"/>
        <bgColor indexed="64"/>
      </patternFill>
    </fill>
  </fills>
  <borders count="26">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style="medium">
        <color theme="8"/>
      </left>
      <right style="medium">
        <color theme="8"/>
      </right>
      <top/>
      <bottom/>
      <diagonal/>
    </border>
    <border>
      <left style="thick">
        <color rgb="FFFFFFFF"/>
      </left>
      <right/>
      <top/>
      <bottom/>
      <diagonal/>
    </border>
    <border>
      <left/>
      <right style="thick">
        <color rgb="FFFFFFFF"/>
      </right>
      <top/>
      <bottom/>
      <diagonal/>
    </border>
    <border>
      <left/>
      <right/>
      <top style="thin">
        <color rgb="FF477391"/>
      </top>
      <bottom style="thin">
        <color rgb="FF477391"/>
      </bottom>
      <diagonal/>
    </border>
    <border>
      <left/>
      <right style="thick">
        <color rgb="FFB5C7D4"/>
      </right>
      <top style="thin">
        <color rgb="FF477391"/>
      </top>
      <bottom/>
      <diagonal/>
    </border>
    <border>
      <left style="thick">
        <color rgb="FFB5C7D4"/>
      </left>
      <right/>
      <top style="thin">
        <color rgb="FF477391"/>
      </top>
      <bottom/>
      <diagonal/>
    </border>
    <border>
      <left style="thick">
        <color rgb="FFFFFFFF"/>
      </left>
      <right/>
      <top style="medium">
        <color rgb="FFB5C7D4"/>
      </top>
      <bottom/>
      <diagonal/>
    </border>
    <border>
      <left/>
      <right style="thick">
        <color rgb="FFFFFFFF"/>
      </right>
      <top style="medium">
        <color rgb="FFB5C7D4"/>
      </top>
      <bottom style="thin">
        <color rgb="FF477391"/>
      </bottom>
      <diagonal/>
    </border>
    <border>
      <left style="thick">
        <color rgb="FFFFFFFF"/>
      </left>
      <right/>
      <top style="thin">
        <color rgb="FF477391"/>
      </top>
      <bottom/>
      <diagonal/>
    </border>
    <border>
      <left/>
      <right/>
      <top style="thin">
        <color rgb="FF477391"/>
      </top>
      <bottom/>
      <diagonal/>
    </border>
    <border>
      <left/>
      <right/>
      <top/>
      <bottom style="thin">
        <color rgb="FF477391"/>
      </bottom>
      <diagonal/>
    </border>
    <border>
      <left style="thick">
        <color rgb="FFFFFFFF"/>
      </left>
      <right/>
      <top style="medium">
        <color rgb="FF477391"/>
      </top>
      <bottom/>
      <diagonal/>
    </border>
    <border>
      <left/>
      <right/>
      <top style="medium">
        <color rgb="FFB5C7D4"/>
      </top>
      <bottom/>
      <diagonal/>
    </border>
    <border>
      <left style="thick">
        <color rgb="FFFFFFFF"/>
      </left>
      <right/>
      <top style="thin">
        <color rgb="FF477391"/>
      </top>
      <bottom style="thin">
        <color rgb="FF477391"/>
      </bottom>
      <diagonal/>
    </border>
    <border>
      <left/>
      <right style="thick">
        <color rgb="FFFFFFFF"/>
      </right>
      <top style="thin">
        <color rgb="FF477391"/>
      </top>
      <bottom/>
      <diagonal/>
    </border>
    <border>
      <left/>
      <right/>
      <top/>
      <bottom style="medium">
        <color rgb="FF477391"/>
      </bottom>
      <diagonal/>
    </border>
    <border>
      <left/>
      <right style="thick">
        <color rgb="FFFFFFFF"/>
      </right>
      <top/>
      <bottom style="medium">
        <color rgb="FF477391"/>
      </bottom>
      <diagonal/>
    </border>
    <border>
      <left/>
      <right style="thick">
        <color rgb="FFFFFFFF"/>
      </right>
      <top style="thin">
        <color rgb="FF477391"/>
      </top>
      <bottom style="thin">
        <color rgb="FF477391"/>
      </bottom>
      <diagonal/>
    </border>
    <border>
      <left/>
      <right/>
      <top style="medium">
        <color rgb="FF477391"/>
      </top>
      <bottom style="thin">
        <color rgb="FF477391"/>
      </bottom>
      <diagonal/>
    </border>
    <border>
      <left/>
      <right style="thick">
        <color rgb="FFFFFFFF"/>
      </right>
      <top style="medium">
        <color rgb="FF477391"/>
      </top>
      <bottom style="thin">
        <color rgb="FF477391"/>
      </bottom>
      <diagonal/>
    </border>
    <border>
      <left/>
      <right/>
      <top style="medium">
        <color rgb="FF477391"/>
      </top>
      <bottom/>
      <diagonal/>
    </border>
    <border>
      <left/>
      <right style="thick">
        <color rgb="FFFFFFFF"/>
      </right>
      <top/>
      <bottom style="thin">
        <color theme="8"/>
      </bottom>
      <diagonal/>
    </border>
  </borders>
  <cellStyleXfs count="3">
    <xf numFmtId="0" fontId="0" fillId="0" borderId="0"/>
    <xf numFmtId="0" fontId="10" fillId="0" borderId="0" applyNumberFormat="0" applyFill="0" applyBorder="0" applyAlignment="0" applyProtection="0"/>
    <xf numFmtId="0" fontId="11" fillId="0" borderId="0"/>
  </cellStyleXfs>
  <cellXfs count="101">
    <xf numFmtId="0" fontId="0" fillId="0" borderId="0" xfId="0"/>
    <xf numFmtId="0" fontId="0" fillId="0" borderId="0" xfId="0" applyFont="1"/>
    <xf numFmtId="0" fontId="12" fillId="0" borderId="0" xfId="0" applyFont="1"/>
    <xf numFmtId="0" fontId="13" fillId="0" borderId="0" xfId="0" applyFont="1"/>
    <xf numFmtId="0" fontId="14" fillId="0" borderId="0" xfId="1" applyFont="1" applyAlignment="1">
      <alignment horizontal="center" vertical="center" wrapText="1"/>
    </xf>
    <xf numFmtId="0" fontId="15" fillId="2" borderId="1" xfId="0" applyFont="1" applyFill="1" applyBorder="1" applyAlignment="1">
      <alignment horizontal="center"/>
    </xf>
    <xf numFmtId="0" fontId="16" fillId="2" borderId="2" xfId="0" applyFont="1" applyFill="1" applyBorder="1"/>
    <xf numFmtId="0" fontId="0" fillId="0" borderId="3" xfId="0" applyFont="1" applyBorder="1"/>
    <xf numFmtId="0" fontId="2" fillId="0" borderId="4" xfId="1" applyFont="1" applyBorder="1" applyAlignment="1">
      <alignment horizontal="left" indent="2"/>
    </xf>
    <xf numFmtId="0" fontId="11" fillId="3" borderId="5" xfId="2" applyFill="1" applyBorder="1"/>
    <xf numFmtId="0" fontId="11" fillId="3" borderId="0" xfId="2" applyFill="1"/>
    <xf numFmtId="0" fontId="11" fillId="3" borderId="6" xfId="2" applyFill="1" applyBorder="1"/>
    <xf numFmtId="0" fontId="17" fillId="4" borderId="7" xfId="2" applyFont="1" applyFill="1" applyBorder="1" applyAlignment="1">
      <alignment horizontal="left" vertical="center"/>
    </xf>
    <xf numFmtId="0" fontId="17" fillId="4" borderId="8"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4" borderId="9" xfId="2" applyFont="1" applyFill="1" applyBorder="1" applyAlignment="1">
      <alignment horizontal="center" vertical="center" wrapText="1"/>
    </xf>
    <xf numFmtId="0" fontId="17" fillId="3" borderId="10" xfId="2" applyFont="1" applyFill="1" applyBorder="1" applyAlignment="1">
      <alignment horizontal="left" vertical="center"/>
    </xf>
    <xf numFmtId="164" fontId="17" fillId="3" borderId="11" xfId="2" applyNumberFormat="1" applyFont="1" applyFill="1" applyBorder="1" applyAlignment="1">
      <alignment horizontal="right" vertical="center"/>
    </xf>
    <xf numFmtId="0" fontId="17" fillId="3" borderId="12" xfId="2" applyFont="1" applyFill="1" applyBorder="1" applyAlignment="1">
      <alignment horizontal="left" vertical="center"/>
    </xf>
    <xf numFmtId="164" fontId="17" fillId="3" borderId="13" xfId="2" applyNumberFormat="1" applyFont="1" applyFill="1" applyBorder="1" applyAlignment="1">
      <alignment horizontal="right" vertical="center"/>
    </xf>
    <xf numFmtId="164" fontId="17" fillId="3" borderId="13" xfId="2" quotePrefix="1" applyNumberFormat="1" applyFont="1" applyFill="1" applyBorder="1" applyAlignment="1">
      <alignment horizontal="right" vertical="center"/>
    </xf>
    <xf numFmtId="164" fontId="17" fillId="3" borderId="6" xfId="2" applyNumberFormat="1" applyFont="1" applyFill="1" applyBorder="1" applyAlignment="1">
      <alignment horizontal="right" vertical="center"/>
    </xf>
    <xf numFmtId="0" fontId="17" fillId="3" borderId="5" xfId="2" applyFont="1" applyFill="1" applyBorder="1" applyAlignment="1">
      <alignment horizontal="left" vertical="center"/>
    </xf>
    <xf numFmtId="164" fontId="17" fillId="3" borderId="0" xfId="2" applyNumberFormat="1" applyFont="1" applyFill="1" applyAlignment="1">
      <alignment horizontal="right" vertical="center"/>
    </xf>
    <xf numFmtId="0" fontId="17" fillId="3" borderId="0" xfId="2" applyFont="1" applyFill="1" applyAlignment="1">
      <alignment horizontal="left"/>
    </xf>
    <xf numFmtId="0" fontId="17" fillId="3" borderId="14" xfId="2" applyFont="1" applyFill="1" applyBorder="1" applyAlignment="1">
      <alignment horizontal="left"/>
    </xf>
    <xf numFmtId="164" fontId="17" fillId="3" borderId="14" xfId="2" applyNumberFormat="1" applyFont="1" applyFill="1" applyBorder="1" applyAlignment="1">
      <alignment horizontal="right" vertical="center"/>
    </xf>
    <xf numFmtId="164" fontId="17" fillId="3" borderId="14" xfId="2" quotePrefix="1" applyNumberFormat="1" applyFont="1" applyFill="1" applyBorder="1" applyAlignment="1">
      <alignment horizontal="right" vertical="center"/>
    </xf>
    <xf numFmtId="164" fontId="17" fillId="3" borderId="0" xfId="2" quotePrefix="1" applyNumberFormat="1" applyFont="1" applyFill="1" applyAlignment="1">
      <alignment horizontal="right" vertical="center"/>
    </xf>
    <xf numFmtId="0" fontId="18" fillId="3" borderId="0" xfId="2" applyFont="1" applyFill="1" applyAlignment="1">
      <alignment horizontal="left" vertical="center"/>
    </xf>
    <xf numFmtId="0" fontId="17" fillId="3" borderId="0" xfId="2" applyFont="1" applyFill="1" applyAlignment="1">
      <alignment horizontal="left" vertical="center"/>
    </xf>
    <xf numFmtId="0" fontId="17" fillId="4" borderId="15" xfId="2" applyFont="1" applyFill="1" applyBorder="1"/>
    <xf numFmtId="0" fontId="17" fillId="4" borderId="5" xfId="2" applyFont="1" applyFill="1" applyBorder="1"/>
    <xf numFmtId="164" fontId="17" fillId="3" borderId="16" xfId="2" applyNumberFormat="1" applyFont="1" applyFill="1" applyBorder="1" applyAlignment="1">
      <alignment horizontal="right" vertical="center"/>
    </xf>
    <xf numFmtId="0" fontId="19" fillId="0" borderId="0" xfId="0" applyFont="1"/>
    <xf numFmtId="0" fontId="20" fillId="3" borderId="5" xfId="2" applyFont="1" applyFill="1" applyBorder="1" applyAlignment="1">
      <alignment horizontal="left" vertical="center"/>
    </xf>
    <xf numFmtId="164" fontId="20" fillId="3" borderId="0" xfId="2" applyNumberFormat="1" applyFont="1" applyFill="1" applyAlignment="1">
      <alignment horizontal="right" vertical="center"/>
    </xf>
    <xf numFmtId="164" fontId="20" fillId="3" borderId="0" xfId="2" quotePrefix="1" applyNumberFormat="1" applyFont="1" applyFill="1" applyAlignment="1">
      <alignment horizontal="right" vertical="center"/>
    </xf>
    <xf numFmtId="164" fontId="20" fillId="3" borderId="6" xfId="2" applyNumberFormat="1" applyFont="1" applyFill="1" applyBorder="1" applyAlignment="1">
      <alignment horizontal="right" vertical="center"/>
    </xf>
    <xf numFmtId="0" fontId="11" fillId="5" borderId="0" xfId="2" applyFill="1" applyBorder="1"/>
    <xf numFmtId="0" fontId="17" fillId="5" borderId="0" xfId="2" applyFont="1" applyFill="1" applyBorder="1" applyAlignment="1">
      <alignment horizontal="center" vertical="center" wrapText="1"/>
    </xf>
    <xf numFmtId="164" fontId="17" fillId="5" borderId="0" xfId="2" applyNumberFormat="1" applyFont="1" applyFill="1" applyBorder="1" applyAlignment="1">
      <alignment horizontal="right" vertical="center"/>
    </xf>
    <xf numFmtId="0" fontId="12" fillId="6" borderId="0" xfId="0" applyFont="1" applyFill="1" applyBorder="1"/>
    <xf numFmtId="0" fontId="17" fillId="5" borderId="0" xfId="2" applyFont="1" applyFill="1" applyBorder="1" applyAlignment="1">
      <alignment wrapText="1"/>
    </xf>
    <xf numFmtId="0" fontId="17" fillId="5" borderId="0" xfId="2" applyFont="1" applyFill="1" applyBorder="1" applyAlignment="1">
      <alignment vertical="top" wrapText="1"/>
    </xf>
    <xf numFmtId="0" fontId="17" fillId="5" borderId="0" xfId="2" applyFont="1" applyFill="1" applyBorder="1" applyAlignment="1">
      <alignment vertical="center" wrapText="1" shrinkToFit="1"/>
    </xf>
    <xf numFmtId="0" fontId="17" fillId="5" borderId="0" xfId="2" applyFont="1" applyFill="1" applyBorder="1" applyAlignment="1">
      <alignment vertical="center"/>
    </xf>
    <xf numFmtId="0" fontId="17" fillId="4" borderId="6" xfId="2" applyFont="1" applyFill="1" applyBorder="1" applyAlignment="1">
      <alignment horizontal="center" vertical="center" wrapText="1"/>
    </xf>
    <xf numFmtId="164" fontId="17" fillId="3" borderId="0" xfId="2" applyNumberFormat="1" applyFont="1" applyFill="1" applyAlignment="1">
      <alignment vertical="center"/>
    </xf>
    <xf numFmtId="164" fontId="17" fillId="3" borderId="6" xfId="2" applyNumberFormat="1" applyFont="1" applyFill="1" applyBorder="1" applyAlignment="1">
      <alignment horizontal="center" vertical="center"/>
    </xf>
    <xf numFmtId="0" fontId="17" fillId="3" borderId="7" xfId="2" applyFont="1" applyFill="1" applyBorder="1" applyAlignment="1">
      <alignment horizontal="left" vertical="center"/>
    </xf>
    <xf numFmtId="164" fontId="17" fillId="3" borderId="7" xfId="2" applyNumberFormat="1" applyFont="1" applyFill="1" applyBorder="1" applyAlignment="1">
      <alignment vertical="center"/>
    </xf>
    <xf numFmtId="164" fontId="17" fillId="3" borderId="7" xfId="2" applyNumberFormat="1" applyFont="1" applyFill="1" applyBorder="1" applyAlignment="1">
      <alignment horizontal="center" vertical="center"/>
    </xf>
    <xf numFmtId="0" fontId="17" fillId="3" borderId="17" xfId="2" applyFont="1" applyFill="1" applyBorder="1" applyAlignment="1">
      <alignment horizontal="left" vertical="center"/>
    </xf>
    <xf numFmtId="0" fontId="17" fillId="3" borderId="12" xfId="2" applyFont="1" applyFill="1" applyBorder="1" applyAlignment="1">
      <alignment horizontal="left"/>
    </xf>
    <xf numFmtId="164" fontId="17" fillId="3" borderId="13" xfId="2" applyNumberFormat="1" applyFont="1" applyFill="1" applyBorder="1" applyAlignment="1">
      <alignment vertical="center"/>
    </xf>
    <xf numFmtId="164" fontId="17" fillId="3" borderId="18" xfId="2" applyNumberFormat="1" applyFont="1" applyFill="1" applyBorder="1" applyAlignment="1">
      <alignment horizontal="center" vertical="center"/>
    </xf>
    <xf numFmtId="0" fontId="21" fillId="3" borderId="5" xfId="2" applyFont="1" applyFill="1" applyBorder="1" applyAlignment="1">
      <alignment horizontal="left" vertical="center" wrapText="1"/>
    </xf>
    <xf numFmtId="0" fontId="22" fillId="3" borderId="0" xfId="2" applyFont="1" applyFill="1" applyAlignment="1">
      <alignment horizontal="left" vertical="top" wrapText="1" indent="1"/>
    </xf>
    <xf numFmtId="164" fontId="23" fillId="3" borderId="0" xfId="2" applyNumberFormat="1" applyFont="1" applyFill="1" applyAlignment="1">
      <alignment horizontal="right" vertical="center"/>
    </xf>
    <xf numFmtId="164" fontId="23" fillId="3" borderId="6" xfId="2" applyNumberFormat="1" applyFont="1" applyFill="1" applyBorder="1" applyAlignment="1">
      <alignment horizontal="right" vertical="center"/>
    </xf>
    <xf numFmtId="0" fontId="22" fillId="3" borderId="19" xfId="2" applyFont="1" applyFill="1" applyBorder="1" applyAlignment="1">
      <alignment horizontal="left" vertical="top" wrapText="1" indent="1"/>
    </xf>
    <xf numFmtId="0" fontId="22" fillId="3" borderId="19" xfId="2" applyFont="1" applyFill="1" applyBorder="1" applyAlignment="1">
      <alignment horizontal="right" vertical="center" wrapText="1"/>
    </xf>
    <xf numFmtId="164" fontId="22" fillId="3" borderId="20" xfId="2" applyNumberFormat="1" applyFont="1" applyFill="1" applyBorder="1" applyAlignment="1">
      <alignment vertical="top" wrapText="1"/>
    </xf>
    <xf numFmtId="164" fontId="18" fillId="3" borderId="0" xfId="2" applyNumberFormat="1" applyFont="1" applyFill="1" applyAlignment="1">
      <alignment horizontal="right" vertical="center"/>
    </xf>
    <xf numFmtId="164" fontId="18" fillId="3" borderId="6" xfId="2" applyNumberFormat="1" applyFont="1" applyFill="1" applyBorder="1" applyAlignment="1">
      <alignment horizontal="right" vertical="center"/>
    </xf>
    <xf numFmtId="0" fontId="20" fillId="4" borderId="0" xfId="2" applyFont="1" applyFill="1" applyAlignment="1">
      <alignment horizontal="center" vertical="center" wrapText="1"/>
    </xf>
    <xf numFmtId="164" fontId="20" fillId="3" borderId="0" xfId="2" applyNumberFormat="1" applyFont="1" applyFill="1" applyAlignment="1">
      <alignment vertical="center"/>
    </xf>
    <xf numFmtId="164" fontId="20" fillId="3" borderId="7" xfId="2" applyNumberFormat="1" applyFont="1" applyFill="1" applyBorder="1" applyAlignment="1">
      <alignment vertical="center"/>
    </xf>
    <xf numFmtId="164" fontId="20" fillId="3" borderId="13" xfId="2" applyNumberFormat="1" applyFont="1" applyFill="1" applyBorder="1" applyAlignment="1">
      <alignment vertical="center"/>
    </xf>
    <xf numFmtId="164" fontId="24" fillId="3" borderId="0" xfId="2" applyNumberFormat="1" applyFont="1" applyFill="1" applyAlignment="1">
      <alignment horizontal="right" vertical="center"/>
    </xf>
    <xf numFmtId="0" fontId="20" fillId="3" borderId="7" xfId="2" applyFont="1" applyFill="1" applyBorder="1" applyAlignment="1">
      <alignment horizontal="left" vertical="center"/>
    </xf>
    <xf numFmtId="164" fontId="20" fillId="3" borderId="21" xfId="2" applyNumberFormat="1" applyFont="1" applyFill="1" applyBorder="1" applyAlignment="1">
      <alignment horizontal="center" vertical="center"/>
    </xf>
    <xf numFmtId="164" fontId="20" fillId="5" borderId="0" xfId="2" applyNumberFormat="1" applyFont="1" applyFill="1" applyBorder="1" applyAlignment="1">
      <alignment horizontal="right" vertical="center"/>
    </xf>
    <xf numFmtId="164" fontId="20" fillId="3" borderId="25" xfId="2" applyNumberFormat="1" applyFont="1" applyFill="1" applyBorder="1" applyAlignment="1">
      <alignment horizontal="right" vertical="center"/>
    </xf>
    <xf numFmtId="0" fontId="23" fillId="3" borderId="5" xfId="2" applyFont="1" applyFill="1" applyBorder="1" applyAlignment="1">
      <alignment horizontal="left" vertical="center" wrapText="1"/>
    </xf>
    <xf numFmtId="0" fontId="23" fillId="3" borderId="0" xfId="2" applyFont="1" applyFill="1" applyAlignment="1">
      <alignment horizontal="left" vertical="center" wrapText="1"/>
    </xf>
    <xf numFmtId="0" fontId="23" fillId="3" borderId="6" xfId="2" applyFont="1" applyFill="1" applyBorder="1" applyAlignment="1">
      <alignment horizontal="left" vertical="center" wrapText="1"/>
    </xf>
    <xf numFmtId="0" fontId="23" fillId="3" borderId="5" xfId="2" applyFont="1" applyFill="1" applyBorder="1" applyAlignment="1">
      <alignment horizontal="left" vertical="center"/>
    </xf>
    <xf numFmtId="0" fontId="23" fillId="3" borderId="0" xfId="2" applyFont="1" applyFill="1" applyAlignment="1">
      <alignment horizontal="left" vertical="center"/>
    </xf>
    <xf numFmtId="0" fontId="23" fillId="3" borderId="6" xfId="2" applyFont="1" applyFill="1" applyBorder="1" applyAlignment="1">
      <alignment horizontal="left" vertical="center"/>
    </xf>
    <xf numFmtId="0" fontId="22" fillId="3" borderId="0" xfId="2" applyFont="1" applyFill="1" applyAlignment="1">
      <alignment horizontal="left" vertical="top" wrapText="1"/>
    </xf>
    <xf numFmtId="0" fontId="22" fillId="3" borderId="6" xfId="2" applyFont="1" applyFill="1" applyBorder="1" applyAlignment="1">
      <alignment horizontal="left" vertical="top" wrapText="1"/>
    </xf>
    <xf numFmtId="0" fontId="17" fillId="5" borderId="0" xfId="2" applyFont="1" applyFill="1" applyBorder="1" applyAlignment="1">
      <alignment horizontal="center" vertical="center" wrapText="1"/>
    </xf>
    <xf numFmtId="0" fontId="17" fillId="4" borderId="22" xfId="2" applyFont="1" applyFill="1" applyBorder="1" applyAlignment="1">
      <alignment horizontal="center" vertical="center"/>
    </xf>
    <xf numFmtId="0" fontId="17" fillId="4" borderId="23" xfId="2" applyFont="1" applyFill="1" applyBorder="1" applyAlignment="1">
      <alignment horizontal="center" vertical="center"/>
    </xf>
    <xf numFmtId="0" fontId="23" fillId="3" borderId="12" xfId="2" applyFont="1" applyFill="1" applyBorder="1" applyAlignment="1">
      <alignment horizontal="left" vertical="top" wrapText="1"/>
    </xf>
    <xf numFmtId="0" fontId="23" fillId="3" borderId="13" xfId="2" applyFont="1" applyFill="1" applyBorder="1" applyAlignment="1">
      <alignment horizontal="left" vertical="top" wrapText="1"/>
    </xf>
    <xf numFmtId="0" fontId="23" fillId="3" borderId="18" xfId="2" applyFont="1" applyFill="1" applyBorder="1" applyAlignment="1">
      <alignment horizontal="left" vertical="top" wrapText="1"/>
    </xf>
    <xf numFmtId="0" fontId="22" fillId="3" borderId="5" xfId="2" applyFont="1" applyFill="1" applyBorder="1" applyAlignment="1">
      <alignment horizontal="left" vertical="center"/>
    </xf>
    <xf numFmtId="0" fontId="22" fillId="3" borderId="0" xfId="2" applyFont="1" applyFill="1" applyAlignment="1">
      <alignment horizontal="left" vertical="center"/>
    </xf>
    <xf numFmtId="0" fontId="22" fillId="3" borderId="6" xfId="2" applyFont="1" applyFill="1" applyBorder="1" applyAlignment="1">
      <alignment horizontal="left" vertical="center"/>
    </xf>
    <xf numFmtId="0" fontId="23" fillId="3" borderId="0" xfId="2" applyFont="1" applyFill="1" applyAlignment="1">
      <alignment horizontal="left" vertical="top" wrapText="1"/>
    </xf>
    <xf numFmtId="0" fontId="25" fillId="3" borderId="19" xfId="2" applyFont="1" applyFill="1" applyBorder="1" applyAlignment="1">
      <alignment horizontal="left" wrapText="1"/>
    </xf>
    <xf numFmtId="0" fontId="23" fillId="3" borderId="19" xfId="2" applyFont="1" applyFill="1" applyBorder="1" applyAlignment="1">
      <alignment horizontal="left" wrapText="1"/>
    </xf>
    <xf numFmtId="0" fontId="17" fillId="4" borderId="24" xfId="2" applyFont="1" applyFill="1" applyBorder="1" applyAlignment="1">
      <alignment horizontal="center" vertical="center"/>
    </xf>
    <xf numFmtId="0" fontId="17" fillId="4" borderId="7" xfId="2" applyFont="1" applyFill="1" applyBorder="1" applyAlignment="1">
      <alignment horizontal="center" vertical="center"/>
    </xf>
    <xf numFmtId="0" fontId="17" fillId="4" borderId="7" xfId="2" applyFont="1" applyFill="1" applyBorder="1" applyAlignment="1">
      <alignment horizontal="left" vertical="center"/>
    </xf>
    <xf numFmtId="0" fontId="20" fillId="4" borderId="18" xfId="2" applyFont="1" applyFill="1" applyBorder="1" applyAlignment="1">
      <alignment horizontal="center" vertical="center" wrapText="1"/>
    </xf>
    <xf numFmtId="0" fontId="20" fillId="4" borderId="6" xfId="2" applyFont="1" applyFill="1" applyBorder="1" applyAlignment="1">
      <alignment horizontal="center" vertical="center" wrapText="1"/>
    </xf>
    <xf numFmtId="0" fontId="23" fillId="3" borderId="0" xfId="2" applyFont="1" applyFill="1" applyAlignment="1">
      <alignment horizontal="left" vertical="center" wrapText="1" shrinkToFit="1"/>
    </xf>
  </cellXfs>
  <cellStyles count="3">
    <cellStyle name="Hyperlink" xfId="1" builtinId="8"/>
    <cellStyle name="Normal" xfId="0" builtinId="0"/>
    <cellStyle name="Normal 21 2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roups\PSF\EFO\Budget%202020\Financial%20transactions\Financial%20interventions\Fin%20interventions%20OBR%20tables%2030%20September%202021%20(clear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roups\Documents%20and%20research\Economic%20and%20Fiscal%20Outlook\March%20Budget%202021\Charts%20and%20tables\Annex%20B\Annex%20B%20CaTs_SB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roups\PSF\EFO\Budget%202021\Financial%20transactions\Financial%20Interventions\Copy%20of%20Fin%20interventions%20OBR%20tables%2031%20Jan%202021%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roups\PSF\EFO\Autumn%202021\Financial%20transactions\Contingent%20liabilities\Covid%20balance%20sheet%20interventions_AB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roups\PSF\EFO\Autumn%202021\Financial%20transactions\Covid%20loan%20guarantee%20schemes\Autumn%20budget%202021%20-%20forec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OBR Table Sept 21"/>
      <sheetName val="OBR table detail @ Sept 21"/>
      <sheetName val="Workings---&gt;"/>
      <sheetName val="Breakdown @ SEPT 19"/>
      <sheetName val="Lloyds"/>
      <sheetName val="NatWest (was RBS) shares &amp; £ "/>
      <sheetName val="UKAR workings"/>
      <sheetName val="FSCS &amp; Stat Debt"/>
      <sheetName val="RBS &amp; Lloyds Share calc SEPT 19"/>
      <sheetName val="TB extracts"/>
      <sheetName val="SEPT 19 TB"/>
      <sheetName val="JAN 19 TB"/>
      <sheetName val="SEPT 18 TB for FSCS and Other "/>
      <sheetName val="Exchequer Fin_Summary"/>
      <sheetName val="Exchequer Fin_all transactions"/>
      <sheetName val="Exchequer Fin__Jul21 v Jan21"/>
      <sheetName val="Exchquer Fin_GILT rate"/>
      <sheetName val="NR_NRAM reporting"/>
      <sheetName val="Last Event&gt;&gt;"/>
      <sheetName val="OBR Table Jan 2021 "/>
      <sheetName val="Breakdown @ JAN 21 "/>
      <sheetName val="OBR Table Sept 20"/>
      <sheetName val="Restatement of gilt path (2)"/>
      <sheetName val="Breakdown @ SEPT 20"/>
      <sheetName val="OBR Table Jan 20"/>
      <sheetName val="Breakdown @ JAN 20"/>
      <sheetName val="OBR Table Jan 19"/>
      <sheetName val="Breakdown @ JAN 19"/>
      <sheetName val="OBR Table SEPT 18"/>
      <sheetName val="Breakdown @ SEPT 18"/>
      <sheetName val="OBR Table FEB18"/>
      <sheetName val="Breakdown JAN 18"/>
      <sheetName val="OBR Table OCT17"/>
      <sheetName val="Breakdown OCT17"/>
      <sheetName val="Account Code mapping"/>
    </sheetNames>
    <sheetDataSet>
      <sheetData sheetId="0"/>
      <sheetData sheetId="1">
        <row r="7">
          <cell r="C7">
            <v>-20540</v>
          </cell>
          <cell r="D7">
            <v>-45800</v>
          </cell>
          <cell r="E7">
            <v>-44136.894681179998</v>
          </cell>
          <cell r="F7">
            <v>-20861</v>
          </cell>
          <cell r="G7">
            <v>0</v>
          </cell>
          <cell r="H7">
            <v>0</v>
          </cell>
          <cell r="I7">
            <v>-5275</v>
          </cell>
          <cell r="J7">
            <v>-136612.89468118001</v>
          </cell>
        </row>
        <row r="8">
          <cell r="C8">
            <v>21138.871053999999</v>
          </cell>
          <cell r="D8">
            <v>8883</v>
          </cell>
          <cell r="E8">
            <v>43711.238199449996</v>
          </cell>
          <cell r="F8">
            <v>20861.154096279999</v>
          </cell>
          <cell r="G8">
            <v>0</v>
          </cell>
          <cell r="H8">
            <v>0</v>
          </cell>
          <cell r="I8">
            <v>5263.6109763607528</v>
          </cell>
          <cell r="J8">
            <v>99857.87432609075</v>
          </cell>
        </row>
        <row r="9">
          <cell r="C9">
            <v>3179.9125547200001</v>
          </cell>
          <cell r="D9">
            <v>6387.0873769999998</v>
          </cell>
          <cell r="E9">
            <v>11927.140659089999</v>
          </cell>
          <cell r="F9">
            <v>3499.2876710014039</v>
          </cell>
          <cell r="G9">
            <v>4263</v>
          </cell>
          <cell r="H9">
            <v>2262</v>
          </cell>
          <cell r="I9">
            <v>260.99756480981142</v>
          </cell>
          <cell r="J9">
            <v>31779.425826621213</v>
          </cell>
        </row>
        <row r="10">
          <cell r="C10">
            <v>3778.7836087199994</v>
          </cell>
          <cell r="D10">
            <v>-30529.912623</v>
          </cell>
          <cell r="E10">
            <v>11501.484177359996</v>
          </cell>
          <cell r="F10">
            <v>3499.4417672814029</v>
          </cell>
          <cell r="G10">
            <v>4263</v>
          </cell>
          <cell r="H10">
            <v>2262</v>
          </cell>
          <cell r="I10">
            <v>249.60854117056425</v>
          </cell>
          <cell r="J10">
            <v>-4975.5945284680347</v>
          </cell>
        </row>
        <row r="11">
          <cell r="C11">
            <v>0</v>
          </cell>
          <cell r="D11">
            <v>0</v>
          </cell>
          <cell r="E11">
            <v>0</v>
          </cell>
          <cell r="F11">
            <v>5.0000607967376711E-8</v>
          </cell>
          <cell r="G11">
            <v>0</v>
          </cell>
          <cell r="H11">
            <v>0</v>
          </cell>
          <cell r="I11">
            <v>74.456477499247043</v>
          </cell>
          <cell r="J11">
            <v>74.456477549247651</v>
          </cell>
        </row>
        <row r="12">
          <cell r="C12">
            <v>0</v>
          </cell>
          <cell r="D12">
            <v>13047</v>
          </cell>
          <cell r="E12">
            <v>5374</v>
          </cell>
          <cell r="F12">
            <v>0</v>
          </cell>
          <cell r="G12">
            <v>0</v>
          </cell>
          <cell r="H12">
            <v>0</v>
          </cell>
          <cell r="I12">
            <v>0</v>
          </cell>
          <cell r="J12">
            <v>18421</v>
          </cell>
        </row>
        <row r="13">
          <cell r="C13">
            <v>3778.7836087199994</v>
          </cell>
          <cell r="D13">
            <v>-17482.912623</v>
          </cell>
          <cell r="E13">
            <v>16875.484177359998</v>
          </cell>
          <cell r="F13">
            <v>3499.4417673314033</v>
          </cell>
          <cell r="G13">
            <v>4263</v>
          </cell>
          <cell r="H13">
            <v>2262</v>
          </cell>
          <cell r="I13">
            <v>324.06501866981131</v>
          </cell>
          <cell r="J13">
            <v>13519.861949081213</v>
          </cell>
        </row>
        <row r="14">
          <cell r="C14">
            <v>-4533.0375897289769</v>
          </cell>
          <cell r="D14">
            <v>-17983.999188007798</v>
          </cell>
          <cell r="E14">
            <v>-14490.493314013416</v>
          </cell>
          <cell r="F14">
            <v>-9329.0415924666122</v>
          </cell>
          <cell r="G14">
            <v>11.847455174709332</v>
          </cell>
          <cell r="H14">
            <v>410.32547055919758</v>
          </cell>
          <cell r="I14">
            <v>-607.50815745220609</v>
          </cell>
          <cell r="J14">
            <v>-46521.906915935106</v>
          </cell>
        </row>
        <row r="15">
          <cell r="C15">
            <v>-754.25398100897746</v>
          </cell>
          <cell r="D15">
            <v>-35466.911811007798</v>
          </cell>
          <cell r="E15">
            <v>2384.990863346582</v>
          </cell>
          <cell r="F15">
            <v>-5829.5998251352084</v>
          </cell>
          <cell r="G15">
            <v>4274.8474551747095</v>
          </cell>
          <cell r="H15">
            <v>2672.3254705591976</v>
          </cell>
          <cell r="I15">
            <v>-283.44313878239478</v>
          </cell>
          <cell r="J15">
            <v>-33002.044966853893</v>
          </cell>
        </row>
        <row r="20">
          <cell r="J20">
            <v>-1</v>
          </cell>
        </row>
        <row r="21">
          <cell r="J21">
            <v>2573.25</v>
          </cell>
        </row>
        <row r="22">
          <cell r="J22">
            <v>4397</v>
          </cell>
        </row>
        <row r="23">
          <cell r="J23">
            <v>6969.2499999999964</v>
          </cell>
        </row>
        <row r="24">
          <cell r="J24">
            <v>0</v>
          </cell>
        </row>
        <row r="25">
          <cell r="J25">
            <v>790.79999999999927</v>
          </cell>
        </row>
        <row r="26">
          <cell r="J26">
            <v>7760.0499999999956</v>
          </cell>
        </row>
        <row r="27">
          <cell r="J27">
            <v>-3504.2337033003837</v>
          </cell>
        </row>
        <row r="28">
          <cell r="J28">
            <v>4255.8162966996115</v>
          </cell>
        </row>
        <row r="76">
          <cell r="C76">
            <v>-3.7</v>
          </cell>
          <cell r="D76">
            <v>-18</v>
          </cell>
          <cell r="E76">
            <v>-14.5</v>
          </cell>
          <cell r="F76">
            <v>-7.6</v>
          </cell>
          <cell r="G76">
            <v>0.3</v>
          </cell>
          <cell r="H76">
            <v>0</v>
          </cell>
          <cell r="I76">
            <v>-0.6</v>
          </cell>
          <cell r="J76">
            <v>-44.100000000000009</v>
          </cell>
        </row>
        <row r="77">
          <cell r="C77">
            <v>-0.8</v>
          </cell>
          <cell r="D77" t="str">
            <v/>
          </cell>
          <cell r="E77" t="str">
            <v/>
          </cell>
          <cell r="F77">
            <v>-1.7</v>
          </cell>
          <cell r="G77">
            <v>-0.3</v>
          </cell>
          <cell r="H77">
            <v>0.4</v>
          </cell>
          <cell r="I77" t="str">
            <v/>
          </cell>
          <cell r="J77">
            <v>-2.4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int"/>
    </sheetNames>
    <sheetDataSet>
      <sheetData sheetId="0">
        <row r="15">
          <cell r="C15">
            <v>-0.62493629711653009</v>
          </cell>
          <cell r="D15">
            <v>-38.750524806197632</v>
          </cell>
          <cell r="E15">
            <v>-0.50846972580490546</v>
          </cell>
          <cell r="F15">
            <v>-5.4326844444748899</v>
          </cell>
          <cell r="G15">
            <v>5.6796688437227498</v>
          </cell>
          <cell r="H15">
            <v>2.6421137627524156</v>
          </cell>
          <cell r="I15">
            <v>-0.26302859643471271</v>
          </cell>
          <cell r="J15">
            <v>-37.257861263553508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BR Table Jan 2021"/>
      <sheetName val="Breakdown @ JAN 21"/>
      <sheetName val="Workings---&gt;"/>
      <sheetName val="Breakdown @ SEPT 19"/>
      <sheetName val="Lloyds"/>
      <sheetName val="UKAR workings"/>
      <sheetName val="FSCS &amp; Stat Debt"/>
      <sheetName val="NatWest Share calc FEB 20"/>
      <sheetName val="RBS &amp; Lloyds Share calc SEPT 19"/>
      <sheetName val="RBS"/>
      <sheetName val="TB extracts"/>
      <sheetName val="SEPT 19 TB"/>
      <sheetName val="JAN 19 TB"/>
      <sheetName val="SEPT 18 TB for FSCS and Other "/>
      <sheetName val="Last Event&gt;&gt;"/>
      <sheetName val="OBR Table Sept 20"/>
      <sheetName val="Restatement of gilt path (2)"/>
      <sheetName val="Breakdown @ SEPT 20"/>
      <sheetName val="OBR Table Jan 20"/>
      <sheetName val="Breakdown @ JAN 20"/>
      <sheetName val="OBR Table Jan 19"/>
      <sheetName val="Breakdown @ JAN 19"/>
      <sheetName val="OBR Table SEPT 18"/>
      <sheetName val="Breakdown @ SEPT 18"/>
      <sheetName val="OBR Table FEB18"/>
      <sheetName val="Breakdown JAN 18"/>
      <sheetName val="OBR Table OCT17"/>
      <sheetName val="Breakdown OCT17"/>
      <sheetName val="Account Code map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79">
          <cell r="K79"/>
        </row>
        <row r="80">
          <cell r="K80"/>
        </row>
      </sheetData>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5">
          <cell r="D5">
            <v>1137</v>
          </cell>
        </row>
        <row r="7">
          <cell r="D7">
            <v>21100</v>
          </cell>
        </row>
        <row r="8">
          <cell r="D8">
            <v>4400</v>
          </cell>
        </row>
        <row r="9">
          <cell r="D9">
            <v>47400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draft"/>
      <sheetName val="Loss rates"/>
      <sheetName val="Discounting unwind"/>
      <sheetName val="Quarter comparison (BBB)"/>
      <sheetName val="PSNB impact (March 2021)"/>
      <sheetName val="PSNB impact (Autumn 2021) (2)"/>
      <sheetName val="PSNB impact (Autumn 2021)"/>
      <sheetName val="PSNB breakdown"/>
      <sheetName val="Table for EFO"/>
      <sheetName val="Future Fund"/>
    </sheetNames>
    <sheetDataSet>
      <sheetData sheetId="0"/>
      <sheetData sheetId="1"/>
      <sheetData sheetId="2"/>
      <sheetData sheetId="3"/>
      <sheetData sheetId="4"/>
      <sheetData sheetId="5"/>
      <sheetData sheetId="6"/>
      <sheetData sheetId="7"/>
      <sheetData sheetId="8"/>
      <sheetData sheetId="9">
        <row r="4">
          <cell r="E4">
            <v>0.4551081169183962</v>
          </cell>
        </row>
      </sheetData>
    </sheetDataSet>
  </externalBook>
</externalLink>
</file>

<file path=xl/theme/theme1.xml><?xml version="1.0" encoding="utf-8"?>
<a:theme xmlns:a="http://schemas.openxmlformats.org/drawingml/2006/main" name="EFO">
  <a:themeElements>
    <a:clrScheme name="EFO">
      <a:dk1>
        <a:srgbClr val="000000"/>
      </a:dk1>
      <a:lt1>
        <a:srgbClr val="000000"/>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B1:B6"/>
  <sheetViews>
    <sheetView showGridLines="0" tabSelected="1" workbookViewId="0"/>
  </sheetViews>
  <sheetFormatPr defaultRowHeight="15" x14ac:dyDescent="0.25"/>
  <cols>
    <col min="1" max="1" width="9.140625" style="1"/>
    <col min="2" max="2" width="111" style="1" customWidth="1"/>
    <col min="3" max="16384" width="9.140625" style="1"/>
  </cols>
  <sheetData>
    <row r="1" spans="2:2" ht="15.75" thickBot="1" x14ac:dyDescent="0.3"/>
    <row r="2" spans="2:2" ht="21" x14ac:dyDescent="0.35">
      <c r="B2" s="5" t="s">
        <v>3</v>
      </c>
    </row>
    <row r="3" spans="2:2" ht="19.5" x14ac:dyDescent="0.3">
      <c r="B3" s="6" t="s">
        <v>4</v>
      </c>
    </row>
    <row r="4" spans="2:2" x14ac:dyDescent="0.25">
      <c r="B4" s="8" t="s">
        <v>0</v>
      </c>
    </row>
    <row r="5" spans="2:2" x14ac:dyDescent="0.25">
      <c r="B5" s="8" t="s">
        <v>1</v>
      </c>
    </row>
    <row r="6" spans="2:2" ht="15.75" thickBot="1" x14ac:dyDescent="0.3">
      <c r="B6" s="7"/>
    </row>
  </sheetData>
  <hyperlinks>
    <hyperlink ref="B4" location="TB.1!A1" display="TB.1!A1" xr:uid="{00000000-0004-0000-0000-000000000000}"/>
    <hyperlink ref="B5" location="TB.2!A1" display="TB.2!A1"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6"/>
  </sheetPr>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M23"/>
  <sheetViews>
    <sheetView showGridLines="0" workbookViewId="0"/>
  </sheetViews>
  <sheetFormatPr defaultRowHeight="12.75" x14ac:dyDescent="0.2"/>
  <cols>
    <col min="1" max="1" width="9.140625" style="2"/>
    <col min="2" max="2" width="26.5703125" style="2" customWidth="1"/>
    <col min="3" max="10" width="8.28515625" style="2" customWidth="1"/>
    <col min="11" max="11" width="14.85546875" style="2" customWidth="1"/>
    <col min="12" max="13" width="8.28515625" style="2" customWidth="1"/>
    <col min="14" max="16384" width="9.140625" style="2"/>
  </cols>
  <sheetData>
    <row r="1" spans="1:13" ht="39.950000000000003" customHeight="1" x14ac:dyDescent="0.2">
      <c r="A1" s="4" t="s">
        <v>2</v>
      </c>
    </row>
    <row r="2" spans="1:13" ht="17.25" x14ac:dyDescent="0.3">
      <c r="B2" s="3" t="s">
        <v>0</v>
      </c>
    </row>
    <row r="4" spans="1:13" ht="15.75" thickBot="1" x14ac:dyDescent="0.25">
      <c r="B4" s="9"/>
      <c r="C4" s="10"/>
      <c r="D4" s="10"/>
      <c r="E4" s="10"/>
      <c r="F4" s="10"/>
      <c r="G4" s="10"/>
      <c r="H4" s="10"/>
      <c r="I4" s="10"/>
      <c r="J4" s="10"/>
      <c r="K4" s="11"/>
      <c r="L4" s="39"/>
      <c r="M4" s="39"/>
    </row>
    <row r="5" spans="1:13" x14ac:dyDescent="0.2">
      <c r="B5" s="31"/>
      <c r="C5" s="84" t="s">
        <v>5</v>
      </c>
      <c r="D5" s="84"/>
      <c r="E5" s="84"/>
      <c r="F5" s="84"/>
      <c r="G5" s="84"/>
      <c r="H5" s="84"/>
      <c r="I5" s="84"/>
      <c r="J5" s="84"/>
      <c r="K5" s="85"/>
      <c r="L5" s="46"/>
      <c r="M5" s="46"/>
    </row>
    <row r="6" spans="1:13" ht="32.25" customHeight="1" x14ac:dyDescent="0.2">
      <c r="B6" s="32"/>
      <c r="C6" s="14" t="s">
        <v>35</v>
      </c>
      <c r="D6" s="14" t="s">
        <v>45</v>
      </c>
      <c r="E6" s="14" t="s">
        <v>46</v>
      </c>
      <c r="F6" s="14" t="s">
        <v>47</v>
      </c>
      <c r="G6" s="14" t="s">
        <v>48</v>
      </c>
      <c r="H6" s="14" t="s">
        <v>49</v>
      </c>
      <c r="I6" s="14" t="s">
        <v>36</v>
      </c>
      <c r="J6" s="66" t="s">
        <v>8</v>
      </c>
      <c r="K6" s="47" t="s">
        <v>50</v>
      </c>
      <c r="L6" s="46"/>
      <c r="M6" s="83"/>
    </row>
    <row r="7" spans="1:13" x14ac:dyDescent="0.2">
      <c r="B7" s="22" t="s">
        <v>37</v>
      </c>
      <c r="C7" s="48">
        <f>'[1]OBR Table Sept 21'!C7/1000</f>
        <v>-20.54</v>
      </c>
      <c r="D7" s="48">
        <f>'[1]OBR Table Sept 21'!D7/1000</f>
        <v>-45.8</v>
      </c>
      <c r="E7" s="48">
        <f>'[1]OBR Table Sept 21'!E7/1000</f>
        <v>-44.136894681179996</v>
      </c>
      <c r="F7" s="48">
        <f>'[1]OBR Table Sept 21'!F7/1000</f>
        <v>-20.861000000000001</v>
      </c>
      <c r="G7" s="48">
        <f>'[1]OBR Table Sept 21'!G7/1000</f>
        <v>0</v>
      </c>
      <c r="H7" s="48">
        <f>'[1]OBR Table Sept 21'!H7/1000</f>
        <v>0</v>
      </c>
      <c r="I7" s="48">
        <f>'[1]OBR Table Sept 21'!I7/1000</f>
        <v>-5.2750000000000004</v>
      </c>
      <c r="J7" s="67">
        <f>'[1]OBR Table Sept 21'!J7/1000</f>
        <v>-136.61289468118002</v>
      </c>
      <c r="K7" s="49">
        <f>'[1]OBR Table Sept 21'!J20/1000</f>
        <v>-1E-3</v>
      </c>
      <c r="L7" s="40"/>
      <c r="M7" s="83"/>
    </row>
    <row r="8" spans="1:13" x14ac:dyDescent="0.2">
      <c r="B8" s="22" t="s">
        <v>38</v>
      </c>
      <c r="C8" s="48">
        <f>'[1]OBR Table Sept 21'!C8/1000</f>
        <v>21.138871053999999</v>
      </c>
      <c r="D8" s="48">
        <f>'[1]OBR Table Sept 21'!D8/1000</f>
        <v>8.8829999999999991</v>
      </c>
      <c r="E8" s="48">
        <f>'[1]OBR Table Sept 21'!E8/1000</f>
        <v>43.711238199449994</v>
      </c>
      <c r="F8" s="48">
        <f>'[1]OBR Table Sept 21'!F8/1000</f>
        <v>20.86115409628</v>
      </c>
      <c r="G8" s="48">
        <f>'[1]OBR Table Sept 21'!G8/1000</f>
        <v>0</v>
      </c>
      <c r="H8" s="48">
        <f>'[1]OBR Table Sept 21'!H8/1000</f>
        <v>0</v>
      </c>
      <c r="I8" s="48">
        <f>'[1]OBR Table Sept 21'!I8/1000</f>
        <v>5.263610976360753</v>
      </c>
      <c r="J8" s="67">
        <f>'[1]OBR Table Sept 21'!J8/1000</f>
        <v>99.857874326090752</v>
      </c>
      <c r="K8" s="49">
        <f>'[1]OBR Table Sept 21'!J21/1000</f>
        <v>2.5732499999999998</v>
      </c>
      <c r="L8" s="41"/>
      <c r="M8" s="41"/>
    </row>
    <row r="9" spans="1:13" ht="15" x14ac:dyDescent="0.2">
      <c r="B9" s="30" t="s">
        <v>51</v>
      </c>
      <c r="C9" s="48">
        <f>'[1]OBR Table Sept 21'!C9/1000</f>
        <v>3.17991255472</v>
      </c>
      <c r="D9" s="48">
        <f>'[1]OBR Table Sept 21'!D9/1000</f>
        <v>6.3870873769999994</v>
      </c>
      <c r="E9" s="48">
        <f>'[1]OBR Table Sept 21'!E9/1000</f>
        <v>11.927140659089998</v>
      </c>
      <c r="F9" s="48">
        <f>'[1]OBR Table Sept 21'!F9/1000</f>
        <v>3.499287671001404</v>
      </c>
      <c r="G9" s="48">
        <f>'[1]OBR Table Sept 21'!G9/1000</f>
        <v>4.2629999999999999</v>
      </c>
      <c r="H9" s="48">
        <f>'[1]OBR Table Sept 21'!H9/1000</f>
        <v>2.262</v>
      </c>
      <c r="I9" s="48">
        <f>'[1]OBR Table Sept 21'!I9/1000</f>
        <v>0.2609975648098114</v>
      </c>
      <c r="J9" s="67">
        <f>'[1]OBR Table Sept 21'!J9/1000</f>
        <v>31.779425826621214</v>
      </c>
      <c r="K9" s="49">
        <f>'[1]OBR Table Sept 21'!J22/1000</f>
        <v>4.3970000000000002</v>
      </c>
      <c r="L9" s="41"/>
      <c r="M9" s="41"/>
    </row>
    <row r="10" spans="1:13" x14ac:dyDescent="0.2">
      <c r="B10" s="50" t="s">
        <v>39</v>
      </c>
      <c r="C10" s="51">
        <f>'[1]OBR Table Sept 21'!C10/1000</f>
        <v>3.7787836087199995</v>
      </c>
      <c r="D10" s="51">
        <f>'[1]OBR Table Sept 21'!D10/1000</f>
        <v>-30.529912623000001</v>
      </c>
      <c r="E10" s="51">
        <f>'[1]OBR Table Sept 21'!E10/1000</f>
        <v>11.501484177359997</v>
      </c>
      <c r="F10" s="51">
        <f>'[1]OBR Table Sept 21'!F10/1000</f>
        <v>3.4994417672814029</v>
      </c>
      <c r="G10" s="51">
        <f>'[1]OBR Table Sept 21'!G10/1000</f>
        <v>4.2629999999999999</v>
      </c>
      <c r="H10" s="51">
        <f>'[1]OBR Table Sept 21'!H10/1000</f>
        <v>2.262</v>
      </c>
      <c r="I10" s="51">
        <f>'[1]OBR Table Sept 21'!I10/1000</f>
        <v>0.24960854117056425</v>
      </c>
      <c r="J10" s="68">
        <f>'[1]OBR Table Sept 21'!J10/1000</f>
        <v>-4.9755945284680347</v>
      </c>
      <c r="K10" s="52">
        <f>'[1]OBR Table Sept 21'!J23/1000</f>
        <v>6.9692499999999962</v>
      </c>
      <c r="L10" s="41"/>
      <c r="M10" s="41"/>
    </row>
    <row r="11" spans="1:13" x14ac:dyDescent="0.2">
      <c r="B11" s="22" t="s">
        <v>40</v>
      </c>
      <c r="C11" s="48">
        <f>'[1]OBR Table Sept 21'!C11/1000</f>
        <v>0</v>
      </c>
      <c r="D11" s="48">
        <f>'[1]OBR Table Sept 21'!D11/1000</f>
        <v>0</v>
      </c>
      <c r="E11" s="48">
        <f>'[1]OBR Table Sept 21'!E11/1000</f>
        <v>0</v>
      </c>
      <c r="F11" s="48">
        <f>'[1]OBR Table Sept 21'!F11/1000</f>
        <v>5.0000607967376711E-11</v>
      </c>
      <c r="G11" s="48">
        <f>'[1]OBR Table Sept 21'!G11/1000</f>
        <v>0</v>
      </c>
      <c r="H11" s="48">
        <f>'[1]OBR Table Sept 21'!H11/1000</f>
        <v>0</v>
      </c>
      <c r="I11" s="48">
        <f>'[1]OBR Table Sept 21'!I11/1000</f>
        <v>7.445647749924704E-2</v>
      </c>
      <c r="J11" s="67">
        <f>'[1]OBR Table Sept 21'!J11/1000</f>
        <v>7.4456477549247654E-2</v>
      </c>
      <c r="K11" s="49">
        <f>'[1]OBR Table Sept 21'!J24/1000</f>
        <v>0</v>
      </c>
      <c r="L11" s="41"/>
      <c r="M11" s="41"/>
    </row>
    <row r="12" spans="1:13" ht="15" x14ac:dyDescent="0.2">
      <c r="B12" s="22" t="s">
        <v>52</v>
      </c>
      <c r="C12" s="48">
        <f>'[1]OBR Table Sept 21'!C12/1000</f>
        <v>0</v>
      </c>
      <c r="D12" s="48">
        <f>'[1]OBR Table Sept 21'!D12/1000</f>
        <v>13.047000000000001</v>
      </c>
      <c r="E12" s="48">
        <f>'[1]OBR Table Sept 21'!E12/1000</f>
        <v>5.3739999999999997</v>
      </c>
      <c r="F12" s="48">
        <f>'[1]OBR Table Sept 21'!F12/1000</f>
        <v>0</v>
      </c>
      <c r="G12" s="48">
        <f>'[1]OBR Table Sept 21'!G12/1000</f>
        <v>0</v>
      </c>
      <c r="H12" s="48">
        <f>'[1]OBR Table Sept 21'!H12/1000</f>
        <v>0</v>
      </c>
      <c r="I12" s="48">
        <f>'[1]OBR Table Sept 21'!I12/1000</f>
        <v>0</v>
      </c>
      <c r="J12" s="67">
        <f>'[1]OBR Table Sept 21'!J12/1000</f>
        <v>18.420999999999999</v>
      </c>
      <c r="K12" s="49">
        <f>'[1]OBR Table Sept 21'!J25/1000</f>
        <v>0.79079999999999928</v>
      </c>
      <c r="L12" s="41"/>
      <c r="M12" s="41"/>
    </row>
    <row r="13" spans="1:13" x14ac:dyDescent="0.2">
      <c r="B13" s="53" t="s">
        <v>41</v>
      </c>
      <c r="C13" s="51">
        <f>'[1]OBR Table Sept 21'!C13/1000</f>
        <v>3.7787836087199995</v>
      </c>
      <c r="D13" s="51">
        <f>'[1]OBR Table Sept 21'!D13/1000</f>
        <v>-17.482912623000001</v>
      </c>
      <c r="E13" s="51">
        <f>'[1]OBR Table Sept 21'!E13/1000</f>
        <v>16.875484177359997</v>
      </c>
      <c r="F13" s="51">
        <f>'[1]OBR Table Sept 21'!F13/1000</f>
        <v>3.4994417673314033</v>
      </c>
      <c r="G13" s="51">
        <f>'[1]OBR Table Sept 21'!G13/1000</f>
        <v>4.2629999999999999</v>
      </c>
      <c r="H13" s="51">
        <f>'[1]OBR Table Sept 21'!H13/1000</f>
        <v>2.262</v>
      </c>
      <c r="I13" s="51">
        <f>'[1]OBR Table Sept 21'!I13/1000</f>
        <v>0.3240650186698113</v>
      </c>
      <c r="J13" s="68">
        <f>'[1]OBR Table Sept 21'!J13/1000</f>
        <v>13.519861949081212</v>
      </c>
      <c r="K13" s="52">
        <f>'[1]OBR Table Sept 21'!J26/1000</f>
        <v>7.7600499999999952</v>
      </c>
      <c r="L13" s="41"/>
      <c r="M13" s="41"/>
    </row>
    <row r="14" spans="1:13" ht="15" x14ac:dyDescent="0.2">
      <c r="B14" s="54" t="s">
        <v>53</v>
      </c>
      <c r="C14" s="55">
        <f>'[1]OBR Table Sept 21'!C14/1000</f>
        <v>-4.533037589728977</v>
      </c>
      <c r="D14" s="55">
        <f>'[1]OBR Table Sept 21'!D14/1000</f>
        <v>-17.983999188007797</v>
      </c>
      <c r="E14" s="55">
        <f>'[1]OBR Table Sept 21'!E14/1000</f>
        <v>-14.490493314013417</v>
      </c>
      <c r="F14" s="55">
        <f>'[1]OBR Table Sept 21'!F14/1000</f>
        <v>-9.3290415924666128</v>
      </c>
      <c r="G14" s="55">
        <f>'[1]OBR Table Sept 21'!G14/1000</f>
        <v>1.1847455174709332E-2</v>
      </c>
      <c r="H14" s="55">
        <f>'[1]OBR Table Sept 21'!H14/1000</f>
        <v>0.4103254705591976</v>
      </c>
      <c r="I14" s="55">
        <f>'[1]OBR Table Sept 21'!I14/1000</f>
        <v>-0.6075081574522061</v>
      </c>
      <c r="J14" s="69">
        <f>'[1]OBR Table Sept 21'!J14/1000</f>
        <v>-46.521906915935105</v>
      </c>
      <c r="K14" s="56">
        <f>'[1]OBR Table Sept 21'!J27/1000</f>
        <v>-3.5042337033003839</v>
      </c>
      <c r="L14" s="41"/>
      <c r="M14" s="41"/>
    </row>
    <row r="15" spans="1:13" s="34" customFormat="1" x14ac:dyDescent="0.2">
      <c r="B15" s="71" t="s">
        <v>42</v>
      </c>
      <c r="C15" s="68">
        <f>'[1]OBR Table Sept 21'!C15/1000</f>
        <v>-0.75425398100897745</v>
      </c>
      <c r="D15" s="68">
        <f>'[1]OBR Table Sept 21'!D15/1000</f>
        <v>-35.466911811007797</v>
      </c>
      <c r="E15" s="68">
        <f>'[1]OBR Table Sept 21'!E15/1000</f>
        <v>2.3849908633465819</v>
      </c>
      <c r="F15" s="68">
        <f>'[1]OBR Table Sept 21'!F15/1000</f>
        <v>-5.8295998251352081</v>
      </c>
      <c r="G15" s="68">
        <f>'[1]OBR Table Sept 21'!G15/1000</f>
        <v>4.2748474551747098</v>
      </c>
      <c r="H15" s="68">
        <f>'[1]OBR Table Sept 21'!H15/1000</f>
        <v>2.6723254705591977</v>
      </c>
      <c r="I15" s="68">
        <f>'[1]OBR Table Sept 21'!I15/1000</f>
        <v>-0.2834431387823948</v>
      </c>
      <c r="J15" s="68">
        <f>'[1]OBR Table Sept 21'!J15/1000</f>
        <v>-33.002044966853894</v>
      </c>
      <c r="K15" s="72">
        <f>'[1]OBR Table Sept 21'!J28/1000</f>
        <v>4.2558162966996118</v>
      </c>
      <c r="L15" s="73"/>
      <c r="M15" s="73"/>
    </row>
    <row r="16" spans="1:13" ht="25.5" customHeight="1" x14ac:dyDescent="0.2">
      <c r="B16" s="57" t="s">
        <v>54</v>
      </c>
      <c r="C16" s="64">
        <f>C15-'[2]T.F''int'!C15</f>
        <v>-0.12931768389244735</v>
      </c>
      <c r="D16" s="64">
        <f>D15-'[2]T.F''int'!D15</f>
        <v>3.2836129951898343</v>
      </c>
      <c r="E16" s="64">
        <f>E15-'[2]T.F''int'!E15</f>
        <v>2.8934605891514873</v>
      </c>
      <c r="F16" s="64">
        <f>F15-'[2]T.F''int'!F15</f>
        <v>-0.39691538066031828</v>
      </c>
      <c r="G16" s="64">
        <f>G15-'[2]T.F''int'!G15</f>
        <v>-1.4048213885480401</v>
      </c>
      <c r="H16" s="64">
        <f>H15-'[2]T.F''int'!H15</f>
        <v>3.0211707806782062E-2</v>
      </c>
      <c r="I16" s="64">
        <f>I15-'[2]T.F''int'!I15</f>
        <v>-2.0414542347682085E-2</v>
      </c>
      <c r="J16" s="70">
        <f>J15-'[2]T.F''int'!J15</f>
        <v>4.2558162966996136</v>
      </c>
      <c r="K16" s="65"/>
      <c r="L16" s="41"/>
      <c r="M16" s="41"/>
    </row>
    <row r="17" spans="2:13" ht="24.75" customHeight="1" x14ac:dyDescent="0.2">
      <c r="B17" s="86" t="s">
        <v>55</v>
      </c>
      <c r="C17" s="87"/>
      <c r="D17" s="87"/>
      <c r="E17" s="87"/>
      <c r="F17" s="87"/>
      <c r="G17" s="87"/>
      <c r="H17" s="87"/>
      <c r="I17" s="87"/>
      <c r="J17" s="87"/>
      <c r="K17" s="88"/>
      <c r="L17" s="44"/>
      <c r="M17" s="44"/>
    </row>
    <row r="18" spans="2:13" ht="12" customHeight="1" x14ac:dyDescent="0.2">
      <c r="B18" s="89" t="s">
        <v>56</v>
      </c>
      <c r="C18" s="90"/>
      <c r="D18" s="90"/>
      <c r="E18" s="90"/>
      <c r="F18" s="90"/>
      <c r="G18" s="90"/>
      <c r="H18" s="90"/>
      <c r="I18" s="90"/>
      <c r="J18" s="90"/>
      <c r="K18" s="91"/>
      <c r="L18" s="45"/>
      <c r="M18" s="45"/>
    </row>
    <row r="19" spans="2:13" ht="9.75" customHeight="1" x14ac:dyDescent="0.2">
      <c r="B19" s="75" t="s">
        <v>57</v>
      </c>
      <c r="C19" s="76"/>
      <c r="D19" s="76"/>
      <c r="E19" s="76"/>
      <c r="F19" s="76"/>
      <c r="G19" s="76"/>
      <c r="H19" s="76"/>
      <c r="I19" s="76"/>
      <c r="J19" s="76"/>
      <c r="K19" s="77"/>
      <c r="L19" s="44"/>
      <c r="M19" s="44"/>
    </row>
    <row r="20" spans="2:13" ht="11.25" customHeight="1" x14ac:dyDescent="0.2">
      <c r="B20" s="78" t="s">
        <v>58</v>
      </c>
      <c r="C20" s="79"/>
      <c r="D20" s="79"/>
      <c r="E20" s="79"/>
      <c r="F20" s="79"/>
      <c r="G20" s="79"/>
      <c r="H20" s="79"/>
      <c r="I20" s="79"/>
      <c r="J20" s="79"/>
      <c r="K20" s="80"/>
      <c r="L20" s="43"/>
      <c r="M20" s="43"/>
    </row>
    <row r="21" spans="2:13" ht="23.25" customHeight="1" x14ac:dyDescent="0.2">
      <c r="B21" s="81" t="s">
        <v>59</v>
      </c>
      <c r="C21" s="81"/>
      <c r="D21" s="81"/>
      <c r="E21" s="81"/>
      <c r="F21" s="81"/>
      <c r="G21" s="81"/>
      <c r="H21" s="81"/>
      <c r="I21" s="81"/>
      <c r="J21" s="81"/>
      <c r="K21" s="82"/>
      <c r="L21" s="42"/>
      <c r="M21" s="42"/>
    </row>
    <row r="22" spans="2:13" x14ac:dyDescent="0.2">
      <c r="B22" s="58" t="s">
        <v>43</v>
      </c>
      <c r="C22" s="59">
        <f>'[1]OBR Table Sept 21'!C76</f>
        <v>-3.7</v>
      </c>
      <c r="D22" s="59">
        <f>'[1]OBR Table Sept 21'!D76</f>
        <v>-18</v>
      </c>
      <c r="E22" s="59">
        <f>'[1]OBR Table Sept 21'!E76</f>
        <v>-14.5</v>
      </c>
      <c r="F22" s="59">
        <f>'[1]OBR Table Sept 21'!F76</f>
        <v>-7.6</v>
      </c>
      <c r="G22" s="59">
        <f>'[1]OBR Table Sept 21'!G76</f>
        <v>0.3</v>
      </c>
      <c r="H22" s="59">
        <f>'[1]OBR Table Sept 21'!H76</f>
        <v>0</v>
      </c>
      <c r="I22" s="59">
        <f>'[1]OBR Table Sept 21'!I76</f>
        <v>-0.6</v>
      </c>
      <c r="J22" s="59">
        <f>'[1]OBR Table Sept 21'!J76</f>
        <v>-44.100000000000009</v>
      </c>
      <c r="K22" s="60" t="str">
        <f>IF(ISNUMBER('[3]OBR Table Jan 20'!K79),'[3]OBR Table Jan 20'!K79,"")</f>
        <v/>
      </c>
      <c r="L22" s="42"/>
      <c r="M22" s="42"/>
    </row>
    <row r="23" spans="2:13" ht="13.5" thickBot="1" x14ac:dyDescent="0.25">
      <c r="B23" s="61" t="s">
        <v>44</v>
      </c>
      <c r="C23" s="62">
        <f>'[1]OBR Table Sept 21'!C77</f>
        <v>-0.8</v>
      </c>
      <c r="D23" s="62" t="str">
        <f>'[1]OBR Table Sept 21'!D77</f>
        <v/>
      </c>
      <c r="E23" s="62" t="str">
        <f>'[1]OBR Table Sept 21'!E77</f>
        <v/>
      </c>
      <c r="F23" s="62">
        <f>'[1]OBR Table Sept 21'!F77</f>
        <v>-1.7</v>
      </c>
      <c r="G23" s="62">
        <f>'[1]OBR Table Sept 21'!G77</f>
        <v>-0.3</v>
      </c>
      <c r="H23" s="62">
        <f>'[1]OBR Table Sept 21'!H77</f>
        <v>0.4</v>
      </c>
      <c r="I23" s="62" t="str">
        <f>'[1]OBR Table Sept 21'!I77</f>
        <v/>
      </c>
      <c r="J23" s="62">
        <f>'[1]OBR Table Sept 21'!J77</f>
        <v>-2.4</v>
      </c>
      <c r="K23" s="63" t="str">
        <f>IF(ISNUMBER('[3]OBR Table Jan 20'!K80),'[3]OBR Table Jan 20'!K80,"")</f>
        <v/>
      </c>
      <c r="L23" s="42"/>
      <c r="M23" s="42"/>
    </row>
  </sheetData>
  <mergeCells count="7">
    <mergeCell ref="B19:K19"/>
    <mergeCell ref="B20:K20"/>
    <mergeCell ref="B21:K21"/>
    <mergeCell ref="M6:M7"/>
    <mergeCell ref="C5:K5"/>
    <mergeCell ref="B17:K17"/>
    <mergeCell ref="B18:K18"/>
  </mergeCells>
  <hyperlinks>
    <hyperlink ref="A1" location="Contents!A1" display="Contents!A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M19"/>
  <sheetViews>
    <sheetView showGridLines="0" workbookViewId="0"/>
  </sheetViews>
  <sheetFormatPr defaultRowHeight="12.75" x14ac:dyDescent="0.2"/>
  <cols>
    <col min="1" max="1" width="9.140625" style="2"/>
    <col min="2" max="2" width="20" style="2" customWidth="1"/>
    <col min="3" max="13" width="8.28515625" style="2" customWidth="1"/>
    <col min="14" max="16384" width="9.140625" style="2"/>
  </cols>
  <sheetData>
    <row r="1" spans="1:13" ht="39.950000000000003" customHeight="1" x14ac:dyDescent="0.2">
      <c r="A1" s="4" t="s">
        <v>2</v>
      </c>
    </row>
    <row r="2" spans="1:13" ht="17.25" x14ac:dyDescent="0.3">
      <c r="B2" s="3" t="s">
        <v>1</v>
      </c>
    </row>
    <row r="3" spans="1:13" ht="13.5" thickBot="1" x14ac:dyDescent="0.25"/>
    <row r="4" spans="1:13" x14ac:dyDescent="0.2">
      <c r="B4" s="31"/>
      <c r="C4" s="84" t="s">
        <v>5</v>
      </c>
      <c r="D4" s="84"/>
      <c r="E4" s="84"/>
      <c r="F4" s="84"/>
      <c r="G4" s="84"/>
      <c r="H4" s="84"/>
      <c r="I4" s="84"/>
      <c r="J4" s="95"/>
      <c r="K4" s="95"/>
      <c r="L4" s="95"/>
      <c r="M4" s="85"/>
    </row>
    <row r="5" spans="1:13" x14ac:dyDescent="0.2">
      <c r="B5" s="32"/>
      <c r="C5" s="12" t="s">
        <v>6</v>
      </c>
      <c r="D5" s="96" t="s">
        <v>60</v>
      </c>
      <c r="E5" s="96"/>
      <c r="F5" s="96"/>
      <c r="G5" s="96"/>
      <c r="H5" s="96"/>
      <c r="I5" s="96"/>
      <c r="J5" s="97" t="s">
        <v>7</v>
      </c>
      <c r="K5" s="97"/>
      <c r="L5" s="97"/>
      <c r="M5" s="98" t="s">
        <v>8</v>
      </c>
    </row>
    <row r="6" spans="1:13" ht="15.75" thickBot="1" x14ac:dyDescent="0.25">
      <c r="B6" s="32"/>
      <c r="C6" s="13" t="s">
        <v>18</v>
      </c>
      <c r="D6" s="14" t="s">
        <v>19</v>
      </c>
      <c r="E6" s="14" t="s">
        <v>20</v>
      </c>
      <c r="F6" s="14" t="s">
        <v>21</v>
      </c>
      <c r="G6" s="14" t="s">
        <v>22</v>
      </c>
      <c r="H6" s="14" t="s">
        <v>23</v>
      </c>
      <c r="I6" s="13" t="s">
        <v>24</v>
      </c>
      <c r="J6" s="15" t="s">
        <v>25</v>
      </c>
      <c r="K6" s="14" t="s">
        <v>26</v>
      </c>
      <c r="L6" s="14" t="s">
        <v>27</v>
      </c>
      <c r="M6" s="99"/>
    </row>
    <row r="7" spans="1:13" x14ac:dyDescent="0.2">
      <c r="B7" s="16" t="s">
        <v>9</v>
      </c>
      <c r="C7" s="33" t="s">
        <v>10</v>
      </c>
      <c r="D7" s="33" t="s">
        <v>10</v>
      </c>
      <c r="E7" s="33" t="s">
        <v>10</v>
      </c>
      <c r="F7" s="33" t="s">
        <v>10</v>
      </c>
      <c r="G7" s="33" t="s">
        <v>11</v>
      </c>
      <c r="H7" s="33" t="s">
        <v>11</v>
      </c>
      <c r="I7" s="33" t="s">
        <v>11</v>
      </c>
      <c r="J7" s="33" t="s">
        <v>10</v>
      </c>
      <c r="K7" s="33" t="s">
        <v>10</v>
      </c>
      <c r="L7" s="33" t="s">
        <v>11</v>
      </c>
      <c r="M7" s="17"/>
    </row>
    <row r="8" spans="1:13" x14ac:dyDescent="0.2">
      <c r="B8" s="18" t="s">
        <v>12</v>
      </c>
      <c r="C8" s="19">
        <v>2.2999999999999998</v>
      </c>
      <c r="D8" s="19">
        <v>26.4</v>
      </c>
      <c r="E8" s="19">
        <v>5.6</v>
      </c>
      <c r="F8" s="19">
        <v>47.4</v>
      </c>
      <c r="G8" s="19">
        <v>2.4750000000000001</v>
      </c>
      <c r="H8" s="20" t="s">
        <v>13</v>
      </c>
      <c r="I8" s="19">
        <v>10</v>
      </c>
      <c r="J8" s="19">
        <v>38</v>
      </c>
      <c r="K8" s="19">
        <v>10</v>
      </c>
      <c r="L8" s="19">
        <v>1.6</v>
      </c>
      <c r="M8" s="38">
        <f>SUM(C8:L8)</f>
        <v>143.77499999999998</v>
      </c>
    </row>
    <row r="9" spans="1:13" x14ac:dyDescent="0.2">
      <c r="B9" s="22" t="s">
        <v>14</v>
      </c>
      <c r="C9" s="23">
        <f>[4]Sheet1!$D$5/1000</f>
        <v>1.137</v>
      </c>
      <c r="D9" s="23">
        <f>[4]Sheet1!$D$7/1000</f>
        <v>21.1</v>
      </c>
      <c r="E9" s="23">
        <f>[4]Sheet1!$D$8/1000</f>
        <v>4.4000000000000004</v>
      </c>
      <c r="F9" s="23">
        <f>[4]Sheet1!$D$9/1000</f>
        <v>47.4</v>
      </c>
      <c r="G9" s="23">
        <v>1.875</v>
      </c>
      <c r="H9" s="23">
        <v>3.9</v>
      </c>
      <c r="I9" s="23">
        <v>10</v>
      </c>
      <c r="J9" s="23">
        <v>38</v>
      </c>
      <c r="K9" s="23">
        <v>9</v>
      </c>
      <c r="L9" s="23">
        <f>(750+797)/1000</f>
        <v>1.5469999999999999</v>
      </c>
      <c r="M9" s="38">
        <f>SUM(C9:L9)</f>
        <v>138.35900000000001</v>
      </c>
    </row>
    <row r="10" spans="1:13" ht="15" x14ac:dyDescent="0.2">
      <c r="B10" s="24" t="s">
        <v>28</v>
      </c>
      <c r="C10" s="23">
        <v>1.1000000000000001</v>
      </c>
      <c r="D10" s="23">
        <v>18.7</v>
      </c>
      <c r="E10" s="23">
        <v>3.3</v>
      </c>
      <c r="F10" s="23">
        <v>44.9</v>
      </c>
      <c r="G10" s="23">
        <v>1.1949999999999998</v>
      </c>
      <c r="H10" s="23">
        <v>0</v>
      </c>
      <c r="I10" s="23">
        <v>6.8</v>
      </c>
      <c r="J10" s="23">
        <v>3.4</v>
      </c>
      <c r="K10" s="23">
        <v>9</v>
      </c>
      <c r="L10" s="23">
        <v>0.8</v>
      </c>
      <c r="M10" s="38">
        <f>SUM(C10:L10)</f>
        <v>89.194999999999993</v>
      </c>
    </row>
    <row r="11" spans="1:13" ht="15" x14ac:dyDescent="0.2">
      <c r="B11" s="25" t="s">
        <v>29</v>
      </c>
      <c r="C11" s="26">
        <f>'[5]Future Fund'!$E$4</f>
        <v>0.4551081169183962</v>
      </c>
      <c r="D11" s="26">
        <v>2.3545150501672238</v>
      </c>
      <c r="E11" s="26">
        <v>0.38528428093645478</v>
      </c>
      <c r="F11" s="26">
        <v>19.660200668896323</v>
      </c>
      <c r="G11" s="26">
        <v>0.224</v>
      </c>
      <c r="H11" s="27" t="s">
        <v>13</v>
      </c>
      <c r="I11" s="26">
        <v>0</v>
      </c>
      <c r="J11" s="26">
        <v>0</v>
      </c>
      <c r="K11" s="26" t="s">
        <v>13</v>
      </c>
      <c r="L11" s="26" t="s">
        <v>13</v>
      </c>
      <c r="M11" s="74">
        <v>23.079108116918398</v>
      </c>
    </row>
    <row r="12" spans="1:13" s="34" customFormat="1" x14ac:dyDescent="0.2">
      <c r="B12" s="35" t="s">
        <v>15</v>
      </c>
      <c r="C12" s="36">
        <f>C14-C15</f>
        <v>1.1000000000000001</v>
      </c>
      <c r="D12" s="36">
        <f t="shared" ref="D12:L12" si="0">D14-D15</f>
        <v>0.70000000000000007</v>
      </c>
      <c r="E12" s="36">
        <f t="shared" si="0"/>
        <v>0</v>
      </c>
      <c r="F12" s="36">
        <f t="shared" si="0"/>
        <v>0.6</v>
      </c>
      <c r="G12" s="36">
        <f t="shared" si="0"/>
        <v>0</v>
      </c>
      <c r="H12" s="36">
        <f t="shared" si="0"/>
        <v>0</v>
      </c>
      <c r="I12" s="36">
        <f t="shared" si="0"/>
        <v>0</v>
      </c>
      <c r="J12" s="36">
        <f t="shared" si="0"/>
        <v>0</v>
      </c>
      <c r="K12" s="37" t="s">
        <v>13</v>
      </c>
      <c r="L12" s="36">
        <f t="shared" si="0"/>
        <v>0</v>
      </c>
      <c r="M12" s="38">
        <f>SUM(C12:G12,K12:L12)</f>
        <v>2.4000000000000004</v>
      </c>
    </row>
    <row r="13" spans="1:13" x14ac:dyDescent="0.2">
      <c r="B13" s="29" t="s">
        <v>16</v>
      </c>
      <c r="C13" s="23"/>
      <c r="D13" s="23"/>
      <c r="E13" s="23"/>
      <c r="F13" s="23"/>
      <c r="G13" s="23"/>
      <c r="H13" s="23"/>
      <c r="I13" s="23"/>
      <c r="J13" s="23"/>
      <c r="K13" s="23"/>
      <c r="L13" s="23"/>
      <c r="M13" s="21"/>
    </row>
    <row r="14" spans="1:13" ht="15" x14ac:dyDescent="0.2">
      <c r="B14" s="30" t="s">
        <v>30</v>
      </c>
      <c r="C14" s="23">
        <v>1.1000000000000001</v>
      </c>
      <c r="D14" s="23">
        <v>0.8</v>
      </c>
      <c r="E14" s="23">
        <v>0</v>
      </c>
      <c r="F14" s="23">
        <v>0.6</v>
      </c>
      <c r="G14" s="23">
        <v>0</v>
      </c>
      <c r="H14" s="23">
        <v>0</v>
      </c>
      <c r="I14" s="23">
        <v>0</v>
      </c>
      <c r="J14" s="23">
        <v>0</v>
      </c>
      <c r="K14" s="28" t="s">
        <v>13</v>
      </c>
      <c r="L14" s="23">
        <v>0</v>
      </c>
      <c r="M14" s="38">
        <f>SUM(C14:J14,K14:L14)</f>
        <v>2.5</v>
      </c>
    </row>
    <row r="15" spans="1:13" x14ac:dyDescent="0.2">
      <c r="B15" s="30" t="s">
        <v>17</v>
      </c>
      <c r="C15" s="23">
        <v>0</v>
      </c>
      <c r="D15" s="23">
        <v>0.1</v>
      </c>
      <c r="E15" s="23">
        <v>0</v>
      </c>
      <c r="F15" s="23">
        <v>0</v>
      </c>
      <c r="G15" s="23">
        <v>0</v>
      </c>
      <c r="H15" s="23">
        <v>0</v>
      </c>
      <c r="I15" s="23">
        <v>0</v>
      </c>
      <c r="J15" s="23">
        <v>0</v>
      </c>
      <c r="K15" s="28" t="s">
        <v>13</v>
      </c>
      <c r="L15" s="23">
        <v>0</v>
      </c>
      <c r="M15" s="38">
        <f>SUM(C15:J15,K15:L15)</f>
        <v>0.1</v>
      </c>
    </row>
    <row r="16" spans="1:13" ht="37.5" customHeight="1" x14ac:dyDescent="0.2">
      <c r="B16" s="86" t="s">
        <v>31</v>
      </c>
      <c r="C16" s="87"/>
      <c r="D16" s="87"/>
      <c r="E16" s="87"/>
      <c r="F16" s="87"/>
      <c r="G16" s="87"/>
      <c r="H16" s="87"/>
      <c r="I16" s="87"/>
      <c r="J16" s="87"/>
      <c r="K16" s="87"/>
      <c r="L16" s="87"/>
      <c r="M16" s="88"/>
    </row>
    <row r="17" spans="2:13" ht="15" customHeight="1" x14ac:dyDescent="0.2">
      <c r="B17" s="100" t="s">
        <v>32</v>
      </c>
      <c r="C17" s="100"/>
      <c r="D17" s="100"/>
      <c r="E17" s="100"/>
      <c r="F17" s="100"/>
      <c r="G17" s="100"/>
      <c r="H17" s="100"/>
      <c r="I17" s="100"/>
      <c r="J17" s="100"/>
      <c r="K17" s="100"/>
      <c r="L17" s="100"/>
      <c r="M17" s="100"/>
    </row>
    <row r="18" spans="2:13" ht="12" customHeight="1" x14ac:dyDescent="0.2">
      <c r="B18" s="92" t="s">
        <v>33</v>
      </c>
      <c r="C18" s="92"/>
      <c r="D18" s="92"/>
      <c r="E18" s="92"/>
      <c r="F18" s="92"/>
      <c r="G18" s="92"/>
      <c r="H18" s="92"/>
      <c r="I18" s="92"/>
      <c r="J18" s="92"/>
      <c r="K18" s="92"/>
      <c r="L18" s="92"/>
      <c r="M18" s="92"/>
    </row>
    <row r="19" spans="2:13" ht="25.5" customHeight="1" thickBot="1" x14ac:dyDescent="0.25">
      <c r="B19" s="93" t="s">
        <v>34</v>
      </c>
      <c r="C19" s="94"/>
      <c r="D19" s="94"/>
      <c r="E19" s="94"/>
      <c r="F19" s="94"/>
      <c r="G19" s="94"/>
      <c r="H19" s="94"/>
      <c r="I19" s="94"/>
      <c r="J19" s="94"/>
      <c r="K19" s="94"/>
      <c r="L19" s="94"/>
      <c r="M19" s="94"/>
    </row>
  </sheetData>
  <mergeCells count="8">
    <mergeCell ref="B18:M18"/>
    <mergeCell ref="B19:M19"/>
    <mergeCell ref="C4:M4"/>
    <mergeCell ref="D5:I5"/>
    <mergeCell ref="J5:L5"/>
    <mergeCell ref="M5:M6"/>
    <mergeCell ref="B16:M16"/>
    <mergeCell ref="B17:M17"/>
  </mergeCells>
  <hyperlinks>
    <hyperlink ref="A1" location="Contents!A1" display="Contents!A1" xr:uid="{00000000-0004-0000-03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Annex B</vt:lpstr>
      <vt:lpstr>TB.1</vt:lpstr>
      <vt:lpstr>TB.2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Harriet</dc:creator>
  <cp:lastModifiedBy>Harriet Brown</cp:lastModifiedBy>
  <dcterms:created xsi:type="dcterms:W3CDTF">2021-10-25T16:35:11Z</dcterms:created>
  <dcterms:modified xsi:type="dcterms:W3CDTF">2021-10-27T09:33:37Z</dcterms:modified>
</cp:coreProperties>
</file>